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omments15.xml" ContentType="application/vnd.openxmlformats-officedocument.spreadsheetml.comments+xml"/>
  <Override PartName="/xl/drawings/vmlDrawing1.vml" ContentType="application/vnd.openxmlformats-officedocument.vmlDrawing"/>
  <Override PartName="/xl/drawings/drawing14.xml" ContentType="application/vnd.openxmlformats-officedocument.drawing+xml"/>
  <Override PartName="/xl/drawings/drawing13.xml" ContentType="application/vnd.openxmlformats-officedocument.drawing+xml"/>
  <Override PartName="/xl/drawings/drawing12.xml" ContentType="application/vnd.openxmlformats-officedocument.drawing+xml"/>
  <Override PartName="/xl/drawings/drawing11.xml" ContentType="application/vnd.openxmlformats-officedocument.drawing+xml"/>
  <Override PartName="/xl/drawings/drawing4.xml" ContentType="application/vnd.openxmlformats-officedocument.drawing+xml"/>
  <Override PartName="/xl/drawings/drawing3.xml" ContentType="application/vnd.openxmlformats-officedocument.drawing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drawings/drawing10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5.xml.rels" ContentType="application/vnd.openxmlformats-package.relationships+xml"/>
  <Override PartName="/xl/worksheets/_rels/sheet11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5.xml.rels" ContentType="application/vnd.openxmlformats-package.relationships+xml"/>
  <Override PartName="/xl/worksheets/_rels/sheet6.xml.rels" ContentType="application/vnd.openxmlformats-package.relationships+xml"/>
  <Override PartName="/xl/worksheets/_rels/sheet7.xml.rels" ContentType="application/vnd.openxmlformats-package.relationships+xml"/>
  <Override PartName="/xl/worksheets/_rels/sheet1.xml.rels" ContentType="application/vnd.openxmlformats-package.relationships+xml"/>
  <Override PartName="/xl/worksheets/_rels/sheet12.xml.rels" ContentType="application/vnd.openxmlformats-package.relationships+xml"/>
  <Override PartName="/xl/worksheets/_rels/sheet8.xml.rels" ContentType="application/vnd.openxmlformats-package.relationships+xml"/>
  <Override PartName="/xl/worksheets/_rels/sheet13.xml.rels" ContentType="application/vnd.openxmlformats-package.relationships+xml"/>
  <Override PartName="/xl/worksheets/_rels/sheet2.xml.rels" ContentType="application/vnd.openxmlformats-package.relationships+xml"/>
  <Override PartName="/xl/worksheets/_rels/sheet9.xml.rels" ContentType="application/vnd.openxmlformats-package.relationships+xml"/>
  <Override PartName="/xl/worksheets/_rels/sheet10.xml.rels" ContentType="application/vnd.openxmlformats-package.relationships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7"/>
  </bookViews>
  <sheets>
    <sheet name="Januar" sheetId="1" state="visible" r:id="rId2"/>
    <sheet name="Februar" sheetId="2" state="visible" r:id="rId3"/>
    <sheet name="März" sheetId="3" state="visible" r:id="rId4"/>
    <sheet name="April" sheetId="4" state="visible" r:id="rId5"/>
    <sheet name="Mai" sheetId="5" state="visible" r:id="rId6"/>
    <sheet name="Juni" sheetId="6" state="visible" r:id="rId7"/>
    <sheet name="Juli" sheetId="7" state="visible" r:id="rId8"/>
    <sheet name="August" sheetId="8" state="visible" r:id="rId9"/>
    <sheet name="September" sheetId="9" state="visible" r:id="rId10"/>
    <sheet name="Oktober" sheetId="10" state="visible" r:id="rId11"/>
    <sheet name="November" sheetId="11" state="visible" r:id="rId12"/>
    <sheet name="Dezember" sheetId="12" state="visible" r:id="rId13"/>
    <sheet name="Hinweise" sheetId="13" state="visible" r:id="rId14"/>
    <sheet name="Parameter" sheetId="14" state="hidden" r:id="rId15"/>
    <sheet name="Januar ALT" sheetId="15" state="hidden" r:id="rId16"/>
  </sheets>
  <definedNames>
    <definedName function="false" hidden="false" localSheetId="3" name="_xlnm.Print_Area" vbProcedure="false">April!$A$1:$Q$60</definedName>
    <definedName function="false" hidden="false" localSheetId="7" name="_xlnm.Print_Area" vbProcedure="false">August!$A$1:$Q$60</definedName>
    <definedName function="false" hidden="false" localSheetId="11" name="_xlnm.Print_Area" vbProcedure="false">Dezember!$A$1:$Q$60</definedName>
    <definedName function="false" hidden="false" localSheetId="1" name="_xlnm.Print_Area" vbProcedure="false">Februar!$A$1:$Q$60</definedName>
    <definedName function="false" hidden="false" localSheetId="12" name="_xlnm.Print_Area" vbProcedure="false">Hinweise!$A$1:$K$74</definedName>
    <definedName function="false" hidden="false" localSheetId="0" name="_xlnm.Print_Area" vbProcedure="false">Januar!$A$1:$Q$60</definedName>
    <definedName function="false" hidden="false" localSheetId="14" name="_xlnm.Print_Area" vbProcedure="false">'Januar ALT'!$A$1:$N$56</definedName>
    <definedName function="false" hidden="false" localSheetId="6" name="_xlnm.Print_Area" vbProcedure="false">Juli!$A$1:$Q$60</definedName>
    <definedName function="false" hidden="false" localSheetId="5" name="_xlnm.Print_Area" vbProcedure="false">Juni!$A$1:$Q$60</definedName>
    <definedName function="false" hidden="false" localSheetId="4" name="_xlnm.Print_Area" vbProcedure="false">Mai!$A$1:$Q$60</definedName>
    <definedName function="false" hidden="false" localSheetId="2" name="_xlnm.Print_Area" vbProcedure="false">März!$A$1:$Q$60</definedName>
    <definedName function="false" hidden="false" localSheetId="10" name="_xlnm.Print_Area" vbProcedure="false">November!$A$1:$Q$60</definedName>
    <definedName function="false" hidden="false" localSheetId="9" name="_xlnm.Print_Area" vbProcedure="false">Oktober!$A$1:$Q$60</definedName>
    <definedName function="false" hidden="false" localSheetId="8" name="_xlnm.Print_Area" vbProcedure="false">September!$A$1:$Q$60</definedName>
    <definedName function="false" hidden="false" name="Vorgaben" vbProcedure="false">Parameter!$A$5:$A$11</definedName>
    <definedName function="false" hidden="false" localSheetId="0" name="_xlnm.Print_Area" vbProcedure="false">Januar!$A$1:$Q$60</definedName>
    <definedName function="false" hidden="false" localSheetId="1" name="_xlnm.Print_Area" vbProcedure="false">Februar!$A$1:$Q$60</definedName>
    <definedName function="false" hidden="false" localSheetId="2" name="_xlnm.Print_Area" vbProcedure="false">März!$A$1:$Q$60</definedName>
    <definedName function="false" hidden="false" localSheetId="3" name="_xlnm.Print_Area" vbProcedure="false">April!$A$1:$Q$60</definedName>
    <definedName function="false" hidden="false" localSheetId="4" name="_xlnm.Print_Area" vbProcedure="false">Mai!$A$1:$Q$60</definedName>
    <definedName function="false" hidden="false" localSheetId="5" name="_xlnm.Print_Area" vbProcedure="false">Juni!$A$1:$Q$60</definedName>
    <definedName function="false" hidden="false" localSheetId="6" name="_xlnm.Print_Area" vbProcedure="false">Juli!$A$1:$Q$60</definedName>
    <definedName function="false" hidden="false" localSheetId="7" name="_xlnm.Print_Area" vbProcedure="false">August!$A$1:$Q$60</definedName>
    <definedName function="false" hidden="false" localSheetId="8" name="_xlnm.Print_Area" vbProcedure="false">September!$A$1:$Q$60</definedName>
    <definedName function="false" hidden="false" localSheetId="9" name="_xlnm.Print_Area" vbProcedure="false">Oktober!$A$1:$Q$60</definedName>
    <definedName function="false" hidden="false" localSheetId="10" name="_xlnm.Print_Area" vbProcedure="false">November!$A$1:$Q$60</definedName>
    <definedName function="false" hidden="false" localSheetId="11" name="_xlnm.Print_Area" vbProcedure="false">Dezember!$A$1:$Q$60</definedName>
    <definedName function="false" hidden="false" localSheetId="12" name="_xlnm.Print_Area" vbProcedure="false">Hinweise!$A$1:$K$74</definedName>
    <definedName function="false" hidden="false" localSheetId="14" name="_xlnm.Print_Area" vbProcedure="false">'Januar ALT'!$A$1:$N$56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5.xml><?xml version="1.0" encoding="utf-8"?>
<comments xmlns="http://schemas.openxmlformats.org/spreadsheetml/2006/main" xmlns:xdr="http://schemas.openxmlformats.org/drawingml/2006/spreadsheetDrawing">
  <authors>
    <author/>
  </authors>
  <commentList>
    <comment ref="C15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Bitte tragen Sie hier, falls zutreffend, ein Kürzel für Abwesenheiten ein
K     Krank 
U    Urlaub 
SU  stundenweise Urlaub
UU  unbezahlter Urlaub 
F     Feiertag 
SV  Soll-Vorgabe (bei Abweichung vom Standard Soll)</t>
        </r>
      </text>
    </comment>
    <comment ref="D15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Art = "SV"  --&gt; Sollstunden eingeben, wenn diese vom Standard abweichen.
Art = "SU"  --&gt; Urlaubszeit in Stunden eingeben</t>
        </r>
      </text>
    </comment>
    <comment ref="E15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Wöchentliche Arbeitszeit ./. Anzahl der Arbeitstage
</t>
        </r>
      </text>
    </comment>
    <comment ref="F15" authorId="0">
      <text>
        <r>
          <rPr>
            <sz val="8"/>
            <color rgb="FF000000"/>
            <rFont val="Tahoma"/>
            <family val="2"/>
            <charset val="1"/>
          </rPr>
          <t xml:space="preserve">Beginn der Arbeitszeit
Eingabe der Uhrzeit in Stunden und Minuten, durch Komma getrennt
Bsp.
Uhrzeit: 7:30 Uhr --&gt; Eingabe: 7,30
</t>
        </r>
      </text>
    </comment>
    <comment ref="G15" authorId="0">
      <text>
        <r>
          <rPr>
            <sz val="8"/>
            <color rgb="FF000000"/>
            <rFont val="Tahoma"/>
            <family val="2"/>
            <charset val="1"/>
          </rPr>
          <t xml:space="preserve">Bitte tragen Sie hier die </t>
        </r>
        <r>
          <rPr>
            <b val="true"/>
            <sz val="8"/>
            <color rgb="FF000000"/>
            <rFont val="Tahoma"/>
            <family val="2"/>
            <charset val="1"/>
          </rPr>
          <t xml:space="preserve">SUMME</t>
        </r>
        <r>
          <rPr>
            <sz val="8"/>
            <color rgb="FF000000"/>
            <rFont val="Tahoma"/>
            <family val="2"/>
            <charset val="1"/>
          </rPr>
          <t xml:space="preserve"> aller Pausen am Tag ein. 
Eingabe in Stunden und Minuten, getrennt durch Komma
Bsp.
30 Minuten Pause --&gt; Eingabe: 0,30    
60 Minuten Pause = 1 Stunde Pause --&gt; Eingabe: 1,00  
90 Minuten Pause = 1 Stunde 30 Minuten Pause --&gt; Eingabe: 1,30
</t>
        </r>
      </text>
    </comment>
    <comment ref="H15" authorId="0">
      <text>
        <r>
          <rPr>
            <sz val="8"/>
            <color rgb="FF000000"/>
            <rFont val="Tahoma"/>
            <family val="2"/>
            <charset val="1"/>
          </rPr>
          <t xml:space="preserve">Ende der Arbeitszeit
Eingabe der Uhrzeit in Stunden und Minuten, getrennt durch Komma
Bsp.
Uhrzeit: 13:15 Uhr --&gt; Eingabe: 13,15
</t>
        </r>
      </text>
    </comment>
    <comment ref="I15" authorId="0">
      <text>
        <r>
          <rPr>
            <sz val="8"/>
            <color rgb="FF000000"/>
            <rFont val="Tahoma"/>
            <family val="2"/>
            <charset val="1"/>
          </rPr>
          <t xml:space="preserve">Ist-Stunden
(wird automatisch berechnet)
Differenz zwischen Ende und Beginn der Arbeitszeit 
abzüglich Pause/n
zzgl. Zeitgutschrift für Abwesenheitszeiten
</t>
        </r>
      </text>
    </comment>
    <comment ref="J15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Tagessaldo</t>
        </r>
      </text>
    </comment>
    <comment ref="K15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Flexstunden = Summe der Tagessalden und Übertrag aus dem Vormonat</t>
        </r>
      </text>
    </comment>
  </commentList>
</comments>
</file>

<file path=xl/sharedStrings.xml><?xml version="1.0" encoding="utf-8"?>
<sst xmlns="http://schemas.openxmlformats.org/spreadsheetml/2006/main" count="965" uniqueCount="90">
  <si>
    <t xml:space="preserve">Arbeitszeitkonto für den Monat:</t>
  </si>
  <si>
    <t xml:space="preserve">Januar</t>
  </si>
  <si>
    <t xml:space="preserve">Name, Vorname: </t>
  </si>
  <si>
    <t xml:space="preserve">Mustermann, Manfred</t>
  </si>
  <si>
    <t xml:space="preserve">Bereich:</t>
  </si>
  <si>
    <t xml:space="preserve">Musterbereich</t>
  </si>
  <si>
    <t xml:space="preserve">Beschäftigt als:</t>
  </si>
  <si>
    <t xml:space="preserve">Übertrag Vormonat:</t>
  </si>
  <si>
    <t xml:space="preserve">SOLL pro Tag:</t>
  </si>
  <si>
    <t xml:space="preserve">Montag</t>
  </si>
  <si>
    <t xml:space="preserve">Dienstag</t>
  </si>
  <si>
    <t xml:space="preserve">Mittwoch</t>
  </si>
  <si>
    <t xml:space="preserve">Donnerstag</t>
  </si>
  <si>
    <t xml:space="preserve">Freitag</t>
  </si>
  <si>
    <t xml:space="preserve">Wöchentl. Arbeitszeit:</t>
  </si>
  <si>
    <t xml:space="preserve">5 Tage Woche</t>
  </si>
  <si>
    <t xml:space="preserve">Summe</t>
  </si>
  <si>
    <t xml:space="preserve">individuell</t>
  </si>
  <si>
    <t xml:space="preserve">(nur bei Stundenänderung oder Änderung der Arbeitstage innerhalb des Monats auszufüllen)</t>
  </si>
  <si>
    <t xml:space="preserve">SOLL pro Tag NEU:</t>
  </si>
  <si>
    <t xml:space="preserve">Wöchentl. Arbeitszeit NEU:</t>
  </si>
  <si>
    <t xml:space="preserve">gültig ab:</t>
  </si>
  <si>
    <t xml:space="preserve">Vorgaben im Dezimalformat</t>
  </si>
  <si>
    <r>
      <rPr>
        <b val="true"/>
        <sz val="10"/>
        <color rgb="FFFFFFFF"/>
        <rFont val="Calibri"/>
        <family val="2"/>
        <charset val="1"/>
      </rPr>
      <t xml:space="preserve">Arbeitszeit</t>
    </r>
    <r>
      <rPr>
        <b val="true"/>
        <sz val="10"/>
        <color rgb="FFFFFF00"/>
        <rFont val="Calibri"/>
        <family val="2"/>
        <charset val="1"/>
      </rPr>
      <t xml:space="preserve"> in </t>
    </r>
    <r>
      <rPr>
        <b val="true"/>
        <sz val="11"/>
        <color rgb="FFFFFF00"/>
        <rFont val="Calibri"/>
        <family val="2"/>
        <charset val="1"/>
      </rPr>
      <t xml:space="preserve">hh,mm</t>
    </r>
  </si>
  <si>
    <t xml:space="preserve">Angaben im Dezimalformat</t>
  </si>
  <si>
    <t xml:space="preserve">hh,mm</t>
  </si>
  <si>
    <t xml:space="preserve">Dezimal</t>
  </si>
  <si>
    <t xml:space="preserve">Dezima</t>
  </si>
  <si>
    <t xml:space="preserve">Tag</t>
  </si>
  <si>
    <t xml:space="preserve">Art</t>
  </si>
  <si>
    <t xml:space="preserve">Zeit</t>
  </si>
  <si>
    <t xml:space="preserve">SOLL</t>
  </si>
  <si>
    <t xml:space="preserve">Beginn</t>
  </si>
  <si>
    <t xml:space="preserve">Pause/n</t>
  </si>
  <si>
    <t xml:space="preserve">Ende</t>
  </si>
  <si>
    <t xml:space="preserve">IST</t>
  </si>
  <si>
    <t xml:space="preserve">+ / - Tag</t>
  </si>
  <si>
    <t xml:space="preserve">FLEX</t>
  </si>
  <si>
    <t xml:space="preserve">Bemerkung</t>
  </si>
  <si>
    <t xml:space="preserve">Soll</t>
  </si>
  <si>
    <t xml:space="preserve">Ist</t>
  </si>
  <si>
    <t xml:space="preserve">Gesamt</t>
  </si>
  <si>
    <t xml:space="preserve">Flex Monat</t>
  </si>
  <si>
    <t xml:space="preserve">Flex Gesamt</t>
  </si>
  <si>
    <t xml:space="preserve">Diese Datei wurde erstellt im April 2015 von:</t>
  </si>
  <si>
    <t xml:space="preserve">Stefan Hein</t>
  </si>
  <si>
    <t xml:space="preserve">Stellv. Abteilungsleiter</t>
  </si>
  <si>
    <t xml:space="preserve">Dezernat 3.1 - Tarifpersonal und nebenb.Besch.</t>
  </si>
  <si>
    <t xml:space="preserve">FernUniversität in Hagen</t>
  </si>
  <si>
    <t xml:space="preserve">Datum</t>
  </si>
  <si>
    <t xml:space="preserve">Unterschrift Arbeitnehmer/in</t>
  </si>
  <si>
    <t xml:space="preserve">Universitätsstr. 47</t>
  </si>
  <si>
    <t xml:space="preserve">Bestätigung durch Bereich</t>
  </si>
  <si>
    <t xml:space="preserve">58097 Hagen</t>
  </si>
  <si>
    <t xml:space="preserve">letzte Änderung:</t>
  </si>
  <si>
    <t xml:space="preserve">Februar</t>
  </si>
  <si>
    <t xml:space="preserve">März</t>
  </si>
  <si>
    <t xml:space="preserve">April</t>
  </si>
  <si>
    <t xml:space="preserve">Mai</t>
  </si>
  <si>
    <t xml:space="preserve">Juni</t>
  </si>
  <si>
    <t xml:space="preserve">Juli</t>
  </si>
  <si>
    <t xml:space="preserve">Pritzel-Hentley, Kyra</t>
  </si>
  <si>
    <t xml:space="preserve">Citec</t>
  </si>
  <si>
    <t xml:space="preserve">SHK</t>
  </si>
  <si>
    <t xml:space="preserve">August</t>
  </si>
  <si>
    <t xml:space="preserve">September</t>
  </si>
  <si>
    <t xml:space="preserve">Oktober</t>
  </si>
  <si>
    <t xml:space="preserve">November</t>
  </si>
  <si>
    <t xml:space="preserve">Dezember</t>
  </si>
  <si>
    <t xml:space="preserve">Parameter</t>
  </si>
  <si>
    <t xml:space="preserve">Vorgaben "Art"</t>
  </si>
  <si>
    <t xml:space="preserve">K</t>
  </si>
  <si>
    <t xml:space="preserve">U</t>
  </si>
  <si>
    <t xml:space="preserve">F</t>
  </si>
  <si>
    <t xml:space="preserve">SU</t>
  </si>
  <si>
    <t xml:space="preserve">UU</t>
  </si>
  <si>
    <t xml:space="preserve">SV</t>
  </si>
  <si>
    <t xml:space="preserve">Min / Max für Soll-Arbeitstage</t>
  </si>
  <si>
    <t xml:space="preserve">Min / Max für wöchent. Arb.zeit</t>
  </si>
  <si>
    <t xml:space="preserve">maximale Arbeitszeit</t>
  </si>
  <si>
    <t xml:space="preserve">WHF</t>
  </si>
  <si>
    <t xml:space="preserve">WHK</t>
  </si>
  <si>
    <t xml:space="preserve">WOT</t>
  </si>
  <si>
    <t xml:space="preserve">Fachmentor/in</t>
  </si>
  <si>
    <t xml:space="preserve">wiss. Mitarbeiter/in</t>
  </si>
  <si>
    <t xml:space="preserve">Lehrkraft für bes. Aufgaben</t>
  </si>
  <si>
    <t xml:space="preserve">nichtwiss. Mitarbeiter/in</t>
  </si>
  <si>
    <t xml:space="preserve">Minutenwerte</t>
  </si>
  <si>
    <t xml:space="preserve">Dezimalwerte</t>
  </si>
  <si>
    <t xml:space="preserve">Wechsel auf 35 h /Woche ab 26.01.</t>
  </si>
</sst>
</file>

<file path=xl/styles.xml><?xml version="1.0" encoding="utf-8"?>
<styleSheet xmlns="http://schemas.openxmlformats.org/spreadsheetml/2006/main">
  <numFmts count="13">
    <numFmt numFmtId="164" formatCode="General"/>
    <numFmt numFmtId="165" formatCode="0.00"/>
    <numFmt numFmtId="166" formatCode="0.0000"/>
    <numFmt numFmtId="167" formatCode="0.000"/>
    <numFmt numFmtId="168" formatCode="DD/MM/YYYY"/>
    <numFmt numFmtId="169" formatCode="DDD&quot;, &quot;DD;;"/>
    <numFmt numFmtId="170" formatCode="[H]:MM"/>
    <numFmt numFmtId="171" formatCode="D/\ MMM/\ YY;@"/>
    <numFmt numFmtId="172" formatCode="H:MM;@"/>
    <numFmt numFmtId="173" formatCode="0.0000000"/>
    <numFmt numFmtId="174" formatCode="@"/>
    <numFmt numFmtId="175" formatCode="0"/>
    <numFmt numFmtId="176" formatCode="##\:##"/>
  </numFmts>
  <fonts count="62">
    <font>
      <sz val="11"/>
      <color rgb="FF000000"/>
      <name val="Frutiger LT Com 45 Light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1"/>
      <name val="Frutiger LT Com 45 Light"/>
      <family val="2"/>
      <charset val="1"/>
    </font>
    <font>
      <b val="true"/>
      <sz val="11"/>
      <name val="Calibri"/>
      <family val="2"/>
      <charset val="1"/>
    </font>
    <font>
      <b val="true"/>
      <sz val="11"/>
      <color rgb="FFFFFFFF"/>
      <name val="Calibri"/>
      <family val="2"/>
      <charset val="1"/>
    </font>
    <font>
      <b val="true"/>
      <sz val="16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sz val="8"/>
      <color rgb="FF000000"/>
      <name val="Calibri"/>
      <family val="2"/>
      <charset val="1"/>
    </font>
    <font>
      <sz val="8"/>
      <name val="Calibri"/>
      <family val="2"/>
      <charset val="1"/>
    </font>
    <font>
      <sz val="9"/>
      <name val="Calibri"/>
      <family val="2"/>
      <charset val="1"/>
    </font>
    <font>
      <sz val="10"/>
      <name val="Calibri"/>
      <family val="2"/>
      <charset val="1"/>
    </font>
    <font>
      <b val="true"/>
      <sz val="12"/>
      <name val="Calibri"/>
      <family val="2"/>
      <charset val="1"/>
    </font>
    <font>
      <i val="true"/>
      <sz val="11"/>
      <color rgb="FF000000"/>
      <name val="Calibri"/>
      <family val="2"/>
      <charset val="1"/>
    </font>
    <font>
      <i val="true"/>
      <sz val="11"/>
      <color rgb="FF000000"/>
      <name val="Frutiger LT Com 45 Light"/>
      <family val="2"/>
      <charset val="1"/>
    </font>
    <font>
      <b val="true"/>
      <i val="true"/>
      <sz val="11"/>
      <color rgb="FF000000"/>
      <name val="Calibri"/>
      <family val="2"/>
      <charset val="1"/>
    </font>
    <font>
      <i val="true"/>
      <sz val="8"/>
      <color rgb="FF000000"/>
      <name val="Calibri"/>
      <family val="2"/>
      <charset val="1"/>
    </font>
    <font>
      <i val="true"/>
      <sz val="8"/>
      <name val="Calibri"/>
      <family val="2"/>
      <charset val="1"/>
    </font>
    <font>
      <i val="true"/>
      <sz val="9"/>
      <name val="Calibri"/>
      <family val="2"/>
      <charset val="1"/>
    </font>
    <font>
      <i val="true"/>
      <sz val="10"/>
      <name val="Calibri"/>
      <family val="2"/>
      <charset val="1"/>
    </font>
    <font>
      <i val="true"/>
      <sz val="11"/>
      <color rgb="FFFFFFFF"/>
      <name val="Calibri"/>
      <family val="2"/>
      <charset val="1"/>
    </font>
    <font>
      <i val="true"/>
      <sz val="10"/>
      <color rgb="FF000000"/>
      <name val="Calibri"/>
      <family val="2"/>
      <charset val="1"/>
    </font>
    <font>
      <sz val="10"/>
      <color rgb="FFFFFFFF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b val="true"/>
      <sz val="10"/>
      <color rgb="FFFFFF00"/>
      <name val="Calibri"/>
      <family val="2"/>
      <charset val="1"/>
    </font>
    <font>
      <b val="true"/>
      <sz val="11"/>
      <color rgb="FFFFFF00"/>
      <name val="Calibri"/>
      <family val="2"/>
      <charset val="1"/>
    </font>
    <font>
      <sz val="10"/>
      <name val="Frutiger LT Com 45 Light"/>
      <family val="2"/>
      <charset val="1"/>
    </font>
    <font>
      <sz val="10"/>
      <color rgb="FF000000"/>
      <name val="Frutiger LT Com 45 Light"/>
      <family val="2"/>
      <charset val="1"/>
    </font>
    <font>
      <sz val="6"/>
      <color rgb="FFFFFFFF"/>
      <name val="Calibri"/>
      <family val="2"/>
      <charset val="1"/>
    </font>
    <font>
      <b val="true"/>
      <sz val="9"/>
      <color rgb="FFFFFFFF"/>
      <name val="Calibri"/>
      <family val="2"/>
      <charset val="1"/>
    </font>
    <font>
      <b val="true"/>
      <sz val="9"/>
      <name val="Calibri"/>
      <family val="2"/>
      <charset val="1"/>
    </font>
    <font>
      <sz val="8"/>
      <color rgb="FFFFFFFF"/>
      <name val="Calibri"/>
      <family val="2"/>
      <charset val="1"/>
    </font>
    <font>
      <b val="true"/>
      <sz val="9"/>
      <color rgb="FF953735"/>
      <name val="Calibri"/>
      <family val="2"/>
      <charset val="1"/>
    </font>
    <font>
      <sz val="6"/>
      <color rgb="FFFFFFFF"/>
      <name val="Arial"/>
      <family val="2"/>
      <charset val="1"/>
    </font>
    <font>
      <b val="true"/>
      <sz val="10"/>
      <name val="Calibri"/>
      <family val="2"/>
      <charset val="1"/>
    </font>
    <font>
      <sz val="6"/>
      <name val="Arial"/>
      <family val="2"/>
      <charset val="1"/>
    </font>
    <font>
      <b val="true"/>
      <sz val="10"/>
      <color rgb="FFA6A6A6"/>
      <name val="Calibri"/>
      <family val="2"/>
      <charset val="1"/>
    </font>
    <font>
      <sz val="8"/>
      <color rgb="FFA6A6A6"/>
      <name val="Calibri"/>
      <family val="2"/>
      <charset val="1"/>
    </font>
    <font>
      <sz val="9"/>
      <color rgb="FFA6A6A6"/>
      <name val="Calibri"/>
      <family val="2"/>
      <charset val="1"/>
    </font>
    <font>
      <u val="single"/>
      <sz val="8"/>
      <color rgb="FFFFFFFF"/>
      <name val="Calibri"/>
      <family val="2"/>
      <charset val="1"/>
    </font>
    <font>
      <sz val="9"/>
      <color rgb="FFFFFFFF"/>
      <name val="Calibri"/>
      <family val="2"/>
      <charset val="1"/>
    </font>
    <font>
      <b val="true"/>
      <sz val="8"/>
      <color rgb="FFFFFFFF"/>
      <name val="Calibri"/>
      <family val="2"/>
      <charset val="1"/>
    </font>
    <font>
      <sz val="9"/>
      <color rgb="FFFFFFFF"/>
      <name val="Segoe UI Light"/>
      <family val="2"/>
      <charset val="1"/>
    </font>
    <font>
      <sz val="8"/>
      <name val="Segoe UI Light"/>
      <family val="2"/>
      <charset val="1"/>
    </font>
    <font>
      <sz val="9"/>
      <name val="Segoe UI Light"/>
      <family val="2"/>
      <charset val="1"/>
    </font>
    <font>
      <sz val="10"/>
      <color rgb="FF000000"/>
      <name val="Calibri"/>
      <family val="2"/>
    </font>
    <font>
      <b val="true"/>
      <u val="single"/>
      <sz val="14"/>
      <color rgb="FF000000"/>
      <name val="Calibri"/>
      <family val="2"/>
    </font>
    <font>
      <sz val="11"/>
      <color rgb="FF000000"/>
      <name val="Calibri"/>
      <family val="2"/>
    </font>
    <font>
      <sz val="12"/>
      <color rgb="FFFF0000"/>
      <name val="Calibri"/>
      <family val="2"/>
    </font>
    <font>
      <u val="single"/>
      <sz val="11"/>
      <color rgb="FF000000"/>
      <name val="Calibri"/>
      <family val="2"/>
    </font>
    <font>
      <b val="true"/>
      <sz val="11"/>
      <color rgb="FF000000"/>
      <name val="Calibri"/>
      <family val="2"/>
    </font>
    <font>
      <b val="true"/>
      <u val="single"/>
      <sz val="12"/>
      <color rgb="FF000000"/>
      <name val="Calibri"/>
      <family val="2"/>
    </font>
    <font>
      <i val="true"/>
      <sz val="11"/>
      <color rgb="FF000000"/>
      <name val="Calibri"/>
      <family val="2"/>
    </font>
    <font>
      <b val="true"/>
      <sz val="11"/>
      <color rgb="FFFF0000"/>
      <name val="Calibri"/>
      <family val="2"/>
      <charset val="1"/>
    </font>
    <font>
      <b val="true"/>
      <sz val="8"/>
      <color rgb="FF000000"/>
      <name val="Tahoma"/>
      <family val="2"/>
      <charset val="1"/>
    </font>
    <font>
      <sz val="8"/>
      <color rgb="FF000000"/>
      <name val="Tahoma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FDEADA"/>
      </patternFill>
    </fill>
    <fill>
      <patternFill patternType="solid">
        <fgColor rgb="FFD9D9D9"/>
        <bgColor rgb="FFF2DCDB"/>
      </patternFill>
    </fill>
    <fill>
      <patternFill patternType="solid">
        <fgColor rgb="FFDBEEF4"/>
        <bgColor rgb="FFCCFFFF"/>
      </patternFill>
    </fill>
    <fill>
      <patternFill patternType="solid">
        <fgColor rgb="FFF2DCDB"/>
        <bgColor rgb="FFFDEADA"/>
      </patternFill>
    </fill>
    <fill>
      <patternFill patternType="solid">
        <fgColor rgb="FF808080"/>
        <bgColor rgb="FF666699"/>
      </patternFill>
    </fill>
    <fill>
      <patternFill patternType="solid">
        <fgColor rgb="FF953735"/>
        <bgColor rgb="FF993366"/>
      </patternFill>
    </fill>
    <fill>
      <patternFill patternType="solid">
        <fgColor rgb="FFFDEADA"/>
        <bgColor rgb="FFF2DCDB"/>
      </patternFill>
    </fill>
    <fill>
      <patternFill patternType="solid">
        <fgColor rgb="FFBFBFBF"/>
        <bgColor rgb="FFA6A6A6"/>
      </patternFill>
    </fill>
  </fills>
  <borders count="36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hair"/>
      <top style="thin"/>
      <bottom style="hair"/>
      <diagonal/>
    </border>
    <border diagonalUp="false" diagonalDown="false">
      <left style="hair"/>
      <right style="hair"/>
      <top style="thin"/>
      <bottom style="hair"/>
      <diagonal/>
    </border>
    <border diagonalUp="false" diagonalDown="false">
      <left style="hair"/>
      <right style="thin"/>
      <top style="thin"/>
      <bottom style="hair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hair"/>
      <top style="hair"/>
      <bottom style="thin"/>
      <diagonal/>
    </border>
    <border diagonalUp="false" diagonalDown="false">
      <left style="hair"/>
      <right style="hair"/>
      <top style="hair"/>
      <bottom style="thin"/>
      <diagonal/>
    </border>
    <border diagonalUp="false" diagonalDown="false">
      <left style="hair"/>
      <right style="thin"/>
      <top style="hair"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hair"/>
      <top/>
      <bottom style="hair"/>
      <diagonal/>
    </border>
    <border diagonalUp="false" diagonalDown="false">
      <left/>
      <right style="hair"/>
      <top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 style="thin"/>
      <right style="thin"/>
      <top/>
      <bottom style="hair"/>
      <diagonal/>
    </border>
    <border diagonalUp="false" diagonalDown="false">
      <left style="thin"/>
      <right style="hair"/>
      <top style="hair"/>
      <bottom style="hair"/>
      <diagonal/>
    </border>
    <border diagonalUp="false" diagonalDown="false">
      <left style="thin"/>
      <right style="thin"/>
      <top style="hair"/>
      <bottom style="hair"/>
      <diagonal/>
    </border>
    <border diagonalUp="false" diagonalDown="false">
      <left/>
      <right style="hair"/>
      <top style="hair"/>
      <bottom style="medium"/>
      <diagonal/>
    </border>
    <border diagonalUp="false" diagonalDown="false">
      <left style="hair"/>
      <right style="hair"/>
      <top style="hair"/>
      <bottom style="medium"/>
      <diagonal/>
    </border>
    <border diagonalUp="false" diagonalDown="false">
      <left style="hair"/>
      <right/>
      <top style="hair"/>
      <bottom style="medium"/>
      <diagonal/>
    </border>
    <border diagonalUp="false" diagonalDown="false">
      <left style="thin"/>
      <right style="thin"/>
      <top style="hair"/>
      <bottom style="medium"/>
      <diagonal/>
    </border>
    <border diagonalUp="false" diagonalDown="false">
      <left/>
      <right/>
      <top/>
      <bottom style="thin">
        <color rgb="FFFFFFFF"/>
      </bottom>
      <diagonal/>
    </border>
    <border diagonalUp="false" diagonalDown="false">
      <left style="thin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thin"/>
      <top style="medium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hair"/>
      <top style="hair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3" borderId="0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10" fillId="4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5" fillId="3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8" fillId="3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2" borderId="0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11" fillId="2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11" fillId="2" borderId="2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8" fillId="2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2" fillId="2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4" borderId="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5" fillId="2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5" fillId="2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2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3" fillId="2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2" borderId="6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3" fillId="4" borderId="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5" fillId="4" borderId="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2" fillId="2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3" fillId="2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2" borderId="4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5" fillId="2" borderId="2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2" borderId="2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2" fillId="2" borderId="2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14" fillId="2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15" fillId="2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15" fillId="2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3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" fillId="2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2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8" fillId="4" borderId="0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16" fillId="2" borderId="0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6" fontId="17" fillId="2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17" fillId="2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17" fillId="2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15" fillId="2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10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18" fillId="2" borderId="1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2" borderId="11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6" fillId="2" borderId="11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6" fontId="13" fillId="4" borderId="1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13" fillId="4" borderId="1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13" fillId="4" borderId="1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16" fillId="2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" fillId="2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9" fillId="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0" fillId="2" borderId="2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9" fillId="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" fillId="2" borderId="2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22" fillId="2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23" fillId="2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23" fillId="2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9" fillId="2" borderId="3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21" fillId="5" borderId="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9" fillId="5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6" fontId="21" fillId="4" borderId="0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19" fillId="2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24" fillId="2" borderId="0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6" fontId="25" fillId="2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25" fillId="2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25" fillId="2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23" fillId="2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9" fillId="2" borderId="1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9" fillId="2" borderId="1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8" fontId="19" fillId="4" borderId="1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6" fillId="2" borderId="11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24" fillId="2" borderId="11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6" fontId="27" fillId="4" borderId="1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27" fillId="4" borderId="1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27" fillId="4" borderId="1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24" fillId="2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2" borderId="1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2" borderId="1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6" fontId="17" fillId="2" borderId="1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2" borderId="11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6" fillId="2" borderId="15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8" fontId="4" fillId="2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8" fontId="28" fillId="2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29" fillId="6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9" fillId="6" borderId="1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9" fillId="7" borderId="1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9" fillId="6" borderId="1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7" fillId="2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28" fillId="2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28" fillId="2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32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33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8" fontId="34" fillId="2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35" fillId="6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5" fillId="6" borderId="1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35" fillId="6" borderId="1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35" fillId="6" borderId="1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5" fillId="6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5" fillId="6" borderId="1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6" fillId="2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35" fillId="2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" fillId="2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9" fontId="16" fillId="2" borderId="1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16" fillId="2" borderId="19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16" fillId="2" borderId="19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16" fillId="2" borderId="2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38" fillId="2" borderId="2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16" fillId="2" borderId="2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6" fillId="2" borderId="2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1" fontId="16" fillId="2" borderId="2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39" fillId="2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4" fillId="2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9" fontId="16" fillId="2" borderId="2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16" fillId="2" borderId="2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16" fillId="2" borderId="2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1" fontId="16" fillId="2" borderId="2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2" fontId="4" fillId="2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70" fontId="16" fillId="2" borderId="26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16" fillId="2" borderId="26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38" fillId="2" borderId="27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16" fillId="2" borderId="2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6" fillId="2" borderId="2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1" fontId="16" fillId="2" borderId="29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4" fillId="2" borderId="3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" fillId="2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40" fillId="2" borderId="3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16" fillId="2" borderId="3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6" fillId="2" borderId="3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38" fillId="2" borderId="3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1" fontId="16" fillId="2" borderId="3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3" fontId="41" fillId="2" borderId="33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73" fontId="41" fillId="2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73" fontId="39" fillId="2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6" fontId="4" fillId="2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5" fillId="2" borderId="1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42" fillId="2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4" fontId="40" fillId="2" borderId="11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5" fontId="40" fillId="2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5" fontId="42" fillId="2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6" fontId="40" fillId="2" borderId="1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40" fillId="8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15" fillId="2" borderId="11" xfId="0" applyFont="true" applyBorder="true" applyAlignment="true" applyProtection="true">
      <alignment horizontal="left" vertical="center" textRotation="0" wrapText="false" indent="0" shrinkToFit="false"/>
      <protection locked="true" hidden="true"/>
    </xf>
    <xf numFmtId="165" fontId="6" fillId="2" borderId="15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6" fillId="2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70" fontId="4" fillId="2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43" fillId="2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6" fontId="44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6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" fillId="2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46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16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6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2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46" fillId="2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47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2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37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" fillId="2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49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0" fillId="2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8" fillId="2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37" fillId="2" borderId="1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" fillId="2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2" borderId="1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11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6" fillId="2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6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6" fillId="2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6" fillId="2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7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8" fontId="37" fillId="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6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6" fillId="0" borderId="3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6" fillId="0" borderId="17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72" fontId="6" fillId="0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5" fillId="0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6" fillId="0" borderId="6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6" fillId="0" borderId="1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6" fillId="0" borderId="15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3" fillId="2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6" fillId="4" borderId="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4" fillId="9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15" fillId="9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15" fillId="9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" fillId="0" borderId="3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17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17" fillId="0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17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15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6" fillId="2" borderId="3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9" fillId="2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7" fillId="2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6" fillId="2" borderId="1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41" fillId="2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9" fontId="16" fillId="2" borderId="3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6" fillId="2" borderId="26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dxfs count="1672"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ont>
        <color rgb="00FFFFFF"/>
      </font>
      <fill>
        <patternFill>
          <bgColor rgb="FFF2DCDB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ont>
        <color rgb="FFFFFFFF"/>
      </font>
    </dxf>
    <dxf>
      <font>
        <color rgb="FF00B050"/>
      </font>
    </dxf>
    <dxf>
      <font>
        <b val="1"/>
        <i val="0"/>
        <color rgb="FFFF0000"/>
      </font>
    </dxf>
    <dxf>
      <font>
        <color rgb="FFFF0000"/>
      </font>
    </dxf>
    <dxf>
      <font>
        <color rgb="FF00B050"/>
      </font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ont>
        <color rgb="00FFFFFF"/>
      </font>
      <fill>
        <patternFill>
          <bgColor rgb="FFF2DCDB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ont>
        <color rgb="FFFFFFFF"/>
      </font>
    </dxf>
    <dxf>
      <font>
        <color rgb="FF00B050"/>
      </font>
    </dxf>
    <dxf>
      <font>
        <b val="1"/>
        <i val="0"/>
        <color rgb="FFFF0000"/>
      </font>
    </dxf>
    <dxf>
      <font>
        <color rgb="FFFF0000"/>
      </font>
    </dxf>
    <dxf>
      <font>
        <color rgb="FF00B050"/>
      </font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ont>
        <color rgb="00FFFFFF"/>
      </font>
      <fill>
        <patternFill>
          <bgColor rgb="FFF2DCDB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ont>
        <color rgb="FFFFFFFF"/>
      </font>
    </dxf>
    <dxf>
      <font>
        <color rgb="FF00B050"/>
      </font>
    </dxf>
    <dxf>
      <font>
        <b val="1"/>
        <i val="0"/>
        <color rgb="FFFF0000"/>
      </font>
    </dxf>
    <dxf>
      <font>
        <color rgb="FFFF0000"/>
      </font>
    </dxf>
    <dxf>
      <font>
        <color rgb="FF00B050"/>
      </font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ont>
        <color rgb="00FFFFFF"/>
      </font>
      <fill>
        <patternFill>
          <bgColor rgb="FFF2DCDB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ont>
        <color rgb="FFFFFFFF"/>
      </font>
    </dxf>
    <dxf>
      <font>
        <color rgb="FF00B050"/>
      </font>
    </dxf>
    <dxf>
      <font>
        <b val="1"/>
        <i val="0"/>
        <color rgb="FFFF0000"/>
      </font>
    </dxf>
    <dxf>
      <font>
        <color rgb="FFFF0000"/>
      </font>
    </dxf>
    <dxf>
      <font>
        <color rgb="FF00B050"/>
      </font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ont>
        <color rgb="00FFFFFF"/>
      </font>
      <fill>
        <patternFill>
          <bgColor rgb="FFF2DCDB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ont>
        <color rgb="FFFFFFFF"/>
      </font>
    </dxf>
    <dxf>
      <font>
        <color rgb="FF00B050"/>
      </font>
    </dxf>
    <dxf>
      <font>
        <b val="1"/>
        <i val="0"/>
        <color rgb="FFFF0000"/>
      </font>
    </dxf>
    <dxf>
      <font>
        <color rgb="FFFF0000"/>
      </font>
    </dxf>
    <dxf>
      <font>
        <color rgb="FF00B050"/>
      </font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ont>
        <color rgb="00FFFFFF"/>
      </font>
      <fill>
        <patternFill>
          <bgColor rgb="FFF2DCDB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ont>
        <color rgb="FFFFFFFF"/>
      </font>
    </dxf>
    <dxf>
      <font>
        <color rgb="FF00B050"/>
      </font>
    </dxf>
    <dxf>
      <font>
        <b val="1"/>
        <i val="0"/>
        <color rgb="FFFF0000"/>
      </font>
    </dxf>
    <dxf>
      <font>
        <color rgb="FFFF0000"/>
      </font>
    </dxf>
    <dxf>
      <font>
        <color rgb="FF00B050"/>
      </font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ont>
        <color rgb="00FFFFFF"/>
      </font>
      <fill>
        <patternFill>
          <bgColor rgb="FFF2DCDB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ont>
        <color rgb="FFFFFFFF"/>
      </font>
    </dxf>
    <dxf>
      <font>
        <color rgb="FF00B050"/>
      </font>
    </dxf>
    <dxf>
      <font>
        <b val="1"/>
        <i val="0"/>
        <color rgb="FFFF0000"/>
      </font>
    </dxf>
    <dxf>
      <font>
        <color rgb="FFFF0000"/>
      </font>
    </dxf>
    <dxf>
      <font>
        <color rgb="FF00B050"/>
      </font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ont>
        <color rgb="00FFFFFF"/>
      </font>
      <fill>
        <patternFill>
          <bgColor rgb="FFF2DCDB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ont>
        <color rgb="FFFFFFFF"/>
      </font>
    </dxf>
    <dxf>
      <font>
        <color rgb="FF00B050"/>
      </font>
    </dxf>
    <dxf>
      <font>
        <b val="1"/>
        <i val="0"/>
        <color rgb="FFFF0000"/>
      </font>
    </dxf>
    <dxf>
      <font>
        <color rgb="FFFF0000"/>
      </font>
    </dxf>
    <dxf>
      <font>
        <color rgb="FF00B050"/>
      </font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ont>
        <color rgb="00FFFFFF"/>
      </font>
      <fill>
        <patternFill>
          <bgColor rgb="FFF2DCDB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ont>
        <color rgb="FFFFFFFF"/>
      </font>
    </dxf>
    <dxf>
      <font>
        <color rgb="FF00B050"/>
      </font>
    </dxf>
    <dxf>
      <font>
        <b val="1"/>
        <i val="0"/>
        <color rgb="FFFF0000"/>
      </font>
    </dxf>
    <dxf>
      <font>
        <color rgb="FFFF0000"/>
      </font>
    </dxf>
    <dxf>
      <font>
        <color rgb="FF00B050"/>
      </font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ont>
        <color rgb="00FFFFFF"/>
      </font>
      <fill>
        <patternFill>
          <bgColor rgb="FFF2DCDB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ont>
        <color rgb="FFFFFFFF"/>
      </font>
    </dxf>
    <dxf>
      <font>
        <color rgb="FF00B050"/>
      </font>
    </dxf>
    <dxf>
      <font>
        <b val="1"/>
        <i val="0"/>
        <color rgb="FFFF0000"/>
      </font>
    </dxf>
    <dxf>
      <font>
        <color rgb="FFFF0000"/>
      </font>
    </dxf>
    <dxf>
      <font>
        <color rgb="FF00B050"/>
      </font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ont>
        <color rgb="00FFFFFF"/>
      </font>
      <fill>
        <patternFill>
          <bgColor rgb="FFF2DCDB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ont>
        <color rgb="FFFFFFFF"/>
      </font>
    </dxf>
    <dxf>
      <font>
        <color rgb="FF00B050"/>
      </font>
    </dxf>
    <dxf>
      <font>
        <b val="1"/>
        <i val="0"/>
        <color rgb="FFFF0000"/>
      </font>
    </dxf>
    <dxf>
      <font>
        <color rgb="FFFF0000"/>
      </font>
    </dxf>
    <dxf>
      <font>
        <color rgb="FF00B050"/>
      </font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ont>
        <color rgb="00FFFFFF"/>
      </font>
      <fill>
        <patternFill>
          <bgColor rgb="FFF2DCDB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ont>
        <color rgb="FFFFFFFF"/>
      </font>
    </dxf>
    <dxf>
      <font>
        <color rgb="FF00B050"/>
      </font>
    </dxf>
    <dxf>
      <font>
        <b val="1"/>
        <i val="0"/>
        <color rgb="FFFF0000"/>
      </font>
    </dxf>
    <dxf>
      <font>
        <color rgb="FFFF0000"/>
      </font>
    </dxf>
    <dxf>
      <font>
        <color rgb="FF00B050"/>
      </font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ont>
        <color rgb="FFFFFFFF"/>
      </font>
    </dxf>
    <dxf>
      <font>
        <color rgb="FF00B050"/>
      </font>
    </dxf>
    <dxf>
      <font>
        <b val="1"/>
        <i val="0"/>
        <color rgb="FFFF0000"/>
      </font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53735"/>
      <rgbColor rgb="FFFDEADA"/>
      <rgbColor rgb="FFDBEEF4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2DCDB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11</xdr:col>
      <xdr:colOff>0</xdr:colOff>
      <xdr:row>51</xdr:row>
      <xdr:rowOff>0</xdr:rowOff>
    </xdr:from>
    <xdr:to>
      <xdr:col>16</xdr:col>
      <xdr:colOff>142560</xdr:colOff>
      <xdr:row>52</xdr:row>
      <xdr:rowOff>9000</xdr:rowOff>
    </xdr:to>
    <xdr:sp>
      <xdr:nvSpPr>
        <xdr:cNvPr id="0" name="CustomShape 1"/>
        <xdr:cNvSpPr/>
      </xdr:nvSpPr>
      <xdr:spPr>
        <a:xfrm>
          <a:off x="7410240" y="12506040"/>
          <a:ext cx="3819240" cy="2473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/>
        <a:p>
          <a:pPr>
            <a:lnSpc>
              <a:spcPct val="100000"/>
            </a:lnSpc>
          </a:pPr>
          <a:r>
            <a:rPr b="0" lang="de-DE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--&gt; diesen Wert in den Folgemonat übertragen</a:t>
          </a: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17</xdr:col>
      <xdr:colOff>277200</xdr:colOff>
      <xdr:row>0</xdr:row>
      <xdr:rowOff>69120</xdr:rowOff>
    </xdr:from>
    <xdr:to>
      <xdr:col>26</xdr:col>
      <xdr:colOff>383400</xdr:colOff>
      <xdr:row>11</xdr:row>
      <xdr:rowOff>156240</xdr:rowOff>
    </xdr:to>
    <xdr:sp>
      <xdr:nvSpPr>
        <xdr:cNvPr id="1" name="CustomShape 1"/>
        <xdr:cNvSpPr/>
      </xdr:nvSpPr>
      <xdr:spPr>
        <a:xfrm>
          <a:off x="11811960" y="69120"/>
          <a:ext cx="6345000" cy="2515680"/>
        </a:xfrm>
        <a:prstGeom prst="rect">
          <a:avLst/>
        </a:prstGeom>
        <a:solidFill>
          <a:srgbClr val="ffff00"/>
        </a:solidFill>
        <a:ln w="31680">
          <a:solidFill>
            <a:srgbClr val="ff0000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1" lang="de-DE" sz="1400" spc="-1" strike="noStrike" u="sng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Rechtliche Rahmenbedingungen:</a:t>
          </a: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r>
            <a:rPr b="0" lang="de-DE" sz="1200" spc="-1" strike="noStrike">
              <a:solidFill>
                <a:srgbClr val="ff0000"/>
              </a:solidFill>
              <a:uFill>
                <a:solidFill>
                  <a:srgbClr val="ffffff"/>
                </a:solidFill>
              </a:uFill>
              <a:latin typeface="Calibri"/>
            </a:rPr>
            <a:t>Die Regelungen des Arbeitszeitgesetzes (ArbZG) sind jederzeit zu beachten!</a:t>
          </a: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r>
            <a:rPr b="0" lang="de-DE" sz="1100" spc="-1" strike="noStrike" u="sng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Auszug aus dem Gesetz (Stand: Jan. 2015)</a:t>
          </a: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r>
            <a:rPr b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§ 3: Arbeitszeit</a:t>
          </a: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- die tägliche Arbeitszeit darf 10 Stunden nicht überschreiten</a:t>
          </a: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- die wöchentliche Arbeitszeit darf 48 Stunden nicht überschreiten</a:t>
          </a: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r>
            <a:rPr b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§ 4: Ruhepausen</a:t>
          </a: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- mindestens 30 Minuten Pause bei einer Arbeitszeit von mehr als 6 bis zu 9 Stunden</a:t>
          </a: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- weitere 15 Minuten Pause bei einer Arbeitszeit von mehr als 9 Stunden</a:t>
          </a: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r>
            <a:rPr b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§ 5: Ruhezeit</a:t>
          </a: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- nach Beendigung der täglichen Arbeitszeit ist eine Ruhezeit von mindestens 11 Stunden vor Beginn der nächsten Arbeitszeit einzuhalten</a:t>
          </a: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17</xdr:col>
      <xdr:colOff>266760</xdr:colOff>
      <xdr:row>18</xdr:row>
      <xdr:rowOff>192600</xdr:rowOff>
    </xdr:from>
    <xdr:to>
      <xdr:col>26</xdr:col>
      <xdr:colOff>404640</xdr:colOff>
      <xdr:row>53</xdr:row>
      <xdr:rowOff>24120</xdr:rowOff>
    </xdr:to>
    <xdr:sp>
      <xdr:nvSpPr>
        <xdr:cNvPr id="2" name="CustomShape 1"/>
        <xdr:cNvSpPr/>
      </xdr:nvSpPr>
      <xdr:spPr>
        <a:xfrm>
          <a:off x="11801520" y="4250160"/>
          <a:ext cx="6376680" cy="8708760"/>
        </a:xfrm>
        <a:prstGeom prst="rect">
          <a:avLst/>
        </a:prstGeom>
        <a:solidFill>
          <a:schemeClr val="bg1"/>
        </a:solidFill>
        <a:ln w="25560">
          <a:solidFill>
            <a:srgbClr val="ff0000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>
            <a:lnSpc>
              <a:spcPts val="459"/>
            </a:lnSpc>
          </a:pPr>
          <a:r>
            <a:rPr b="1" lang="de-DE" sz="1200" spc="-1" strike="noStrike" u="sng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Hinweise zur Nutzung des Formulars:</a:t>
          </a: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ts val="423"/>
            </a:lnSpc>
          </a:pP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ts val="423"/>
            </a:lnSpc>
          </a:pP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Bitte tragen Sie im oberen Bereich zunächst das </a:t>
          </a:r>
          <a:r>
            <a:rPr b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Jahr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, Ihren </a:t>
          </a:r>
          <a:r>
            <a:rPr b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Namen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, </a:t>
          </a:r>
          <a:r>
            <a:rPr b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Beschäftigungsbereich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 und Ihr </a:t>
          </a:r>
          <a:r>
            <a:rPr b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Beschäftigungsverhältnis 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ein.</a:t>
          </a: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ts val="423"/>
            </a:lnSpc>
          </a:pP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ts val="423"/>
            </a:lnSpc>
          </a:pP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Im Feld </a:t>
          </a:r>
          <a:r>
            <a:rPr b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Wöchentl. Arbeitszeit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 im oberen Kasten tragen Sie bitte Ihre vertraglich vereinbarte Wochenarbeitszeit ein.</a:t>
          </a: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ts val="423"/>
            </a:lnSpc>
          </a:pP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ts val="423"/>
            </a:lnSpc>
          </a:pP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Die Wochenarbeitszeit wird standardmäßig auf </a:t>
          </a:r>
          <a:r>
            <a:rPr b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 </a:t>
          </a:r>
          <a:r>
            <a:rPr b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Arbeitstage 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(Mo - Fr) verteilt. Wenn Sie eine hiervon abweichende Verteilung vereinbart haben, tragen Sie bitte Ihre indivduellen Soll-Zeiten in die Zeile  </a:t>
          </a:r>
          <a:r>
            <a:rPr b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individuell 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ein. Beachten Sie bitte, dass die Summe der Soll-Stunden pro Tag dem Wert im Feld </a:t>
          </a:r>
          <a:r>
            <a:rPr b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wöchentl. Arbeitszeit 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entsprechen muss. </a:t>
          </a: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ts val="423"/>
            </a:lnSpc>
          </a:pP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ts val="423"/>
            </a:lnSpc>
          </a:pP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Die eingetragenen Soll-Werte gelten für den gesamten Monat! Einzelne Abweichungen hiervon werden über das FLEX-Konto ausgeglichen.</a:t>
          </a: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ts val="423"/>
            </a:lnSpc>
          </a:pP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ts val="423"/>
            </a:lnSpc>
          </a:pP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Wenn Sie also bspw. </a:t>
          </a:r>
          <a:r>
            <a:rPr b="0" i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Montag, Mittwoch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, und </a:t>
          </a:r>
          <a:r>
            <a:rPr b="0" i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Freitag 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als regelmäßige Arbeitstage eingetragen haben, aber in einer Woche mal am </a:t>
          </a:r>
          <a:r>
            <a:rPr b="0" i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Donnerstag 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anstatt </a:t>
          </a:r>
          <a:r>
            <a:rPr b="0" i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Mittwoch 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arbeiten, dann werden die Minusstunden vom </a:t>
          </a:r>
          <a:r>
            <a:rPr b="0" i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Mittwoch 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am </a:t>
          </a:r>
          <a:r>
            <a:rPr b="0" i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Donnerstag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 wieder ausgeglichen.</a:t>
          </a: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ts val="423"/>
            </a:lnSpc>
          </a:pP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ts val="423"/>
            </a:lnSpc>
          </a:pP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Wenn sich im Laufe des Monats Ihre </a:t>
          </a:r>
          <a:r>
            <a:rPr b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vertraglich vereinbarte Wochenarbeitszeit ändert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 oder sich Ihre </a:t>
          </a:r>
          <a:r>
            <a:rPr b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regelmäßigen Arbeitstage ändern 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tragen Sie die neue Arbeitszeit und/oder die neuen Arbeitstage in den unteren Kasten ein. Hier müssen Sie dann auch eintragen ab wann die Änderungen gültig sind. </a:t>
          </a: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ts val="423"/>
            </a:lnSpc>
          </a:pP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ts val="423"/>
            </a:lnSpc>
          </a:pP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In den Spalten </a:t>
          </a:r>
          <a:r>
            <a:rPr b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Beginn 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und </a:t>
          </a:r>
          <a:r>
            <a:rPr b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Ende 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tragen Sie bitte jeweils Beginn und Ende der täglichen Arbeitszeit im Format </a:t>
          </a:r>
          <a:r>
            <a:rPr b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hh,mm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 ein. Die Summe aller Pausen pro Tag tragen Sie bitte in die Spalte </a:t>
          </a:r>
          <a:r>
            <a:rPr b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Pause/n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 ein.</a:t>
          </a: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ts val="423"/>
            </a:lnSpc>
          </a:pP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ts val="423"/>
            </a:lnSpc>
          </a:pPr>
          <a:r>
            <a:rPr b="0" i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Beginn    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8:00 Uhr   --&gt; Eingabe:     </a:t>
          </a:r>
          <a:r>
            <a:rPr b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8,00</a:t>
          </a:r>
          <a:r>
            <a:rPr b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	</a:t>
          </a:r>
          <a:r>
            <a:rPr b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	</a:t>
          </a:r>
          <a:r>
            <a:rPr b="0" i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Ende    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14:25 Uhr --&gt; Eingabe:   </a:t>
          </a:r>
          <a:r>
            <a:rPr b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14,25</a:t>
          </a:r>
          <a:r>
            <a:rPr b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	</a:t>
          </a: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ct val="100000"/>
            </a:lnSpc>
          </a:pP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ts val="423"/>
            </a:lnSpc>
          </a:pPr>
          <a:r>
            <a:rPr b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Pause </a:t>
          </a: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ct val="100000"/>
            </a:lnSpc>
          </a:pP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30 Minuten Pause --&gt; Eingabe: </a:t>
          </a:r>
          <a:r>
            <a:rPr b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0,30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    </a:t>
          </a: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ts val="423"/>
            </a:lnSpc>
          </a:pP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60 Minuten Pause = 1 Stunde Pause --&gt; Eingabe: </a:t>
          </a:r>
          <a:r>
            <a:rPr b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1,00 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  </a:t>
          </a: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ts val="423"/>
            </a:lnSpc>
          </a:pP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90 Minuten Pause = 1 Stunde 30 Minuten Pause --&gt; Eingabe: </a:t>
          </a:r>
          <a:r>
            <a:rPr b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1,30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 </a:t>
          </a: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ts val="423"/>
            </a:lnSpc>
          </a:pP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ts val="423"/>
            </a:lnSpc>
          </a:pP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In der Spalte </a:t>
          </a:r>
          <a:r>
            <a:rPr b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IST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 wird die tatsächliche Arbeitszeit pro Tag angezeigt. Die Spalte </a:t>
          </a:r>
          <a:r>
            <a:rPr b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 + / - Tag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 zeigt die tägliche Abweichung der tatsächlichen Arbeitszeit vom Tages-Soll an.</a:t>
          </a: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ts val="423"/>
            </a:lnSpc>
          </a:pP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ts val="423"/>
            </a:lnSpc>
          </a:pP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Die Spalte </a:t>
          </a:r>
          <a:r>
            <a:rPr b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FLEX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 zeigt die Summe aller über die Vertragsstunden hinaus geleisteten Arbeitszeiten an. Diese Flex-Stunden müssen bis zum Vertragsende, aber spätestens innerhalb von 12 Monaten nach Erbringung der Arbeitsleistung ausgeglichen sein. Am Monatsende übernehmen Sie die Flex-Stunden aus dem Feld </a:t>
          </a:r>
          <a:r>
            <a:rPr b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Flex Gesamt 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in den Folgemonat und tragen diesen Wert in das Feld </a:t>
          </a:r>
          <a:r>
            <a:rPr b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Übertrag Vormonat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 ein.</a:t>
          </a: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ts val="388"/>
            </a:lnSpc>
          </a:pP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___________________________________________________</a:t>
          </a: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ts val="388"/>
            </a:lnSpc>
          </a:pP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ts val="388"/>
            </a:lnSpc>
          </a:pP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In der Spalte </a:t>
          </a:r>
          <a:r>
            <a:rPr b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Art 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können Sie Tage markieren, an denen eine Abweichung vom Standard vorliegt. Je nach Art der Eingabe gibt es unterschiedliche Auswirkungen. Sie können dort zwischen folgenden Kürzel wählen</a:t>
          </a: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ts val="388"/>
            </a:lnSpc>
          </a:pP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ts val="388"/>
            </a:lnSpc>
          </a:pP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K = krank 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	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	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(IST = SOLL)</a:t>
          </a: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ts val="388"/>
            </a:lnSpc>
          </a:pP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U = Urlaub          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	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(IST = SOLL)</a:t>
          </a: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ts val="388"/>
            </a:lnSpc>
          </a:pP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F = Feiertag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	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	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(IST = SOLL)</a:t>
          </a: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ts val="388"/>
            </a:lnSpc>
          </a:pP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SU = Stundenweise Urlaub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	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(für SHK/WHF/WHK: Urlaubszeit in Stunden in der Spalte </a:t>
          </a:r>
          <a:r>
            <a:rPr b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Zeit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 eintragen)</a:t>
          </a: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ts val="388"/>
            </a:lnSpc>
          </a:pP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UU = Unbezahlter Urlaub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	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(SOLL = 0,00)</a:t>
          </a: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ts val="388"/>
            </a:lnSpc>
          </a:pP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SV = Sollvorgabe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	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(Eingabe des SOLL in die Spalte </a:t>
          </a:r>
          <a:r>
            <a:rPr b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Zeit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 wenn SOLL vom Standard abweicht.)</a:t>
          </a: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ts val="388"/>
            </a:lnSpc>
          </a:pP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ts val="318"/>
            </a:lnSpc>
          </a:pP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ts val="318"/>
            </a:lnSpc>
          </a:pP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ts val="318"/>
            </a:lnSpc>
          </a:pP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ts val="423"/>
            </a:lnSpc>
          </a:pP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ts val="247"/>
            </a:lnSpc>
          </a:pP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5</xdr:col>
      <xdr:colOff>0</xdr:colOff>
      <xdr:row>17</xdr:row>
      <xdr:rowOff>0</xdr:rowOff>
    </xdr:from>
    <xdr:to>
      <xdr:col>7</xdr:col>
      <xdr:colOff>695160</xdr:colOff>
      <xdr:row>49</xdr:row>
      <xdr:rowOff>257040</xdr:rowOff>
    </xdr:to>
    <xdr:sp>
      <xdr:nvSpPr>
        <xdr:cNvPr id="3" name="CustomShape 1"/>
        <xdr:cNvSpPr/>
      </xdr:nvSpPr>
      <xdr:spPr>
        <a:xfrm>
          <a:off x="3152520" y="3819240"/>
          <a:ext cx="2085840" cy="8448480"/>
        </a:xfrm>
        <a:prstGeom prst="rect">
          <a:avLst/>
        </a:prstGeom>
        <a:noFill/>
        <a:ln w="12600">
          <a:solidFill>
            <a:srgbClr val="000000"/>
          </a:solidFill>
          <a:round/>
        </a:ln>
        <a:effectLst>
          <a:outerShdw algn="ctr" blurRad="63500" rotWithShape="0" sx="102000" sy="102000">
            <a:srgbClr val="000000">
              <a:alpha val="40000"/>
            </a:srgbClr>
          </a:outerShdw>
        </a:effectLst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11</xdr:col>
      <xdr:colOff>0</xdr:colOff>
      <xdr:row>51</xdr:row>
      <xdr:rowOff>0</xdr:rowOff>
    </xdr:from>
    <xdr:to>
      <xdr:col>16</xdr:col>
      <xdr:colOff>142560</xdr:colOff>
      <xdr:row>52</xdr:row>
      <xdr:rowOff>9000</xdr:rowOff>
    </xdr:to>
    <xdr:sp>
      <xdr:nvSpPr>
        <xdr:cNvPr id="4" name="CustomShape 1"/>
        <xdr:cNvSpPr/>
      </xdr:nvSpPr>
      <xdr:spPr>
        <a:xfrm>
          <a:off x="7410240" y="12506040"/>
          <a:ext cx="3819240" cy="2473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/>
        <a:p>
          <a:pPr>
            <a:lnSpc>
              <a:spcPct val="100000"/>
            </a:lnSpc>
          </a:pPr>
          <a:r>
            <a:rPr b="0" lang="de-DE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--&gt; diesen Wert in den Folgemonat übertragen</a:t>
          </a: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17</xdr:col>
      <xdr:colOff>277200</xdr:colOff>
      <xdr:row>0</xdr:row>
      <xdr:rowOff>69120</xdr:rowOff>
    </xdr:from>
    <xdr:to>
      <xdr:col>26</xdr:col>
      <xdr:colOff>326520</xdr:colOff>
      <xdr:row>11</xdr:row>
      <xdr:rowOff>156240</xdr:rowOff>
    </xdr:to>
    <xdr:sp>
      <xdr:nvSpPr>
        <xdr:cNvPr id="5" name="CustomShape 1"/>
        <xdr:cNvSpPr/>
      </xdr:nvSpPr>
      <xdr:spPr>
        <a:xfrm>
          <a:off x="11811960" y="69120"/>
          <a:ext cx="6592680" cy="2515680"/>
        </a:xfrm>
        <a:prstGeom prst="rect">
          <a:avLst/>
        </a:prstGeom>
        <a:solidFill>
          <a:srgbClr val="ffff00"/>
        </a:solidFill>
        <a:ln w="31680">
          <a:solidFill>
            <a:srgbClr val="ff0000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1" lang="de-DE" sz="1400" spc="-1" strike="noStrike" u="sng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Rechtliche Rahmenbedingungen:</a:t>
          </a: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r>
            <a:rPr b="0" lang="de-DE" sz="1200" spc="-1" strike="noStrike">
              <a:solidFill>
                <a:srgbClr val="ff0000"/>
              </a:solidFill>
              <a:uFill>
                <a:solidFill>
                  <a:srgbClr val="ffffff"/>
                </a:solidFill>
              </a:uFill>
              <a:latin typeface="Calibri"/>
            </a:rPr>
            <a:t>Die Regelungen des Arbeitszeitgesetzes (ArbZG) sind jederzeit zu beachten!</a:t>
          </a: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r>
            <a:rPr b="0" lang="de-DE" sz="1100" spc="-1" strike="noStrike" u="sng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Auszug aus dem Gesetz (Stand: Jan. 2015)</a:t>
          </a: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r>
            <a:rPr b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§ 3: Arbeitszeit</a:t>
          </a: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- die tägliche Arbeitszeit darf 10 Stunden nicht überschreiten</a:t>
          </a: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- die wöchentliche Arbeitszeit darf 48 Stunden nicht überschreiten</a:t>
          </a: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r>
            <a:rPr b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§ 4: Ruhepausen</a:t>
          </a: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- mindestens 30 Minuten Pause bei einer Arbeitszeit von mehr als 6 bis zu 9 Stunden</a:t>
          </a: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- weitere 15 Minuten Pause bei einer Arbeitszeit von mehr als 9 Stunden</a:t>
          </a: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r>
            <a:rPr b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§ 5: Ruhezeit</a:t>
          </a: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- nach Beendigung der täglichen Arbeitszeit ist eine Ruhezeit von mindestens 11 Stunden vor Beginn der nächsten Arbeitszeit einzuhalten</a:t>
          </a: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17</xdr:col>
      <xdr:colOff>266760</xdr:colOff>
      <xdr:row>18</xdr:row>
      <xdr:rowOff>192600</xdr:rowOff>
    </xdr:from>
    <xdr:to>
      <xdr:col>26</xdr:col>
      <xdr:colOff>347760</xdr:colOff>
      <xdr:row>53</xdr:row>
      <xdr:rowOff>24120</xdr:rowOff>
    </xdr:to>
    <xdr:sp>
      <xdr:nvSpPr>
        <xdr:cNvPr id="6" name="CustomShape 1"/>
        <xdr:cNvSpPr/>
      </xdr:nvSpPr>
      <xdr:spPr>
        <a:xfrm>
          <a:off x="11801520" y="4250160"/>
          <a:ext cx="6624360" cy="8708760"/>
        </a:xfrm>
        <a:prstGeom prst="rect">
          <a:avLst/>
        </a:prstGeom>
        <a:solidFill>
          <a:schemeClr val="bg1"/>
        </a:solidFill>
        <a:ln w="25560">
          <a:solidFill>
            <a:srgbClr val="ff0000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>
            <a:lnSpc>
              <a:spcPts val="459"/>
            </a:lnSpc>
          </a:pPr>
          <a:r>
            <a:rPr b="1" lang="de-DE" sz="1200" spc="-1" strike="noStrike" u="sng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Hinweise zur Nutzung des Formulars:</a:t>
          </a: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ts val="423"/>
            </a:lnSpc>
          </a:pP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ts val="423"/>
            </a:lnSpc>
          </a:pP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Bitte tragen Sie im oberen Bereich zunächst das </a:t>
          </a:r>
          <a:r>
            <a:rPr b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Jahr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, Ihren </a:t>
          </a:r>
          <a:r>
            <a:rPr b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Namen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, </a:t>
          </a:r>
          <a:r>
            <a:rPr b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Beschäftigungsbereich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 und Ihr </a:t>
          </a:r>
          <a:r>
            <a:rPr b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Beschäftigungsverhältnis 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ein.</a:t>
          </a: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ts val="423"/>
            </a:lnSpc>
          </a:pP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ts val="423"/>
            </a:lnSpc>
          </a:pP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Im Feld </a:t>
          </a:r>
          <a:r>
            <a:rPr b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Wöchentl. Arbeitszeit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 im oberen Kasten tragen Sie bitte Ihre vertraglich vereinbarte Wochenarbeitszeit ein.</a:t>
          </a: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ts val="423"/>
            </a:lnSpc>
          </a:pP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ts val="423"/>
            </a:lnSpc>
          </a:pP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Die Wochenarbeitszeit wird standardmäßig auf </a:t>
          </a:r>
          <a:r>
            <a:rPr b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 </a:t>
          </a:r>
          <a:r>
            <a:rPr b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Arbeitstage 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(Mo - Fr) verteilt. Wenn Sie eine hiervon abweichende Verteilung vereinbart haben, tragen Sie bitte Ihre indivduellen Soll-Zeiten in die Zeile  </a:t>
          </a:r>
          <a:r>
            <a:rPr b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individuell 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ein. Beachten Sie bitte, dass die Summe der Soll-Stunden pro Tag dem Wert im Feld </a:t>
          </a:r>
          <a:r>
            <a:rPr b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wöchentl. Arbeitszeit 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entsprechen muss. </a:t>
          </a: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ts val="423"/>
            </a:lnSpc>
          </a:pP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ts val="423"/>
            </a:lnSpc>
          </a:pP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Die eingetragenen Soll-Werte gelten für den gesamten Monat! Einzelne Abweichungen hiervon werden über das FLEX-Konto ausgeglichen.</a:t>
          </a: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ts val="423"/>
            </a:lnSpc>
          </a:pP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ts val="423"/>
            </a:lnSpc>
          </a:pP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Wenn Sie also bspw. </a:t>
          </a:r>
          <a:r>
            <a:rPr b="0" i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Montag, Mittwoch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, und </a:t>
          </a:r>
          <a:r>
            <a:rPr b="0" i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Freitag 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als regelmäßige Arbeitstage eingetragen haben, aber in einer Woche mal am </a:t>
          </a:r>
          <a:r>
            <a:rPr b="0" i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Donnerstag 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anstatt </a:t>
          </a:r>
          <a:r>
            <a:rPr b="0" i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Mittwoch 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arbeiten, dann werden die Minusstunden vom </a:t>
          </a:r>
          <a:r>
            <a:rPr b="0" i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Mittwoch 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am </a:t>
          </a:r>
          <a:r>
            <a:rPr b="0" i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Donnerstag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 wieder ausgeglichen.</a:t>
          </a: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ts val="423"/>
            </a:lnSpc>
          </a:pP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ts val="423"/>
            </a:lnSpc>
          </a:pP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Wenn sich im Laufe des Monats Ihre </a:t>
          </a:r>
          <a:r>
            <a:rPr b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vertraglich vereinbarte Wochenarbeitszeit ändert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 oder sich Ihre </a:t>
          </a:r>
          <a:r>
            <a:rPr b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regelmäßigen Arbeitstage ändern 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tragen Sie die neue Arbeitszeit und/oder die neuen Arbeitstage in den unteren Kasten ein. Hier müssen Sie dann auch eintragen ab wann die Änderungen gültig sind. </a:t>
          </a: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ts val="423"/>
            </a:lnSpc>
          </a:pP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ts val="423"/>
            </a:lnSpc>
          </a:pP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In den Spalten </a:t>
          </a:r>
          <a:r>
            <a:rPr b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Beginn 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und </a:t>
          </a:r>
          <a:r>
            <a:rPr b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Ende 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tragen Sie bitte jeweils Beginn und Ende der täglichen Arbeitszeit im Format </a:t>
          </a:r>
          <a:r>
            <a:rPr b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hh,mm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 ein. Die Summe aller Pausen pro Tag tragen Sie bitte in die Spalte </a:t>
          </a:r>
          <a:r>
            <a:rPr b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Pause/n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 ein.</a:t>
          </a: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ts val="423"/>
            </a:lnSpc>
          </a:pP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ts val="423"/>
            </a:lnSpc>
          </a:pPr>
          <a:r>
            <a:rPr b="0" i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Beginn    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8:00 Uhr   --&gt; Eingabe:     </a:t>
          </a:r>
          <a:r>
            <a:rPr b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8,00</a:t>
          </a:r>
          <a:r>
            <a:rPr b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	</a:t>
          </a:r>
          <a:r>
            <a:rPr b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	</a:t>
          </a:r>
          <a:r>
            <a:rPr b="0" i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Ende    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14:25 Uhr --&gt; Eingabe:   </a:t>
          </a:r>
          <a:r>
            <a:rPr b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14,25</a:t>
          </a:r>
          <a:r>
            <a:rPr b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	</a:t>
          </a: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ct val="100000"/>
            </a:lnSpc>
          </a:pP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ts val="423"/>
            </a:lnSpc>
          </a:pPr>
          <a:r>
            <a:rPr b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Pause </a:t>
          </a: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ct val="100000"/>
            </a:lnSpc>
          </a:pP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30 Minuten Pause --&gt; Eingabe: </a:t>
          </a:r>
          <a:r>
            <a:rPr b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0,30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    </a:t>
          </a: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ts val="423"/>
            </a:lnSpc>
          </a:pP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60 Minuten Pause = 1 Stunde Pause --&gt; Eingabe: </a:t>
          </a:r>
          <a:r>
            <a:rPr b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1,00 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  </a:t>
          </a: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ts val="423"/>
            </a:lnSpc>
          </a:pP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90 Minuten Pause = 1 Stunde 30 Minuten Pause --&gt; Eingabe: </a:t>
          </a:r>
          <a:r>
            <a:rPr b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1,30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 </a:t>
          </a: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ts val="423"/>
            </a:lnSpc>
          </a:pP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ts val="423"/>
            </a:lnSpc>
          </a:pP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In der Spalte </a:t>
          </a:r>
          <a:r>
            <a:rPr b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IST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 wird die tatsächliche Arbeitszeit pro Tag angezeigt. Die Spalte </a:t>
          </a:r>
          <a:r>
            <a:rPr b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 + / - Tag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 zeigt die tägliche Abweichung der tatsächlichen Arbeitszeit vom Tages-Soll an.</a:t>
          </a: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ts val="423"/>
            </a:lnSpc>
          </a:pP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ts val="423"/>
            </a:lnSpc>
          </a:pP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Die Spalte </a:t>
          </a:r>
          <a:r>
            <a:rPr b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FLEX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 zeigt die Summe aller über die Vertragsstunden hinaus geleisteten Arbeitszeiten an. Diese Flex-Stunden müssen bis zum Vertragsende, aber spätestens innerhalb von 12 Monaten nach Erbringung der Arbeitsleistung ausgeglichen sein. Am Monatsende übernehmen Sie die Flex-Stunden aus dem Feld </a:t>
          </a:r>
          <a:r>
            <a:rPr b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Flex Gesamt 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in den Folgemonat und tragen diesen Wert in das Feld </a:t>
          </a:r>
          <a:r>
            <a:rPr b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Übertrag Vormonat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 ein.</a:t>
          </a: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ts val="388"/>
            </a:lnSpc>
          </a:pP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___________________________________________________</a:t>
          </a: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ts val="388"/>
            </a:lnSpc>
          </a:pP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ts val="388"/>
            </a:lnSpc>
          </a:pP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In der Spalte </a:t>
          </a:r>
          <a:r>
            <a:rPr b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Art 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können Sie Tage markieren, an denen eine Abweichung vom Standard vorliegt. Je nach Art der Eingabe gibt es unterschiedliche Auswirkungen. Sie können dort zwischen folgenden Kürzel wählen</a:t>
          </a: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ts val="388"/>
            </a:lnSpc>
          </a:pP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ts val="388"/>
            </a:lnSpc>
          </a:pP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K = krank 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	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	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(IST = SOLL)</a:t>
          </a: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ts val="388"/>
            </a:lnSpc>
          </a:pP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U = Urlaub          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	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(IST = SOLL)</a:t>
          </a: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ts val="388"/>
            </a:lnSpc>
          </a:pP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F = Feiertag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	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	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(IST = SOLL)</a:t>
          </a: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ts val="388"/>
            </a:lnSpc>
          </a:pP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SU = Stundenweise Urlaub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	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(für SHK/WHF/WHK: Urlaubszeit in Stunden in der Spalte </a:t>
          </a:r>
          <a:r>
            <a:rPr b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Zeit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 eintragen)</a:t>
          </a: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ts val="388"/>
            </a:lnSpc>
          </a:pP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UU = Unbezahlter Urlaub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	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(SOLL = 0,00)</a:t>
          </a: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ts val="388"/>
            </a:lnSpc>
          </a:pP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SV = Sollvorgabe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	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(Eingabe des SOLL in die Spalte </a:t>
          </a:r>
          <a:r>
            <a:rPr b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Zeit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 wenn SOLL vom Standard abweicht.)</a:t>
          </a: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ts val="388"/>
            </a:lnSpc>
          </a:pP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ts val="318"/>
            </a:lnSpc>
          </a:pP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ts val="318"/>
            </a:lnSpc>
          </a:pP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ts val="318"/>
            </a:lnSpc>
          </a:pP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ts val="423"/>
            </a:lnSpc>
          </a:pP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ts val="282"/>
            </a:lnSpc>
          </a:pP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5</xdr:col>
      <xdr:colOff>0</xdr:colOff>
      <xdr:row>17</xdr:row>
      <xdr:rowOff>0</xdr:rowOff>
    </xdr:from>
    <xdr:to>
      <xdr:col>7</xdr:col>
      <xdr:colOff>695160</xdr:colOff>
      <xdr:row>49</xdr:row>
      <xdr:rowOff>257040</xdr:rowOff>
    </xdr:to>
    <xdr:sp>
      <xdr:nvSpPr>
        <xdr:cNvPr id="7" name="CustomShape 1"/>
        <xdr:cNvSpPr/>
      </xdr:nvSpPr>
      <xdr:spPr>
        <a:xfrm>
          <a:off x="3152520" y="3819240"/>
          <a:ext cx="2085840" cy="8448480"/>
        </a:xfrm>
        <a:prstGeom prst="rect">
          <a:avLst/>
        </a:prstGeom>
        <a:noFill/>
        <a:ln w="12600">
          <a:solidFill>
            <a:srgbClr val="000000"/>
          </a:solidFill>
          <a:round/>
        </a:ln>
        <a:effectLst>
          <a:outerShdw algn="ctr" blurRad="63500" rotWithShape="0" sx="102000" sy="102000">
            <a:srgbClr val="000000">
              <a:alpha val="40000"/>
            </a:srgbClr>
          </a:outerShdw>
        </a:effectLst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11</xdr:col>
      <xdr:colOff>0</xdr:colOff>
      <xdr:row>51</xdr:row>
      <xdr:rowOff>0</xdr:rowOff>
    </xdr:from>
    <xdr:to>
      <xdr:col>16</xdr:col>
      <xdr:colOff>142560</xdr:colOff>
      <xdr:row>52</xdr:row>
      <xdr:rowOff>9000</xdr:rowOff>
    </xdr:to>
    <xdr:sp>
      <xdr:nvSpPr>
        <xdr:cNvPr id="8" name="CustomShape 1"/>
        <xdr:cNvSpPr/>
      </xdr:nvSpPr>
      <xdr:spPr>
        <a:xfrm>
          <a:off x="7410240" y="12506040"/>
          <a:ext cx="3819240" cy="2473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/>
        <a:p>
          <a:pPr>
            <a:lnSpc>
              <a:spcPct val="100000"/>
            </a:lnSpc>
          </a:pPr>
          <a:r>
            <a:rPr b="0" lang="de-DE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--&gt; diesen Wert in den Folgemonat übertragen</a:t>
          </a: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17</xdr:col>
      <xdr:colOff>277200</xdr:colOff>
      <xdr:row>0</xdr:row>
      <xdr:rowOff>69120</xdr:rowOff>
    </xdr:from>
    <xdr:to>
      <xdr:col>26</xdr:col>
      <xdr:colOff>326520</xdr:colOff>
      <xdr:row>11</xdr:row>
      <xdr:rowOff>156240</xdr:rowOff>
    </xdr:to>
    <xdr:sp>
      <xdr:nvSpPr>
        <xdr:cNvPr id="9" name="CustomShape 1"/>
        <xdr:cNvSpPr/>
      </xdr:nvSpPr>
      <xdr:spPr>
        <a:xfrm>
          <a:off x="11811960" y="69120"/>
          <a:ext cx="6592680" cy="2515680"/>
        </a:xfrm>
        <a:prstGeom prst="rect">
          <a:avLst/>
        </a:prstGeom>
        <a:solidFill>
          <a:srgbClr val="ffff00"/>
        </a:solidFill>
        <a:ln w="31680">
          <a:solidFill>
            <a:srgbClr val="ff0000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1" lang="de-DE" sz="1400" spc="-1" strike="noStrike" u="sng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Rechtliche Rahmenbedingungen:</a:t>
          </a: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r>
            <a:rPr b="0" lang="de-DE" sz="1200" spc="-1" strike="noStrike">
              <a:solidFill>
                <a:srgbClr val="ff0000"/>
              </a:solidFill>
              <a:uFill>
                <a:solidFill>
                  <a:srgbClr val="ffffff"/>
                </a:solidFill>
              </a:uFill>
              <a:latin typeface="Calibri"/>
            </a:rPr>
            <a:t>Die Regelungen des Arbeitszeitgesetzes (ArbZG) sind jederzeit zu beachten!</a:t>
          </a: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r>
            <a:rPr b="0" lang="de-DE" sz="1100" spc="-1" strike="noStrike" u="sng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Auszug aus dem Gesetz (Stand: Jan. 2015)</a:t>
          </a: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r>
            <a:rPr b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§ 3: Arbeitszeit</a:t>
          </a: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- die tägliche Arbeitszeit darf 10 Stunden nicht überschreiten</a:t>
          </a: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- die wöchentliche Arbeitszeit darf 48 Stunden nicht überschreiten</a:t>
          </a: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r>
            <a:rPr b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§ 4: Ruhepausen</a:t>
          </a: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- mindestens 30 Minuten Pause bei einer Arbeitszeit von mehr als 6 bis zu 9 Stunden</a:t>
          </a: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- weitere 15 Minuten Pause bei einer Arbeitszeit von mehr als 9 Stunden</a:t>
          </a: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r>
            <a:rPr b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§ 5: Ruhezeit</a:t>
          </a: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- nach Beendigung der täglichen Arbeitszeit ist eine Ruhezeit von mindestens 11 Stunden vor Beginn der nächsten Arbeitszeit einzuhalten</a:t>
          </a: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17</xdr:col>
      <xdr:colOff>266760</xdr:colOff>
      <xdr:row>18</xdr:row>
      <xdr:rowOff>192600</xdr:rowOff>
    </xdr:from>
    <xdr:to>
      <xdr:col>26</xdr:col>
      <xdr:colOff>347760</xdr:colOff>
      <xdr:row>53</xdr:row>
      <xdr:rowOff>24120</xdr:rowOff>
    </xdr:to>
    <xdr:sp>
      <xdr:nvSpPr>
        <xdr:cNvPr id="10" name="CustomShape 1"/>
        <xdr:cNvSpPr/>
      </xdr:nvSpPr>
      <xdr:spPr>
        <a:xfrm>
          <a:off x="11801520" y="4250160"/>
          <a:ext cx="6624360" cy="8708760"/>
        </a:xfrm>
        <a:prstGeom prst="rect">
          <a:avLst/>
        </a:prstGeom>
        <a:solidFill>
          <a:schemeClr val="bg1"/>
        </a:solidFill>
        <a:ln w="25560">
          <a:solidFill>
            <a:srgbClr val="ff0000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>
            <a:lnSpc>
              <a:spcPts val="459"/>
            </a:lnSpc>
          </a:pPr>
          <a:r>
            <a:rPr b="1" lang="de-DE" sz="1200" spc="-1" strike="noStrike" u="sng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Hinweise zur Nutzung des Formulars:</a:t>
          </a: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ts val="423"/>
            </a:lnSpc>
          </a:pP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ts val="423"/>
            </a:lnSpc>
          </a:pP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Bitte tragen Sie im oberen Bereich zunächst das </a:t>
          </a:r>
          <a:r>
            <a:rPr b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Jahr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, Ihren </a:t>
          </a:r>
          <a:r>
            <a:rPr b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Namen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, </a:t>
          </a:r>
          <a:r>
            <a:rPr b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Beschäftigungsbereich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 und Ihr </a:t>
          </a:r>
          <a:r>
            <a:rPr b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Beschäftigungsverhältnis 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ein.</a:t>
          </a: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ts val="423"/>
            </a:lnSpc>
          </a:pP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ts val="423"/>
            </a:lnSpc>
          </a:pP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Im Feld </a:t>
          </a:r>
          <a:r>
            <a:rPr b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Wöchentl. Arbeitszeit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 im oberen Kasten tragen Sie bitte Ihre vertraglich vereinbarte Wochenarbeitszeit ein.</a:t>
          </a: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ts val="423"/>
            </a:lnSpc>
          </a:pP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ts val="423"/>
            </a:lnSpc>
          </a:pP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Die Wochenarbeitszeit wird standardmäßig auf </a:t>
          </a:r>
          <a:r>
            <a:rPr b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 </a:t>
          </a:r>
          <a:r>
            <a:rPr b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Arbeitstage 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(Mo - Fr) verteilt. Wenn Sie eine hiervon abweichende Verteilung vereinbart haben, tragen Sie bitte Ihre indivduellen Soll-Zeiten in die Zeile  </a:t>
          </a:r>
          <a:r>
            <a:rPr b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individuell 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ein. Beachten Sie bitte, dass die Summe der Soll-Stunden pro Tag dem Wert im Feld </a:t>
          </a:r>
          <a:r>
            <a:rPr b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wöchentl. Arbeitszeit 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entsprechen muss. </a:t>
          </a: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ts val="423"/>
            </a:lnSpc>
          </a:pP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ts val="423"/>
            </a:lnSpc>
          </a:pP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Die eingetragenen Soll-Werte gelten für den gesamten Monat! Einzelne Abweichungen hiervon werden über das FLEX-Konto ausgeglichen.</a:t>
          </a: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ts val="423"/>
            </a:lnSpc>
          </a:pP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ts val="423"/>
            </a:lnSpc>
          </a:pP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Wenn Sie also bspw. </a:t>
          </a:r>
          <a:r>
            <a:rPr b="0" i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Montag, Mittwoch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, und </a:t>
          </a:r>
          <a:r>
            <a:rPr b="0" i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Freitag 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als regelmäßige Arbeitstage eingetragen haben, aber in einer Woche mal am </a:t>
          </a:r>
          <a:r>
            <a:rPr b="0" i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Donnerstag 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anstatt </a:t>
          </a:r>
          <a:r>
            <a:rPr b="0" i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Mittwoch 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arbeiten, dann werden die Minusstunden vom </a:t>
          </a:r>
          <a:r>
            <a:rPr b="0" i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Mittwoch 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am </a:t>
          </a:r>
          <a:r>
            <a:rPr b="0" i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Donnerstag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 wieder ausgeglichen.</a:t>
          </a: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ts val="423"/>
            </a:lnSpc>
          </a:pP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ts val="423"/>
            </a:lnSpc>
          </a:pP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Wenn sich im Laufe des Monats Ihre </a:t>
          </a:r>
          <a:r>
            <a:rPr b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vertraglich vereinbarte Wochenarbeitszeit ändert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 oder sich Ihre </a:t>
          </a:r>
          <a:r>
            <a:rPr b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regelmäßigen Arbeitstage ändern 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tragen Sie die neue Arbeitszeit und/oder die neuen Arbeitstage in den unteren Kasten ein. Hier müssen Sie dann auch eintragen ab wann die Änderungen gültig sind. </a:t>
          </a: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ts val="423"/>
            </a:lnSpc>
          </a:pP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ts val="423"/>
            </a:lnSpc>
          </a:pP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In den Spalten </a:t>
          </a:r>
          <a:r>
            <a:rPr b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Beginn 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und </a:t>
          </a:r>
          <a:r>
            <a:rPr b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Ende 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tragen Sie bitte jeweils Beginn und Ende der täglichen Arbeitszeit im Format </a:t>
          </a:r>
          <a:r>
            <a:rPr b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hh,mm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 ein. Die Summe aller Pausen pro Tag tragen Sie bitte in die Spalte </a:t>
          </a:r>
          <a:r>
            <a:rPr b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Pause/n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 ein.</a:t>
          </a: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ts val="423"/>
            </a:lnSpc>
          </a:pP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ts val="423"/>
            </a:lnSpc>
          </a:pPr>
          <a:r>
            <a:rPr b="0" i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Beginn    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8:00 Uhr   --&gt; Eingabe:     </a:t>
          </a:r>
          <a:r>
            <a:rPr b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8,00</a:t>
          </a:r>
          <a:r>
            <a:rPr b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	</a:t>
          </a:r>
          <a:r>
            <a:rPr b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	</a:t>
          </a:r>
          <a:r>
            <a:rPr b="0" i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Ende    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14:25 Uhr --&gt; Eingabe:   </a:t>
          </a:r>
          <a:r>
            <a:rPr b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14,25</a:t>
          </a:r>
          <a:r>
            <a:rPr b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	</a:t>
          </a: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ct val="100000"/>
            </a:lnSpc>
          </a:pP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ts val="423"/>
            </a:lnSpc>
          </a:pPr>
          <a:r>
            <a:rPr b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Pause </a:t>
          </a: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ct val="100000"/>
            </a:lnSpc>
          </a:pP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30 Minuten Pause --&gt; Eingabe: </a:t>
          </a:r>
          <a:r>
            <a:rPr b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0,30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    </a:t>
          </a: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ts val="423"/>
            </a:lnSpc>
          </a:pP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60 Minuten Pause = 1 Stunde Pause --&gt; Eingabe: </a:t>
          </a:r>
          <a:r>
            <a:rPr b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1,00 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  </a:t>
          </a: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ts val="423"/>
            </a:lnSpc>
          </a:pP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90 Minuten Pause = 1 Stunde 30 Minuten Pause --&gt; Eingabe: </a:t>
          </a:r>
          <a:r>
            <a:rPr b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1,30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 </a:t>
          </a: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ts val="423"/>
            </a:lnSpc>
          </a:pP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ts val="423"/>
            </a:lnSpc>
          </a:pP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In der Spalte </a:t>
          </a:r>
          <a:r>
            <a:rPr b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IST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 wird die tatsächliche Arbeitszeit pro Tag angezeigt. Die Spalte </a:t>
          </a:r>
          <a:r>
            <a:rPr b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 + / - Tag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 zeigt die tägliche Abweichung der tatsächlichen Arbeitszeit vom Tages-Soll an.</a:t>
          </a: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ts val="423"/>
            </a:lnSpc>
          </a:pP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ts val="423"/>
            </a:lnSpc>
          </a:pP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Die Spalte </a:t>
          </a:r>
          <a:r>
            <a:rPr b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FLEX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 zeigt die Summe aller über die Vertragsstunden hinaus geleisteten Arbeitszeiten an. Diese Flex-Stunden müssen bis zum Vertragsende, aber spätestens innerhalb von 12 Monaten nach Erbringung der Arbeitsleistung ausgeglichen sein. Am Monatsende übernehmen Sie die Flex-Stunden aus dem Feld </a:t>
          </a:r>
          <a:r>
            <a:rPr b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Flex Gesamt 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in den Folgemonat und tragen diesen Wert in das Feld </a:t>
          </a:r>
          <a:r>
            <a:rPr b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Übertrag Vormonat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 ein.</a:t>
          </a: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ts val="388"/>
            </a:lnSpc>
          </a:pP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___________________________________________________</a:t>
          </a: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ts val="388"/>
            </a:lnSpc>
          </a:pP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ts val="388"/>
            </a:lnSpc>
          </a:pP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In der Spalte </a:t>
          </a:r>
          <a:r>
            <a:rPr b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Art 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können Sie Tage markieren, an denen eine Abweichung vom Standard vorliegt. Je nach Art der Eingabe gibt es unterschiedliche Auswirkungen. Sie können dort zwischen folgenden Kürzel wählen</a:t>
          </a: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ts val="388"/>
            </a:lnSpc>
          </a:pP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ts val="388"/>
            </a:lnSpc>
          </a:pP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K = krank 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	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	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(IST = SOLL)</a:t>
          </a: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ts val="388"/>
            </a:lnSpc>
          </a:pP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U = Urlaub          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	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(IST = SOLL)</a:t>
          </a: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ts val="388"/>
            </a:lnSpc>
          </a:pP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F = Feiertag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	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	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(IST = SOLL)</a:t>
          </a: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ts val="388"/>
            </a:lnSpc>
          </a:pP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SU = Stundenweise Urlaub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	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(für SHK/WHF/WHK: Urlaubszeit in Stunden in der Spalte </a:t>
          </a:r>
          <a:r>
            <a:rPr b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Zeit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 eintragen)</a:t>
          </a: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ts val="388"/>
            </a:lnSpc>
          </a:pP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UU = Unbezahlter Urlaub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	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(SOLL = 0,00)</a:t>
          </a: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ts val="388"/>
            </a:lnSpc>
          </a:pP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SV = Sollvorgabe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	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(Eingabe des SOLL in die Spalte </a:t>
          </a:r>
          <a:r>
            <a:rPr b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Zeit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 wenn SOLL vom Standard abweicht.)</a:t>
          </a: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ts val="388"/>
            </a:lnSpc>
          </a:pP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ts val="318"/>
            </a:lnSpc>
          </a:pP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ts val="318"/>
            </a:lnSpc>
          </a:pP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ts val="318"/>
            </a:lnSpc>
          </a:pP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ts val="423"/>
            </a:lnSpc>
          </a:pP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ts val="282"/>
            </a:lnSpc>
          </a:pP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5</xdr:col>
      <xdr:colOff>0</xdr:colOff>
      <xdr:row>17</xdr:row>
      <xdr:rowOff>0</xdr:rowOff>
    </xdr:from>
    <xdr:to>
      <xdr:col>7</xdr:col>
      <xdr:colOff>695160</xdr:colOff>
      <xdr:row>49</xdr:row>
      <xdr:rowOff>257040</xdr:rowOff>
    </xdr:to>
    <xdr:sp>
      <xdr:nvSpPr>
        <xdr:cNvPr id="11" name="CustomShape 1"/>
        <xdr:cNvSpPr/>
      </xdr:nvSpPr>
      <xdr:spPr>
        <a:xfrm>
          <a:off x="3152520" y="3819240"/>
          <a:ext cx="2085840" cy="8448480"/>
        </a:xfrm>
        <a:prstGeom prst="rect">
          <a:avLst/>
        </a:prstGeom>
        <a:noFill/>
        <a:ln w="12600">
          <a:solidFill>
            <a:srgbClr val="000000"/>
          </a:solidFill>
          <a:round/>
        </a:ln>
        <a:effectLst>
          <a:outerShdw algn="ctr" blurRad="63500" rotWithShape="0" sx="102000" sy="102000">
            <a:srgbClr val="000000">
              <a:alpha val="40000"/>
            </a:srgbClr>
          </a:outerShdw>
        </a:effectLst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11</xdr:col>
      <xdr:colOff>0</xdr:colOff>
      <xdr:row>51</xdr:row>
      <xdr:rowOff>0</xdr:rowOff>
    </xdr:from>
    <xdr:to>
      <xdr:col>16</xdr:col>
      <xdr:colOff>142560</xdr:colOff>
      <xdr:row>52</xdr:row>
      <xdr:rowOff>9000</xdr:rowOff>
    </xdr:to>
    <xdr:sp>
      <xdr:nvSpPr>
        <xdr:cNvPr id="12" name="CustomShape 1"/>
        <xdr:cNvSpPr/>
      </xdr:nvSpPr>
      <xdr:spPr>
        <a:xfrm>
          <a:off x="7410240" y="12506040"/>
          <a:ext cx="3819240" cy="2473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/>
        <a:p>
          <a:pPr>
            <a:lnSpc>
              <a:spcPct val="100000"/>
            </a:lnSpc>
          </a:pPr>
          <a:r>
            <a:rPr b="0" lang="de-DE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--&gt; diesen Wert in den Folgemonat übertragen</a:t>
          </a: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17</xdr:col>
      <xdr:colOff>277200</xdr:colOff>
      <xdr:row>0</xdr:row>
      <xdr:rowOff>69120</xdr:rowOff>
    </xdr:from>
    <xdr:to>
      <xdr:col>26</xdr:col>
      <xdr:colOff>326520</xdr:colOff>
      <xdr:row>11</xdr:row>
      <xdr:rowOff>156240</xdr:rowOff>
    </xdr:to>
    <xdr:sp>
      <xdr:nvSpPr>
        <xdr:cNvPr id="13" name="CustomShape 1"/>
        <xdr:cNvSpPr/>
      </xdr:nvSpPr>
      <xdr:spPr>
        <a:xfrm>
          <a:off x="11811960" y="69120"/>
          <a:ext cx="6592680" cy="2515680"/>
        </a:xfrm>
        <a:prstGeom prst="rect">
          <a:avLst/>
        </a:prstGeom>
        <a:solidFill>
          <a:srgbClr val="ffff00"/>
        </a:solidFill>
        <a:ln w="31680">
          <a:solidFill>
            <a:srgbClr val="ff0000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1" lang="de-DE" sz="1400" spc="-1" strike="noStrike" u="sng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Rechtliche Rahmenbedingungen:</a:t>
          </a: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r>
            <a:rPr b="0" lang="de-DE" sz="1200" spc="-1" strike="noStrike">
              <a:solidFill>
                <a:srgbClr val="ff0000"/>
              </a:solidFill>
              <a:uFill>
                <a:solidFill>
                  <a:srgbClr val="ffffff"/>
                </a:solidFill>
              </a:uFill>
              <a:latin typeface="Calibri"/>
            </a:rPr>
            <a:t>Die Regelungen des Arbeitszeitgesetzes (ArbZG) sind jederzeit zu beachten!</a:t>
          </a: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r>
            <a:rPr b="0" lang="de-DE" sz="1100" spc="-1" strike="noStrike" u="sng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Auszug aus dem Gesetz (Stand: Jan. 2015)</a:t>
          </a: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r>
            <a:rPr b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§ 3: Arbeitszeit</a:t>
          </a: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- die tägliche Arbeitszeit darf 10 Stunden nicht überschreiten</a:t>
          </a: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- die wöchentliche Arbeitszeit darf 48 Stunden nicht überschreiten</a:t>
          </a: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r>
            <a:rPr b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§ 4: Ruhepausen</a:t>
          </a: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- mindestens 30 Minuten Pause bei einer Arbeitszeit von mehr als 6 bis zu 9 Stunden</a:t>
          </a: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- weitere 15 Minuten Pause bei einer Arbeitszeit von mehr als 9 Stunden</a:t>
          </a: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r>
            <a:rPr b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§ 5: Ruhezeit</a:t>
          </a: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- nach Beendigung der täglichen Arbeitszeit ist eine Ruhezeit von mindestens 11 Stunden vor Beginn der nächsten Arbeitszeit einzuhalten</a:t>
          </a: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17</xdr:col>
      <xdr:colOff>266760</xdr:colOff>
      <xdr:row>18</xdr:row>
      <xdr:rowOff>192600</xdr:rowOff>
    </xdr:from>
    <xdr:to>
      <xdr:col>26</xdr:col>
      <xdr:colOff>347760</xdr:colOff>
      <xdr:row>53</xdr:row>
      <xdr:rowOff>24120</xdr:rowOff>
    </xdr:to>
    <xdr:sp>
      <xdr:nvSpPr>
        <xdr:cNvPr id="14" name="CustomShape 1"/>
        <xdr:cNvSpPr/>
      </xdr:nvSpPr>
      <xdr:spPr>
        <a:xfrm>
          <a:off x="11801520" y="4250160"/>
          <a:ext cx="6624360" cy="8708760"/>
        </a:xfrm>
        <a:prstGeom prst="rect">
          <a:avLst/>
        </a:prstGeom>
        <a:solidFill>
          <a:schemeClr val="bg1"/>
        </a:solidFill>
        <a:ln w="25560">
          <a:solidFill>
            <a:srgbClr val="ff0000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>
            <a:lnSpc>
              <a:spcPts val="459"/>
            </a:lnSpc>
          </a:pPr>
          <a:r>
            <a:rPr b="1" lang="de-DE" sz="1200" spc="-1" strike="noStrike" u="sng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Hinweise zur Nutzung des Formulars:</a:t>
          </a: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ts val="423"/>
            </a:lnSpc>
          </a:pP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ts val="423"/>
            </a:lnSpc>
          </a:pP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Bitte tragen Sie im oberen Bereich zunächst das </a:t>
          </a:r>
          <a:r>
            <a:rPr b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Jahr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, Ihren </a:t>
          </a:r>
          <a:r>
            <a:rPr b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Namen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, </a:t>
          </a:r>
          <a:r>
            <a:rPr b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Beschäftigungsbereich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 und Ihr </a:t>
          </a:r>
          <a:r>
            <a:rPr b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Beschäftigungsverhältnis 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ein.</a:t>
          </a: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ts val="423"/>
            </a:lnSpc>
          </a:pP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ts val="423"/>
            </a:lnSpc>
          </a:pP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Im Feld </a:t>
          </a:r>
          <a:r>
            <a:rPr b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Wöchentl. Arbeitszeit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 im oberen Kasten tragen Sie bitte Ihre vertraglich vereinbarte Wochenarbeitszeit ein.</a:t>
          </a: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ts val="423"/>
            </a:lnSpc>
          </a:pP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ts val="423"/>
            </a:lnSpc>
          </a:pP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Die Wochenarbeitszeit wird standardmäßig auf </a:t>
          </a:r>
          <a:r>
            <a:rPr b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 </a:t>
          </a:r>
          <a:r>
            <a:rPr b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Arbeitstage 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(Mo - Fr) verteilt. Wenn Sie eine hiervon abweichende Verteilung vereinbart haben, tragen Sie bitte Ihre indivduellen Soll-Zeiten in die Zeile  </a:t>
          </a:r>
          <a:r>
            <a:rPr b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individuell 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ein. Beachten Sie bitte, dass die Summe der Soll-Stunden pro Tag dem Wert im Feld </a:t>
          </a:r>
          <a:r>
            <a:rPr b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wöchentl. Arbeitszeit 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entsprechen muss. </a:t>
          </a: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ts val="423"/>
            </a:lnSpc>
          </a:pP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ts val="423"/>
            </a:lnSpc>
          </a:pP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Die eingetragenen Soll-Werte gelten für den gesamten Monat! Einzelne Abweichungen hiervon werden über das FLEX-Konto ausgeglichen.</a:t>
          </a: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ts val="423"/>
            </a:lnSpc>
          </a:pP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ts val="423"/>
            </a:lnSpc>
          </a:pP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Wenn Sie also bspw. </a:t>
          </a:r>
          <a:r>
            <a:rPr b="0" i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Montag, Mittwoch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, und </a:t>
          </a:r>
          <a:r>
            <a:rPr b="0" i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Freitag 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als regelmäßige Arbeitstage eingetragen haben, aber in einer Woche mal am </a:t>
          </a:r>
          <a:r>
            <a:rPr b="0" i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Donnerstag 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anstatt </a:t>
          </a:r>
          <a:r>
            <a:rPr b="0" i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Mittwoch 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arbeiten, dann werden die Minusstunden vom </a:t>
          </a:r>
          <a:r>
            <a:rPr b="0" i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Mittwoch 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am </a:t>
          </a:r>
          <a:r>
            <a:rPr b="0" i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Donnerstag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 wieder ausgeglichen.</a:t>
          </a: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ts val="423"/>
            </a:lnSpc>
          </a:pP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ts val="423"/>
            </a:lnSpc>
          </a:pP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Wenn sich im Laufe des Monats Ihre </a:t>
          </a:r>
          <a:r>
            <a:rPr b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vertraglich vereinbarte Wochenarbeitszeit ändert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 oder sich Ihre </a:t>
          </a:r>
          <a:r>
            <a:rPr b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regelmäßigen Arbeitstage ändern 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tragen Sie die neue Arbeitszeit und/oder die neuen Arbeitstage in den unteren Kasten ein. Hier müssen Sie dann auch eintragen ab wann die Änderungen gültig sind. </a:t>
          </a: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ts val="423"/>
            </a:lnSpc>
          </a:pP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ts val="423"/>
            </a:lnSpc>
          </a:pP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In den Spalten </a:t>
          </a:r>
          <a:r>
            <a:rPr b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Beginn 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und </a:t>
          </a:r>
          <a:r>
            <a:rPr b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Ende 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tragen Sie bitte jeweils Beginn und Ende der täglichen Arbeitszeit im Format </a:t>
          </a:r>
          <a:r>
            <a:rPr b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hh,mm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 ein. Die Summe aller Pausen pro Tag tragen Sie bitte in die Spalte </a:t>
          </a:r>
          <a:r>
            <a:rPr b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Pause/n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 ein.</a:t>
          </a: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ts val="423"/>
            </a:lnSpc>
          </a:pP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ts val="423"/>
            </a:lnSpc>
          </a:pPr>
          <a:r>
            <a:rPr b="0" i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Beginn    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8:00 Uhr   --&gt; Eingabe:     </a:t>
          </a:r>
          <a:r>
            <a:rPr b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8,00</a:t>
          </a:r>
          <a:r>
            <a:rPr b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	</a:t>
          </a:r>
          <a:r>
            <a:rPr b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	</a:t>
          </a:r>
          <a:r>
            <a:rPr b="0" i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Ende    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14:25 Uhr --&gt; Eingabe:   </a:t>
          </a:r>
          <a:r>
            <a:rPr b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14,25</a:t>
          </a:r>
          <a:r>
            <a:rPr b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	</a:t>
          </a: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ct val="100000"/>
            </a:lnSpc>
          </a:pP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ts val="423"/>
            </a:lnSpc>
          </a:pPr>
          <a:r>
            <a:rPr b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Pause </a:t>
          </a: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ct val="100000"/>
            </a:lnSpc>
          </a:pP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30 Minuten Pause --&gt; Eingabe: </a:t>
          </a:r>
          <a:r>
            <a:rPr b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0,30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    </a:t>
          </a: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ts val="423"/>
            </a:lnSpc>
          </a:pP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60 Minuten Pause = 1 Stunde Pause --&gt; Eingabe: </a:t>
          </a:r>
          <a:r>
            <a:rPr b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1,00 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  </a:t>
          </a: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ts val="423"/>
            </a:lnSpc>
          </a:pP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90 Minuten Pause = 1 Stunde 30 Minuten Pause --&gt; Eingabe: </a:t>
          </a:r>
          <a:r>
            <a:rPr b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1,30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 </a:t>
          </a: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ts val="423"/>
            </a:lnSpc>
          </a:pP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ts val="423"/>
            </a:lnSpc>
          </a:pP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In der Spalte </a:t>
          </a:r>
          <a:r>
            <a:rPr b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IST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 wird die tatsächliche Arbeitszeit pro Tag angezeigt. Die Spalte </a:t>
          </a:r>
          <a:r>
            <a:rPr b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 + / - Tag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 zeigt die tägliche Abweichung der tatsächlichen Arbeitszeit vom Tages-Soll an.</a:t>
          </a: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ts val="423"/>
            </a:lnSpc>
          </a:pP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ts val="423"/>
            </a:lnSpc>
          </a:pP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Die Spalte </a:t>
          </a:r>
          <a:r>
            <a:rPr b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FLEX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 zeigt die Summe aller über die Vertragsstunden hinaus geleisteten Arbeitszeiten an. Diese Flex-Stunden müssen bis zum Vertragsende, aber spätestens innerhalb von 12 Monaten nach Erbringung der Arbeitsleistung ausgeglichen sein. Am Monatsende übernehmen Sie die Flex-Stunden aus dem Feld </a:t>
          </a:r>
          <a:r>
            <a:rPr b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Flex Gesamt 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in den Folgemonat und tragen diesen Wert in das Feld </a:t>
          </a:r>
          <a:r>
            <a:rPr b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Übertrag Vormonat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 ein.</a:t>
          </a: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ts val="388"/>
            </a:lnSpc>
          </a:pP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___________________________________________________</a:t>
          </a: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ts val="388"/>
            </a:lnSpc>
          </a:pP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ts val="388"/>
            </a:lnSpc>
          </a:pP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In der Spalte </a:t>
          </a:r>
          <a:r>
            <a:rPr b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Art 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können Sie Tage markieren, an denen eine Abweichung vom Standard vorliegt. Je nach Art der Eingabe gibt es unterschiedliche Auswirkungen. Sie können dort zwischen folgenden Kürzel wählen</a:t>
          </a: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ts val="388"/>
            </a:lnSpc>
          </a:pP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ts val="388"/>
            </a:lnSpc>
          </a:pP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K = krank 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	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	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(IST = SOLL)</a:t>
          </a: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ts val="388"/>
            </a:lnSpc>
          </a:pP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U = Urlaub          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	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(IST = SOLL)</a:t>
          </a: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ts val="388"/>
            </a:lnSpc>
          </a:pP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F = Feiertag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	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	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(IST = SOLL)</a:t>
          </a: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ts val="388"/>
            </a:lnSpc>
          </a:pP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SU = Stundenweise Urlaub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	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(für SHK/WHF/WHK: Urlaubszeit in Stunden in der Spalte </a:t>
          </a:r>
          <a:r>
            <a:rPr b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Zeit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 eintragen)</a:t>
          </a: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ts val="388"/>
            </a:lnSpc>
          </a:pP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UU = Unbezahlter Urlaub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	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(SOLL = 0,00)</a:t>
          </a: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ts val="388"/>
            </a:lnSpc>
          </a:pP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SV = Sollvorgabe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	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(Eingabe des SOLL in die Spalte </a:t>
          </a:r>
          <a:r>
            <a:rPr b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Zeit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 wenn SOLL vom Standard abweicht.)</a:t>
          </a: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ts val="388"/>
            </a:lnSpc>
          </a:pP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ts val="318"/>
            </a:lnSpc>
          </a:pP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ts val="318"/>
            </a:lnSpc>
          </a:pP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ts val="318"/>
            </a:lnSpc>
          </a:pP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ts val="423"/>
            </a:lnSpc>
          </a:pP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ts val="282"/>
            </a:lnSpc>
          </a:pP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5</xdr:col>
      <xdr:colOff>0</xdr:colOff>
      <xdr:row>17</xdr:row>
      <xdr:rowOff>0</xdr:rowOff>
    </xdr:from>
    <xdr:to>
      <xdr:col>7</xdr:col>
      <xdr:colOff>695160</xdr:colOff>
      <xdr:row>49</xdr:row>
      <xdr:rowOff>257040</xdr:rowOff>
    </xdr:to>
    <xdr:sp>
      <xdr:nvSpPr>
        <xdr:cNvPr id="15" name="CustomShape 1"/>
        <xdr:cNvSpPr/>
      </xdr:nvSpPr>
      <xdr:spPr>
        <a:xfrm>
          <a:off x="3152520" y="3819240"/>
          <a:ext cx="2085840" cy="8448480"/>
        </a:xfrm>
        <a:prstGeom prst="rect">
          <a:avLst/>
        </a:prstGeom>
        <a:noFill/>
        <a:ln w="12600">
          <a:solidFill>
            <a:srgbClr val="000000"/>
          </a:solidFill>
          <a:round/>
        </a:ln>
        <a:effectLst>
          <a:outerShdw algn="ctr" blurRad="63500" rotWithShape="0" sx="102000" sy="102000">
            <a:srgbClr val="000000">
              <a:alpha val="40000"/>
            </a:srgbClr>
          </a:outerShdw>
        </a:effectLst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11</xdr:col>
      <xdr:colOff>0</xdr:colOff>
      <xdr:row>51</xdr:row>
      <xdr:rowOff>0</xdr:rowOff>
    </xdr:from>
    <xdr:to>
      <xdr:col>16</xdr:col>
      <xdr:colOff>142560</xdr:colOff>
      <xdr:row>52</xdr:row>
      <xdr:rowOff>9000</xdr:rowOff>
    </xdr:to>
    <xdr:sp>
      <xdr:nvSpPr>
        <xdr:cNvPr id="16" name="CustomShape 1"/>
        <xdr:cNvSpPr/>
      </xdr:nvSpPr>
      <xdr:spPr>
        <a:xfrm>
          <a:off x="7410240" y="12506040"/>
          <a:ext cx="3819240" cy="2473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/>
        <a:p>
          <a:pPr>
            <a:lnSpc>
              <a:spcPct val="100000"/>
            </a:lnSpc>
          </a:pPr>
          <a:r>
            <a:rPr b="0" lang="de-DE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--&gt; diesen Wert in den Folgemonat übertragen</a:t>
          </a: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17</xdr:col>
      <xdr:colOff>277200</xdr:colOff>
      <xdr:row>0</xdr:row>
      <xdr:rowOff>69120</xdr:rowOff>
    </xdr:from>
    <xdr:to>
      <xdr:col>26</xdr:col>
      <xdr:colOff>326520</xdr:colOff>
      <xdr:row>11</xdr:row>
      <xdr:rowOff>156240</xdr:rowOff>
    </xdr:to>
    <xdr:sp>
      <xdr:nvSpPr>
        <xdr:cNvPr id="17" name="CustomShape 1"/>
        <xdr:cNvSpPr/>
      </xdr:nvSpPr>
      <xdr:spPr>
        <a:xfrm>
          <a:off x="11811960" y="69120"/>
          <a:ext cx="6592680" cy="2515680"/>
        </a:xfrm>
        <a:prstGeom prst="rect">
          <a:avLst/>
        </a:prstGeom>
        <a:solidFill>
          <a:srgbClr val="ffff00"/>
        </a:solidFill>
        <a:ln w="31680">
          <a:solidFill>
            <a:srgbClr val="ff0000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1" lang="de-DE" sz="1400" spc="-1" strike="noStrike" u="sng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Rechtliche Rahmenbedingungen:</a:t>
          </a: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r>
            <a:rPr b="0" lang="de-DE" sz="1200" spc="-1" strike="noStrike">
              <a:solidFill>
                <a:srgbClr val="ff0000"/>
              </a:solidFill>
              <a:uFill>
                <a:solidFill>
                  <a:srgbClr val="ffffff"/>
                </a:solidFill>
              </a:uFill>
              <a:latin typeface="Calibri"/>
            </a:rPr>
            <a:t>Die Regelungen des Arbeitszeitgesetzes (ArbZG) sind jederzeit zu beachten!</a:t>
          </a: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r>
            <a:rPr b="0" lang="de-DE" sz="1100" spc="-1" strike="noStrike" u="sng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Auszug aus dem Gesetz (Stand: Jan. 2015)</a:t>
          </a: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r>
            <a:rPr b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§ 3: Arbeitszeit</a:t>
          </a: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- die tägliche Arbeitszeit darf 10 Stunden nicht überschreiten</a:t>
          </a: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- die wöchentliche Arbeitszeit darf 48 Stunden nicht überschreiten</a:t>
          </a: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r>
            <a:rPr b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§ 4: Ruhepausen</a:t>
          </a: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- mindestens 30 Minuten Pause bei einer Arbeitszeit von mehr als 6 bis zu 9 Stunden</a:t>
          </a: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- weitere 15 Minuten Pause bei einer Arbeitszeit von mehr als 9 Stunden</a:t>
          </a: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r>
            <a:rPr b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§ 5: Ruhezeit</a:t>
          </a: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- nach Beendigung der täglichen Arbeitszeit ist eine Ruhezeit von mindestens 11 Stunden vor Beginn der nächsten Arbeitszeit einzuhalten</a:t>
          </a: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17</xdr:col>
      <xdr:colOff>266760</xdr:colOff>
      <xdr:row>18</xdr:row>
      <xdr:rowOff>192600</xdr:rowOff>
    </xdr:from>
    <xdr:to>
      <xdr:col>26</xdr:col>
      <xdr:colOff>347760</xdr:colOff>
      <xdr:row>51</xdr:row>
      <xdr:rowOff>173520</xdr:rowOff>
    </xdr:to>
    <xdr:sp>
      <xdr:nvSpPr>
        <xdr:cNvPr id="18" name="CustomShape 1"/>
        <xdr:cNvSpPr/>
      </xdr:nvSpPr>
      <xdr:spPr>
        <a:xfrm>
          <a:off x="11801520" y="4250160"/>
          <a:ext cx="6624360" cy="8429400"/>
        </a:xfrm>
        <a:prstGeom prst="rect">
          <a:avLst/>
        </a:prstGeom>
        <a:solidFill>
          <a:schemeClr val="bg1"/>
        </a:solidFill>
        <a:ln w="25560">
          <a:solidFill>
            <a:srgbClr val="ff0000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>
            <a:lnSpc>
              <a:spcPts val="459"/>
            </a:lnSpc>
          </a:pPr>
          <a:r>
            <a:rPr b="1" lang="de-DE" sz="1200" spc="-1" strike="noStrike" u="sng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Hinweise zur Nutzung des Formulars:</a:t>
          </a: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ts val="423"/>
            </a:lnSpc>
          </a:pP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ts val="423"/>
            </a:lnSpc>
          </a:pP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Bitte tragen Sie im oberen Bereich zunächst das </a:t>
          </a:r>
          <a:r>
            <a:rPr b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Jahr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, Ihren </a:t>
          </a:r>
          <a:r>
            <a:rPr b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Namen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, </a:t>
          </a:r>
          <a:r>
            <a:rPr b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Beschäftigungsbereich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 und Ihr </a:t>
          </a:r>
          <a:r>
            <a:rPr b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Beschäftigungsverhältnis 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ein.</a:t>
          </a: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ts val="423"/>
            </a:lnSpc>
          </a:pP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ts val="423"/>
            </a:lnSpc>
          </a:pP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Im Feld </a:t>
          </a:r>
          <a:r>
            <a:rPr b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Wöchentl. Arbeitszeit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 im oberen Kasten tragen Sie bitte Ihre vertraglich vereinbarte Wochenarbeitszeit ein.</a:t>
          </a: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ts val="423"/>
            </a:lnSpc>
          </a:pP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ts val="423"/>
            </a:lnSpc>
          </a:pP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Die Wochenarbeitszeit wird standardmäßig auf </a:t>
          </a:r>
          <a:r>
            <a:rPr b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 </a:t>
          </a:r>
          <a:r>
            <a:rPr b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Arbeitstage 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(Mo - Fr) verteilt. Wenn Sie eine hiervon abweichende Verteilung vereinbart haben, tragen Sie bitte Ihre indivduellen Soll-Zeiten in die Zeile  </a:t>
          </a:r>
          <a:r>
            <a:rPr b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individuell 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ein. Beachten Sie bitte, dass die Summe der Soll-Stunden pro Tag dem Wert im Feld </a:t>
          </a:r>
          <a:r>
            <a:rPr b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wöchentl. Arbeitszeit 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entsprechen muss. </a:t>
          </a: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ts val="423"/>
            </a:lnSpc>
          </a:pP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ts val="423"/>
            </a:lnSpc>
          </a:pP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Die eingetragenen Soll-Werte gelten für den gesamten Monat! Einzelne Abweichungen hiervon werden über das FLEX-Konto ausgeglichen.</a:t>
          </a: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ts val="423"/>
            </a:lnSpc>
          </a:pP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ts val="423"/>
            </a:lnSpc>
          </a:pP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Wenn Sie also bspw. </a:t>
          </a:r>
          <a:r>
            <a:rPr b="0" i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Montag, Mittwoch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, und </a:t>
          </a:r>
          <a:r>
            <a:rPr b="0" i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Freitag 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als regelmäßige Arbeitstage eingetragen haben, aber in einer Woche mal am </a:t>
          </a:r>
          <a:r>
            <a:rPr b="0" i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Donnerstag 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anstatt </a:t>
          </a:r>
          <a:r>
            <a:rPr b="0" i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Mittwoch 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arbeiten, dann werden die Minusstunden vom </a:t>
          </a:r>
          <a:r>
            <a:rPr b="0" i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Mittwoch 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am </a:t>
          </a:r>
          <a:r>
            <a:rPr b="0" i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Donnerstag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 wieder ausgeglichen.</a:t>
          </a: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ts val="423"/>
            </a:lnSpc>
          </a:pP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ts val="423"/>
            </a:lnSpc>
          </a:pP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Wenn sich im Laufe des Monats Ihre </a:t>
          </a:r>
          <a:r>
            <a:rPr b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vertraglich vereinbarte Wochenarbeitszeit ändert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 oder sich Ihre </a:t>
          </a:r>
          <a:r>
            <a:rPr b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regelmäßigen Arbeitstage ändern 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tragen Sie die neue Arbeitszeit und/oder die neuen Arbeitstage in den unteren Kasten ein. Hier müssen Sie dann auch eintragen ab wann die Änderungen gültig sind. </a:t>
          </a: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ts val="423"/>
            </a:lnSpc>
          </a:pP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ts val="423"/>
            </a:lnSpc>
          </a:pP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In den Spalten </a:t>
          </a:r>
          <a:r>
            <a:rPr b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Beginn 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und </a:t>
          </a:r>
          <a:r>
            <a:rPr b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Ende 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tragen Sie bitte jeweils Beginn und Ende der täglichen Arbeitszeit im Format </a:t>
          </a:r>
          <a:r>
            <a:rPr b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hh,mm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 ein. Die Summe aller Pausen pro Tag tragen Sie bitte in die Spalte </a:t>
          </a:r>
          <a:r>
            <a:rPr b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Pause/n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 ein.</a:t>
          </a: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ts val="423"/>
            </a:lnSpc>
          </a:pP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ts val="423"/>
            </a:lnSpc>
          </a:pPr>
          <a:r>
            <a:rPr b="0" i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Beginn    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8:00 Uhr   --&gt; Eingabe:     </a:t>
          </a:r>
          <a:r>
            <a:rPr b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8,00</a:t>
          </a:r>
          <a:r>
            <a:rPr b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	</a:t>
          </a:r>
          <a:r>
            <a:rPr b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	</a:t>
          </a:r>
          <a:r>
            <a:rPr b="0" i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Ende    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14:25 Uhr --&gt; Eingabe:   </a:t>
          </a:r>
          <a:r>
            <a:rPr b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14,25</a:t>
          </a:r>
          <a:r>
            <a:rPr b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	</a:t>
          </a: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ct val="100000"/>
            </a:lnSpc>
          </a:pP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ts val="423"/>
            </a:lnSpc>
          </a:pPr>
          <a:r>
            <a:rPr b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Pause </a:t>
          </a: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ct val="100000"/>
            </a:lnSpc>
          </a:pP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30 Minuten Pause --&gt; Eingabe: </a:t>
          </a:r>
          <a:r>
            <a:rPr b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0,30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    </a:t>
          </a: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ts val="423"/>
            </a:lnSpc>
          </a:pP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60 Minuten Pause = 1 Stunde Pause --&gt; Eingabe: </a:t>
          </a:r>
          <a:r>
            <a:rPr b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1,00 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  </a:t>
          </a: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ts val="423"/>
            </a:lnSpc>
          </a:pP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90 Minuten Pause = 1 Stunde 30 Minuten Pause --&gt; Eingabe: </a:t>
          </a:r>
          <a:r>
            <a:rPr b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1,30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 </a:t>
          </a: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ts val="423"/>
            </a:lnSpc>
          </a:pP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ts val="423"/>
            </a:lnSpc>
          </a:pP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In der Spalte </a:t>
          </a:r>
          <a:r>
            <a:rPr b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IST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 wird die tatsächliche Arbeitszeit pro Tag angezeigt. Die Spalte </a:t>
          </a:r>
          <a:r>
            <a:rPr b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 + / - Tag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 zeigt die tägliche Abweichung der tatsächlichen Arbeitszeit vom Tages-Soll an.</a:t>
          </a: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ts val="423"/>
            </a:lnSpc>
          </a:pP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ts val="423"/>
            </a:lnSpc>
          </a:pP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Die Spalte </a:t>
          </a:r>
          <a:r>
            <a:rPr b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FLEX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 zeigt die Summe aller über die Vertragsstunden hinaus geleisteten Arbeitszeiten an. Diese Flex-Stunden müssen bis zum Vertragsende, aber spätestens innerhalb von 12 Monaten nach Erbringung der Arbeitsleistung ausgeglichen sein. Am Monatsende übernehmen Sie die Flex-Stunden aus dem Feld </a:t>
          </a:r>
          <a:r>
            <a:rPr b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Flex Gesamt 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in den Folgemonat und tragen diesen Wert in das Feld </a:t>
          </a:r>
          <a:r>
            <a:rPr b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Übertrag Vormonat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 ein.</a:t>
          </a: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ts val="388"/>
            </a:lnSpc>
          </a:pP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___________________________________________________</a:t>
          </a: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ts val="388"/>
            </a:lnSpc>
          </a:pP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ts val="388"/>
            </a:lnSpc>
          </a:pP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In der Spalte </a:t>
          </a:r>
          <a:r>
            <a:rPr b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Art 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können Sie Tage markieren, an denen eine Abweichung vom Standard vorliegt. Je nach Art der Eingabe gibt es unterschiedliche Auswirkungen. Sie können dort zwischen folgenden Kürzel wählen</a:t>
          </a: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ts val="388"/>
            </a:lnSpc>
          </a:pP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ts val="388"/>
            </a:lnSpc>
          </a:pP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K = krank 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	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	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(IST = SOLL)</a:t>
          </a: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ts val="388"/>
            </a:lnSpc>
          </a:pP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U = Urlaub          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	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(IST = SOLL)</a:t>
          </a: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ts val="388"/>
            </a:lnSpc>
          </a:pP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F = Feiertag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	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	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(IST = SOLL)</a:t>
          </a: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ts val="388"/>
            </a:lnSpc>
          </a:pP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SU = Stundenweise Urlaub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	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(für SHK/WHF/WHK: Urlaubszeit in Stunden in der Spalte </a:t>
          </a:r>
          <a:r>
            <a:rPr b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Zeit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 eintragen)</a:t>
          </a: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ts val="388"/>
            </a:lnSpc>
          </a:pP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UU = Unbezahlter Urlaub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	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(SOLL = 0,00)</a:t>
          </a: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ts val="388"/>
            </a:lnSpc>
          </a:pP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SV = Sollvorgabe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	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(Eingabe des SOLL in die Spalte </a:t>
          </a:r>
          <a:r>
            <a:rPr b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Zeit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 wenn SOLL vom Standard abweicht.)</a:t>
          </a: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ts val="388"/>
            </a:lnSpc>
          </a:pP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ts val="318"/>
            </a:lnSpc>
          </a:pP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ts val="423"/>
            </a:lnSpc>
          </a:pP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ts val="282"/>
            </a:lnSpc>
          </a:pP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5</xdr:col>
      <xdr:colOff>0</xdr:colOff>
      <xdr:row>17</xdr:row>
      <xdr:rowOff>0</xdr:rowOff>
    </xdr:from>
    <xdr:to>
      <xdr:col>7</xdr:col>
      <xdr:colOff>695160</xdr:colOff>
      <xdr:row>49</xdr:row>
      <xdr:rowOff>257040</xdr:rowOff>
    </xdr:to>
    <xdr:sp>
      <xdr:nvSpPr>
        <xdr:cNvPr id="19" name="CustomShape 1"/>
        <xdr:cNvSpPr/>
      </xdr:nvSpPr>
      <xdr:spPr>
        <a:xfrm>
          <a:off x="3152520" y="3819240"/>
          <a:ext cx="2085840" cy="8448480"/>
        </a:xfrm>
        <a:prstGeom prst="rect">
          <a:avLst/>
        </a:prstGeom>
        <a:noFill/>
        <a:ln w="12600">
          <a:solidFill>
            <a:srgbClr val="000000"/>
          </a:solidFill>
          <a:round/>
        </a:ln>
        <a:effectLst>
          <a:outerShdw algn="ctr" blurRad="63500" rotWithShape="0" sx="102000" sy="102000">
            <a:srgbClr val="000000">
              <a:alpha val="40000"/>
            </a:srgbClr>
          </a:outerShdw>
        </a:effectLst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11</xdr:col>
      <xdr:colOff>0</xdr:colOff>
      <xdr:row>51</xdr:row>
      <xdr:rowOff>0</xdr:rowOff>
    </xdr:from>
    <xdr:to>
      <xdr:col>16</xdr:col>
      <xdr:colOff>142560</xdr:colOff>
      <xdr:row>52</xdr:row>
      <xdr:rowOff>9000</xdr:rowOff>
    </xdr:to>
    <xdr:sp>
      <xdr:nvSpPr>
        <xdr:cNvPr id="20" name="CustomShape 1"/>
        <xdr:cNvSpPr/>
      </xdr:nvSpPr>
      <xdr:spPr>
        <a:xfrm>
          <a:off x="7410240" y="12506040"/>
          <a:ext cx="3819240" cy="2473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/>
        <a:p>
          <a:pPr>
            <a:lnSpc>
              <a:spcPct val="100000"/>
            </a:lnSpc>
          </a:pPr>
          <a:r>
            <a:rPr b="0" lang="de-DE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--&gt; diesen Wert in den Folgemonat übertragen</a:t>
          </a: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17</xdr:col>
      <xdr:colOff>277200</xdr:colOff>
      <xdr:row>0</xdr:row>
      <xdr:rowOff>69120</xdr:rowOff>
    </xdr:from>
    <xdr:to>
      <xdr:col>26</xdr:col>
      <xdr:colOff>326520</xdr:colOff>
      <xdr:row>11</xdr:row>
      <xdr:rowOff>156240</xdr:rowOff>
    </xdr:to>
    <xdr:sp>
      <xdr:nvSpPr>
        <xdr:cNvPr id="21" name="CustomShape 1"/>
        <xdr:cNvSpPr/>
      </xdr:nvSpPr>
      <xdr:spPr>
        <a:xfrm>
          <a:off x="11811960" y="69120"/>
          <a:ext cx="6592680" cy="2515680"/>
        </a:xfrm>
        <a:prstGeom prst="rect">
          <a:avLst/>
        </a:prstGeom>
        <a:solidFill>
          <a:srgbClr val="ffff00"/>
        </a:solidFill>
        <a:ln w="31680">
          <a:solidFill>
            <a:srgbClr val="ff0000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1" lang="de-DE" sz="1400" spc="-1" strike="noStrike" u="sng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Rechtliche Rahmenbedingungen:</a:t>
          </a: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r>
            <a:rPr b="0" lang="de-DE" sz="1200" spc="-1" strike="noStrike">
              <a:solidFill>
                <a:srgbClr val="ff0000"/>
              </a:solidFill>
              <a:uFill>
                <a:solidFill>
                  <a:srgbClr val="ffffff"/>
                </a:solidFill>
              </a:uFill>
              <a:latin typeface="Calibri"/>
            </a:rPr>
            <a:t>Die Regelungen des Arbeitszeitgesetzes (ArbZG) sind jederzeit zu beachten!</a:t>
          </a: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r>
            <a:rPr b="0" lang="de-DE" sz="1100" spc="-1" strike="noStrike" u="sng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Auszug aus dem Gesetz (Stand: Jan. 2015)</a:t>
          </a: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r>
            <a:rPr b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§ 3: Arbeitszeit</a:t>
          </a: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- die tägliche Arbeitszeit darf 10 Stunden nicht überschreiten</a:t>
          </a: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- die wöchentliche Arbeitszeit darf 48 Stunden nicht überschreiten</a:t>
          </a: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r>
            <a:rPr b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§ 4: Ruhepausen</a:t>
          </a: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- mindestens 30 Minuten Pause bei einer Arbeitszeit von mehr als 6 bis zu 9 Stunden</a:t>
          </a: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- weitere 15 Minuten Pause bei einer Arbeitszeit von mehr als 9 Stunden</a:t>
          </a: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r>
            <a:rPr b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§ 5: Ruhezeit</a:t>
          </a: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- nach Beendigung der täglichen Arbeitszeit ist eine Ruhezeit von mindestens 11 Stunden vor Beginn der nächsten Arbeitszeit einzuhalten</a:t>
          </a: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17</xdr:col>
      <xdr:colOff>266760</xdr:colOff>
      <xdr:row>18</xdr:row>
      <xdr:rowOff>192600</xdr:rowOff>
    </xdr:from>
    <xdr:to>
      <xdr:col>26</xdr:col>
      <xdr:colOff>347760</xdr:colOff>
      <xdr:row>52</xdr:row>
      <xdr:rowOff>74880</xdr:rowOff>
    </xdr:to>
    <xdr:sp>
      <xdr:nvSpPr>
        <xdr:cNvPr id="22" name="CustomShape 1"/>
        <xdr:cNvSpPr/>
      </xdr:nvSpPr>
      <xdr:spPr>
        <a:xfrm>
          <a:off x="11801520" y="4250160"/>
          <a:ext cx="6624360" cy="8569080"/>
        </a:xfrm>
        <a:prstGeom prst="rect">
          <a:avLst/>
        </a:prstGeom>
        <a:solidFill>
          <a:schemeClr val="bg1"/>
        </a:solidFill>
        <a:ln w="25560">
          <a:solidFill>
            <a:srgbClr val="ff0000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>
            <a:lnSpc>
              <a:spcPts val="459"/>
            </a:lnSpc>
          </a:pPr>
          <a:r>
            <a:rPr b="1" lang="de-DE" sz="1200" spc="-1" strike="noStrike" u="sng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Hinweise zur Nutzung des Formulars:</a:t>
          </a: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ts val="423"/>
            </a:lnSpc>
          </a:pP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ts val="423"/>
            </a:lnSpc>
          </a:pP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Bitte tragen Sie im oberen Bereich zunächst das </a:t>
          </a:r>
          <a:r>
            <a:rPr b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Jahr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, Ihren </a:t>
          </a:r>
          <a:r>
            <a:rPr b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Namen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, </a:t>
          </a:r>
          <a:r>
            <a:rPr b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Beschäftigungsbereich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 und Ihr </a:t>
          </a:r>
          <a:r>
            <a:rPr b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Beschäftigungsverhältnis 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ein.</a:t>
          </a: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ts val="423"/>
            </a:lnSpc>
          </a:pP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ts val="423"/>
            </a:lnSpc>
          </a:pP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Im Feld </a:t>
          </a:r>
          <a:r>
            <a:rPr b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Wöchentl. Arbeitszeit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 im oberen Kasten tragen Sie bitte Ihre vertraglich vereinbarte Wochenarbeitszeit ein.</a:t>
          </a: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ts val="423"/>
            </a:lnSpc>
          </a:pP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ts val="423"/>
            </a:lnSpc>
          </a:pP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Die Wochenarbeitszeit wird standardmäßig auf </a:t>
          </a:r>
          <a:r>
            <a:rPr b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 </a:t>
          </a:r>
          <a:r>
            <a:rPr b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Arbeitstage 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(Mo - Fr) verteilt. Wenn Sie eine hiervon abweichende Verteilung vereinbart haben, tragen Sie bitte Ihre indivduellen Soll-Zeiten in die Zeile  </a:t>
          </a:r>
          <a:r>
            <a:rPr b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individuell 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ein. Beachten Sie bitte, dass die Summe der Soll-Stunden pro Tag dem Wert im Feld </a:t>
          </a:r>
          <a:r>
            <a:rPr b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wöchentl. Arbeitszeit 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entsprechen muss. </a:t>
          </a: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ts val="423"/>
            </a:lnSpc>
          </a:pP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ts val="423"/>
            </a:lnSpc>
          </a:pP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Die eingetragenen Soll-Werte gelten für den gesamten Monat! Einzelne Abweichungen hiervon werden über das FLEX-Konto ausgeglichen.</a:t>
          </a: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ts val="423"/>
            </a:lnSpc>
          </a:pP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ts val="423"/>
            </a:lnSpc>
          </a:pP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Wenn Sie also bspw. </a:t>
          </a:r>
          <a:r>
            <a:rPr b="0" i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Montag, Mittwoch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, und </a:t>
          </a:r>
          <a:r>
            <a:rPr b="0" i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Freitag 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als regelmäßige Arbeitstage eingetragen haben, aber in einer Woche mal am </a:t>
          </a:r>
          <a:r>
            <a:rPr b="0" i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Donnerstag 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anstatt </a:t>
          </a:r>
          <a:r>
            <a:rPr b="0" i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Mittwoch 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arbeiten, dann werden die Minusstunden vom </a:t>
          </a:r>
          <a:r>
            <a:rPr b="0" i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Mittwoch 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am </a:t>
          </a:r>
          <a:r>
            <a:rPr b="0" i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Donnerstag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 wieder ausgeglichen.</a:t>
          </a: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ts val="423"/>
            </a:lnSpc>
          </a:pP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ts val="423"/>
            </a:lnSpc>
          </a:pP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Wenn sich im Laufe des Monats Ihre </a:t>
          </a:r>
          <a:r>
            <a:rPr b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vertraglich vereinbarte Wochenarbeitszeit ändert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 oder sich Ihre </a:t>
          </a:r>
          <a:r>
            <a:rPr b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regelmäßigen Arbeitstage ändern 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tragen Sie die neue Arbeitszeit und/oder die neuen Arbeitstage in den unteren Kasten ein. Hier müssen Sie dann auch eintragen ab wann die Änderungen gültig sind. </a:t>
          </a: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ts val="423"/>
            </a:lnSpc>
          </a:pP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ts val="423"/>
            </a:lnSpc>
          </a:pP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In den Spalten </a:t>
          </a:r>
          <a:r>
            <a:rPr b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Beginn 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und </a:t>
          </a:r>
          <a:r>
            <a:rPr b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Ende 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tragen Sie bitte jeweils Beginn und Ende der täglichen Arbeitszeit im Format </a:t>
          </a:r>
          <a:r>
            <a:rPr b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hh,mm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 ein. Die Summe aller Pausen pro Tag tragen Sie bitte in die Spalte </a:t>
          </a:r>
          <a:r>
            <a:rPr b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Pause/n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 ein.</a:t>
          </a: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ts val="423"/>
            </a:lnSpc>
          </a:pP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ts val="423"/>
            </a:lnSpc>
          </a:pPr>
          <a:r>
            <a:rPr b="0" i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Beginn    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8:00 Uhr   --&gt; Eingabe:     </a:t>
          </a:r>
          <a:r>
            <a:rPr b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8,00</a:t>
          </a:r>
          <a:r>
            <a:rPr b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	</a:t>
          </a:r>
          <a:r>
            <a:rPr b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	</a:t>
          </a:r>
          <a:r>
            <a:rPr b="0" i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Ende    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14:25 Uhr --&gt; Eingabe:   </a:t>
          </a:r>
          <a:r>
            <a:rPr b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14,25</a:t>
          </a:r>
          <a:r>
            <a:rPr b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	</a:t>
          </a: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ct val="100000"/>
            </a:lnSpc>
          </a:pP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ts val="423"/>
            </a:lnSpc>
          </a:pPr>
          <a:r>
            <a:rPr b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Pause </a:t>
          </a: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ct val="100000"/>
            </a:lnSpc>
          </a:pP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30 Minuten Pause --&gt; Eingabe: </a:t>
          </a:r>
          <a:r>
            <a:rPr b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0,30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    </a:t>
          </a: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ts val="423"/>
            </a:lnSpc>
          </a:pP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60 Minuten Pause = 1 Stunde Pause --&gt; Eingabe: </a:t>
          </a:r>
          <a:r>
            <a:rPr b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1,00 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  </a:t>
          </a: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ts val="423"/>
            </a:lnSpc>
          </a:pP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90 Minuten Pause = 1 Stunde 30 Minuten Pause --&gt; Eingabe: </a:t>
          </a:r>
          <a:r>
            <a:rPr b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1,30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 </a:t>
          </a: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ts val="423"/>
            </a:lnSpc>
          </a:pP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ts val="423"/>
            </a:lnSpc>
          </a:pP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In der Spalte </a:t>
          </a:r>
          <a:r>
            <a:rPr b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IST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 wird die tatsächliche Arbeitszeit pro Tag angezeigt. Die Spalte </a:t>
          </a:r>
          <a:r>
            <a:rPr b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 + / - Tag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 zeigt die tägliche Abweichung der tatsächlichen Arbeitszeit vom Tages-Soll an.</a:t>
          </a: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ts val="423"/>
            </a:lnSpc>
          </a:pP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ts val="423"/>
            </a:lnSpc>
          </a:pP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Die Spalte </a:t>
          </a:r>
          <a:r>
            <a:rPr b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FLEX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 zeigt die Summe aller über die Vertragsstunden hinaus geleisteten Arbeitszeiten an. Diese Flex-Stunden müssen bis zum Vertragsende, aber spätestens innerhalb von 12 Monaten nach Erbringung der Arbeitsleistung ausgeglichen sein. Am Monatsende übernehmen Sie die Flex-Stunden aus dem Feld </a:t>
          </a:r>
          <a:r>
            <a:rPr b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Flex Gesamt 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in den Folgemonat und tragen diesen Wert in das Feld </a:t>
          </a:r>
          <a:r>
            <a:rPr b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Übertrag Vormonat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 ein.</a:t>
          </a: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ts val="388"/>
            </a:lnSpc>
          </a:pP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___________________________________________________</a:t>
          </a: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ts val="388"/>
            </a:lnSpc>
          </a:pP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ts val="388"/>
            </a:lnSpc>
          </a:pP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In der Spalte </a:t>
          </a:r>
          <a:r>
            <a:rPr b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Art 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können Sie Tage markieren, an denen eine Abweichung vom Standard vorliegt. Je nach Art der Eingabe gibt es unterschiedliche Auswirkungen. Sie können dort zwischen folgenden Kürzel wählen</a:t>
          </a: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ts val="388"/>
            </a:lnSpc>
          </a:pP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ts val="388"/>
            </a:lnSpc>
          </a:pP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K = krank 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	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	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(IST = SOLL)</a:t>
          </a: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ts val="388"/>
            </a:lnSpc>
          </a:pP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U = Urlaub          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	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(IST = SOLL)</a:t>
          </a: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ts val="388"/>
            </a:lnSpc>
          </a:pP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F = Feiertag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	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	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(IST = SOLL)</a:t>
          </a: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ts val="388"/>
            </a:lnSpc>
          </a:pP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SU = Stundenweise Urlaub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	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(für SHK/WHF/WHK: Urlaubszeit in Stunden in der Spalte </a:t>
          </a:r>
          <a:r>
            <a:rPr b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Zeit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 eintragen)</a:t>
          </a: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ts val="388"/>
            </a:lnSpc>
          </a:pP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UU = Unbezahlter Urlaub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	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(SOLL = 0,00)</a:t>
          </a: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ts val="388"/>
            </a:lnSpc>
          </a:pP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SV = Sollvorgabe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	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(Eingabe des SOLL in die Spalte </a:t>
          </a:r>
          <a:r>
            <a:rPr b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Zeit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 wenn SOLL vom Standard abweicht.)</a:t>
          </a: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ts val="318"/>
            </a:lnSpc>
          </a:pP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ts val="318"/>
            </a:lnSpc>
          </a:pP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ts val="318"/>
            </a:lnSpc>
          </a:pP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ts val="423"/>
            </a:lnSpc>
          </a:pP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ts val="282"/>
            </a:lnSpc>
          </a:pP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5</xdr:col>
      <xdr:colOff>0</xdr:colOff>
      <xdr:row>17</xdr:row>
      <xdr:rowOff>0</xdr:rowOff>
    </xdr:from>
    <xdr:to>
      <xdr:col>7</xdr:col>
      <xdr:colOff>695160</xdr:colOff>
      <xdr:row>49</xdr:row>
      <xdr:rowOff>257040</xdr:rowOff>
    </xdr:to>
    <xdr:sp>
      <xdr:nvSpPr>
        <xdr:cNvPr id="23" name="CustomShape 1"/>
        <xdr:cNvSpPr/>
      </xdr:nvSpPr>
      <xdr:spPr>
        <a:xfrm>
          <a:off x="3152520" y="3819240"/>
          <a:ext cx="2085840" cy="8448480"/>
        </a:xfrm>
        <a:prstGeom prst="rect">
          <a:avLst/>
        </a:prstGeom>
        <a:noFill/>
        <a:ln w="12600">
          <a:solidFill>
            <a:srgbClr val="000000"/>
          </a:solidFill>
          <a:round/>
        </a:ln>
        <a:effectLst>
          <a:outerShdw algn="ctr" blurRad="63500" rotWithShape="0" sx="102000" sy="102000">
            <a:srgbClr val="000000">
              <a:alpha val="40000"/>
            </a:srgbClr>
          </a:outerShdw>
        </a:effectLst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11</xdr:col>
      <xdr:colOff>0</xdr:colOff>
      <xdr:row>51</xdr:row>
      <xdr:rowOff>0</xdr:rowOff>
    </xdr:from>
    <xdr:to>
      <xdr:col>16</xdr:col>
      <xdr:colOff>142560</xdr:colOff>
      <xdr:row>52</xdr:row>
      <xdr:rowOff>9000</xdr:rowOff>
    </xdr:to>
    <xdr:sp>
      <xdr:nvSpPr>
        <xdr:cNvPr id="24" name="CustomShape 1"/>
        <xdr:cNvSpPr/>
      </xdr:nvSpPr>
      <xdr:spPr>
        <a:xfrm>
          <a:off x="7410240" y="12506040"/>
          <a:ext cx="3819240" cy="2473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/>
        <a:p>
          <a:pPr>
            <a:lnSpc>
              <a:spcPct val="100000"/>
            </a:lnSpc>
          </a:pPr>
          <a:r>
            <a:rPr b="0" lang="de-DE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--&gt; diesen Wert in den Folgemonat übertragen</a:t>
          </a: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17</xdr:col>
      <xdr:colOff>277200</xdr:colOff>
      <xdr:row>0</xdr:row>
      <xdr:rowOff>69120</xdr:rowOff>
    </xdr:from>
    <xdr:to>
      <xdr:col>26</xdr:col>
      <xdr:colOff>326520</xdr:colOff>
      <xdr:row>11</xdr:row>
      <xdr:rowOff>156240</xdr:rowOff>
    </xdr:to>
    <xdr:sp>
      <xdr:nvSpPr>
        <xdr:cNvPr id="25" name="CustomShape 1"/>
        <xdr:cNvSpPr/>
      </xdr:nvSpPr>
      <xdr:spPr>
        <a:xfrm>
          <a:off x="11811960" y="69120"/>
          <a:ext cx="6592680" cy="2515680"/>
        </a:xfrm>
        <a:prstGeom prst="rect">
          <a:avLst/>
        </a:prstGeom>
        <a:solidFill>
          <a:srgbClr val="ffff00"/>
        </a:solidFill>
        <a:ln w="31680">
          <a:solidFill>
            <a:srgbClr val="ff0000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1" lang="de-DE" sz="1400" spc="-1" strike="noStrike" u="sng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Rechtliche Rahmenbedingungen:</a:t>
          </a: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r>
            <a:rPr b="0" lang="de-DE" sz="1200" spc="-1" strike="noStrike">
              <a:solidFill>
                <a:srgbClr val="ff0000"/>
              </a:solidFill>
              <a:uFill>
                <a:solidFill>
                  <a:srgbClr val="ffffff"/>
                </a:solidFill>
              </a:uFill>
              <a:latin typeface="Calibri"/>
            </a:rPr>
            <a:t>Die Regelungen des Arbeitszeitgesetzes (ArbZG) sind jederzeit zu beachten!</a:t>
          </a: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r>
            <a:rPr b="0" lang="de-DE" sz="1100" spc="-1" strike="noStrike" u="sng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Auszug aus dem Gesetz (Stand: Jan. 2015)</a:t>
          </a: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r>
            <a:rPr b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§ 3: Arbeitszeit</a:t>
          </a: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- die tägliche Arbeitszeit darf 10 Stunden nicht überschreiten</a:t>
          </a: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- die wöchentliche Arbeitszeit darf 48 Stunden nicht überschreiten</a:t>
          </a: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r>
            <a:rPr b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§ 4: Ruhepausen</a:t>
          </a: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- mindestens 30 Minuten Pause bei einer Arbeitszeit von mehr als 6 bis zu 9 Stunden</a:t>
          </a: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- weitere 15 Minuten Pause bei einer Arbeitszeit von mehr als 9 Stunden</a:t>
          </a: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r>
            <a:rPr b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§ 5: Ruhezeit</a:t>
          </a: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- nach Beendigung der täglichen Arbeitszeit ist eine Ruhezeit von mindestens 11 Stunden vor Beginn der nächsten Arbeitszeit einzuhalten</a:t>
          </a: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17</xdr:col>
      <xdr:colOff>266760</xdr:colOff>
      <xdr:row>18</xdr:row>
      <xdr:rowOff>192600</xdr:rowOff>
    </xdr:from>
    <xdr:to>
      <xdr:col>26</xdr:col>
      <xdr:colOff>347760</xdr:colOff>
      <xdr:row>52</xdr:row>
      <xdr:rowOff>74880</xdr:rowOff>
    </xdr:to>
    <xdr:sp>
      <xdr:nvSpPr>
        <xdr:cNvPr id="26" name="CustomShape 1"/>
        <xdr:cNvSpPr/>
      </xdr:nvSpPr>
      <xdr:spPr>
        <a:xfrm>
          <a:off x="11801520" y="4250160"/>
          <a:ext cx="6624360" cy="8569080"/>
        </a:xfrm>
        <a:prstGeom prst="rect">
          <a:avLst/>
        </a:prstGeom>
        <a:solidFill>
          <a:schemeClr val="bg1"/>
        </a:solidFill>
        <a:ln w="25560">
          <a:solidFill>
            <a:srgbClr val="ff0000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>
            <a:lnSpc>
              <a:spcPts val="459"/>
            </a:lnSpc>
          </a:pPr>
          <a:r>
            <a:rPr b="1" lang="de-DE" sz="1200" spc="-1" strike="noStrike" u="sng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Hinweise zur Nutzung des Formulars:</a:t>
          </a: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ts val="423"/>
            </a:lnSpc>
          </a:pP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ts val="423"/>
            </a:lnSpc>
          </a:pP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Bitte tragen Sie im oberen Bereich zunächst das </a:t>
          </a:r>
          <a:r>
            <a:rPr b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Jahr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, Ihren </a:t>
          </a:r>
          <a:r>
            <a:rPr b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Namen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, </a:t>
          </a:r>
          <a:r>
            <a:rPr b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Beschäftigungsbereich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 und Ihr </a:t>
          </a:r>
          <a:r>
            <a:rPr b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Beschäftigungsverhältnis 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ein.</a:t>
          </a: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ts val="423"/>
            </a:lnSpc>
          </a:pP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ts val="423"/>
            </a:lnSpc>
          </a:pP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Im Feld </a:t>
          </a:r>
          <a:r>
            <a:rPr b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Wöchentl. Arbeitszeit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 im oberen Kasten tragen Sie bitte Ihre vertraglich vereinbarte Wochenarbeitszeit ein.</a:t>
          </a: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ts val="423"/>
            </a:lnSpc>
          </a:pP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ts val="423"/>
            </a:lnSpc>
          </a:pP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Die Wochenarbeitszeit wird standardmäßig auf </a:t>
          </a:r>
          <a:r>
            <a:rPr b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 </a:t>
          </a:r>
          <a:r>
            <a:rPr b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Arbeitstage 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(Mo - Fr) verteilt. Wenn Sie eine hiervon abweichende Verteilung vereinbart haben, tragen Sie bitte Ihre indivduellen Soll-Zeiten in die Zeile  </a:t>
          </a:r>
          <a:r>
            <a:rPr b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individuell 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ein. Beachten Sie bitte, dass die Summe der Soll-Stunden pro Tag dem Wert im Feld </a:t>
          </a:r>
          <a:r>
            <a:rPr b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wöchentl. Arbeitszeit 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entsprechen muss. </a:t>
          </a: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ts val="423"/>
            </a:lnSpc>
          </a:pP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ts val="423"/>
            </a:lnSpc>
          </a:pP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Die eingetragenen Soll-Werte gelten für den gesamten Monat! Einzelne Abweichungen hiervon werden über das FLEX-Konto ausgeglichen.</a:t>
          </a: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ts val="423"/>
            </a:lnSpc>
          </a:pP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ts val="423"/>
            </a:lnSpc>
          </a:pP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Wenn Sie also bspw. </a:t>
          </a:r>
          <a:r>
            <a:rPr b="0" i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Montag, Mittwoch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, und </a:t>
          </a:r>
          <a:r>
            <a:rPr b="0" i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Freitag 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als regelmäßige Arbeitstage eingetragen haben, aber in einer Woche mal am </a:t>
          </a:r>
          <a:r>
            <a:rPr b="0" i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Donnerstag 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anstatt </a:t>
          </a:r>
          <a:r>
            <a:rPr b="0" i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Mittwoch 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arbeiten, dann werden die Minusstunden vom </a:t>
          </a:r>
          <a:r>
            <a:rPr b="0" i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Mittwoch 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am </a:t>
          </a:r>
          <a:r>
            <a:rPr b="0" i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Donnerstag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 wieder ausgeglichen.</a:t>
          </a: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ts val="423"/>
            </a:lnSpc>
          </a:pP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ts val="423"/>
            </a:lnSpc>
          </a:pP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Wenn sich im Laufe des Monats Ihre </a:t>
          </a:r>
          <a:r>
            <a:rPr b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vertraglich vereinbarte Wochenarbeitszeit ändert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 oder sich Ihre </a:t>
          </a:r>
          <a:r>
            <a:rPr b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regelmäßigen Arbeitstage ändern 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tragen Sie die neue Arbeitszeit und/oder die neuen Arbeitstage in den unteren Kasten ein. Hier müssen Sie dann auch eintragen ab wann die Änderungen gültig sind. </a:t>
          </a: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ts val="423"/>
            </a:lnSpc>
          </a:pP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ts val="423"/>
            </a:lnSpc>
          </a:pP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In den Spalten </a:t>
          </a:r>
          <a:r>
            <a:rPr b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Beginn 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und </a:t>
          </a:r>
          <a:r>
            <a:rPr b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Ende 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tragen Sie bitte jeweils Beginn und Ende der täglichen Arbeitszeit im Format </a:t>
          </a:r>
          <a:r>
            <a:rPr b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hh,mm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 ein. Die Summe aller Pausen pro Tag tragen Sie bitte in die Spalte </a:t>
          </a:r>
          <a:r>
            <a:rPr b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Pause/n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 ein.</a:t>
          </a: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ts val="423"/>
            </a:lnSpc>
          </a:pP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ts val="423"/>
            </a:lnSpc>
          </a:pPr>
          <a:r>
            <a:rPr b="0" i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Beginn    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8:00 Uhr   --&gt; Eingabe:     </a:t>
          </a:r>
          <a:r>
            <a:rPr b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8,00</a:t>
          </a:r>
          <a:r>
            <a:rPr b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	</a:t>
          </a:r>
          <a:r>
            <a:rPr b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	</a:t>
          </a:r>
          <a:r>
            <a:rPr b="0" i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Ende    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14:25 Uhr --&gt; Eingabe:   </a:t>
          </a:r>
          <a:r>
            <a:rPr b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14,25</a:t>
          </a:r>
          <a:r>
            <a:rPr b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	</a:t>
          </a: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ct val="100000"/>
            </a:lnSpc>
          </a:pP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ts val="423"/>
            </a:lnSpc>
          </a:pPr>
          <a:r>
            <a:rPr b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Pause </a:t>
          </a: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ct val="100000"/>
            </a:lnSpc>
          </a:pP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30 Minuten Pause --&gt; Eingabe: </a:t>
          </a:r>
          <a:r>
            <a:rPr b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0,30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    </a:t>
          </a: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ts val="423"/>
            </a:lnSpc>
          </a:pP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60 Minuten Pause = 1 Stunde Pause --&gt; Eingabe: </a:t>
          </a:r>
          <a:r>
            <a:rPr b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1,00 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  </a:t>
          </a: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ts val="423"/>
            </a:lnSpc>
          </a:pP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90 Minuten Pause = 1 Stunde 30 Minuten Pause --&gt; Eingabe: </a:t>
          </a:r>
          <a:r>
            <a:rPr b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1,30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 </a:t>
          </a: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ts val="423"/>
            </a:lnSpc>
          </a:pP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ts val="423"/>
            </a:lnSpc>
          </a:pP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In der Spalte </a:t>
          </a:r>
          <a:r>
            <a:rPr b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IST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 wird die tatsächliche Arbeitszeit pro Tag angezeigt. Die Spalte </a:t>
          </a:r>
          <a:r>
            <a:rPr b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 + / - Tag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 zeigt die tägliche Abweichung der tatsächlichen Arbeitszeit vom Tages-Soll an.</a:t>
          </a: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ts val="423"/>
            </a:lnSpc>
          </a:pP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ts val="423"/>
            </a:lnSpc>
          </a:pP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Die Spalte </a:t>
          </a:r>
          <a:r>
            <a:rPr b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FLEX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 zeigt die Summe aller über die Vertragsstunden hinaus geleisteten Arbeitszeiten an. Diese Flex-Stunden müssen bis zum Vertragsende, aber spätestens innerhalb von 12 Monaten nach Erbringung der Arbeitsleistung ausgeglichen sein. Am Monatsende übernehmen Sie die Flex-Stunden aus dem Feld </a:t>
          </a:r>
          <a:r>
            <a:rPr b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Flex Gesamt 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in den Folgemonat und tragen diesen Wert in das Feld </a:t>
          </a:r>
          <a:r>
            <a:rPr b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Übertrag Vormonat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 ein.</a:t>
          </a: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ts val="388"/>
            </a:lnSpc>
          </a:pP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___________________________________________________</a:t>
          </a: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ts val="388"/>
            </a:lnSpc>
          </a:pP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ts val="388"/>
            </a:lnSpc>
          </a:pP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In der Spalte </a:t>
          </a:r>
          <a:r>
            <a:rPr b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Art 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können Sie Tage markieren, an denen eine Abweichung vom Standard vorliegt. Je nach Art der Eingabe gibt es unterschiedliche Auswirkungen. Sie können dort zwischen folgenden Kürzel wählen</a:t>
          </a: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ts val="388"/>
            </a:lnSpc>
          </a:pP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ts val="388"/>
            </a:lnSpc>
          </a:pP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K = krank 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	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	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(IST = SOLL)</a:t>
          </a: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ts val="388"/>
            </a:lnSpc>
          </a:pP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U = Urlaub          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	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(IST = SOLL)</a:t>
          </a: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ts val="388"/>
            </a:lnSpc>
          </a:pP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F = Feiertag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	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	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(IST = SOLL)</a:t>
          </a: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ts val="388"/>
            </a:lnSpc>
          </a:pP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SU = Stundenweise Urlaub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	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(für SHK/WHF/WHK: Urlaubszeit in Stunden in der Spalte </a:t>
          </a:r>
          <a:r>
            <a:rPr b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Zeit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 eintragen)</a:t>
          </a: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ts val="388"/>
            </a:lnSpc>
          </a:pP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UU = Unbezahlter Urlaub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	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(SOLL = 0,00)</a:t>
          </a: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ts val="388"/>
            </a:lnSpc>
          </a:pP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SV = Sollvorgabe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	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(Eingabe des SOLL in die Spalte </a:t>
          </a:r>
          <a:r>
            <a:rPr b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Zeit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 wenn SOLL vom Standard abweicht.)</a:t>
          </a: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ts val="388"/>
            </a:lnSpc>
          </a:pP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ts val="388"/>
            </a:lnSpc>
          </a:pP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ts val="318"/>
            </a:lnSpc>
          </a:pP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ts val="423"/>
            </a:lnSpc>
          </a:pP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ts val="282"/>
            </a:lnSpc>
          </a:pP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5</xdr:col>
      <xdr:colOff>0</xdr:colOff>
      <xdr:row>17</xdr:row>
      <xdr:rowOff>0</xdr:rowOff>
    </xdr:from>
    <xdr:to>
      <xdr:col>7</xdr:col>
      <xdr:colOff>695160</xdr:colOff>
      <xdr:row>49</xdr:row>
      <xdr:rowOff>257040</xdr:rowOff>
    </xdr:to>
    <xdr:sp>
      <xdr:nvSpPr>
        <xdr:cNvPr id="27" name="CustomShape 1"/>
        <xdr:cNvSpPr/>
      </xdr:nvSpPr>
      <xdr:spPr>
        <a:xfrm>
          <a:off x="3152520" y="3819240"/>
          <a:ext cx="2085840" cy="8448480"/>
        </a:xfrm>
        <a:prstGeom prst="rect">
          <a:avLst/>
        </a:prstGeom>
        <a:noFill/>
        <a:ln w="12600">
          <a:solidFill>
            <a:srgbClr val="000000"/>
          </a:solidFill>
          <a:round/>
        </a:ln>
        <a:effectLst>
          <a:outerShdw algn="ctr" blurRad="63500" rotWithShape="0" sx="102000" sy="102000">
            <a:srgbClr val="000000">
              <a:alpha val="40000"/>
            </a:srgbClr>
          </a:outerShdw>
        </a:effectLst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11</xdr:col>
      <xdr:colOff>0</xdr:colOff>
      <xdr:row>51</xdr:row>
      <xdr:rowOff>0</xdr:rowOff>
    </xdr:from>
    <xdr:to>
      <xdr:col>16</xdr:col>
      <xdr:colOff>142560</xdr:colOff>
      <xdr:row>52</xdr:row>
      <xdr:rowOff>9000</xdr:rowOff>
    </xdr:to>
    <xdr:sp>
      <xdr:nvSpPr>
        <xdr:cNvPr id="28" name="CustomShape 1"/>
        <xdr:cNvSpPr/>
      </xdr:nvSpPr>
      <xdr:spPr>
        <a:xfrm>
          <a:off x="7410240" y="12506040"/>
          <a:ext cx="3819240" cy="2473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/>
        <a:p>
          <a:pPr>
            <a:lnSpc>
              <a:spcPct val="100000"/>
            </a:lnSpc>
          </a:pPr>
          <a:r>
            <a:rPr b="0" lang="de-DE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--&gt; diesen Wert in den Folgemonat übertragen</a:t>
          </a: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17</xdr:col>
      <xdr:colOff>277200</xdr:colOff>
      <xdr:row>0</xdr:row>
      <xdr:rowOff>69120</xdr:rowOff>
    </xdr:from>
    <xdr:to>
      <xdr:col>26</xdr:col>
      <xdr:colOff>326520</xdr:colOff>
      <xdr:row>11</xdr:row>
      <xdr:rowOff>156240</xdr:rowOff>
    </xdr:to>
    <xdr:sp>
      <xdr:nvSpPr>
        <xdr:cNvPr id="29" name="CustomShape 1"/>
        <xdr:cNvSpPr/>
      </xdr:nvSpPr>
      <xdr:spPr>
        <a:xfrm>
          <a:off x="11811960" y="69120"/>
          <a:ext cx="6592680" cy="2515680"/>
        </a:xfrm>
        <a:prstGeom prst="rect">
          <a:avLst/>
        </a:prstGeom>
        <a:solidFill>
          <a:srgbClr val="ffff00"/>
        </a:solidFill>
        <a:ln w="31680">
          <a:solidFill>
            <a:srgbClr val="ff0000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1" lang="de-DE" sz="1400" spc="-1" strike="noStrike" u="sng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Rechtliche Rahmenbedingungen:</a:t>
          </a: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r>
            <a:rPr b="0" lang="de-DE" sz="1200" spc="-1" strike="noStrike">
              <a:solidFill>
                <a:srgbClr val="ff0000"/>
              </a:solidFill>
              <a:uFill>
                <a:solidFill>
                  <a:srgbClr val="ffffff"/>
                </a:solidFill>
              </a:uFill>
              <a:latin typeface="Calibri"/>
            </a:rPr>
            <a:t>Die Regelungen des Arbeitszeitgesetzes (ArbZG) sind jederzeit zu beachten!</a:t>
          </a: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r>
            <a:rPr b="0" lang="de-DE" sz="1100" spc="-1" strike="noStrike" u="sng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Auszug aus dem Gesetz (Stand: Jan. 2015)</a:t>
          </a: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r>
            <a:rPr b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§ 3: Arbeitszeit</a:t>
          </a: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- die tägliche Arbeitszeit darf 10 Stunden nicht überschreiten</a:t>
          </a: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- die wöchentliche Arbeitszeit darf 48 Stunden nicht überschreiten</a:t>
          </a: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r>
            <a:rPr b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§ 4: Ruhepausen</a:t>
          </a: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- mindestens 30 Minuten Pause bei einer Arbeitszeit von mehr als 6 bis zu 9 Stunden</a:t>
          </a: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- weitere 15 Minuten Pause bei einer Arbeitszeit von mehr als 9 Stunden</a:t>
          </a: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r>
            <a:rPr b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§ 5: Ruhezeit</a:t>
          </a: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- nach Beendigung der täglichen Arbeitszeit ist eine Ruhezeit von mindestens 11 Stunden vor Beginn der nächsten Arbeitszeit einzuhalten</a:t>
          </a: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17</xdr:col>
      <xdr:colOff>266760</xdr:colOff>
      <xdr:row>18</xdr:row>
      <xdr:rowOff>192600</xdr:rowOff>
    </xdr:from>
    <xdr:to>
      <xdr:col>26</xdr:col>
      <xdr:colOff>347760</xdr:colOff>
      <xdr:row>53</xdr:row>
      <xdr:rowOff>24120</xdr:rowOff>
    </xdr:to>
    <xdr:sp>
      <xdr:nvSpPr>
        <xdr:cNvPr id="30" name="CustomShape 1"/>
        <xdr:cNvSpPr/>
      </xdr:nvSpPr>
      <xdr:spPr>
        <a:xfrm>
          <a:off x="11801520" y="4250160"/>
          <a:ext cx="6624360" cy="8708760"/>
        </a:xfrm>
        <a:prstGeom prst="rect">
          <a:avLst/>
        </a:prstGeom>
        <a:solidFill>
          <a:schemeClr val="bg1"/>
        </a:solidFill>
        <a:ln w="25560">
          <a:solidFill>
            <a:srgbClr val="ff0000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>
            <a:lnSpc>
              <a:spcPts val="459"/>
            </a:lnSpc>
          </a:pPr>
          <a:r>
            <a:rPr b="1" lang="de-DE" sz="1200" spc="-1" strike="noStrike" u="sng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Hinweise zur Nutzung des Formulars:</a:t>
          </a: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ts val="423"/>
            </a:lnSpc>
          </a:pP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ts val="423"/>
            </a:lnSpc>
          </a:pP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Bitte tragen Sie im oberen Bereich zunächst das </a:t>
          </a:r>
          <a:r>
            <a:rPr b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Jahr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, Ihren </a:t>
          </a:r>
          <a:r>
            <a:rPr b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Namen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, </a:t>
          </a:r>
          <a:r>
            <a:rPr b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Beschäftigungsbereich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 und Ihr </a:t>
          </a:r>
          <a:r>
            <a:rPr b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Beschäftigungsverhältnis 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ein.</a:t>
          </a: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ts val="423"/>
            </a:lnSpc>
          </a:pP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ts val="423"/>
            </a:lnSpc>
          </a:pP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Im Feld </a:t>
          </a:r>
          <a:r>
            <a:rPr b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Wöchentl. Arbeitszeit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 im oberen Kasten tragen Sie bitte Ihre vertraglich vereinbarte Wochenarbeitszeit ein.</a:t>
          </a: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ts val="423"/>
            </a:lnSpc>
          </a:pP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ts val="423"/>
            </a:lnSpc>
          </a:pP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Die Wochenarbeitszeit wird standardmäßig auf </a:t>
          </a:r>
          <a:r>
            <a:rPr b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 </a:t>
          </a:r>
          <a:r>
            <a:rPr b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Arbeitstage 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(Mo - Fr) verteilt. Wenn Sie eine hiervon abweichende Verteilung vereinbart haben, tragen Sie bitte Ihre indivduellen Soll-Zeiten in die Zeile  </a:t>
          </a:r>
          <a:r>
            <a:rPr b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individuell 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ein. Beachten Sie bitte, dass die Summe der Soll-Stunden pro Tag dem Wert im Feld </a:t>
          </a:r>
          <a:r>
            <a:rPr b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wöchentl. Arbeitszeit 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entsprechen muss. </a:t>
          </a: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ts val="423"/>
            </a:lnSpc>
          </a:pP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ts val="423"/>
            </a:lnSpc>
          </a:pP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Die eingetragenen Soll-Werte gelten für den gesamten Monat! Einzelne Abweichungen hiervon werden über das FLEX-Konto ausgeglichen.</a:t>
          </a: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ts val="423"/>
            </a:lnSpc>
          </a:pP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ts val="423"/>
            </a:lnSpc>
          </a:pP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Wenn Sie also bspw. </a:t>
          </a:r>
          <a:r>
            <a:rPr b="0" i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Montag, Mittwoch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, und </a:t>
          </a:r>
          <a:r>
            <a:rPr b="0" i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Freitag 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als regelmäßige Arbeitstage eingetragen haben, aber in einer Woche mal am </a:t>
          </a:r>
          <a:r>
            <a:rPr b="0" i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Donnerstag 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anstatt </a:t>
          </a:r>
          <a:r>
            <a:rPr b="0" i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Mittwoch 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arbeiten, dann werden die Minusstunden vom </a:t>
          </a:r>
          <a:r>
            <a:rPr b="0" i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Mittwoch 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am </a:t>
          </a:r>
          <a:r>
            <a:rPr b="0" i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Donnerstag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 wieder ausgeglichen.</a:t>
          </a: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ts val="423"/>
            </a:lnSpc>
          </a:pP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ts val="423"/>
            </a:lnSpc>
          </a:pP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Wenn sich im Laufe des Monats Ihre </a:t>
          </a:r>
          <a:r>
            <a:rPr b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vertraglich vereinbarte Wochenarbeitszeit ändert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 oder sich Ihre </a:t>
          </a:r>
          <a:r>
            <a:rPr b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regelmäßigen Arbeitstage ändern 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tragen Sie die neue Arbeitszeit und/oder die neuen Arbeitstage in den unteren Kasten ein. Hier müssen Sie dann auch eintragen ab wann die Änderungen gültig sind. </a:t>
          </a: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ts val="423"/>
            </a:lnSpc>
          </a:pP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ts val="423"/>
            </a:lnSpc>
          </a:pP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In den Spalten </a:t>
          </a:r>
          <a:r>
            <a:rPr b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Beginn 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und </a:t>
          </a:r>
          <a:r>
            <a:rPr b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Ende 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tragen Sie bitte jeweils Beginn und Ende der täglichen Arbeitszeit im Format </a:t>
          </a:r>
          <a:r>
            <a:rPr b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hh,mm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 ein. Die Summe aller Pausen pro Tag tragen Sie bitte in die Spalte </a:t>
          </a:r>
          <a:r>
            <a:rPr b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Pause/n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 ein.</a:t>
          </a: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ts val="423"/>
            </a:lnSpc>
          </a:pP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ts val="423"/>
            </a:lnSpc>
          </a:pPr>
          <a:r>
            <a:rPr b="0" i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Beginn    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8:00 Uhr   --&gt; Eingabe:     </a:t>
          </a:r>
          <a:r>
            <a:rPr b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8,00</a:t>
          </a:r>
          <a:r>
            <a:rPr b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	</a:t>
          </a:r>
          <a:r>
            <a:rPr b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	</a:t>
          </a:r>
          <a:r>
            <a:rPr b="0" i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Ende    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14:25 Uhr --&gt; Eingabe:   </a:t>
          </a:r>
          <a:r>
            <a:rPr b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14,25</a:t>
          </a:r>
          <a:r>
            <a:rPr b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	</a:t>
          </a: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ct val="100000"/>
            </a:lnSpc>
          </a:pP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ts val="423"/>
            </a:lnSpc>
          </a:pPr>
          <a:r>
            <a:rPr b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Pause </a:t>
          </a: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ct val="100000"/>
            </a:lnSpc>
          </a:pP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30 Minuten Pause --&gt; Eingabe: </a:t>
          </a:r>
          <a:r>
            <a:rPr b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0,30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    </a:t>
          </a: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ts val="423"/>
            </a:lnSpc>
          </a:pP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60 Minuten Pause = 1 Stunde Pause --&gt; Eingabe: </a:t>
          </a:r>
          <a:r>
            <a:rPr b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1,00 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  </a:t>
          </a: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ts val="423"/>
            </a:lnSpc>
          </a:pP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90 Minuten Pause = 1 Stunde 30 Minuten Pause --&gt; Eingabe: </a:t>
          </a:r>
          <a:r>
            <a:rPr b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1,30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 </a:t>
          </a: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ts val="423"/>
            </a:lnSpc>
          </a:pP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ts val="423"/>
            </a:lnSpc>
          </a:pP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In der Spalte </a:t>
          </a:r>
          <a:r>
            <a:rPr b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IST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 wird die tatsächliche Arbeitszeit pro Tag angezeigt. Die Spalte </a:t>
          </a:r>
          <a:r>
            <a:rPr b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 + / - Tag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 zeigt die tägliche Abweichung der tatsächlichen Arbeitszeit vom Tages-Soll an.</a:t>
          </a: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ts val="423"/>
            </a:lnSpc>
          </a:pP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ts val="423"/>
            </a:lnSpc>
          </a:pP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Die Spalte </a:t>
          </a:r>
          <a:r>
            <a:rPr b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FLEX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 zeigt die Summe aller über die Vertragsstunden hinaus geleisteten Arbeitszeiten an. Diese Flex-Stunden müssen bis zum Vertragsende, aber spätestens innerhalb von 12 Monaten nach Erbringung der Arbeitsleistung ausgeglichen sein. Am Monatsende übernehmen Sie die Flex-Stunden aus dem Feld </a:t>
          </a:r>
          <a:r>
            <a:rPr b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Flex Gesamt 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in den Folgemonat und tragen diesen Wert in das Feld </a:t>
          </a:r>
          <a:r>
            <a:rPr b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Übertrag Vormonat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 ein.</a:t>
          </a: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ts val="388"/>
            </a:lnSpc>
          </a:pP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___________________________________________________</a:t>
          </a: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ts val="388"/>
            </a:lnSpc>
          </a:pP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ts val="388"/>
            </a:lnSpc>
          </a:pP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In der Spalte </a:t>
          </a:r>
          <a:r>
            <a:rPr b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Art 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können Sie Tage markieren, an denen eine Abweichung vom Standard vorliegt. Je nach Art der Eingabe gibt es unterschiedliche Auswirkungen. Sie können dort zwischen folgenden Kürzel wählen</a:t>
          </a: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ts val="388"/>
            </a:lnSpc>
          </a:pP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ts val="388"/>
            </a:lnSpc>
          </a:pP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K = krank 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	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	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(IST = SOLL)</a:t>
          </a: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ts val="388"/>
            </a:lnSpc>
          </a:pP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U = Urlaub          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	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(IST = SOLL)</a:t>
          </a: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ts val="388"/>
            </a:lnSpc>
          </a:pP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F = Feiertag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	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	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(IST = SOLL)</a:t>
          </a: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ts val="388"/>
            </a:lnSpc>
          </a:pP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SU = Stundenweise Urlaub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	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(für SHK/WHF/WHK: Urlaubszeit in Stunden in der Spalte </a:t>
          </a:r>
          <a:r>
            <a:rPr b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Zeit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 eintragen)</a:t>
          </a: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ts val="388"/>
            </a:lnSpc>
          </a:pP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UU = Unbezahlter Urlaub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	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(SOLL = 0,00)</a:t>
          </a: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ts val="388"/>
            </a:lnSpc>
          </a:pP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SV = Sollvorgabe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	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(Eingabe des SOLL in die Spalte </a:t>
          </a:r>
          <a:r>
            <a:rPr b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Zeit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 wenn SOLL vom Standard abweicht.)</a:t>
          </a: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ts val="388"/>
            </a:lnSpc>
          </a:pP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ts val="318"/>
            </a:lnSpc>
          </a:pP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ts val="318"/>
            </a:lnSpc>
          </a:pP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ts val="318"/>
            </a:lnSpc>
          </a:pP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ts val="423"/>
            </a:lnSpc>
          </a:pP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ts val="282"/>
            </a:lnSpc>
          </a:pP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5</xdr:col>
      <xdr:colOff>0</xdr:colOff>
      <xdr:row>17</xdr:row>
      <xdr:rowOff>0</xdr:rowOff>
    </xdr:from>
    <xdr:to>
      <xdr:col>7</xdr:col>
      <xdr:colOff>695160</xdr:colOff>
      <xdr:row>49</xdr:row>
      <xdr:rowOff>257040</xdr:rowOff>
    </xdr:to>
    <xdr:sp>
      <xdr:nvSpPr>
        <xdr:cNvPr id="31" name="CustomShape 1"/>
        <xdr:cNvSpPr/>
      </xdr:nvSpPr>
      <xdr:spPr>
        <a:xfrm>
          <a:off x="3152520" y="3819240"/>
          <a:ext cx="2085840" cy="8448480"/>
        </a:xfrm>
        <a:prstGeom prst="rect">
          <a:avLst/>
        </a:prstGeom>
        <a:noFill/>
        <a:ln w="12600">
          <a:solidFill>
            <a:srgbClr val="000000"/>
          </a:solidFill>
          <a:round/>
        </a:ln>
        <a:effectLst>
          <a:outerShdw algn="ctr" blurRad="63500" rotWithShape="0" sx="102000" sy="102000">
            <a:srgbClr val="000000">
              <a:alpha val="40000"/>
            </a:srgbClr>
          </a:outerShdw>
        </a:effectLst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11</xdr:col>
      <xdr:colOff>0</xdr:colOff>
      <xdr:row>51</xdr:row>
      <xdr:rowOff>0</xdr:rowOff>
    </xdr:from>
    <xdr:to>
      <xdr:col>16</xdr:col>
      <xdr:colOff>142560</xdr:colOff>
      <xdr:row>52</xdr:row>
      <xdr:rowOff>9000</xdr:rowOff>
    </xdr:to>
    <xdr:sp>
      <xdr:nvSpPr>
        <xdr:cNvPr id="32" name="CustomShape 1"/>
        <xdr:cNvSpPr/>
      </xdr:nvSpPr>
      <xdr:spPr>
        <a:xfrm>
          <a:off x="7410240" y="12506040"/>
          <a:ext cx="3819240" cy="2473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/>
        <a:p>
          <a:pPr>
            <a:lnSpc>
              <a:spcPct val="100000"/>
            </a:lnSpc>
          </a:pPr>
          <a:r>
            <a:rPr b="0" lang="de-DE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--&gt; diesen Wert in den Folgemonat übertragen</a:t>
          </a: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17</xdr:col>
      <xdr:colOff>277200</xdr:colOff>
      <xdr:row>0</xdr:row>
      <xdr:rowOff>69120</xdr:rowOff>
    </xdr:from>
    <xdr:to>
      <xdr:col>26</xdr:col>
      <xdr:colOff>326520</xdr:colOff>
      <xdr:row>11</xdr:row>
      <xdr:rowOff>156240</xdr:rowOff>
    </xdr:to>
    <xdr:sp>
      <xdr:nvSpPr>
        <xdr:cNvPr id="33" name="CustomShape 1"/>
        <xdr:cNvSpPr/>
      </xdr:nvSpPr>
      <xdr:spPr>
        <a:xfrm>
          <a:off x="11811960" y="69120"/>
          <a:ext cx="6592680" cy="2515680"/>
        </a:xfrm>
        <a:prstGeom prst="rect">
          <a:avLst/>
        </a:prstGeom>
        <a:solidFill>
          <a:srgbClr val="ffff00"/>
        </a:solidFill>
        <a:ln w="31680">
          <a:solidFill>
            <a:srgbClr val="ff0000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1" lang="de-DE" sz="1400" spc="-1" strike="noStrike" u="sng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Rechtliche Rahmenbedingungen:</a:t>
          </a: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r>
            <a:rPr b="0" lang="de-DE" sz="1200" spc="-1" strike="noStrike">
              <a:solidFill>
                <a:srgbClr val="ff0000"/>
              </a:solidFill>
              <a:uFill>
                <a:solidFill>
                  <a:srgbClr val="ffffff"/>
                </a:solidFill>
              </a:uFill>
              <a:latin typeface="Calibri"/>
            </a:rPr>
            <a:t>Die Regelungen des Arbeitszeitgesetzes (ArbZG) sind jederzeit zu beachten!</a:t>
          </a: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r>
            <a:rPr b="0" lang="de-DE" sz="1100" spc="-1" strike="noStrike" u="sng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Auszug aus dem Gesetz (Stand: Jan. 2015)</a:t>
          </a: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r>
            <a:rPr b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§ 3: Arbeitszeit</a:t>
          </a: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- die tägliche Arbeitszeit darf 10 Stunden nicht überschreiten</a:t>
          </a: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- die wöchentliche Arbeitszeit darf 48 Stunden nicht überschreiten</a:t>
          </a: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r>
            <a:rPr b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§ 4: Ruhepausen</a:t>
          </a: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- mindestens 30 Minuten Pause bei einer Arbeitszeit von mehr als 6 bis zu 9 Stunden</a:t>
          </a: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- weitere 15 Minuten Pause bei einer Arbeitszeit von mehr als 9 Stunden</a:t>
          </a: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r>
            <a:rPr b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§ 5: Ruhezeit</a:t>
          </a: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- nach Beendigung der täglichen Arbeitszeit ist eine Ruhezeit von mindestens 11 Stunden vor Beginn der nächsten Arbeitszeit einzuhalten</a:t>
          </a: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17</xdr:col>
      <xdr:colOff>266760</xdr:colOff>
      <xdr:row>18</xdr:row>
      <xdr:rowOff>192600</xdr:rowOff>
    </xdr:from>
    <xdr:to>
      <xdr:col>26</xdr:col>
      <xdr:colOff>347760</xdr:colOff>
      <xdr:row>53</xdr:row>
      <xdr:rowOff>24120</xdr:rowOff>
    </xdr:to>
    <xdr:sp>
      <xdr:nvSpPr>
        <xdr:cNvPr id="34" name="CustomShape 1"/>
        <xdr:cNvSpPr/>
      </xdr:nvSpPr>
      <xdr:spPr>
        <a:xfrm>
          <a:off x="11801520" y="4250160"/>
          <a:ext cx="6624360" cy="8708760"/>
        </a:xfrm>
        <a:prstGeom prst="rect">
          <a:avLst/>
        </a:prstGeom>
        <a:solidFill>
          <a:schemeClr val="bg1"/>
        </a:solidFill>
        <a:ln w="25560">
          <a:solidFill>
            <a:srgbClr val="ff0000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>
            <a:lnSpc>
              <a:spcPts val="459"/>
            </a:lnSpc>
          </a:pPr>
          <a:r>
            <a:rPr b="1" lang="de-DE" sz="1200" spc="-1" strike="noStrike" u="sng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Hinweise zur Nutzung des Formulars:</a:t>
          </a: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ts val="423"/>
            </a:lnSpc>
          </a:pP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ts val="423"/>
            </a:lnSpc>
          </a:pP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Bitte tragen Sie im oberen Bereich zunächst das </a:t>
          </a:r>
          <a:r>
            <a:rPr b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Jahr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, Ihren </a:t>
          </a:r>
          <a:r>
            <a:rPr b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Namen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, </a:t>
          </a:r>
          <a:r>
            <a:rPr b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Beschäftigungsbereich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 und Ihr </a:t>
          </a:r>
          <a:r>
            <a:rPr b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Beschäftigungsverhältnis 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ein.</a:t>
          </a: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ts val="423"/>
            </a:lnSpc>
          </a:pP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ts val="423"/>
            </a:lnSpc>
          </a:pP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Im Feld </a:t>
          </a:r>
          <a:r>
            <a:rPr b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Wöchentl. Arbeitszeit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 im oberen Kasten tragen Sie bitte Ihre vertraglich vereinbarte Wochenarbeitszeit ein.</a:t>
          </a: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ts val="423"/>
            </a:lnSpc>
          </a:pP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ts val="423"/>
            </a:lnSpc>
          </a:pP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Die Wochenarbeitszeit wird standardmäßig auf </a:t>
          </a:r>
          <a:r>
            <a:rPr b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 </a:t>
          </a:r>
          <a:r>
            <a:rPr b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Arbeitstage 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(Mo - Fr) verteilt. Wenn Sie eine hiervon abweichende Verteilung vereinbart haben, tragen Sie bitte Ihre indivduellen Soll-Zeiten in die Zeile  </a:t>
          </a:r>
          <a:r>
            <a:rPr b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individuell 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ein. Beachten Sie bitte, dass die Summe der Soll-Stunden pro Tag dem Wert im Feld </a:t>
          </a:r>
          <a:r>
            <a:rPr b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wöchentl. Arbeitszeit 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entsprechen muss. </a:t>
          </a: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ts val="423"/>
            </a:lnSpc>
          </a:pP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ts val="423"/>
            </a:lnSpc>
          </a:pP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Die eingetragenen Soll-Werte gelten für den gesamten Monat! Einzelne Abweichungen hiervon werden über das FLEX-Konto ausgeglichen.</a:t>
          </a: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ts val="423"/>
            </a:lnSpc>
          </a:pP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ts val="423"/>
            </a:lnSpc>
          </a:pP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Wenn Sie also bspw. </a:t>
          </a:r>
          <a:r>
            <a:rPr b="0" i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Montag, Mittwoch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, und </a:t>
          </a:r>
          <a:r>
            <a:rPr b="0" i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Freitag 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als regelmäßige Arbeitstage eingetragen haben, aber in einer Woche mal am </a:t>
          </a:r>
          <a:r>
            <a:rPr b="0" i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Donnerstag 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anstatt </a:t>
          </a:r>
          <a:r>
            <a:rPr b="0" i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Mittwoch 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arbeiten, dann werden die Minusstunden vom </a:t>
          </a:r>
          <a:r>
            <a:rPr b="0" i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Mittwoch 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am </a:t>
          </a:r>
          <a:r>
            <a:rPr b="0" i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Donnerstag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 wieder ausgeglichen.</a:t>
          </a: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ts val="423"/>
            </a:lnSpc>
          </a:pP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ts val="423"/>
            </a:lnSpc>
          </a:pP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Wenn sich im Laufe des Monats Ihre </a:t>
          </a:r>
          <a:r>
            <a:rPr b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vertraglich vereinbarte Wochenarbeitszeit ändert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 oder sich Ihre </a:t>
          </a:r>
          <a:r>
            <a:rPr b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regelmäßigen Arbeitstage ändern 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tragen Sie die neue Arbeitszeit und/oder die neuen Arbeitstage in den unteren Kasten ein. Hier müssen Sie dann auch eintragen ab wann die Änderungen gültig sind. </a:t>
          </a: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ts val="423"/>
            </a:lnSpc>
          </a:pP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ts val="423"/>
            </a:lnSpc>
          </a:pP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In den Spalten </a:t>
          </a:r>
          <a:r>
            <a:rPr b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Beginn 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und </a:t>
          </a:r>
          <a:r>
            <a:rPr b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Ende 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tragen Sie bitte jeweils Beginn und Ende der täglichen Arbeitszeit im Format </a:t>
          </a:r>
          <a:r>
            <a:rPr b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hh,mm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 ein. Die Summe aller Pausen pro Tag tragen Sie bitte in die Spalte </a:t>
          </a:r>
          <a:r>
            <a:rPr b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Pause/n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 ein.</a:t>
          </a: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ts val="423"/>
            </a:lnSpc>
          </a:pP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ts val="423"/>
            </a:lnSpc>
          </a:pPr>
          <a:r>
            <a:rPr b="0" i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Beginn    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8:00 Uhr   --&gt; Eingabe:     </a:t>
          </a:r>
          <a:r>
            <a:rPr b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8,00</a:t>
          </a:r>
          <a:r>
            <a:rPr b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	</a:t>
          </a:r>
          <a:r>
            <a:rPr b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	</a:t>
          </a:r>
          <a:r>
            <a:rPr b="0" i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Ende    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14:25 Uhr --&gt; Eingabe:   </a:t>
          </a:r>
          <a:r>
            <a:rPr b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14,25</a:t>
          </a:r>
          <a:r>
            <a:rPr b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	</a:t>
          </a: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ct val="100000"/>
            </a:lnSpc>
          </a:pP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ts val="423"/>
            </a:lnSpc>
          </a:pPr>
          <a:r>
            <a:rPr b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Pause </a:t>
          </a: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ct val="100000"/>
            </a:lnSpc>
          </a:pP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30 Minuten Pause --&gt; Eingabe: </a:t>
          </a:r>
          <a:r>
            <a:rPr b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0,30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    </a:t>
          </a: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ts val="423"/>
            </a:lnSpc>
          </a:pP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60 Minuten Pause = 1 Stunde Pause --&gt; Eingabe: </a:t>
          </a:r>
          <a:r>
            <a:rPr b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1,00 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  </a:t>
          </a: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ts val="423"/>
            </a:lnSpc>
          </a:pP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90 Minuten Pause = 1 Stunde 30 Minuten Pause --&gt; Eingabe: </a:t>
          </a:r>
          <a:r>
            <a:rPr b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1,30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 </a:t>
          </a: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ts val="423"/>
            </a:lnSpc>
          </a:pP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ts val="423"/>
            </a:lnSpc>
          </a:pP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In der Spalte </a:t>
          </a:r>
          <a:r>
            <a:rPr b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IST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 wird die tatsächliche Arbeitszeit pro Tag angezeigt. Die Spalte </a:t>
          </a:r>
          <a:r>
            <a:rPr b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 + / - Tag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 zeigt die tägliche Abweichung der tatsächlichen Arbeitszeit vom Tages-Soll an.</a:t>
          </a: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ts val="423"/>
            </a:lnSpc>
          </a:pP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ts val="423"/>
            </a:lnSpc>
          </a:pP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Die Spalte </a:t>
          </a:r>
          <a:r>
            <a:rPr b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FLEX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 zeigt die Summe aller über die Vertragsstunden hinaus geleisteten Arbeitszeiten an. Diese Flex-Stunden müssen bis zum Vertragsende, aber spätestens innerhalb von 12 Monaten nach Erbringung der Arbeitsleistung ausgeglichen sein. Am Monatsende übernehmen Sie die Flex-Stunden aus dem Feld </a:t>
          </a:r>
          <a:r>
            <a:rPr b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Flex Gesamt 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in den Folgemonat und tragen diesen Wert in das Feld </a:t>
          </a:r>
          <a:r>
            <a:rPr b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Übertrag Vormonat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 ein.</a:t>
          </a: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ts val="388"/>
            </a:lnSpc>
          </a:pP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___________________________________________________</a:t>
          </a: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ts val="388"/>
            </a:lnSpc>
          </a:pP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ts val="388"/>
            </a:lnSpc>
          </a:pP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In der Spalte </a:t>
          </a:r>
          <a:r>
            <a:rPr b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Art 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können Sie Tage markieren, an denen eine Abweichung vom Standard vorliegt. Je nach Art der Eingabe gibt es unterschiedliche Auswirkungen. Sie können dort zwischen folgenden Kürzel wählen</a:t>
          </a: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ts val="388"/>
            </a:lnSpc>
          </a:pP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ts val="388"/>
            </a:lnSpc>
          </a:pP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K = krank 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	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	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(IST = SOLL)</a:t>
          </a: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ts val="388"/>
            </a:lnSpc>
          </a:pP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U = Urlaub          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	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(IST = SOLL)</a:t>
          </a: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ts val="388"/>
            </a:lnSpc>
          </a:pP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F = Feiertag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	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	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(IST = SOLL)</a:t>
          </a: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ts val="388"/>
            </a:lnSpc>
          </a:pP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SU = Stundenweise Urlaub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	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(für SHK/WHF/WHK: Urlaubszeit in Stunden in der Spalte </a:t>
          </a:r>
          <a:r>
            <a:rPr b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Zeit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 eintragen)</a:t>
          </a: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ts val="388"/>
            </a:lnSpc>
          </a:pP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UU = Unbezahlter Urlaub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	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(SOLL = 0,00)</a:t>
          </a: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ts val="388"/>
            </a:lnSpc>
          </a:pP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SV = Sollvorgabe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	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(Eingabe des SOLL in die Spalte </a:t>
          </a:r>
          <a:r>
            <a:rPr b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Zeit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 wenn SOLL vom Standard abweicht.)</a:t>
          </a: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ts val="388"/>
            </a:lnSpc>
          </a:pP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ts val="318"/>
            </a:lnSpc>
          </a:pP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ts val="318"/>
            </a:lnSpc>
          </a:pP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ts val="318"/>
            </a:lnSpc>
          </a:pP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ts val="423"/>
            </a:lnSpc>
          </a:pP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ts val="282"/>
            </a:lnSpc>
          </a:pP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5</xdr:col>
      <xdr:colOff>0</xdr:colOff>
      <xdr:row>17</xdr:row>
      <xdr:rowOff>0</xdr:rowOff>
    </xdr:from>
    <xdr:to>
      <xdr:col>7</xdr:col>
      <xdr:colOff>695160</xdr:colOff>
      <xdr:row>49</xdr:row>
      <xdr:rowOff>257040</xdr:rowOff>
    </xdr:to>
    <xdr:sp>
      <xdr:nvSpPr>
        <xdr:cNvPr id="35" name="CustomShape 1"/>
        <xdr:cNvSpPr/>
      </xdr:nvSpPr>
      <xdr:spPr>
        <a:xfrm>
          <a:off x="3152520" y="3819240"/>
          <a:ext cx="2085840" cy="8448480"/>
        </a:xfrm>
        <a:prstGeom prst="rect">
          <a:avLst/>
        </a:prstGeom>
        <a:noFill/>
        <a:ln w="12600">
          <a:solidFill>
            <a:srgbClr val="000000"/>
          </a:solidFill>
          <a:round/>
        </a:ln>
        <a:effectLst>
          <a:outerShdw algn="ctr" blurRad="63500" rotWithShape="0" sx="102000" sy="102000">
            <a:srgbClr val="000000">
              <a:alpha val="40000"/>
            </a:srgbClr>
          </a:outerShdw>
        </a:effectLst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11</xdr:col>
      <xdr:colOff>0</xdr:colOff>
      <xdr:row>51</xdr:row>
      <xdr:rowOff>0</xdr:rowOff>
    </xdr:from>
    <xdr:to>
      <xdr:col>16</xdr:col>
      <xdr:colOff>142560</xdr:colOff>
      <xdr:row>52</xdr:row>
      <xdr:rowOff>9000</xdr:rowOff>
    </xdr:to>
    <xdr:sp>
      <xdr:nvSpPr>
        <xdr:cNvPr id="36" name="CustomShape 1"/>
        <xdr:cNvSpPr/>
      </xdr:nvSpPr>
      <xdr:spPr>
        <a:xfrm>
          <a:off x="7410240" y="12506040"/>
          <a:ext cx="3819240" cy="2473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/>
        <a:p>
          <a:pPr>
            <a:lnSpc>
              <a:spcPct val="100000"/>
            </a:lnSpc>
          </a:pPr>
          <a:r>
            <a:rPr b="0" lang="de-DE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--&gt; diesen Wert in den Folgemonat übertragen</a:t>
          </a: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17</xdr:col>
      <xdr:colOff>277200</xdr:colOff>
      <xdr:row>0</xdr:row>
      <xdr:rowOff>69120</xdr:rowOff>
    </xdr:from>
    <xdr:to>
      <xdr:col>26</xdr:col>
      <xdr:colOff>326520</xdr:colOff>
      <xdr:row>11</xdr:row>
      <xdr:rowOff>156240</xdr:rowOff>
    </xdr:to>
    <xdr:sp>
      <xdr:nvSpPr>
        <xdr:cNvPr id="37" name="CustomShape 1"/>
        <xdr:cNvSpPr/>
      </xdr:nvSpPr>
      <xdr:spPr>
        <a:xfrm>
          <a:off x="11811960" y="69120"/>
          <a:ext cx="6592680" cy="2515680"/>
        </a:xfrm>
        <a:prstGeom prst="rect">
          <a:avLst/>
        </a:prstGeom>
        <a:solidFill>
          <a:srgbClr val="ffff00"/>
        </a:solidFill>
        <a:ln w="31680">
          <a:solidFill>
            <a:srgbClr val="ff0000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1" lang="de-DE" sz="1400" spc="-1" strike="noStrike" u="sng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Rechtliche Rahmenbedingungen:</a:t>
          </a: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r>
            <a:rPr b="0" lang="de-DE" sz="1200" spc="-1" strike="noStrike">
              <a:solidFill>
                <a:srgbClr val="ff0000"/>
              </a:solidFill>
              <a:uFill>
                <a:solidFill>
                  <a:srgbClr val="ffffff"/>
                </a:solidFill>
              </a:uFill>
              <a:latin typeface="Calibri"/>
            </a:rPr>
            <a:t>Die Regelungen des Arbeitszeitgesetzes (ArbZG) sind jederzeit zu beachten!</a:t>
          </a: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r>
            <a:rPr b="0" lang="de-DE" sz="1100" spc="-1" strike="noStrike" u="sng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Auszug aus dem Gesetz (Stand: Jan. 2015)</a:t>
          </a: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r>
            <a:rPr b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§ 3: Arbeitszeit</a:t>
          </a: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- die tägliche Arbeitszeit darf 10 Stunden nicht überschreiten</a:t>
          </a: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- die wöchentliche Arbeitszeit darf 48 Stunden nicht überschreiten</a:t>
          </a: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r>
            <a:rPr b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§ 4: Ruhepausen</a:t>
          </a: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- mindestens 30 Minuten Pause bei einer Arbeitszeit von mehr als 6 bis zu 9 Stunden</a:t>
          </a: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- weitere 15 Minuten Pause bei einer Arbeitszeit von mehr als 9 Stunden</a:t>
          </a: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r>
            <a:rPr b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§ 5: Ruhezeit</a:t>
          </a: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- nach Beendigung der täglichen Arbeitszeit ist eine Ruhezeit von mindestens 11 Stunden vor Beginn der nächsten Arbeitszeit einzuhalten</a:t>
          </a: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17</xdr:col>
      <xdr:colOff>266760</xdr:colOff>
      <xdr:row>18</xdr:row>
      <xdr:rowOff>192600</xdr:rowOff>
    </xdr:from>
    <xdr:to>
      <xdr:col>26</xdr:col>
      <xdr:colOff>347760</xdr:colOff>
      <xdr:row>53</xdr:row>
      <xdr:rowOff>24120</xdr:rowOff>
    </xdr:to>
    <xdr:sp>
      <xdr:nvSpPr>
        <xdr:cNvPr id="38" name="CustomShape 1"/>
        <xdr:cNvSpPr/>
      </xdr:nvSpPr>
      <xdr:spPr>
        <a:xfrm>
          <a:off x="11801520" y="4250160"/>
          <a:ext cx="6624360" cy="8708760"/>
        </a:xfrm>
        <a:prstGeom prst="rect">
          <a:avLst/>
        </a:prstGeom>
        <a:solidFill>
          <a:schemeClr val="bg1"/>
        </a:solidFill>
        <a:ln w="25560">
          <a:solidFill>
            <a:srgbClr val="ff0000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>
            <a:lnSpc>
              <a:spcPts val="459"/>
            </a:lnSpc>
          </a:pPr>
          <a:r>
            <a:rPr b="1" lang="de-DE" sz="1200" spc="-1" strike="noStrike" u="sng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Hinweise zur Nutzung des Formulars:</a:t>
          </a: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ts val="423"/>
            </a:lnSpc>
          </a:pP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ts val="423"/>
            </a:lnSpc>
          </a:pP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Bitte tragen Sie im oberen Bereich zunächst das </a:t>
          </a:r>
          <a:r>
            <a:rPr b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Jahr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, Ihren </a:t>
          </a:r>
          <a:r>
            <a:rPr b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Namen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, </a:t>
          </a:r>
          <a:r>
            <a:rPr b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Beschäftigungsbereich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 und Ihr </a:t>
          </a:r>
          <a:r>
            <a:rPr b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Beschäftigungsverhältnis 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ein.</a:t>
          </a: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ts val="423"/>
            </a:lnSpc>
          </a:pP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ts val="423"/>
            </a:lnSpc>
          </a:pP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Im Feld </a:t>
          </a:r>
          <a:r>
            <a:rPr b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Wöchentl. Arbeitszeit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 im oberen Kasten tragen Sie bitte Ihre vertraglich vereinbarte Wochenarbeitszeit ein.</a:t>
          </a: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ts val="423"/>
            </a:lnSpc>
          </a:pP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ts val="423"/>
            </a:lnSpc>
          </a:pP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Die Wochenarbeitszeit wird standardmäßig auf </a:t>
          </a:r>
          <a:r>
            <a:rPr b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 </a:t>
          </a:r>
          <a:r>
            <a:rPr b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Arbeitstage 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(Mo - Fr) verteilt. Wenn Sie eine hiervon abweichende Verteilung vereinbart haben, tragen Sie bitte Ihre indivduellen Soll-Zeiten in die Zeile  </a:t>
          </a:r>
          <a:r>
            <a:rPr b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individuell 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ein. Beachten Sie bitte, dass die Summe der Soll-Stunden pro Tag dem Wert im Feld </a:t>
          </a:r>
          <a:r>
            <a:rPr b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wöchentl. Arbeitszeit 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entsprechen muss. </a:t>
          </a: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ts val="423"/>
            </a:lnSpc>
          </a:pP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ts val="423"/>
            </a:lnSpc>
          </a:pP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Die eingetragenen Soll-Werte gelten für den gesamten Monat! Einzelne Abweichungen hiervon werden über das FLEX-Konto ausgeglichen.</a:t>
          </a: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ts val="423"/>
            </a:lnSpc>
          </a:pP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ts val="423"/>
            </a:lnSpc>
          </a:pP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Wenn Sie also bspw. </a:t>
          </a:r>
          <a:r>
            <a:rPr b="0" i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Montag, Mittwoch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, und </a:t>
          </a:r>
          <a:r>
            <a:rPr b="0" i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Freitag 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als regelmäßige Arbeitstage eingetragen haben, aber in einer Woche mal am </a:t>
          </a:r>
          <a:r>
            <a:rPr b="0" i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Donnerstag 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anstatt </a:t>
          </a:r>
          <a:r>
            <a:rPr b="0" i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Mittwoch 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arbeiten, dann werden die Minusstunden vom </a:t>
          </a:r>
          <a:r>
            <a:rPr b="0" i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Mittwoch 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am </a:t>
          </a:r>
          <a:r>
            <a:rPr b="0" i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Donnerstag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 wieder ausgeglichen.</a:t>
          </a: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ts val="423"/>
            </a:lnSpc>
          </a:pP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ts val="423"/>
            </a:lnSpc>
          </a:pP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Wenn sich im Laufe des Monats Ihre </a:t>
          </a:r>
          <a:r>
            <a:rPr b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vertraglich vereinbarte Wochenarbeitszeit ändert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 oder sich Ihre </a:t>
          </a:r>
          <a:r>
            <a:rPr b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regelmäßigen Arbeitstage ändern 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tragen Sie die neue Arbeitszeit und/oder die neuen Arbeitstage in den unteren Kasten ein. Hier müssen Sie dann auch eintragen ab wann die Änderungen gültig sind. </a:t>
          </a: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ts val="423"/>
            </a:lnSpc>
          </a:pP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ts val="423"/>
            </a:lnSpc>
          </a:pP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In den Spalten </a:t>
          </a:r>
          <a:r>
            <a:rPr b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Beginn 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und </a:t>
          </a:r>
          <a:r>
            <a:rPr b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Ende 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tragen Sie bitte jeweils Beginn und Ende der täglichen Arbeitszeit im Format </a:t>
          </a:r>
          <a:r>
            <a:rPr b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hh,mm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 ein. Die Summe aller Pausen pro Tag tragen Sie bitte in die Spalte </a:t>
          </a:r>
          <a:r>
            <a:rPr b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Pause/n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 ein.</a:t>
          </a: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ts val="423"/>
            </a:lnSpc>
          </a:pP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ts val="423"/>
            </a:lnSpc>
          </a:pPr>
          <a:r>
            <a:rPr b="0" i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Beginn    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8:00 Uhr   --&gt; Eingabe:     </a:t>
          </a:r>
          <a:r>
            <a:rPr b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8,00</a:t>
          </a:r>
          <a:r>
            <a:rPr b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	</a:t>
          </a:r>
          <a:r>
            <a:rPr b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	</a:t>
          </a:r>
          <a:r>
            <a:rPr b="0" i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Ende    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14:25 Uhr --&gt; Eingabe:   </a:t>
          </a:r>
          <a:r>
            <a:rPr b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14,25</a:t>
          </a:r>
          <a:r>
            <a:rPr b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	</a:t>
          </a: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ct val="100000"/>
            </a:lnSpc>
          </a:pP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ts val="423"/>
            </a:lnSpc>
          </a:pPr>
          <a:r>
            <a:rPr b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Pause </a:t>
          </a: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ct val="100000"/>
            </a:lnSpc>
          </a:pP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30 Minuten Pause --&gt; Eingabe: </a:t>
          </a:r>
          <a:r>
            <a:rPr b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0,30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    </a:t>
          </a: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ts val="423"/>
            </a:lnSpc>
          </a:pP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60 Minuten Pause = 1 Stunde Pause --&gt; Eingabe: </a:t>
          </a:r>
          <a:r>
            <a:rPr b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1,00 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  </a:t>
          </a: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ts val="423"/>
            </a:lnSpc>
          </a:pP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90 Minuten Pause = 1 Stunde 30 Minuten Pause --&gt; Eingabe: </a:t>
          </a:r>
          <a:r>
            <a:rPr b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1,30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 </a:t>
          </a: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ts val="423"/>
            </a:lnSpc>
          </a:pP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ts val="423"/>
            </a:lnSpc>
          </a:pP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In der Spalte </a:t>
          </a:r>
          <a:r>
            <a:rPr b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IST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 wird die tatsächliche Arbeitszeit pro Tag angezeigt. Die Spalte </a:t>
          </a:r>
          <a:r>
            <a:rPr b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 + / - Tag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 zeigt die tägliche Abweichung der tatsächlichen Arbeitszeit vom Tages-Soll an.</a:t>
          </a: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ts val="423"/>
            </a:lnSpc>
          </a:pP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ts val="423"/>
            </a:lnSpc>
          </a:pP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Die Spalte </a:t>
          </a:r>
          <a:r>
            <a:rPr b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FLEX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 zeigt die Summe aller über die Vertragsstunden hinaus geleisteten Arbeitszeiten an. Diese Flex-Stunden müssen bis zum Vertragsende, aber spätestens innerhalb von 12 Monaten nach Erbringung der Arbeitsleistung ausgeglichen sein. Am Monatsende übernehmen Sie die Flex-Stunden aus dem Feld </a:t>
          </a:r>
          <a:r>
            <a:rPr b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Flex Gesamt 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in den Folgemonat und tragen diesen Wert in das Feld </a:t>
          </a:r>
          <a:r>
            <a:rPr b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Übertrag Vormonat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 ein.</a:t>
          </a: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ts val="388"/>
            </a:lnSpc>
          </a:pP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___________________________________________________</a:t>
          </a: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ts val="388"/>
            </a:lnSpc>
          </a:pP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ts val="388"/>
            </a:lnSpc>
          </a:pP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In der Spalte </a:t>
          </a:r>
          <a:r>
            <a:rPr b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Art 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können Sie Tage markieren, an denen eine Abweichung vom Standard vorliegt. Je nach Art der Eingabe gibt es unterschiedliche Auswirkungen. Sie können dort zwischen folgenden Kürzel wählen</a:t>
          </a: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ts val="388"/>
            </a:lnSpc>
          </a:pP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ts val="388"/>
            </a:lnSpc>
          </a:pP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K = krank 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	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	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(IST = SOLL)</a:t>
          </a: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ts val="388"/>
            </a:lnSpc>
          </a:pP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U = Urlaub          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	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(IST = SOLL)</a:t>
          </a: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ts val="388"/>
            </a:lnSpc>
          </a:pP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F = Feiertag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	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	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(IST = SOLL)</a:t>
          </a: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ts val="388"/>
            </a:lnSpc>
          </a:pP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SU = Stundenweise Urlaub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	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(für SHK/WHF/WHK: Urlaubszeit in Stunden in der Spalte </a:t>
          </a:r>
          <a:r>
            <a:rPr b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Zeit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 eintragen)</a:t>
          </a: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ts val="388"/>
            </a:lnSpc>
          </a:pP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UU = Unbezahlter Urlaub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	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(SOLL = 0,00)</a:t>
          </a: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ts val="388"/>
            </a:lnSpc>
          </a:pP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SV = Sollvorgabe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	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(Eingabe des SOLL in die Spalte </a:t>
          </a:r>
          <a:r>
            <a:rPr b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Zeit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 wenn SOLL vom Standard abweicht.)</a:t>
          </a: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ts val="388"/>
            </a:lnSpc>
          </a:pP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ts val="318"/>
            </a:lnSpc>
          </a:pP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ts val="318"/>
            </a:lnSpc>
          </a:pP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ts val="318"/>
            </a:lnSpc>
          </a:pP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ts val="423"/>
            </a:lnSpc>
          </a:pP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ts val="282"/>
            </a:lnSpc>
          </a:pP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5</xdr:col>
      <xdr:colOff>0</xdr:colOff>
      <xdr:row>17</xdr:row>
      <xdr:rowOff>0</xdr:rowOff>
    </xdr:from>
    <xdr:to>
      <xdr:col>7</xdr:col>
      <xdr:colOff>695160</xdr:colOff>
      <xdr:row>49</xdr:row>
      <xdr:rowOff>257040</xdr:rowOff>
    </xdr:to>
    <xdr:sp>
      <xdr:nvSpPr>
        <xdr:cNvPr id="39" name="CustomShape 1"/>
        <xdr:cNvSpPr/>
      </xdr:nvSpPr>
      <xdr:spPr>
        <a:xfrm>
          <a:off x="3152520" y="3819240"/>
          <a:ext cx="2085840" cy="8448480"/>
        </a:xfrm>
        <a:prstGeom prst="rect">
          <a:avLst/>
        </a:prstGeom>
        <a:noFill/>
        <a:ln w="12600">
          <a:solidFill>
            <a:srgbClr val="000000"/>
          </a:solidFill>
          <a:round/>
        </a:ln>
        <a:effectLst>
          <a:outerShdw algn="ctr" blurRad="63500" rotWithShape="0" sx="102000" sy="102000">
            <a:srgbClr val="000000">
              <a:alpha val="40000"/>
            </a:srgbClr>
          </a:outerShdw>
        </a:effectLst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11</xdr:col>
      <xdr:colOff>0</xdr:colOff>
      <xdr:row>51</xdr:row>
      <xdr:rowOff>0</xdr:rowOff>
    </xdr:from>
    <xdr:to>
      <xdr:col>16</xdr:col>
      <xdr:colOff>142560</xdr:colOff>
      <xdr:row>52</xdr:row>
      <xdr:rowOff>9000</xdr:rowOff>
    </xdr:to>
    <xdr:sp>
      <xdr:nvSpPr>
        <xdr:cNvPr id="40" name="CustomShape 1"/>
        <xdr:cNvSpPr/>
      </xdr:nvSpPr>
      <xdr:spPr>
        <a:xfrm>
          <a:off x="7410240" y="12506040"/>
          <a:ext cx="3819240" cy="2473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/>
        <a:p>
          <a:pPr>
            <a:lnSpc>
              <a:spcPct val="100000"/>
            </a:lnSpc>
          </a:pPr>
          <a:r>
            <a:rPr b="0" lang="de-DE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--&gt; diesen Wert in den Folgemonat übertragen</a:t>
          </a: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17</xdr:col>
      <xdr:colOff>277200</xdr:colOff>
      <xdr:row>0</xdr:row>
      <xdr:rowOff>69120</xdr:rowOff>
    </xdr:from>
    <xdr:to>
      <xdr:col>26</xdr:col>
      <xdr:colOff>326520</xdr:colOff>
      <xdr:row>11</xdr:row>
      <xdr:rowOff>156240</xdr:rowOff>
    </xdr:to>
    <xdr:sp>
      <xdr:nvSpPr>
        <xdr:cNvPr id="41" name="CustomShape 1"/>
        <xdr:cNvSpPr/>
      </xdr:nvSpPr>
      <xdr:spPr>
        <a:xfrm>
          <a:off x="11811960" y="69120"/>
          <a:ext cx="6592680" cy="2515680"/>
        </a:xfrm>
        <a:prstGeom prst="rect">
          <a:avLst/>
        </a:prstGeom>
        <a:solidFill>
          <a:srgbClr val="ffff00"/>
        </a:solidFill>
        <a:ln w="31680">
          <a:solidFill>
            <a:srgbClr val="ff0000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1" lang="de-DE" sz="1400" spc="-1" strike="noStrike" u="sng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Rechtliche Rahmenbedingungen:</a:t>
          </a: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r>
            <a:rPr b="0" lang="de-DE" sz="1200" spc="-1" strike="noStrike">
              <a:solidFill>
                <a:srgbClr val="ff0000"/>
              </a:solidFill>
              <a:uFill>
                <a:solidFill>
                  <a:srgbClr val="ffffff"/>
                </a:solidFill>
              </a:uFill>
              <a:latin typeface="Calibri"/>
            </a:rPr>
            <a:t>Die Regelungen des Arbeitszeitgesetzes (ArbZG) sind jederzeit zu beachten!</a:t>
          </a: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r>
            <a:rPr b="0" lang="de-DE" sz="1100" spc="-1" strike="noStrike" u="sng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Auszug aus dem Gesetz (Stand: Jan. 2015)</a:t>
          </a: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r>
            <a:rPr b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§ 3: Arbeitszeit</a:t>
          </a: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- die tägliche Arbeitszeit darf 10 Stunden nicht überschreiten</a:t>
          </a: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- die wöchentliche Arbeitszeit darf 48 Stunden nicht überschreiten</a:t>
          </a: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r>
            <a:rPr b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§ 4: Ruhepausen</a:t>
          </a: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- mindestens 30 Minuten Pause bei einer Arbeitszeit von mehr als 6 bis zu 9 Stunden</a:t>
          </a: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- weitere 15 Minuten Pause bei einer Arbeitszeit von mehr als 9 Stunden</a:t>
          </a: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r>
            <a:rPr b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§ 5: Ruhezeit</a:t>
          </a: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- nach Beendigung der täglichen Arbeitszeit ist eine Ruhezeit von mindestens 11 Stunden vor Beginn der nächsten Arbeitszeit einzuhalten</a:t>
          </a: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17</xdr:col>
      <xdr:colOff>266760</xdr:colOff>
      <xdr:row>18</xdr:row>
      <xdr:rowOff>192600</xdr:rowOff>
    </xdr:from>
    <xdr:to>
      <xdr:col>26</xdr:col>
      <xdr:colOff>347760</xdr:colOff>
      <xdr:row>53</xdr:row>
      <xdr:rowOff>24120</xdr:rowOff>
    </xdr:to>
    <xdr:sp>
      <xdr:nvSpPr>
        <xdr:cNvPr id="42" name="CustomShape 1"/>
        <xdr:cNvSpPr/>
      </xdr:nvSpPr>
      <xdr:spPr>
        <a:xfrm>
          <a:off x="11801520" y="4250160"/>
          <a:ext cx="6624360" cy="8708760"/>
        </a:xfrm>
        <a:prstGeom prst="rect">
          <a:avLst/>
        </a:prstGeom>
        <a:solidFill>
          <a:schemeClr val="bg1"/>
        </a:solidFill>
        <a:ln w="25560">
          <a:solidFill>
            <a:srgbClr val="ff0000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>
            <a:lnSpc>
              <a:spcPts val="459"/>
            </a:lnSpc>
          </a:pPr>
          <a:r>
            <a:rPr b="1" lang="de-DE" sz="1200" spc="-1" strike="noStrike" u="sng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Hinweise zur Nutzung des Formulars:</a:t>
          </a: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ts val="423"/>
            </a:lnSpc>
          </a:pP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ts val="423"/>
            </a:lnSpc>
          </a:pP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Bitte tragen Sie im oberen Bereich zunächst das </a:t>
          </a:r>
          <a:r>
            <a:rPr b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Jahr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, Ihren </a:t>
          </a:r>
          <a:r>
            <a:rPr b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Namen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, </a:t>
          </a:r>
          <a:r>
            <a:rPr b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Beschäftigungsbereich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 und Ihr </a:t>
          </a:r>
          <a:r>
            <a:rPr b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Beschäftigungsverhältnis 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ein.</a:t>
          </a: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ts val="423"/>
            </a:lnSpc>
          </a:pP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ts val="423"/>
            </a:lnSpc>
          </a:pP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Im Feld </a:t>
          </a:r>
          <a:r>
            <a:rPr b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Wöchentl. Arbeitszeit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 im oberen Kasten tragen Sie bitte Ihre vertraglich vereinbarte Wochenarbeitszeit ein.</a:t>
          </a: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ts val="423"/>
            </a:lnSpc>
          </a:pP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ts val="423"/>
            </a:lnSpc>
          </a:pP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Die Wochenarbeitszeit wird standardmäßig auf </a:t>
          </a:r>
          <a:r>
            <a:rPr b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 </a:t>
          </a:r>
          <a:r>
            <a:rPr b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Arbeitstage 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(Mo - Fr) verteilt. Wenn Sie eine hiervon abweichende Verteilung vereinbart haben, tragen Sie bitte Ihre indivduellen Soll-Zeiten in die Zeile  </a:t>
          </a:r>
          <a:r>
            <a:rPr b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individuell 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ein. Beachten Sie bitte, dass die Summe der Soll-Stunden pro Tag dem Wert im Feld </a:t>
          </a:r>
          <a:r>
            <a:rPr b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wöchentl. Arbeitszeit 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entsprechen muss. </a:t>
          </a: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ts val="423"/>
            </a:lnSpc>
          </a:pP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ts val="423"/>
            </a:lnSpc>
          </a:pP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Die eingetragenen Soll-Werte gelten für den gesamten Monat! Einzelne Abweichungen hiervon werden über das FLEX-Konto ausgeglichen.</a:t>
          </a: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ts val="423"/>
            </a:lnSpc>
          </a:pP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ts val="423"/>
            </a:lnSpc>
          </a:pP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Wenn Sie also bspw. </a:t>
          </a:r>
          <a:r>
            <a:rPr b="0" i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Montag, Mittwoch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, und </a:t>
          </a:r>
          <a:r>
            <a:rPr b="0" i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Freitag 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als regelmäßige Arbeitstage eingetragen haben, aber in einer Woche mal am </a:t>
          </a:r>
          <a:r>
            <a:rPr b="0" i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Donnerstag 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anstatt </a:t>
          </a:r>
          <a:r>
            <a:rPr b="0" i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Mittwoch 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arbeiten, dann werden die Minusstunden vom </a:t>
          </a:r>
          <a:r>
            <a:rPr b="0" i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Mittwoch 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am </a:t>
          </a:r>
          <a:r>
            <a:rPr b="0" i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Donnerstag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 wieder ausgeglichen.</a:t>
          </a: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ts val="423"/>
            </a:lnSpc>
          </a:pP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ts val="423"/>
            </a:lnSpc>
          </a:pP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Wenn sich im Laufe des Monats Ihre </a:t>
          </a:r>
          <a:r>
            <a:rPr b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vertraglich vereinbarte Wochenarbeitszeit ändert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 oder sich Ihre </a:t>
          </a:r>
          <a:r>
            <a:rPr b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regelmäßigen Arbeitstage ändern 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tragen Sie die neue Arbeitszeit und/oder die neuen Arbeitstage in den unteren Kasten ein. Hier müssen Sie dann auch eintragen ab wann die Änderungen gültig sind. </a:t>
          </a: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ts val="423"/>
            </a:lnSpc>
          </a:pP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ts val="423"/>
            </a:lnSpc>
          </a:pP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In den Spalten </a:t>
          </a:r>
          <a:r>
            <a:rPr b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Beginn 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und </a:t>
          </a:r>
          <a:r>
            <a:rPr b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Ende 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tragen Sie bitte jeweils Beginn und Ende der täglichen Arbeitszeit im Format </a:t>
          </a:r>
          <a:r>
            <a:rPr b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hh,mm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 ein. Die Summe aller Pausen pro Tag tragen Sie bitte in die Spalte </a:t>
          </a:r>
          <a:r>
            <a:rPr b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Pause/n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 ein.</a:t>
          </a: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ts val="423"/>
            </a:lnSpc>
          </a:pP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ts val="423"/>
            </a:lnSpc>
          </a:pPr>
          <a:r>
            <a:rPr b="0" i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Beginn    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8:00 Uhr   --&gt; Eingabe:     </a:t>
          </a:r>
          <a:r>
            <a:rPr b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8,00</a:t>
          </a:r>
          <a:r>
            <a:rPr b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	</a:t>
          </a:r>
          <a:r>
            <a:rPr b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	</a:t>
          </a:r>
          <a:r>
            <a:rPr b="0" i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Ende    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14:25 Uhr --&gt; Eingabe:   </a:t>
          </a:r>
          <a:r>
            <a:rPr b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14,25</a:t>
          </a:r>
          <a:r>
            <a:rPr b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	</a:t>
          </a: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ct val="100000"/>
            </a:lnSpc>
          </a:pP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ts val="423"/>
            </a:lnSpc>
          </a:pPr>
          <a:r>
            <a:rPr b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Pause </a:t>
          </a: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ct val="100000"/>
            </a:lnSpc>
          </a:pP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30 Minuten Pause --&gt; Eingabe: </a:t>
          </a:r>
          <a:r>
            <a:rPr b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0,30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    </a:t>
          </a: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ts val="423"/>
            </a:lnSpc>
          </a:pP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60 Minuten Pause = 1 Stunde Pause --&gt; Eingabe: </a:t>
          </a:r>
          <a:r>
            <a:rPr b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1,00 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  </a:t>
          </a: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ts val="423"/>
            </a:lnSpc>
          </a:pP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90 Minuten Pause = 1 Stunde 30 Minuten Pause --&gt; Eingabe: </a:t>
          </a:r>
          <a:r>
            <a:rPr b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1,30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 </a:t>
          </a: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ts val="423"/>
            </a:lnSpc>
          </a:pP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ts val="423"/>
            </a:lnSpc>
          </a:pP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In der Spalte </a:t>
          </a:r>
          <a:r>
            <a:rPr b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IST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 wird die tatsächliche Arbeitszeit pro Tag angezeigt. Die Spalte </a:t>
          </a:r>
          <a:r>
            <a:rPr b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 + / - Tag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 zeigt die tägliche Abweichung der tatsächlichen Arbeitszeit vom Tages-Soll an.</a:t>
          </a: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ts val="423"/>
            </a:lnSpc>
          </a:pP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ts val="423"/>
            </a:lnSpc>
          </a:pP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Die Spalte </a:t>
          </a:r>
          <a:r>
            <a:rPr b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FLEX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 zeigt die Summe aller über die Vertragsstunden hinaus geleisteten Arbeitszeiten an. Diese Flex-Stunden müssen bis zum Vertragsende, aber spätestens innerhalb von 12 Monaten nach Erbringung der Arbeitsleistung ausgeglichen sein. Am Monatsende übernehmen Sie die Flex-Stunden aus dem Feld </a:t>
          </a:r>
          <a:r>
            <a:rPr b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Flex Gesamt 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in den Folgemonat und tragen diesen Wert in das Feld </a:t>
          </a:r>
          <a:r>
            <a:rPr b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Übertrag Vormonat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 ein.</a:t>
          </a: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ts val="388"/>
            </a:lnSpc>
          </a:pP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___________________________________________________</a:t>
          </a: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ts val="388"/>
            </a:lnSpc>
          </a:pP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ts val="388"/>
            </a:lnSpc>
          </a:pP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In der Spalte </a:t>
          </a:r>
          <a:r>
            <a:rPr b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Art 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können Sie Tage markieren, an denen eine Abweichung vom Standard vorliegt. Je nach Art der Eingabe gibt es unterschiedliche Auswirkungen. Sie können dort zwischen folgenden Kürzel wählen</a:t>
          </a: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ts val="388"/>
            </a:lnSpc>
          </a:pP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ts val="388"/>
            </a:lnSpc>
          </a:pP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K = krank 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	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	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(IST = SOLL)</a:t>
          </a: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ts val="388"/>
            </a:lnSpc>
          </a:pP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U = Urlaub          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	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(IST = SOLL)</a:t>
          </a: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ts val="388"/>
            </a:lnSpc>
          </a:pP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F = Feiertag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	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	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(IST = SOLL)</a:t>
          </a: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ts val="388"/>
            </a:lnSpc>
          </a:pP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SU = Stundenweise Urlaub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	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(für SHK/WHF/WHK: Urlaubszeit in Stunden in der Spalte </a:t>
          </a:r>
          <a:r>
            <a:rPr b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Zeit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 eintragen)</a:t>
          </a: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ts val="388"/>
            </a:lnSpc>
          </a:pP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UU = Unbezahlter Urlaub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	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(SOLL = 0,00)</a:t>
          </a: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ts val="388"/>
            </a:lnSpc>
          </a:pP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SV = Sollvorgabe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	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(Eingabe des SOLL in die Spalte </a:t>
          </a:r>
          <a:r>
            <a:rPr b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Zeit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 wenn SOLL vom Standard abweicht.)</a:t>
          </a: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ts val="388"/>
            </a:lnSpc>
          </a:pP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ts val="318"/>
            </a:lnSpc>
          </a:pP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ts val="318"/>
            </a:lnSpc>
          </a:pP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ts val="318"/>
            </a:lnSpc>
          </a:pP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ts val="423"/>
            </a:lnSpc>
          </a:pP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ts val="282"/>
            </a:lnSpc>
          </a:pP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5</xdr:col>
      <xdr:colOff>0</xdr:colOff>
      <xdr:row>17</xdr:row>
      <xdr:rowOff>0</xdr:rowOff>
    </xdr:from>
    <xdr:to>
      <xdr:col>7</xdr:col>
      <xdr:colOff>695160</xdr:colOff>
      <xdr:row>49</xdr:row>
      <xdr:rowOff>257040</xdr:rowOff>
    </xdr:to>
    <xdr:sp>
      <xdr:nvSpPr>
        <xdr:cNvPr id="43" name="CustomShape 1"/>
        <xdr:cNvSpPr/>
      </xdr:nvSpPr>
      <xdr:spPr>
        <a:xfrm>
          <a:off x="3152520" y="3819240"/>
          <a:ext cx="2085840" cy="8448480"/>
        </a:xfrm>
        <a:prstGeom prst="rect">
          <a:avLst/>
        </a:prstGeom>
        <a:noFill/>
        <a:ln w="12600">
          <a:solidFill>
            <a:srgbClr val="000000"/>
          </a:solidFill>
          <a:round/>
        </a:ln>
        <a:effectLst>
          <a:outerShdw algn="ctr" blurRad="63500" rotWithShape="0" sx="102000" sy="102000">
            <a:srgbClr val="000000">
              <a:alpha val="40000"/>
            </a:srgbClr>
          </a:outerShdw>
        </a:effectLst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11</xdr:col>
      <xdr:colOff>0</xdr:colOff>
      <xdr:row>51</xdr:row>
      <xdr:rowOff>0</xdr:rowOff>
    </xdr:from>
    <xdr:to>
      <xdr:col>16</xdr:col>
      <xdr:colOff>142560</xdr:colOff>
      <xdr:row>52</xdr:row>
      <xdr:rowOff>9000</xdr:rowOff>
    </xdr:to>
    <xdr:sp>
      <xdr:nvSpPr>
        <xdr:cNvPr id="44" name="CustomShape 1"/>
        <xdr:cNvSpPr/>
      </xdr:nvSpPr>
      <xdr:spPr>
        <a:xfrm>
          <a:off x="7410240" y="12506040"/>
          <a:ext cx="3819240" cy="2473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/>
        <a:p>
          <a:pPr>
            <a:lnSpc>
              <a:spcPct val="100000"/>
            </a:lnSpc>
          </a:pPr>
          <a:r>
            <a:rPr b="0" lang="de-DE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--&gt; diesen Wert in den Folgemonat übertragen</a:t>
          </a: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17</xdr:col>
      <xdr:colOff>277200</xdr:colOff>
      <xdr:row>0</xdr:row>
      <xdr:rowOff>69120</xdr:rowOff>
    </xdr:from>
    <xdr:to>
      <xdr:col>26</xdr:col>
      <xdr:colOff>326520</xdr:colOff>
      <xdr:row>11</xdr:row>
      <xdr:rowOff>156240</xdr:rowOff>
    </xdr:to>
    <xdr:sp>
      <xdr:nvSpPr>
        <xdr:cNvPr id="45" name="CustomShape 1"/>
        <xdr:cNvSpPr/>
      </xdr:nvSpPr>
      <xdr:spPr>
        <a:xfrm>
          <a:off x="11811960" y="69120"/>
          <a:ext cx="6592680" cy="2515680"/>
        </a:xfrm>
        <a:prstGeom prst="rect">
          <a:avLst/>
        </a:prstGeom>
        <a:solidFill>
          <a:srgbClr val="ffff00"/>
        </a:solidFill>
        <a:ln w="31680">
          <a:solidFill>
            <a:srgbClr val="ff0000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1" lang="de-DE" sz="1400" spc="-1" strike="noStrike" u="sng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Rechtliche Rahmenbedingungen:</a:t>
          </a: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r>
            <a:rPr b="0" lang="de-DE" sz="1200" spc="-1" strike="noStrike">
              <a:solidFill>
                <a:srgbClr val="ff0000"/>
              </a:solidFill>
              <a:uFill>
                <a:solidFill>
                  <a:srgbClr val="ffffff"/>
                </a:solidFill>
              </a:uFill>
              <a:latin typeface="Calibri"/>
            </a:rPr>
            <a:t>Die Regelungen des Arbeitszeitgesetzes (ArbZG) sind jederzeit zu beachten!</a:t>
          </a: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r>
            <a:rPr b="0" lang="de-DE" sz="1100" spc="-1" strike="noStrike" u="sng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Auszug aus dem Gesetz (Stand: Jan. 2015)</a:t>
          </a: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r>
            <a:rPr b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§ 3: Arbeitszeit</a:t>
          </a: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- die tägliche Arbeitszeit darf 10 Stunden nicht überschreiten</a:t>
          </a: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- die wöchentliche Arbeitszeit darf 48 Stunden nicht überschreiten</a:t>
          </a: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r>
            <a:rPr b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§ 4: Ruhepausen</a:t>
          </a: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- mindestens 30 Minuten Pause bei einer Arbeitszeit von mehr als 6 bis zu 9 Stunden</a:t>
          </a: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- weitere 15 Minuten Pause bei einer Arbeitszeit von mehr als 9 Stunden</a:t>
          </a: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r>
            <a:rPr b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§ 5: Ruhezeit</a:t>
          </a: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- nach Beendigung der täglichen Arbeitszeit ist eine Ruhezeit von mindestens 11 Stunden vor Beginn der nächsten Arbeitszeit einzuhalten</a:t>
          </a: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17</xdr:col>
      <xdr:colOff>266760</xdr:colOff>
      <xdr:row>18</xdr:row>
      <xdr:rowOff>192600</xdr:rowOff>
    </xdr:from>
    <xdr:to>
      <xdr:col>26</xdr:col>
      <xdr:colOff>347760</xdr:colOff>
      <xdr:row>53</xdr:row>
      <xdr:rowOff>24120</xdr:rowOff>
    </xdr:to>
    <xdr:sp>
      <xdr:nvSpPr>
        <xdr:cNvPr id="46" name="CustomShape 1"/>
        <xdr:cNvSpPr/>
      </xdr:nvSpPr>
      <xdr:spPr>
        <a:xfrm>
          <a:off x="11801520" y="4250160"/>
          <a:ext cx="6624360" cy="8708760"/>
        </a:xfrm>
        <a:prstGeom prst="rect">
          <a:avLst/>
        </a:prstGeom>
        <a:solidFill>
          <a:schemeClr val="bg1"/>
        </a:solidFill>
        <a:ln w="25560">
          <a:solidFill>
            <a:srgbClr val="ff0000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>
            <a:lnSpc>
              <a:spcPts val="459"/>
            </a:lnSpc>
          </a:pPr>
          <a:r>
            <a:rPr b="1" lang="de-DE" sz="1200" spc="-1" strike="noStrike" u="sng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Hinweise zur Nutzung des Formulars:</a:t>
          </a: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ts val="423"/>
            </a:lnSpc>
          </a:pP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ts val="423"/>
            </a:lnSpc>
          </a:pP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Bitte tragen Sie im oberen Bereich zunächst das </a:t>
          </a:r>
          <a:r>
            <a:rPr b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Jahr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, Ihren </a:t>
          </a:r>
          <a:r>
            <a:rPr b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Namen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, </a:t>
          </a:r>
          <a:r>
            <a:rPr b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Beschäftigungsbereich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 und Ihr </a:t>
          </a:r>
          <a:r>
            <a:rPr b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Beschäftigungsverhältnis 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ein.</a:t>
          </a: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ts val="423"/>
            </a:lnSpc>
          </a:pP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ts val="423"/>
            </a:lnSpc>
          </a:pP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Im Feld </a:t>
          </a:r>
          <a:r>
            <a:rPr b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Wöchentl. Arbeitszeit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 im oberen Kasten tragen Sie bitte Ihre vertraglich vereinbarte Wochenarbeitszeit ein.</a:t>
          </a: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ts val="423"/>
            </a:lnSpc>
          </a:pP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ts val="423"/>
            </a:lnSpc>
          </a:pP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Die Wochenarbeitszeit wird standardmäßig auf </a:t>
          </a:r>
          <a:r>
            <a:rPr b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 </a:t>
          </a:r>
          <a:r>
            <a:rPr b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Arbeitstage 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(Mo - Fr) verteilt. Wenn Sie eine hiervon abweichende Verteilung vereinbart haben, tragen Sie bitte Ihre indivduellen Soll-Zeiten in die Zeile  </a:t>
          </a:r>
          <a:r>
            <a:rPr b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individuell 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ein. Beachten Sie bitte, dass die Summe der Soll-Stunden pro Tag dem Wert im Feld </a:t>
          </a:r>
          <a:r>
            <a:rPr b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wöchentl. Arbeitszeit 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entsprechen muss. </a:t>
          </a: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ts val="423"/>
            </a:lnSpc>
          </a:pP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ts val="423"/>
            </a:lnSpc>
          </a:pP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Die eingetragenen Soll-Werte gelten für den gesamten Monat! Einzelne Abweichungen hiervon werden über das FLEX-Konto ausgeglichen.</a:t>
          </a: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ts val="423"/>
            </a:lnSpc>
          </a:pP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ts val="423"/>
            </a:lnSpc>
          </a:pP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Wenn Sie also bspw. </a:t>
          </a:r>
          <a:r>
            <a:rPr b="0" i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Montag, Mittwoch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, und </a:t>
          </a:r>
          <a:r>
            <a:rPr b="0" i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Freitag 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als regelmäßige Arbeitstage eingetragen haben, aber in einer Woche mal am </a:t>
          </a:r>
          <a:r>
            <a:rPr b="0" i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Donnerstag 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anstatt </a:t>
          </a:r>
          <a:r>
            <a:rPr b="0" i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Mittwoch 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arbeiten, dann werden die Minusstunden vom </a:t>
          </a:r>
          <a:r>
            <a:rPr b="0" i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Mittwoch 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am </a:t>
          </a:r>
          <a:r>
            <a:rPr b="0" i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Donnerstag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 wieder ausgeglichen.</a:t>
          </a: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ts val="423"/>
            </a:lnSpc>
          </a:pP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ts val="423"/>
            </a:lnSpc>
          </a:pP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Wenn sich im Laufe des Monats Ihre </a:t>
          </a:r>
          <a:r>
            <a:rPr b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vertraglich vereinbarte Wochenarbeitszeit ändert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 oder sich Ihre </a:t>
          </a:r>
          <a:r>
            <a:rPr b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regelmäßigen Arbeitstage ändern 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tragen Sie die neue Arbeitszeit und/oder die neuen Arbeitstage in den unteren Kasten ein. Hier müssen Sie dann auch eintragen ab wann die Änderungen gültig sind. </a:t>
          </a: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ts val="423"/>
            </a:lnSpc>
          </a:pP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ts val="423"/>
            </a:lnSpc>
          </a:pP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In den Spalten </a:t>
          </a:r>
          <a:r>
            <a:rPr b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Beginn 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und </a:t>
          </a:r>
          <a:r>
            <a:rPr b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Ende 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tragen Sie bitte jeweils Beginn und Ende der täglichen Arbeitszeit im Format </a:t>
          </a:r>
          <a:r>
            <a:rPr b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hh,mm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 ein. Die Summe aller Pausen pro Tag tragen Sie bitte in die Spalte </a:t>
          </a:r>
          <a:r>
            <a:rPr b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Pause/n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 ein.</a:t>
          </a: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ts val="423"/>
            </a:lnSpc>
          </a:pP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ts val="423"/>
            </a:lnSpc>
          </a:pPr>
          <a:r>
            <a:rPr b="0" i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Beginn    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8:00 Uhr   --&gt; Eingabe:     </a:t>
          </a:r>
          <a:r>
            <a:rPr b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8,00</a:t>
          </a:r>
          <a:r>
            <a:rPr b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	</a:t>
          </a:r>
          <a:r>
            <a:rPr b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	</a:t>
          </a:r>
          <a:r>
            <a:rPr b="0" i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Ende    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14:25 Uhr --&gt; Eingabe:   </a:t>
          </a:r>
          <a:r>
            <a:rPr b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14,25</a:t>
          </a:r>
          <a:r>
            <a:rPr b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	</a:t>
          </a: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ct val="100000"/>
            </a:lnSpc>
          </a:pP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ts val="423"/>
            </a:lnSpc>
          </a:pPr>
          <a:r>
            <a:rPr b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Pause </a:t>
          </a: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ct val="100000"/>
            </a:lnSpc>
          </a:pP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30 Minuten Pause --&gt; Eingabe: </a:t>
          </a:r>
          <a:r>
            <a:rPr b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0,30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    </a:t>
          </a: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ts val="423"/>
            </a:lnSpc>
          </a:pP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60 Minuten Pause = 1 Stunde Pause --&gt; Eingabe: </a:t>
          </a:r>
          <a:r>
            <a:rPr b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1,00 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  </a:t>
          </a: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ts val="423"/>
            </a:lnSpc>
          </a:pP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90 Minuten Pause = 1 Stunde 30 Minuten Pause --&gt; Eingabe: </a:t>
          </a:r>
          <a:r>
            <a:rPr b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1,30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 </a:t>
          </a: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ts val="423"/>
            </a:lnSpc>
          </a:pP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ts val="423"/>
            </a:lnSpc>
          </a:pP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In der Spalte </a:t>
          </a:r>
          <a:r>
            <a:rPr b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IST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 wird die tatsächliche Arbeitszeit pro Tag angezeigt. Die Spalte </a:t>
          </a:r>
          <a:r>
            <a:rPr b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 + / - Tag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 zeigt die tägliche Abweichung der tatsächlichen Arbeitszeit vom Tages-Soll an.</a:t>
          </a: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ts val="423"/>
            </a:lnSpc>
          </a:pP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ts val="423"/>
            </a:lnSpc>
          </a:pP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Die Spalte </a:t>
          </a:r>
          <a:r>
            <a:rPr b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FLEX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 zeigt die Summe aller über die Vertragsstunden hinaus geleisteten Arbeitszeiten an. Diese Flex-Stunden müssen bis zum Vertragsende, aber spätestens innerhalb von 12 Monaten nach Erbringung der Arbeitsleistung ausgeglichen sein. Am Monatsende übernehmen Sie die Flex-Stunden aus dem Feld </a:t>
          </a:r>
          <a:r>
            <a:rPr b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Flex Gesamt 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in den Folgemonat und tragen diesen Wert in das Feld </a:t>
          </a:r>
          <a:r>
            <a:rPr b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Übertrag Vormonat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 ein.</a:t>
          </a: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ts val="388"/>
            </a:lnSpc>
          </a:pP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___________________________________________________</a:t>
          </a: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ts val="388"/>
            </a:lnSpc>
          </a:pP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ts val="388"/>
            </a:lnSpc>
          </a:pP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In der Spalte </a:t>
          </a:r>
          <a:r>
            <a:rPr b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Art 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können Sie Tage markieren, an denen eine Abweichung vom Standard vorliegt. Je nach Art der Eingabe gibt es unterschiedliche Auswirkungen. Sie können dort zwischen folgenden Kürzel wählen</a:t>
          </a: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ts val="388"/>
            </a:lnSpc>
          </a:pP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ts val="388"/>
            </a:lnSpc>
          </a:pP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K = krank 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	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	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(IST = SOLL)</a:t>
          </a: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ts val="388"/>
            </a:lnSpc>
          </a:pP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U = Urlaub          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	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(IST = SOLL)</a:t>
          </a: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ts val="388"/>
            </a:lnSpc>
          </a:pP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F = Feiertag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	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	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(IST = SOLL)</a:t>
          </a: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ts val="388"/>
            </a:lnSpc>
          </a:pP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SU = Stundenweise Urlaub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	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(für SHK/WHF/WHK: Urlaubszeit in Stunden in der Spalte </a:t>
          </a:r>
          <a:r>
            <a:rPr b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Zeit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 eintragen)</a:t>
          </a: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ts val="388"/>
            </a:lnSpc>
          </a:pP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UU = Unbezahlter Urlaub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	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(SOLL = 0,00)</a:t>
          </a: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ts val="388"/>
            </a:lnSpc>
          </a:pP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SV = Sollvorgabe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	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(Eingabe des SOLL in die Spalte </a:t>
          </a:r>
          <a:r>
            <a:rPr b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Zeit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 wenn SOLL vom Standard abweicht.)</a:t>
          </a: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ts val="388"/>
            </a:lnSpc>
          </a:pP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ts val="318"/>
            </a:lnSpc>
          </a:pP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ts val="318"/>
            </a:lnSpc>
          </a:pP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ts val="318"/>
            </a:lnSpc>
          </a:pP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ts val="423"/>
            </a:lnSpc>
          </a:pP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ts val="282"/>
            </a:lnSpc>
          </a:pP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5</xdr:col>
      <xdr:colOff>0</xdr:colOff>
      <xdr:row>17</xdr:row>
      <xdr:rowOff>0</xdr:rowOff>
    </xdr:from>
    <xdr:to>
      <xdr:col>7</xdr:col>
      <xdr:colOff>695160</xdr:colOff>
      <xdr:row>49</xdr:row>
      <xdr:rowOff>257040</xdr:rowOff>
    </xdr:to>
    <xdr:sp>
      <xdr:nvSpPr>
        <xdr:cNvPr id="47" name="CustomShape 1"/>
        <xdr:cNvSpPr/>
      </xdr:nvSpPr>
      <xdr:spPr>
        <a:xfrm>
          <a:off x="3152520" y="3819240"/>
          <a:ext cx="2085840" cy="8448480"/>
        </a:xfrm>
        <a:prstGeom prst="rect">
          <a:avLst/>
        </a:prstGeom>
        <a:noFill/>
        <a:ln w="12600">
          <a:solidFill>
            <a:srgbClr val="000000"/>
          </a:solidFill>
          <a:round/>
        </a:ln>
        <a:effectLst>
          <a:outerShdw algn="ctr" blurRad="63500" rotWithShape="0" sx="102000" sy="102000">
            <a:srgbClr val="000000">
              <a:alpha val="40000"/>
            </a:srgbClr>
          </a:outerShdw>
        </a:effectLst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0</xdr:colOff>
      <xdr:row>0</xdr:row>
      <xdr:rowOff>0</xdr:rowOff>
    </xdr:from>
    <xdr:to>
      <xdr:col>9</xdr:col>
      <xdr:colOff>485280</xdr:colOff>
      <xdr:row>17</xdr:row>
      <xdr:rowOff>66240</xdr:rowOff>
    </xdr:to>
    <xdr:sp>
      <xdr:nvSpPr>
        <xdr:cNvPr id="48" name="CustomShape 1"/>
        <xdr:cNvSpPr/>
      </xdr:nvSpPr>
      <xdr:spPr>
        <a:xfrm>
          <a:off x="1790640" y="0"/>
          <a:ext cx="7352640" cy="3142800"/>
        </a:xfrm>
        <a:prstGeom prst="rect">
          <a:avLst/>
        </a:prstGeom>
        <a:solidFill>
          <a:srgbClr val="ffff00"/>
        </a:solidFill>
        <a:ln w="31680">
          <a:solidFill>
            <a:srgbClr val="ff0000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1" lang="de-DE" sz="1400" spc="-1" strike="noStrike" u="sng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Rechtliche Rahmenbedingungen:</a:t>
          </a: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r>
            <a:rPr b="0" lang="de-DE" sz="1200" spc="-1" strike="noStrike">
              <a:solidFill>
                <a:srgbClr val="ff0000"/>
              </a:solidFill>
              <a:uFill>
                <a:solidFill>
                  <a:srgbClr val="ffffff"/>
                </a:solidFill>
              </a:uFill>
              <a:latin typeface="Calibri"/>
            </a:rPr>
            <a:t>Die Regelungen des Arbeitszeitgesetzes (ArbZG) sind jederzeit zu beachten!</a:t>
          </a: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r>
            <a:rPr b="0" lang="de-DE" sz="1100" spc="-1" strike="noStrike" u="sng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Auszug aus dem Gesetz (Stand: Jan. 2015)</a:t>
          </a: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r>
            <a:rPr b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§ 3: Arbeitszeit</a:t>
          </a: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- die tägliche Arbeitszeit darf 10 Stunden nicht überschreiten</a:t>
          </a: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- die wöchentliche Arbeitszeit darf 48 Stunden nicht überschreiten</a:t>
          </a: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r>
            <a:rPr b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§ 4: Ruhepausen</a:t>
          </a: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- mindestens 30 Minuten Pause bei einer Arbeitszeit von mehr als 6 bis zu 9 Stunden</a:t>
          </a: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- weitere 15 Minuten Pause bei einer Arbeitszeit von mehr als 9 Stunden</a:t>
          </a: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r>
            <a:rPr b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§ 5: Ruhezeit</a:t>
          </a: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- nach Beendigung der täglichen Arbeitszeit ist eine Ruhezeit von mindestens 11 Stunden vor Beginn der nächsten Arbeitszeit einzuhalten</a:t>
          </a: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2</xdr:col>
      <xdr:colOff>0</xdr:colOff>
      <xdr:row>17</xdr:row>
      <xdr:rowOff>162000</xdr:rowOff>
    </xdr:from>
    <xdr:to>
      <xdr:col>9</xdr:col>
      <xdr:colOff>509040</xdr:colOff>
      <xdr:row>69</xdr:row>
      <xdr:rowOff>14400</xdr:rowOff>
    </xdr:to>
    <xdr:sp>
      <xdr:nvSpPr>
        <xdr:cNvPr id="49" name="CustomShape 1"/>
        <xdr:cNvSpPr/>
      </xdr:nvSpPr>
      <xdr:spPr>
        <a:xfrm>
          <a:off x="1790640" y="3238560"/>
          <a:ext cx="7376400" cy="9262800"/>
        </a:xfrm>
        <a:prstGeom prst="rect">
          <a:avLst/>
        </a:prstGeom>
        <a:solidFill>
          <a:schemeClr val="bg1"/>
        </a:solidFill>
        <a:ln w="25560">
          <a:solidFill>
            <a:srgbClr val="ff0000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>
            <a:lnSpc>
              <a:spcPts val="459"/>
            </a:lnSpc>
          </a:pPr>
          <a:r>
            <a:rPr b="1" lang="de-DE" sz="1200" spc="-1" strike="noStrike" u="sng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Hinweise zur Nutzung des Formulars:</a:t>
          </a: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ts val="423"/>
            </a:lnSpc>
          </a:pP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ts val="423"/>
            </a:lnSpc>
          </a:pP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Bitte tragen Sie im oberen Bereich zunächst das </a:t>
          </a:r>
          <a:r>
            <a:rPr b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Jahr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, Ihren </a:t>
          </a:r>
          <a:r>
            <a:rPr b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Namen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, </a:t>
          </a:r>
          <a:r>
            <a:rPr b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Beschäftigungsbereich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 und Ihr </a:t>
          </a:r>
          <a:r>
            <a:rPr b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Beschäftigungsverhältnis 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ein.</a:t>
          </a: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ts val="423"/>
            </a:lnSpc>
          </a:pP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ts val="423"/>
            </a:lnSpc>
          </a:pP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Im Feld </a:t>
          </a:r>
          <a:r>
            <a:rPr b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Wöchentl. Arbeitszeit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 im oberen Kasten tragen Sie bitte Ihre vertraglich vereinbarte Wochenarbeitszeit ein.</a:t>
          </a: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ts val="423"/>
            </a:lnSpc>
          </a:pP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ts val="423"/>
            </a:lnSpc>
          </a:pP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Die Wochenarbeitszeit wird standardmäßig auf </a:t>
          </a:r>
          <a:r>
            <a:rPr b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 </a:t>
          </a:r>
          <a:r>
            <a:rPr b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Arbeitstage 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(Mo - Fr) verteilt. Wenn Sie eine hiervon abweichende Verteilung vereinbart haben, tragen Sie bitte Ihre indivduellen Soll-Zeiten in die Zeile  </a:t>
          </a:r>
          <a:r>
            <a:rPr b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individuell 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ein. Beachten Sie bitte, dass die Summe der Soll-Stunden pro Tag dem Wert im Feld </a:t>
          </a:r>
          <a:r>
            <a:rPr b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wöchentl. Arbeitszeit 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entsprechen muss. </a:t>
          </a: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ts val="423"/>
            </a:lnSpc>
          </a:pP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ts val="423"/>
            </a:lnSpc>
          </a:pP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Die eingetragenen Soll-Werte gelten für den gesamten Monat! Einzelne Abweichungen hiervon werden über das FLEX-Konto ausgeglichen.</a:t>
          </a: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ts val="423"/>
            </a:lnSpc>
          </a:pP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ts val="423"/>
            </a:lnSpc>
          </a:pP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Wenn Sie also bspw. </a:t>
          </a:r>
          <a:r>
            <a:rPr b="0" i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Montag, Mittwoch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, und </a:t>
          </a:r>
          <a:r>
            <a:rPr b="0" i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Freitag 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als regelmäßige Arbeitstage eingetragen haben, aber in einer Woche mal am </a:t>
          </a:r>
          <a:r>
            <a:rPr b="0" i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Donnerstag 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anstatt </a:t>
          </a:r>
          <a:r>
            <a:rPr b="0" i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Mittwoch 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arbeiten, dann werden die Minusstunden vom </a:t>
          </a:r>
          <a:r>
            <a:rPr b="0" i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Mittwoch 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am </a:t>
          </a:r>
          <a:r>
            <a:rPr b="0" i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Donnerstag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 wieder ausgeglichen.</a:t>
          </a: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ts val="423"/>
            </a:lnSpc>
          </a:pP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ts val="423"/>
            </a:lnSpc>
          </a:pP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Wenn sich im Laufe des Monats Ihre </a:t>
          </a:r>
          <a:r>
            <a:rPr b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vertraglich vereinbarte Wochenarbeitszeit ändert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 oder sich Ihre </a:t>
          </a:r>
          <a:r>
            <a:rPr b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regelmäßigen Arbeitstage ändern 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tragen Sie die neue Arbeitszeit und/oder die neuen Arbeitstage in den unteren Kasten ein. Hier müssen Sie dann auch eintragen ab wann die Änderungen gültig sind. </a:t>
          </a: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ts val="423"/>
            </a:lnSpc>
          </a:pP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ts val="423"/>
            </a:lnSpc>
          </a:pP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In den Spalten </a:t>
          </a:r>
          <a:r>
            <a:rPr b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Beginn 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und </a:t>
          </a:r>
          <a:r>
            <a:rPr b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Ende 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tragen Sie bitte jeweils Beginn und Ende der täglichen Arbeitszeit im Format </a:t>
          </a:r>
          <a:r>
            <a:rPr b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hh,mm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 ein. Die Summe aller Pausen pro Tag tragen Sie bitte in die Spalte </a:t>
          </a:r>
          <a:r>
            <a:rPr b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Pause/n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 ein.</a:t>
          </a: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ts val="423"/>
            </a:lnSpc>
          </a:pP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ts val="423"/>
            </a:lnSpc>
          </a:pPr>
          <a:r>
            <a:rPr b="0" i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Beginn    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8:00 Uhr   --&gt; Eingabe:     </a:t>
          </a:r>
          <a:r>
            <a:rPr b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8,00</a:t>
          </a:r>
          <a:r>
            <a:rPr b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	</a:t>
          </a:r>
          <a:r>
            <a:rPr b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	</a:t>
          </a:r>
          <a:r>
            <a:rPr b="0" i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Ende    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14:25 Uhr --&gt; Eingabe:   </a:t>
          </a:r>
          <a:r>
            <a:rPr b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14,25</a:t>
          </a:r>
          <a:r>
            <a:rPr b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	</a:t>
          </a: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ct val="100000"/>
            </a:lnSpc>
          </a:pP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ts val="423"/>
            </a:lnSpc>
          </a:pPr>
          <a:r>
            <a:rPr b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Pause </a:t>
          </a: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ct val="100000"/>
            </a:lnSpc>
          </a:pP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30 Minuten Pause --&gt; Eingabe: </a:t>
          </a:r>
          <a:r>
            <a:rPr b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0,30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    </a:t>
          </a: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ts val="423"/>
            </a:lnSpc>
          </a:pP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60 Minuten Pause = 1 Stunde Pause --&gt; Eingabe: </a:t>
          </a:r>
          <a:r>
            <a:rPr b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1,00 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  </a:t>
          </a: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ts val="423"/>
            </a:lnSpc>
          </a:pP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90 Minuten Pause = 1 Stunde 30 Minuten Pause --&gt; Eingabe: </a:t>
          </a:r>
          <a:r>
            <a:rPr b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1,30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 </a:t>
          </a: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ts val="423"/>
            </a:lnSpc>
          </a:pP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ts val="423"/>
            </a:lnSpc>
          </a:pP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In der Spalte </a:t>
          </a:r>
          <a:r>
            <a:rPr b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IST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 wird die tatsächliche Arbeitszeit pro Tag angezeigt. Die Spalte </a:t>
          </a:r>
          <a:r>
            <a:rPr b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 + / - Tag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 zeigt die tägliche Abweichung der tatsächlichen Arbeitszeit vom Tages-Soll an.</a:t>
          </a: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ts val="423"/>
            </a:lnSpc>
          </a:pP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ts val="423"/>
            </a:lnSpc>
          </a:pP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Die Spalte </a:t>
          </a:r>
          <a:r>
            <a:rPr b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FLEX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 zeigt die Summe aller über die Vertragsstunden hinaus geleisteten Arbeitszeiten an. Diese Flex-Stunden müssen bis zum Vertragsende, aber spätestens innerhalb von 12 Monaten nach Erbringung der Arbeitsleistung ausgeglichen sein. Am Monatsende übernehmen Sie die Flex-Stunden aus dem Feld </a:t>
          </a:r>
          <a:r>
            <a:rPr b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Flex Gesamt 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in den Folgemonat und tragen diesen Wert in das Feld </a:t>
          </a:r>
          <a:r>
            <a:rPr b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Übertrag Vormonat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 ein.</a:t>
          </a: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ts val="388"/>
            </a:lnSpc>
          </a:pP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___________________________________________________</a:t>
          </a: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ts val="388"/>
            </a:lnSpc>
          </a:pP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ts val="388"/>
            </a:lnSpc>
          </a:pP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In der Spalte </a:t>
          </a:r>
          <a:r>
            <a:rPr b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Art 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können Sie Tage markieren, an denen eine Abweichung vom Standard vorliegt. Je nach Art der Eingabe gibt es unterschiedliche Auswirkungen. Sie können dort zwischen folgenden Kürzel wählen</a:t>
          </a: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ts val="388"/>
            </a:lnSpc>
          </a:pP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ts val="388"/>
            </a:lnSpc>
          </a:pP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K = krank 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	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	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(IST = SOLL)</a:t>
          </a: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ts val="388"/>
            </a:lnSpc>
          </a:pP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U = Urlaub          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	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(IST = SOLL)</a:t>
          </a: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ts val="388"/>
            </a:lnSpc>
          </a:pP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F = Feiertag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	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	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(IST = SOLL)</a:t>
          </a: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ts val="388"/>
            </a:lnSpc>
          </a:pP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SU = Stundenweise Urlaub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	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(für SHK/WHF/WHK: Urlaubszeit in Stunden in der Spalte </a:t>
          </a:r>
          <a:r>
            <a:rPr b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Zeit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 eintragen)</a:t>
          </a: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ts val="388"/>
            </a:lnSpc>
          </a:pP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UU = Unbezahlter Urlaub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	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(SOLL = 0,00)</a:t>
          </a: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ts val="388"/>
            </a:lnSpc>
          </a:pP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SV = Sollvorgabe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	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(Eingabe des SOLL in die Spalte </a:t>
          </a:r>
          <a:r>
            <a:rPr b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Zeit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 wenn SOLL vom Standard abweicht.)</a:t>
          </a: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ts val="388"/>
            </a:lnSpc>
          </a:pP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ts val="318"/>
            </a:lnSpc>
          </a:pP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ts val="318"/>
            </a:lnSpc>
          </a:pP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ts val="318"/>
            </a:lnSpc>
          </a:pP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ts val="423"/>
            </a:lnSpc>
          </a:pP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ts val="247"/>
            </a:lnSpc>
          </a:pP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5</xdr:col>
      <xdr:colOff>0</xdr:colOff>
      <xdr:row>13</xdr:row>
      <xdr:rowOff>0</xdr:rowOff>
    </xdr:from>
    <xdr:to>
      <xdr:col>7</xdr:col>
      <xdr:colOff>666360</xdr:colOff>
      <xdr:row>45</xdr:row>
      <xdr:rowOff>285120</xdr:rowOff>
    </xdr:to>
    <xdr:sp>
      <xdr:nvSpPr>
        <xdr:cNvPr id="50" name="CustomShape 1"/>
        <xdr:cNvSpPr/>
      </xdr:nvSpPr>
      <xdr:spPr>
        <a:xfrm>
          <a:off x="2952720" y="2943000"/>
          <a:ext cx="1999800" cy="9334080"/>
        </a:xfrm>
        <a:prstGeom prst="rect">
          <a:avLst/>
        </a:prstGeom>
        <a:noFill/>
        <a:ln w="12600">
          <a:solidFill>
            <a:srgbClr val="000000"/>
          </a:solidFill>
          <a:round/>
        </a:ln>
        <a:effectLst>
          <a:outerShdw algn="ctr" blurRad="63500" rotWithShape="0" sx="102000" sy="102000">
            <a:srgbClr val="000000">
              <a:alpha val="40000"/>
            </a:srgbClr>
          </a:outerShdw>
        </a:effectLst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10</xdr:col>
      <xdr:colOff>723960</xdr:colOff>
      <xdr:row>47</xdr:row>
      <xdr:rowOff>0</xdr:rowOff>
    </xdr:from>
    <xdr:to>
      <xdr:col>12</xdr:col>
      <xdr:colOff>809280</xdr:colOff>
      <xdr:row>48</xdr:row>
      <xdr:rowOff>9000</xdr:rowOff>
    </xdr:to>
    <xdr:sp>
      <xdr:nvSpPr>
        <xdr:cNvPr id="51" name="CustomShape 1"/>
        <xdr:cNvSpPr/>
      </xdr:nvSpPr>
      <xdr:spPr>
        <a:xfrm>
          <a:off x="7153200" y="12515760"/>
          <a:ext cx="3352320" cy="2469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/>
        <a:p>
          <a:pPr>
            <a:lnSpc>
              <a:spcPct val="100000"/>
            </a:lnSpc>
          </a:pPr>
          <a:r>
            <a:rPr b="0" lang="de-DE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--&gt; diesen Wert in den Folgemonat übertragen</a:t>
          </a: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14</xdr:col>
      <xdr:colOff>277200</xdr:colOff>
      <xdr:row>0</xdr:row>
      <xdr:rowOff>69120</xdr:rowOff>
    </xdr:from>
    <xdr:to>
      <xdr:col>24</xdr:col>
      <xdr:colOff>497520</xdr:colOff>
      <xdr:row>14</xdr:row>
      <xdr:rowOff>139680</xdr:rowOff>
    </xdr:to>
    <xdr:sp>
      <xdr:nvSpPr>
        <xdr:cNvPr id="52" name="CustomShape 1"/>
        <xdr:cNvSpPr/>
      </xdr:nvSpPr>
      <xdr:spPr>
        <a:xfrm>
          <a:off x="11526120" y="69120"/>
          <a:ext cx="7392600" cy="3251880"/>
        </a:xfrm>
        <a:prstGeom prst="rect">
          <a:avLst/>
        </a:prstGeom>
        <a:solidFill>
          <a:srgbClr val="ffff00"/>
        </a:solidFill>
        <a:ln w="31680">
          <a:solidFill>
            <a:srgbClr val="ff0000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1" lang="de-DE" sz="1400" spc="-1" strike="noStrike" u="sng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Rechtliche Rahmenbedingungen:</a:t>
          </a: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r>
            <a:rPr b="0" lang="de-DE" sz="1200" spc="-1" strike="noStrike">
              <a:solidFill>
                <a:srgbClr val="ff0000"/>
              </a:solidFill>
              <a:uFill>
                <a:solidFill>
                  <a:srgbClr val="ffffff"/>
                </a:solidFill>
              </a:uFill>
              <a:latin typeface="Calibri"/>
            </a:rPr>
            <a:t>Die Regelungen des Arbeitszeitgesetzes (ArbZG) sind jederzeit zu beachten!</a:t>
          </a: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r>
            <a:rPr b="0" lang="de-DE" sz="1100" spc="-1" strike="noStrike" u="sng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Auszug aus dem Gesetz (Stand: Jan. 2015)</a:t>
          </a: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r>
            <a:rPr b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§ 3: Arbeitszeit</a:t>
          </a: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- die tägliche Arbeitszeit darf 10 Stunden nicht überschreiten</a:t>
          </a: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- die wöchentliche Arbeitszeit darf 48 Stunden nicht überschreiten</a:t>
          </a: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r>
            <a:rPr b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§ 4: Ruhepausen</a:t>
          </a: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- mindestens 30 Minuten Pause bei einer Arbeitszeit von mehr als 6 bis zu 9 Stunden</a:t>
          </a: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- weitere 15 Minuten Pause bei einer Arbeitszeit von mehr als 9 Stunden</a:t>
          </a: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r>
            <a:rPr b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§ 5: Ruhezeit</a:t>
          </a: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- nach Beendigung der täglichen Arbeitszeit ist eine Ruhezeit von mindestens 11 Stunden vor Beginn der nächsten Arbeitszeit einzuhalten</a:t>
          </a: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14</xdr:col>
      <xdr:colOff>266760</xdr:colOff>
      <xdr:row>14</xdr:row>
      <xdr:rowOff>192600</xdr:rowOff>
    </xdr:from>
    <xdr:to>
      <xdr:col>24</xdr:col>
      <xdr:colOff>518760</xdr:colOff>
      <xdr:row>54</xdr:row>
      <xdr:rowOff>111600</xdr:rowOff>
    </xdr:to>
    <xdr:sp>
      <xdr:nvSpPr>
        <xdr:cNvPr id="53" name="CustomShape 1"/>
        <xdr:cNvSpPr/>
      </xdr:nvSpPr>
      <xdr:spPr>
        <a:xfrm>
          <a:off x="11515680" y="3373920"/>
          <a:ext cx="7424280" cy="10634400"/>
        </a:xfrm>
        <a:prstGeom prst="rect">
          <a:avLst/>
        </a:prstGeom>
        <a:solidFill>
          <a:schemeClr val="bg1"/>
        </a:solidFill>
        <a:ln w="25560">
          <a:solidFill>
            <a:srgbClr val="ff0000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>
            <a:lnSpc>
              <a:spcPts val="494"/>
            </a:lnSpc>
          </a:pPr>
          <a:r>
            <a:rPr b="1" lang="de-DE" sz="1200" spc="-1" strike="noStrike" u="sng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Hinweise zur Nutzung des Formulars:</a:t>
          </a: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ts val="494"/>
            </a:lnSpc>
          </a:pP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ts val="494"/>
            </a:lnSpc>
          </a:pP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Bitte tragen Sie im oberen Bereich zunächst das </a:t>
          </a:r>
          <a:r>
            <a:rPr b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Jahr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, Ihren </a:t>
          </a:r>
          <a:r>
            <a:rPr b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Namen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, </a:t>
          </a:r>
          <a:r>
            <a:rPr b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Beschäftigungsbereich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 und Ihr </a:t>
          </a:r>
          <a:r>
            <a:rPr b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Beschäftigungsverhältnis 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ein.</a:t>
          </a: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ts val="494"/>
            </a:lnSpc>
          </a:pP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ts val="494"/>
            </a:lnSpc>
          </a:pP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Im Feld </a:t>
          </a:r>
          <a:r>
            <a:rPr b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Wöchentl. Arbeitszeit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 tragen Sie bitte Ihre vertraglich vereinbarte Wochenarbeitszeit ein.</a:t>
          </a: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ts val="494"/>
            </a:lnSpc>
          </a:pP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ts val="494"/>
            </a:lnSpc>
          </a:pP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Die Wochenarbeitszeit wird standardmäßig auf </a:t>
          </a:r>
          <a:r>
            <a:rPr b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 </a:t>
          </a:r>
          <a:r>
            <a:rPr b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Arbeitstage 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(Mo - Fr) verteilt. Wenn Sie eine hiervon abweichende Verteilung vereinbart haben, tragen Sie bitte Ihre indivduellen Soll-Zeiten in die Zeile  </a:t>
          </a:r>
          <a:r>
            <a:rPr b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individuell 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ein. Beachten Sie bitte, dass die Summe der Soll-Stunden pro Tag dem Wert im Feld </a:t>
          </a:r>
          <a:r>
            <a:rPr b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wöchentl. Arbeitszeit 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entsprechen muss. </a:t>
          </a: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ts val="494"/>
            </a:lnSpc>
          </a:pP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ts val="494"/>
            </a:lnSpc>
          </a:pP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Die eingetragenen Soll-Werte gelten für den gesamten Monat! Einzelne Abweichungen hiervon werden über das FLEX-Konto ausgeglichen.</a:t>
          </a: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ts val="494"/>
            </a:lnSpc>
          </a:pP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ct val="100000"/>
            </a:lnSpc>
          </a:pP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Wenn Sie also bspw. </a:t>
          </a:r>
          <a:r>
            <a:rPr b="0" i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Montag, Mittwoch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, und </a:t>
          </a:r>
          <a:r>
            <a:rPr b="0" i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Freitag 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als regelmäßige Arbeitstage eingetragen haben, aber in einer Woche mal am </a:t>
          </a:r>
          <a:r>
            <a:rPr b="0" i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Donnerstag 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anstatt </a:t>
          </a:r>
          <a:r>
            <a:rPr b="0" i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Mittwoch 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arbeiten, dann werden die Minusstunden vom </a:t>
          </a:r>
          <a:r>
            <a:rPr b="0" i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Mi ttwoch 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am </a:t>
          </a:r>
          <a:r>
            <a:rPr b="0" i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Donnerstag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 wieder ausgeglichen.</a:t>
          </a: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ct val="100000"/>
            </a:lnSpc>
          </a:pP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ct val="100000"/>
            </a:lnSpc>
          </a:pP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Wenn sich im Laufe des Monats ihre Wochenarbeitszeit ändert, müssen Sie die geänderten täglichen Soll-Stunden bis zum Monatsende in der Spalte </a:t>
          </a:r>
          <a:r>
            <a:rPr b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Zeit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 eintragen und mit dem Kürzel </a:t>
          </a:r>
          <a:r>
            <a:rPr b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SV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 in der Spalte </a:t>
          </a:r>
          <a:r>
            <a:rPr b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Art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 kennzeichnen.</a:t>
          </a: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ct val="100000"/>
            </a:lnSpc>
          </a:pP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ct val="100000"/>
            </a:lnSpc>
          </a:pP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In den Spalten </a:t>
          </a:r>
          <a:r>
            <a:rPr b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Beginn 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und </a:t>
          </a:r>
          <a:r>
            <a:rPr b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Ende 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tragen Sie bitte jeweils Beginn und Ende der täglichen Arbeitszeit im Format </a:t>
          </a:r>
          <a:r>
            <a:rPr b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hh,mm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 ein. Die Summe aller Pausen pro Tag tragen Sie bitte in die Spalte </a:t>
          </a:r>
          <a:r>
            <a:rPr b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Pause/n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 ein.</a:t>
          </a: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ct val="100000"/>
            </a:lnSpc>
          </a:pP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ct val="100000"/>
            </a:lnSpc>
          </a:pPr>
          <a:r>
            <a:rPr b="0" i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Beginn    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8:00 Uhr   --&gt; Eingabe:     </a:t>
          </a:r>
          <a:r>
            <a:rPr b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8,00</a:t>
          </a:r>
          <a:r>
            <a:rPr b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	</a:t>
          </a:r>
          <a:r>
            <a:rPr b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	</a:t>
          </a:r>
          <a:r>
            <a:rPr b="0" i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Ende    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14:25 Uhr --&gt; Eingabe:   </a:t>
          </a:r>
          <a:r>
            <a:rPr b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14,25</a:t>
          </a:r>
          <a:r>
            <a:rPr b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	</a:t>
          </a: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ct val="100000"/>
            </a:lnSpc>
          </a:pP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ct val="100000"/>
            </a:lnSpc>
          </a:pPr>
          <a:r>
            <a:rPr b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Pause </a:t>
          </a: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ct val="100000"/>
            </a:lnSpc>
          </a:pP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30 Minuten Pause --&gt; Eingabe: </a:t>
          </a:r>
          <a:r>
            <a:rPr b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0,30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    </a:t>
          </a: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ct val="100000"/>
            </a:lnSpc>
          </a:pP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60 Minuten Pause = 1 Stunde Pause --&gt; Eingabe: </a:t>
          </a:r>
          <a:r>
            <a:rPr b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1,00 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  </a:t>
          </a: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ct val="100000"/>
            </a:lnSpc>
          </a:pP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90 Minuten Pause = 1 Stunde 30 Minuten Pause --&gt; Eingabe: </a:t>
          </a:r>
          <a:r>
            <a:rPr b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1,30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 </a:t>
          </a: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ct val="100000"/>
            </a:lnSpc>
          </a:pP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ct val="100000"/>
            </a:lnSpc>
          </a:pP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In der Spalte </a:t>
          </a:r>
          <a:r>
            <a:rPr b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IST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 wird die tatsächliche Arbeitszeit pro Tag angezeigt. Die Spalte </a:t>
          </a:r>
          <a:r>
            <a:rPr b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 + / - Tag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 zeigt die tägliche Abweichung der tatsächlichen Arbeitszeit vom Tages-Soll an.</a:t>
          </a: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ct val="100000"/>
            </a:lnSpc>
          </a:pP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ct val="100000"/>
            </a:lnSpc>
          </a:pP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Die Spalte </a:t>
          </a:r>
          <a:r>
            <a:rPr b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FLEX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 zeigt die Summe aller über die Vertragsstunden hinaus geleisteten Arbeitszeiten an. Diese Flex-Stunden müssen bis zum Vertragsende, aber spätestens innerhalb von 12 Monaten nach Erbringung der Arbeitsleistung ausgeglichen sein. Am Monatsende übernehmen Sie die Flex-Stunden aus dem Feld </a:t>
          </a:r>
          <a:r>
            <a:rPr b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Flex Gesamt 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in den Folgemonat und tragen diesen Wert in das Feld </a:t>
          </a:r>
          <a:r>
            <a:rPr b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Übertrag Vormonat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 ein.</a:t>
          </a: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ts val="423"/>
            </a:lnSpc>
          </a:pP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___________________________________________________</a:t>
          </a: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ts val="423"/>
            </a:lnSpc>
          </a:pP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ts val="423"/>
            </a:lnSpc>
          </a:pP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In der Spalte </a:t>
          </a:r>
          <a:r>
            <a:rPr b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Art 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können Sie Tage markieren, an denen eine Abweichung vom Standard vorliegt. Je nach Art der Eingabe gibt es unterschiedliche Auswirkungen. Sie können dort zwischen folgenden Kürzel wählen</a:t>
          </a: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ts val="423"/>
            </a:lnSpc>
          </a:pP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ts val="423"/>
            </a:lnSpc>
          </a:pP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K = krank 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	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	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(IST = SOLL)</a:t>
          </a: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ts val="423"/>
            </a:lnSpc>
          </a:pP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U = Urlaub          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	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(IST = SOLL)</a:t>
          </a: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ts val="423"/>
            </a:lnSpc>
          </a:pP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F = Feiertag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	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	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(SOLL = 0,00)</a:t>
          </a: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ts val="423"/>
            </a:lnSpc>
          </a:pP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SU = Stundenweise Urlaub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	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(für SHK/WHF/WHK: Urlaubszeit in Stunden in der Spalte </a:t>
          </a:r>
          <a:r>
            <a:rPr b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Zeit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 eintragen)</a:t>
          </a: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ts val="423"/>
            </a:lnSpc>
          </a:pP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UU = Unbezahlter Urlaub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	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(SOLL = 0,00)</a:t>
          </a: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ts val="423"/>
            </a:lnSpc>
          </a:pP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SV = Sollvorgabe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	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(Eingabe des SOLL in die Spalte </a:t>
          </a:r>
          <a:r>
            <a:rPr b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Zeit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 wenn SOLL vom Standard abweicht. Bspw. bei Änderung der Wochenarbeitszeit im laufenden Monat)</a:t>
          </a: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ts val="423"/>
            </a:lnSpc>
          </a:pP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ts val="423"/>
            </a:lnSpc>
          </a:pP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Die wöchentlich regelmäßige Arbeitszeit vermindert sich für jeden gesetzlichen Feiertag, sowie für den 24. und 31.12., sofern sie auf einen Werktag fallen, um die für diese Tage festgelegten Soll-Zeiten. Daher wird bei Eintrag des Kürzel </a:t>
          </a:r>
          <a:r>
            <a:rPr b="1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"F"</a:t>
          </a:r>
          <a:r>
            <a:rPr b="0" lang="de-DE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 in die Spalte Art die SOLL-Zeit für diesen Tag mit 0,00 ausgewiesen. Diese Tage werden, im Gegensatz zu Krankheits- oder Urlaubstagen, nicht für die nach dem Mindestlohngesetz zu berücksichtigenden Stunden herangezogen.</a:t>
          </a: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ts val="353"/>
            </a:lnSpc>
          </a:pP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ts val="353"/>
            </a:lnSpc>
          </a:pP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ts val="353"/>
            </a:lnSpc>
          </a:pP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ts val="353"/>
            </a:lnSpc>
          </a:pP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ts val="282"/>
            </a:lnSpc>
          </a:pPr>
          <a:endParaRPr b="0" lang="de-DE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7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8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9.x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drawing" Target="../drawings/drawing10.xm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drawing" Target="../drawings/drawing11.xml"/>
</Relationships>
</file>

<file path=xl/worksheets/_rels/sheet12.xml.rels><?xml version="1.0" encoding="UTF-8"?>
<Relationships xmlns="http://schemas.openxmlformats.org/package/2006/relationships"><Relationship Id="rId1" Type="http://schemas.openxmlformats.org/officeDocument/2006/relationships/drawing" Target="../drawings/drawing12.xml"/>
</Relationships>
</file>

<file path=xl/worksheets/_rels/sheet13.xml.rels><?xml version="1.0" encoding="UTF-8"?>
<Relationships xmlns="http://schemas.openxmlformats.org/package/2006/relationships"><Relationship Id="rId1" Type="http://schemas.openxmlformats.org/officeDocument/2006/relationships/drawing" Target="../drawings/drawing13.xml"/>
</Relationships>
</file>

<file path=xl/worksheets/_rels/sheet15.xml.rels><?xml version="1.0" encoding="UTF-8"?>
<Relationships xmlns="http://schemas.openxmlformats.org/package/2006/relationships"><Relationship Id="rId1" Type="http://schemas.openxmlformats.org/officeDocument/2006/relationships/comments" Target="../comments15.xml"/><Relationship Id="rId2" Type="http://schemas.openxmlformats.org/officeDocument/2006/relationships/drawing" Target="../drawings/drawing14.xml"/><Relationship Id="rId3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60"/>
  <sheetViews>
    <sheetView windowProtection="false" showFormulas="false" showGridLines="false" showRowColHeaders="false" showZeros="true" rightToLeft="false" tabSelected="false" showOutlineSymbols="true" defaultGridColor="true" view="normal" topLeftCell="A1" colorId="64" zoomScale="110" zoomScaleNormal="110" zoomScalePageLayoutView="55" workbookViewId="0">
      <selection pane="topLeft" activeCell="K11" activeCellId="0" sqref="K11"/>
    </sheetView>
  </sheetViews>
  <sheetFormatPr defaultRowHeight="12.8"/>
  <cols>
    <col collapsed="false" hidden="false" max="1" min="1" style="1" width="5.03643724696356"/>
    <col collapsed="false" hidden="false" max="2" min="2" style="2" width="7.2834008097166"/>
    <col collapsed="false" hidden="false" max="3" min="3" style="2" width="7.49797570850202"/>
    <col collapsed="false" hidden="false" max="8" min="4" style="2" width="7.81781376518219"/>
    <col collapsed="false" hidden="false" max="13" min="9" style="2" width="8.1417004048583"/>
    <col collapsed="false" hidden="false" max="14" min="14" style="2" width="7.49797570850202"/>
    <col collapsed="false" hidden="false" max="15" min="15" style="2" width="10.0688259109312"/>
    <col collapsed="false" hidden="false" max="16" min="16" style="3" width="7.49797570850202"/>
    <col collapsed="false" hidden="false" max="17" min="17" style="3" width="5.03643724696356"/>
    <col collapsed="false" hidden="false" max="18" min="18" style="1" width="10.1781376518219"/>
    <col collapsed="false" hidden="false" max="19" min="19" style="1" width="7.49797570850202"/>
    <col collapsed="false" hidden="false" max="20" min="20" style="1" width="7.17813765182186"/>
    <col collapsed="false" hidden="false" max="21" min="21" style="1" width="7.2834008097166"/>
    <col collapsed="false" hidden="false" max="22" min="22" style="1" width="7.81781376518219"/>
    <col collapsed="false" hidden="false" max="23" min="23" style="1" width="7.49797570850202"/>
    <col collapsed="false" hidden="false" max="24" min="24" style="1" width="8.1417004048583"/>
    <col collapsed="false" hidden="false" max="26" min="25" style="1" width="7.2834008097166"/>
    <col collapsed="false" hidden="false" max="27" min="27" style="4" width="10.497975708502"/>
    <col collapsed="false" hidden="false" max="28" min="28" style="4" width="8.35627530364373"/>
    <col collapsed="false" hidden="false" max="29" min="29" style="1" width="11.1417004048583"/>
    <col collapsed="false" hidden="true" max="31" min="30" style="5" width="0"/>
    <col collapsed="false" hidden="true" max="34" min="32" style="6" width="0"/>
    <col collapsed="false" hidden="true" max="1025" min="35" style="7" width="0"/>
  </cols>
  <sheetData>
    <row r="1" customFormat="false" ht="11.25" hidden="false" customHeight="true" outlineLevel="0" collapsed="false">
      <c r="A1" s="0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9"/>
      <c r="Q1" s="9"/>
      <c r="R1" s="10"/>
      <c r="S1" s="10"/>
      <c r="T1" s="10"/>
      <c r="U1" s="1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8.75" hidden="false" customHeight="true" outlineLevel="0" collapsed="false">
      <c r="A2" s="0"/>
      <c r="B2" s="11" t="s">
        <v>0</v>
      </c>
      <c r="C2" s="11"/>
      <c r="D2" s="11"/>
      <c r="E2" s="11"/>
      <c r="F2" s="11"/>
      <c r="G2" s="11"/>
      <c r="H2" s="11"/>
      <c r="I2" s="11" t="s">
        <v>1</v>
      </c>
      <c r="J2" s="11"/>
      <c r="K2" s="12" t="n">
        <v>2018</v>
      </c>
      <c r="L2" s="13"/>
      <c r="M2" s="13"/>
      <c r="N2" s="13"/>
      <c r="O2" s="13"/>
      <c r="P2" s="14"/>
      <c r="Q2" s="9"/>
      <c r="R2" s="10"/>
      <c r="S2" s="10"/>
      <c r="T2" s="10"/>
      <c r="U2" s="1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1.25" hidden="false" customHeight="true" outlineLevel="0" collapsed="false">
      <c r="A3" s="0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9"/>
      <c r="Q3" s="9"/>
      <c r="R3" s="10"/>
      <c r="S3" s="10"/>
      <c r="T3" s="10"/>
      <c r="U3" s="1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5" hidden="false" customHeight="true" outlineLevel="0" collapsed="false">
      <c r="A4" s="0"/>
      <c r="B4" s="16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8"/>
      <c r="Q4" s="9"/>
      <c r="R4" s="10"/>
      <c r="S4" s="10"/>
      <c r="T4" s="10"/>
      <c r="U4" s="1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22.5" hidden="false" customHeight="true" outlineLevel="0" collapsed="false">
      <c r="A5" s="0"/>
      <c r="B5" s="19"/>
      <c r="C5" s="20" t="s">
        <v>2</v>
      </c>
      <c r="D5" s="21"/>
      <c r="E5" s="22" t="s">
        <v>3</v>
      </c>
      <c r="F5" s="22"/>
      <c r="G5" s="22"/>
      <c r="H5" s="22"/>
      <c r="I5" s="23"/>
      <c r="J5" s="20" t="s">
        <v>4</v>
      </c>
      <c r="K5" s="23"/>
      <c r="L5" s="0"/>
      <c r="M5" s="22" t="s">
        <v>5</v>
      </c>
      <c r="N5" s="22"/>
      <c r="O5" s="22"/>
      <c r="P5" s="24"/>
      <c r="Q5" s="25"/>
      <c r="R5" s="26"/>
      <c r="S5" s="4"/>
      <c r="T5" s="4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5" hidden="false" customHeight="false" outlineLevel="0" collapsed="false">
      <c r="A6" s="0"/>
      <c r="B6" s="27"/>
      <c r="C6" s="28"/>
      <c r="D6" s="28"/>
      <c r="E6" s="28"/>
      <c r="F6" s="28"/>
      <c r="G6" s="29"/>
      <c r="H6" s="29"/>
      <c r="I6" s="23"/>
      <c r="J6" s="23"/>
      <c r="K6" s="0"/>
      <c r="L6" s="0"/>
      <c r="M6" s="0"/>
      <c r="N6" s="0"/>
      <c r="O6" s="0"/>
      <c r="P6" s="3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22.5" hidden="false" customHeight="true" outlineLevel="0" collapsed="false">
      <c r="A7" s="0"/>
      <c r="B7" s="19"/>
      <c r="C7" s="20" t="s">
        <v>6</v>
      </c>
      <c r="D7" s="23"/>
      <c r="E7" s="31"/>
      <c r="F7" s="31"/>
      <c r="G7" s="31"/>
      <c r="H7" s="31"/>
      <c r="I7" s="23"/>
      <c r="J7" s="20" t="s">
        <v>7</v>
      </c>
      <c r="K7" s="23"/>
      <c r="L7" s="0"/>
      <c r="M7" s="32"/>
      <c r="N7" s="32"/>
      <c r="O7" s="32"/>
      <c r="P7" s="3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5" hidden="false" customHeight="false" outlineLevel="0" collapsed="false">
      <c r="A8" s="0"/>
      <c r="B8" s="33"/>
      <c r="C8" s="20"/>
      <c r="D8" s="20"/>
      <c r="E8" s="20"/>
      <c r="F8" s="28"/>
      <c r="G8" s="34"/>
      <c r="H8" s="34"/>
      <c r="I8" s="34"/>
      <c r="J8" s="0"/>
      <c r="K8" s="0"/>
      <c r="L8" s="0"/>
      <c r="M8" s="0"/>
      <c r="N8" s="0"/>
      <c r="O8" s="0"/>
      <c r="P8" s="30"/>
      <c r="Q8" s="35"/>
      <c r="R8" s="4"/>
      <c r="S8" s="4"/>
      <c r="T8" s="4"/>
      <c r="U8" s="4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5" hidden="false" customHeight="true" outlineLevel="0" collapsed="false">
      <c r="A9" s="0"/>
      <c r="B9" s="36"/>
      <c r="C9" s="37"/>
      <c r="D9" s="38"/>
      <c r="E9" s="38"/>
      <c r="F9" s="39"/>
      <c r="G9" s="39"/>
      <c r="H9" s="40" t="s">
        <v>8</v>
      </c>
      <c r="I9" s="41" t="s">
        <v>9</v>
      </c>
      <c r="J9" s="42" t="s">
        <v>10</v>
      </c>
      <c r="K9" s="43" t="s">
        <v>11</v>
      </c>
      <c r="L9" s="41" t="s">
        <v>12</v>
      </c>
      <c r="M9" s="41" t="s">
        <v>13</v>
      </c>
      <c r="N9" s="44"/>
      <c r="O9" s="45"/>
      <c r="P9" s="3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22.5" hidden="false" customHeight="true" outlineLevel="0" collapsed="false">
      <c r="A10" s="0"/>
      <c r="B10" s="36"/>
      <c r="C10" s="33" t="s">
        <v>14</v>
      </c>
      <c r="D10" s="46"/>
      <c r="E10" s="47"/>
      <c r="F10" s="48"/>
      <c r="G10" s="8"/>
      <c r="H10" s="49" t="s">
        <v>15</v>
      </c>
      <c r="I10" s="50" t="n">
        <f aca="false">$F$10/5</f>
        <v>0</v>
      </c>
      <c r="J10" s="51" t="n">
        <f aca="false">$F$10/5</f>
        <v>0</v>
      </c>
      <c r="K10" s="51" t="n">
        <f aca="false">$F$10/5</f>
        <v>0</v>
      </c>
      <c r="L10" s="51" t="n">
        <f aca="false">$F$10/5</f>
        <v>0</v>
      </c>
      <c r="M10" s="52" t="n">
        <f aca="false">$F$10/5</f>
        <v>0</v>
      </c>
      <c r="N10" s="53" t="s">
        <v>16</v>
      </c>
      <c r="O10" s="45"/>
      <c r="P10" s="3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22.5" hidden="false" customHeight="true" outlineLevel="0" collapsed="false">
      <c r="A11" s="0"/>
      <c r="B11" s="36"/>
      <c r="C11" s="54"/>
      <c r="D11" s="55"/>
      <c r="E11" s="55"/>
      <c r="F11" s="56"/>
      <c r="G11" s="56"/>
      <c r="H11" s="57" t="s">
        <v>17</v>
      </c>
      <c r="I11" s="58"/>
      <c r="J11" s="59"/>
      <c r="K11" s="59"/>
      <c r="L11" s="59"/>
      <c r="M11" s="60"/>
      <c r="N11" s="61" t="n">
        <f aca="false">SUM(I11:M11)</f>
        <v>0</v>
      </c>
      <c r="O11" s="45"/>
      <c r="P11" s="3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8.75" hidden="false" customHeight="true" outlineLevel="0" collapsed="false">
      <c r="A12" s="0"/>
      <c r="B12" s="36"/>
      <c r="C12" s="62" t="s">
        <v>18</v>
      </c>
      <c r="D12" s="20"/>
      <c r="E12" s="63"/>
      <c r="F12" s="64"/>
      <c r="G12" s="64"/>
      <c r="H12" s="0"/>
      <c r="I12" s="0"/>
      <c r="J12" s="0"/>
      <c r="K12" s="0"/>
      <c r="L12" s="0"/>
      <c r="M12" s="0"/>
      <c r="N12" s="0"/>
      <c r="O12" s="45"/>
      <c r="P12" s="3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5" hidden="false" customHeight="true" outlineLevel="0" collapsed="false">
      <c r="A13" s="0"/>
      <c r="B13" s="36"/>
      <c r="C13" s="65"/>
      <c r="D13" s="66"/>
      <c r="E13" s="67"/>
      <c r="F13" s="67"/>
      <c r="G13" s="68"/>
      <c r="H13" s="69" t="s">
        <v>19</v>
      </c>
      <c r="I13" s="70" t="s">
        <v>9</v>
      </c>
      <c r="J13" s="71" t="s">
        <v>10</v>
      </c>
      <c r="K13" s="72" t="s">
        <v>11</v>
      </c>
      <c r="L13" s="70" t="s">
        <v>12</v>
      </c>
      <c r="M13" s="70" t="s">
        <v>13</v>
      </c>
      <c r="N13" s="73"/>
      <c r="O13" s="45"/>
      <c r="P13" s="3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23.25" hidden="false" customHeight="true" outlineLevel="0" collapsed="false">
      <c r="A14" s="0"/>
      <c r="B14" s="36"/>
      <c r="C14" s="74" t="s">
        <v>20</v>
      </c>
      <c r="D14" s="75"/>
      <c r="E14" s="75"/>
      <c r="F14" s="76"/>
      <c r="G14" s="77"/>
      <c r="H14" s="78" t="s">
        <v>15</v>
      </c>
      <c r="I14" s="79" t="n">
        <f aca="false">$F$14/5</f>
        <v>0</v>
      </c>
      <c r="J14" s="80" t="n">
        <f aca="false">$F$14/5</f>
        <v>0</v>
      </c>
      <c r="K14" s="80" t="n">
        <f aca="false">$F$14/5</f>
        <v>0</v>
      </c>
      <c r="L14" s="80" t="n">
        <f aca="false">$F$14/5</f>
        <v>0</v>
      </c>
      <c r="M14" s="81" t="n">
        <f aca="false">$F$14/5</f>
        <v>0</v>
      </c>
      <c r="N14" s="82" t="s">
        <v>16</v>
      </c>
      <c r="O14" s="45"/>
      <c r="P14" s="3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22.5" hidden="false" customHeight="true" outlineLevel="0" collapsed="false">
      <c r="A15" s="0"/>
      <c r="B15" s="36"/>
      <c r="C15" s="83" t="s">
        <v>21</v>
      </c>
      <c r="D15" s="84"/>
      <c r="E15" s="85"/>
      <c r="F15" s="85"/>
      <c r="G15" s="86" t="n">
        <f aca="false">IF($E$15&lt;&gt;0,TRUE(),FALSE())</f>
        <v>0</v>
      </c>
      <c r="H15" s="87" t="s">
        <v>17</v>
      </c>
      <c r="I15" s="88"/>
      <c r="J15" s="89"/>
      <c r="K15" s="89"/>
      <c r="L15" s="89"/>
      <c r="M15" s="90"/>
      <c r="N15" s="91" t="n">
        <f aca="false">SUM(I15:M15)</f>
        <v>0</v>
      </c>
      <c r="O15" s="45"/>
      <c r="P15" s="3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5" hidden="false" customHeight="false" outlineLevel="0" collapsed="false">
      <c r="A16" s="0"/>
      <c r="B16" s="92"/>
      <c r="C16" s="93"/>
      <c r="D16" s="94"/>
      <c r="E16" s="94"/>
      <c r="F16" s="94"/>
      <c r="G16" s="94"/>
      <c r="H16" s="94"/>
      <c r="I16" s="94"/>
      <c r="J16" s="94"/>
      <c r="K16" s="95"/>
      <c r="L16" s="95"/>
      <c r="M16" s="95"/>
      <c r="N16" s="95"/>
      <c r="O16" s="95"/>
      <c r="P16" s="96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5" hidden="false" customHeight="false" outlineLevel="0" collapsed="false">
      <c r="A17" s="97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s="108" customFormat="true" ht="18.75" hidden="false" customHeight="true" outlineLevel="0" collapsed="false">
      <c r="A18" s="98"/>
      <c r="B18" s="99"/>
      <c r="C18" s="100" t="s">
        <v>22</v>
      </c>
      <c r="D18" s="100"/>
      <c r="E18" s="100"/>
      <c r="F18" s="101" t="s">
        <v>23</v>
      </c>
      <c r="G18" s="101"/>
      <c r="H18" s="101"/>
      <c r="I18" s="102" t="s">
        <v>24</v>
      </c>
      <c r="J18" s="102"/>
      <c r="K18" s="102"/>
      <c r="L18" s="102"/>
      <c r="M18" s="102"/>
      <c r="N18" s="102"/>
      <c r="O18" s="102"/>
      <c r="P18" s="102"/>
      <c r="Q18" s="103"/>
      <c r="R18" s="104"/>
      <c r="S18" s="104" t="s">
        <v>25</v>
      </c>
      <c r="T18" s="104" t="s">
        <v>26</v>
      </c>
      <c r="U18" s="104" t="s">
        <v>26</v>
      </c>
      <c r="V18" s="105" t="s">
        <v>27</v>
      </c>
      <c r="W18" s="105" t="s">
        <v>25</v>
      </c>
      <c r="X18" s="105" t="s">
        <v>25</v>
      </c>
      <c r="Y18" s="105"/>
      <c r="Z18" s="105"/>
      <c r="AA18" s="104"/>
      <c r="AB18" s="104"/>
      <c r="AC18" s="105"/>
      <c r="AD18" s="106"/>
      <c r="AE18" s="106"/>
      <c r="AF18" s="107"/>
      <c r="AG18" s="107"/>
      <c r="AH18" s="107"/>
    </row>
    <row r="19" customFormat="false" ht="18.75" hidden="false" customHeight="true" outlineLevel="0" collapsed="false">
      <c r="A19" s="109" t="n">
        <f aca="false">DATEVALUE(I2&amp;K2)</f>
        <v>43101</v>
      </c>
      <c r="B19" s="110" t="s">
        <v>28</v>
      </c>
      <c r="C19" s="111" t="s">
        <v>29</v>
      </c>
      <c r="D19" s="112" t="s">
        <v>30</v>
      </c>
      <c r="E19" s="113" t="s">
        <v>31</v>
      </c>
      <c r="F19" s="110" t="s">
        <v>32</v>
      </c>
      <c r="G19" s="114" t="s">
        <v>33</v>
      </c>
      <c r="H19" s="113" t="s">
        <v>34</v>
      </c>
      <c r="I19" s="114" t="s">
        <v>35</v>
      </c>
      <c r="J19" s="114" t="s">
        <v>36</v>
      </c>
      <c r="K19" s="114" t="s">
        <v>37</v>
      </c>
      <c r="L19" s="115" t="s">
        <v>38</v>
      </c>
      <c r="M19" s="115"/>
      <c r="N19" s="115"/>
      <c r="O19" s="115"/>
      <c r="P19" s="115"/>
      <c r="Q19" s="116"/>
      <c r="R19" s="117"/>
      <c r="S19" s="118" t="s">
        <v>39</v>
      </c>
      <c r="T19" s="118" t="s">
        <v>32</v>
      </c>
      <c r="U19" s="118" t="s">
        <v>33</v>
      </c>
      <c r="V19" s="26" t="s">
        <v>34</v>
      </c>
      <c r="W19" s="26" t="s">
        <v>40</v>
      </c>
      <c r="X19" s="26" t="s">
        <v>36</v>
      </c>
      <c r="Y19" s="26" t="s">
        <v>37</v>
      </c>
      <c r="Z19" s="119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20.25" hidden="false" customHeight="true" outlineLevel="0" collapsed="false">
      <c r="A20" s="120" t="str">
        <f aca="false">TEXT(B20,"TTTT")</f>
        <v>Montag</v>
      </c>
      <c r="B20" s="121" t="n">
        <f aca="false">($A$19+ROW(B1)-1)*(MONTH($A$19+1)=MONTH($A$19))</f>
        <v>43101</v>
      </c>
      <c r="C20" s="122"/>
      <c r="D20" s="123"/>
      <c r="E20" s="124" t="n">
        <f aca="false">IF(OR(A20="Samstag",A20="Sonntag",C20="UU"),"", IF(C20="SV",D20, IF(OR($E$15="",B20&lt;$E$15),IF($N$11=0,HLOOKUP($A20,$I$9:$M$10,2,0),IF($N$11=$F$10,HLOOKUP($A20,$I$9:$M$11,3,0),"FEHLER")), IF($N$15=0,HLOOKUP($A20,$I$13:$M$14,2,0),IF($N$15=$F$14,HLOOKUP($A20,$I$13:$M$15,3,0),"FEHLER")))))</f>
        <v>0</v>
      </c>
      <c r="F20" s="125"/>
      <c r="G20" s="125"/>
      <c r="H20" s="125"/>
      <c r="I20" s="126" t="n">
        <f aca="false">IF(OR(C20="K",C20="U",C20="F"),E20,IF(C20="SU",IF(H20="",D20,((V20-T20)-U20)+D20),IF(AND(H20="",E20=""),0,(V20-T20)-U20)))</f>
        <v>0</v>
      </c>
      <c r="J20" s="126" t="n">
        <f aca="false">IF(E20="",I20,I20-E20)</f>
        <v>0</v>
      </c>
      <c r="K20" s="127" t="n">
        <f aca="false">SUM($M$7,J20)</f>
        <v>0</v>
      </c>
      <c r="L20" s="128"/>
      <c r="M20" s="128"/>
      <c r="N20" s="128"/>
      <c r="O20" s="128"/>
      <c r="P20" s="128"/>
      <c r="Q20" s="129" t="n">
        <f aca="false">IF($G$15=FALSE(),FALSE(),IF($B20&gt;=$E$15,TRUE(),FALSE()))</f>
        <v>0</v>
      </c>
      <c r="R20" s="0"/>
      <c r="S20" s="130" t="n">
        <f aca="false">IF(E20="",0,INT(E20)+((E20-INT(E20))/100*60))</f>
        <v>0</v>
      </c>
      <c r="T20" s="130" t="n">
        <f aca="false">IF(F20="",0,INT(F20)+((F20-INT(F20))*100/60))</f>
        <v>0</v>
      </c>
      <c r="U20" s="130" t="n">
        <f aca="false">IF(G20="",0,INT(G20)+((G20-INT(G20))*100/60))</f>
        <v>0</v>
      </c>
      <c r="V20" s="130" t="n">
        <f aca="false">IF(H20="",0,INT(H20)+((H20-INT(H20))*100/60))</f>
        <v>0</v>
      </c>
      <c r="W20" s="130" t="n">
        <f aca="false">IF(I20="","",INT(I20)+((I20-INT(I20))/100*60))</f>
        <v>0</v>
      </c>
      <c r="X20" s="130" t="n">
        <f aca="false">IF(J20="","",INT(J20)+((J20-INT(J20))/100*60))</f>
        <v>0</v>
      </c>
      <c r="Y20" s="130" t="n">
        <f aca="false">IF(K20="","",INT(K20)+((K20-INT(K20))/100*60))</f>
        <v>0</v>
      </c>
      <c r="Z20" s="130"/>
      <c r="AA20" s="0"/>
      <c r="AB20" s="0"/>
      <c r="AC20" s="0"/>
      <c r="AD20" s="0"/>
      <c r="AE20" s="131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s="6" customFormat="true" ht="20.25" hidden="false" customHeight="true" outlineLevel="0" collapsed="false">
      <c r="A21" s="120" t="str">
        <f aca="false">TEXT(B21,"TTTT")</f>
        <v>Dienstag</v>
      </c>
      <c r="B21" s="132" t="n">
        <f aca="false">($A$19+ROW(B2)-1)*(MONTH(B20+1)=MONTH($A$19))</f>
        <v>43102</v>
      </c>
      <c r="C21" s="133"/>
      <c r="D21" s="134"/>
      <c r="E21" s="124" t="n">
        <f aca="false">IF(OR(A21="Samstag",A21="Sonntag",C21="UU"),"", IF(C21="SV",D21, IF(OR($E$15="",B21&lt;$E$15),IF($N$11=0,HLOOKUP($A21,$I$9:$M$10,2,0),IF($N$11=$F$10,HLOOKUP($A21,$I$9:$M$11,3,0),"FEHLER")), IF($N$15=0,HLOOKUP($A21,$I$13:$M$14,2,0),IF($N$15=$F$14,HLOOKUP($A21,$I$13:$M$15,3,0),"FEHLER")))))</f>
        <v>0</v>
      </c>
      <c r="F21" s="125"/>
      <c r="G21" s="125"/>
      <c r="H21" s="125"/>
      <c r="I21" s="126" t="n">
        <f aca="false">IF(OR(C21="K",C21="U",C21="F"),E21,IF(C21="SU",IF(H21="",D21,((V21-T21)-U21)+D21),IF(AND(H21="",E21=""),0,(V21-T21)-U21)))</f>
        <v>0</v>
      </c>
      <c r="J21" s="126" t="n">
        <f aca="false">IF(E21="",I21,I21-E21)</f>
        <v>0</v>
      </c>
      <c r="K21" s="127" t="n">
        <f aca="false">SUM(K20,J21)</f>
        <v>0</v>
      </c>
      <c r="L21" s="135"/>
      <c r="M21" s="135"/>
      <c r="N21" s="135"/>
      <c r="O21" s="135"/>
      <c r="P21" s="135"/>
      <c r="Q21" s="129" t="n">
        <f aca="false">IF($G$15=FALSE(),FALSE(),IF($B21&gt;=$E$15,TRUE(),FALSE()))</f>
        <v>0</v>
      </c>
      <c r="R21" s="129"/>
      <c r="S21" s="130" t="n">
        <f aca="false">IF(E21="",0,INT(E21)+((E21-INT(E21))/100*60))</f>
        <v>0</v>
      </c>
      <c r="T21" s="130" t="n">
        <f aca="false">IF(F21="",0,INT(F21)+((F21-INT(F21))*100/60))</f>
        <v>0</v>
      </c>
      <c r="U21" s="130" t="n">
        <f aca="false">IF(G21="",0,INT(G21)+((G21-INT(G21))*100/60))</f>
        <v>0</v>
      </c>
      <c r="V21" s="130" t="n">
        <f aca="false">IF(H21="",0,INT(H21)+((H21-INT(H21))*100/60))</f>
        <v>0</v>
      </c>
      <c r="W21" s="130" t="n">
        <f aca="false">IF(I21="","",INT(I21)+((I21-INT(I21))/100*60))</f>
        <v>0</v>
      </c>
      <c r="X21" s="130" t="n">
        <f aca="false">IF(J21="","",INT(J21)+((J21-INT(J21))/100*60))</f>
        <v>0</v>
      </c>
      <c r="Y21" s="130" t="n">
        <f aca="false">IF(K21="","",INT(K21)+((K21-INT(K21))/100*60))</f>
        <v>0</v>
      </c>
      <c r="Z21" s="130"/>
      <c r="AA21" s="4"/>
      <c r="AB21" s="4"/>
      <c r="AC21" s="1"/>
      <c r="AD21" s="5"/>
      <c r="AE21" s="131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  <c r="BW21" s="7"/>
      <c r="BX21" s="7"/>
      <c r="BY21" s="7"/>
      <c r="BZ21" s="7"/>
      <c r="CA21" s="7"/>
      <c r="CB21" s="7"/>
      <c r="CC21" s="7"/>
      <c r="CD21" s="7"/>
      <c r="CE21" s="7"/>
      <c r="CF21" s="7"/>
      <c r="CG21" s="7"/>
      <c r="CH21" s="7"/>
      <c r="CI21" s="7"/>
      <c r="CJ21" s="7"/>
      <c r="CK21" s="7"/>
      <c r="CL21" s="7"/>
      <c r="CM21" s="7"/>
      <c r="CN21" s="7"/>
      <c r="CO21" s="7"/>
      <c r="CP21" s="7"/>
      <c r="CQ21" s="7"/>
      <c r="CR21" s="7"/>
      <c r="CS21" s="7"/>
      <c r="CT21" s="7"/>
      <c r="CU21" s="7"/>
      <c r="CV21" s="7"/>
      <c r="CW21" s="7"/>
      <c r="CX21" s="7"/>
      <c r="CY21" s="7"/>
      <c r="CZ21" s="7"/>
      <c r="DA21" s="7"/>
      <c r="DB21" s="7"/>
      <c r="DC21" s="7"/>
      <c r="DD21" s="7"/>
      <c r="DE21" s="7"/>
      <c r="DF21" s="7"/>
      <c r="DG21" s="7"/>
      <c r="DH21" s="7"/>
      <c r="DI21" s="7"/>
      <c r="DJ21" s="7"/>
      <c r="DK21" s="7"/>
      <c r="DL21" s="7"/>
      <c r="DM21" s="7"/>
      <c r="DN21" s="7"/>
      <c r="DO21" s="7"/>
      <c r="DP21" s="7"/>
      <c r="DQ21" s="7"/>
      <c r="DR21" s="7"/>
      <c r="DS21" s="7"/>
      <c r="DT21" s="7"/>
      <c r="DU21" s="7"/>
      <c r="DV21" s="7"/>
      <c r="DW21" s="7"/>
      <c r="DX21" s="7"/>
      <c r="DY21" s="7"/>
      <c r="DZ21" s="7"/>
      <c r="EA21" s="7"/>
      <c r="EB21" s="7"/>
      <c r="EC21" s="7"/>
      <c r="ED21" s="7"/>
      <c r="EE21" s="7"/>
      <c r="EF21" s="7"/>
      <c r="EG21" s="7"/>
      <c r="EH21" s="7"/>
      <c r="EI21" s="7"/>
      <c r="EJ21" s="7"/>
      <c r="EK21" s="7"/>
      <c r="EL21" s="7"/>
      <c r="EM21" s="7"/>
      <c r="EN21" s="7"/>
      <c r="EO21" s="7"/>
      <c r="EP21" s="7"/>
      <c r="EQ21" s="7"/>
      <c r="ER21" s="7"/>
      <c r="ES21" s="7"/>
      <c r="ET21" s="7"/>
      <c r="EU21" s="7"/>
      <c r="EV21" s="7"/>
      <c r="EW21" s="7"/>
      <c r="EX21" s="7"/>
      <c r="EY21" s="7"/>
      <c r="EZ21" s="7"/>
      <c r="FA21" s="7"/>
      <c r="FB21" s="7"/>
      <c r="FC21" s="7"/>
      <c r="FD21" s="7"/>
      <c r="FE21" s="7"/>
      <c r="FF21" s="7"/>
      <c r="FG21" s="7"/>
      <c r="FH21" s="7"/>
      <c r="FI21" s="7"/>
      <c r="FJ21" s="7"/>
      <c r="FK21" s="7"/>
      <c r="FL21" s="7"/>
      <c r="FM21" s="7"/>
      <c r="FN21" s="7"/>
      <c r="FO21" s="7"/>
      <c r="FP21" s="7"/>
      <c r="FQ21" s="7"/>
      <c r="FR21" s="7"/>
      <c r="FS21" s="7"/>
      <c r="FT21" s="7"/>
      <c r="FU21" s="7"/>
      <c r="FV21" s="7"/>
      <c r="FW21" s="7"/>
      <c r="FX21" s="7"/>
      <c r="FY21" s="7"/>
      <c r="FZ21" s="7"/>
      <c r="GA21" s="7"/>
      <c r="GB21" s="7"/>
      <c r="GC21" s="7"/>
      <c r="GD21" s="7"/>
      <c r="GE21" s="7"/>
      <c r="GF21" s="7"/>
      <c r="GG21" s="7"/>
      <c r="GH21" s="7"/>
      <c r="GI21" s="7"/>
      <c r="GJ21" s="7"/>
      <c r="GK21" s="7"/>
      <c r="GL21" s="7"/>
      <c r="GM21" s="7"/>
      <c r="GN21" s="7"/>
      <c r="GO21" s="7"/>
      <c r="GP21" s="7"/>
      <c r="GQ21" s="7"/>
      <c r="GR21" s="7"/>
      <c r="GS21" s="7"/>
      <c r="GT21" s="7"/>
      <c r="GU21" s="7"/>
      <c r="GV21" s="7"/>
      <c r="GW21" s="7"/>
      <c r="GX21" s="7"/>
      <c r="GY21" s="7"/>
      <c r="GZ21" s="7"/>
      <c r="HA21" s="7"/>
      <c r="HB21" s="7"/>
      <c r="HC21" s="7"/>
      <c r="HD21" s="7"/>
      <c r="HE21" s="7"/>
      <c r="HF21" s="7"/>
      <c r="HG21" s="7"/>
      <c r="HH21" s="7"/>
      <c r="HI21" s="7"/>
      <c r="HJ21" s="7"/>
      <c r="HK21" s="7"/>
      <c r="HL21" s="7"/>
      <c r="HM21" s="7"/>
      <c r="HN21" s="7"/>
      <c r="HO21" s="7"/>
      <c r="HP21" s="7"/>
      <c r="HQ21" s="7"/>
      <c r="HR21" s="7"/>
      <c r="HS21" s="7"/>
      <c r="HT21" s="7"/>
      <c r="HU21" s="7"/>
      <c r="HV21" s="7"/>
      <c r="HW21" s="7"/>
      <c r="HX21" s="7"/>
      <c r="HY21" s="7"/>
      <c r="HZ21" s="7"/>
      <c r="IA21" s="7"/>
      <c r="IB21" s="7"/>
      <c r="IC21" s="7"/>
      <c r="ID21" s="7"/>
      <c r="IE21" s="7"/>
      <c r="IF21" s="7"/>
      <c r="IG21" s="7"/>
      <c r="IH21" s="7"/>
      <c r="II21" s="7"/>
      <c r="IJ21" s="7"/>
      <c r="IK21" s="7"/>
      <c r="IL21" s="7"/>
      <c r="IM21" s="7"/>
      <c r="IN21" s="7"/>
      <c r="IO21" s="7"/>
      <c r="IP21" s="7"/>
      <c r="IQ21" s="7"/>
      <c r="IR21" s="7"/>
    </row>
    <row r="22" s="6" customFormat="true" ht="20.25" hidden="false" customHeight="true" outlineLevel="0" collapsed="false">
      <c r="A22" s="120" t="str">
        <f aca="false">TEXT(B22,"TTTT")</f>
        <v>Mittwoch</v>
      </c>
      <c r="B22" s="132" t="n">
        <f aca="false">($A$19+ROW(B3)-1)*(MONTH(B21+1)=MONTH($A$19))</f>
        <v>43103</v>
      </c>
      <c r="C22" s="133"/>
      <c r="D22" s="134"/>
      <c r="E22" s="124" t="n">
        <f aca="false">IF(OR(A22="Samstag",A22="Sonntag",C22="UU"),"", IF(C22="SV",D22, IF(OR($E$15="",B22&lt;$E$15),IF($N$11=0,HLOOKUP($A22,$I$9:$M$10,2,0),IF($N$11=$F$10,HLOOKUP($A22,$I$9:$M$11,3,0),"FEHLER")), IF($N$15=0,HLOOKUP($A22,$I$13:$M$14,2,0),IF($N$15=$F$14,HLOOKUP($A22,$I$13:$M$15,3,0),"FEHLER")))))</f>
        <v>0</v>
      </c>
      <c r="F22" s="125"/>
      <c r="G22" s="125"/>
      <c r="H22" s="125"/>
      <c r="I22" s="126" t="n">
        <f aca="false">IF(OR(C22="K",C22="U",C22="F"),E22,IF(C22="SU",IF(H22="",D22,((V22-T22)-U22)+D22),IF(AND(H22="",E22=""),0,(V22-T22)-U22)))</f>
        <v>0</v>
      </c>
      <c r="J22" s="126" t="n">
        <f aca="false">IF(E22="",I22,I22-E22)</f>
        <v>0</v>
      </c>
      <c r="K22" s="127" t="n">
        <f aca="false">SUM(K21,J22)</f>
        <v>0</v>
      </c>
      <c r="L22" s="135"/>
      <c r="M22" s="135"/>
      <c r="N22" s="135"/>
      <c r="O22" s="135"/>
      <c r="P22" s="135"/>
      <c r="Q22" s="129" t="n">
        <f aca="false">IF($G$15=FALSE(),FALSE(),IF($B22&gt;=$E$15,TRUE(),FALSE()))</f>
        <v>0</v>
      </c>
      <c r="R22" s="129"/>
      <c r="S22" s="130" t="n">
        <f aca="false">IF(E22="",0,INT(E22)+((E22-INT(E22))/100*60))</f>
        <v>0</v>
      </c>
      <c r="T22" s="130" t="n">
        <f aca="false">IF(F22="",0,INT(F22)+((F22-INT(F22))*100/60))</f>
        <v>0</v>
      </c>
      <c r="U22" s="130" t="n">
        <f aca="false">IF(G22="",0,INT(G22)+((G22-INT(G22))*100/60))</f>
        <v>0</v>
      </c>
      <c r="V22" s="130" t="n">
        <f aca="false">IF(H22="",0,INT(H22)+((H22-INT(H22))*100/60))</f>
        <v>0</v>
      </c>
      <c r="W22" s="130" t="n">
        <f aca="false">IF(I22="","",INT(I22)+((I22-INT(I22))/100*60))</f>
        <v>0</v>
      </c>
      <c r="X22" s="130" t="n">
        <f aca="false">IF(J22="","",INT(J22)+((J22-INT(J22))/100*60))</f>
        <v>0</v>
      </c>
      <c r="Y22" s="130" t="n">
        <f aca="false">IF(K22="","",INT(K22)+((K22-INT(K22))/100*60))</f>
        <v>0</v>
      </c>
      <c r="Z22" s="130"/>
      <c r="AA22" s="4"/>
      <c r="AB22" s="4"/>
      <c r="AC22" s="1"/>
      <c r="AD22" s="5"/>
      <c r="AE22" s="131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7"/>
      <c r="BL22" s="7"/>
      <c r="BM22" s="7"/>
      <c r="BN22" s="7"/>
      <c r="BO22" s="7"/>
      <c r="BP22" s="7"/>
      <c r="BQ22" s="7"/>
      <c r="BR22" s="7"/>
      <c r="BS22" s="7"/>
      <c r="BT22" s="7"/>
      <c r="BU22" s="7"/>
      <c r="BV22" s="7"/>
      <c r="BW22" s="7"/>
      <c r="BX22" s="7"/>
      <c r="BY22" s="7"/>
      <c r="BZ22" s="7"/>
      <c r="CA22" s="7"/>
      <c r="CB22" s="7"/>
      <c r="CC22" s="7"/>
      <c r="CD22" s="7"/>
      <c r="CE22" s="7"/>
      <c r="CF22" s="7"/>
      <c r="CG22" s="7"/>
      <c r="CH22" s="7"/>
      <c r="CI22" s="7"/>
      <c r="CJ22" s="7"/>
      <c r="CK22" s="7"/>
      <c r="CL22" s="7"/>
      <c r="CM22" s="7"/>
      <c r="CN22" s="7"/>
      <c r="CO22" s="7"/>
      <c r="CP22" s="7"/>
      <c r="CQ22" s="7"/>
      <c r="CR22" s="7"/>
      <c r="CS22" s="7"/>
      <c r="CT22" s="7"/>
      <c r="CU22" s="7"/>
      <c r="CV22" s="7"/>
      <c r="CW22" s="7"/>
      <c r="CX22" s="7"/>
      <c r="CY22" s="7"/>
      <c r="CZ22" s="7"/>
      <c r="DA22" s="7"/>
      <c r="DB22" s="7"/>
      <c r="DC22" s="7"/>
      <c r="DD22" s="7"/>
      <c r="DE22" s="7"/>
      <c r="DF22" s="7"/>
      <c r="DG22" s="7"/>
      <c r="DH22" s="7"/>
      <c r="DI22" s="7"/>
      <c r="DJ22" s="7"/>
      <c r="DK22" s="7"/>
      <c r="DL22" s="7"/>
      <c r="DM22" s="7"/>
      <c r="DN22" s="7"/>
      <c r="DO22" s="7"/>
      <c r="DP22" s="7"/>
      <c r="DQ22" s="7"/>
      <c r="DR22" s="7"/>
      <c r="DS22" s="7"/>
      <c r="DT22" s="7"/>
      <c r="DU22" s="7"/>
      <c r="DV22" s="7"/>
      <c r="DW22" s="7"/>
      <c r="DX22" s="7"/>
      <c r="DY22" s="7"/>
      <c r="DZ22" s="7"/>
      <c r="EA22" s="7"/>
      <c r="EB22" s="7"/>
      <c r="EC22" s="7"/>
      <c r="ED22" s="7"/>
      <c r="EE22" s="7"/>
      <c r="EF22" s="7"/>
      <c r="EG22" s="7"/>
      <c r="EH22" s="7"/>
      <c r="EI22" s="7"/>
      <c r="EJ22" s="7"/>
      <c r="EK22" s="7"/>
      <c r="EL22" s="7"/>
      <c r="EM22" s="7"/>
      <c r="EN22" s="7"/>
      <c r="EO22" s="7"/>
      <c r="EP22" s="7"/>
      <c r="EQ22" s="7"/>
      <c r="ER22" s="7"/>
      <c r="ES22" s="7"/>
      <c r="ET22" s="7"/>
      <c r="EU22" s="7"/>
      <c r="EV22" s="7"/>
      <c r="EW22" s="7"/>
      <c r="EX22" s="7"/>
      <c r="EY22" s="7"/>
      <c r="EZ22" s="7"/>
      <c r="FA22" s="7"/>
      <c r="FB22" s="7"/>
      <c r="FC22" s="7"/>
      <c r="FD22" s="7"/>
      <c r="FE22" s="7"/>
      <c r="FF22" s="7"/>
      <c r="FG22" s="7"/>
      <c r="FH22" s="7"/>
      <c r="FI22" s="7"/>
      <c r="FJ22" s="7"/>
      <c r="FK22" s="7"/>
      <c r="FL22" s="7"/>
      <c r="FM22" s="7"/>
      <c r="FN22" s="7"/>
      <c r="FO22" s="7"/>
      <c r="FP22" s="7"/>
      <c r="FQ22" s="7"/>
      <c r="FR22" s="7"/>
      <c r="FS22" s="7"/>
      <c r="FT22" s="7"/>
      <c r="FU22" s="7"/>
      <c r="FV22" s="7"/>
      <c r="FW22" s="7"/>
      <c r="FX22" s="7"/>
      <c r="FY22" s="7"/>
      <c r="FZ22" s="7"/>
      <c r="GA22" s="7"/>
      <c r="GB22" s="7"/>
      <c r="GC22" s="7"/>
      <c r="GD22" s="7"/>
      <c r="GE22" s="7"/>
      <c r="GF22" s="7"/>
      <c r="GG22" s="7"/>
      <c r="GH22" s="7"/>
      <c r="GI22" s="7"/>
      <c r="GJ22" s="7"/>
      <c r="GK22" s="7"/>
      <c r="GL22" s="7"/>
      <c r="GM22" s="7"/>
      <c r="GN22" s="7"/>
      <c r="GO22" s="7"/>
      <c r="GP22" s="7"/>
      <c r="GQ22" s="7"/>
      <c r="GR22" s="7"/>
      <c r="GS22" s="7"/>
      <c r="GT22" s="7"/>
      <c r="GU22" s="7"/>
      <c r="GV22" s="7"/>
      <c r="GW22" s="7"/>
      <c r="GX22" s="7"/>
      <c r="GY22" s="7"/>
      <c r="GZ22" s="7"/>
      <c r="HA22" s="7"/>
      <c r="HB22" s="7"/>
      <c r="HC22" s="7"/>
      <c r="HD22" s="7"/>
      <c r="HE22" s="7"/>
      <c r="HF22" s="7"/>
      <c r="HG22" s="7"/>
      <c r="HH22" s="7"/>
      <c r="HI22" s="7"/>
      <c r="HJ22" s="7"/>
      <c r="HK22" s="7"/>
      <c r="HL22" s="7"/>
      <c r="HM22" s="7"/>
      <c r="HN22" s="7"/>
      <c r="HO22" s="7"/>
      <c r="HP22" s="7"/>
      <c r="HQ22" s="7"/>
      <c r="HR22" s="7"/>
      <c r="HS22" s="7"/>
      <c r="HT22" s="7"/>
      <c r="HU22" s="7"/>
      <c r="HV22" s="7"/>
      <c r="HW22" s="7"/>
      <c r="HX22" s="7"/>
      <c r="HY22" s="7"/>
      <c r="HZ22" s="7"/>
      <c r="IA22" s="7"/>
      <c r="IB22" s="7"/>
      <c r="IC22" s="7"/>
      <c r="ID22" s="7"/>
      <c r="IE22" s="7"/>
      <c r="IF22" s="7"/>
      <c r="IG22" s="7"/>
      <c r="IH22" s="7"/>
      <c r="II22" s="7"/>
      <c r="IJ22" s="7"/>
      <c r="IK22" s="7"/>
      <c r="IL22" s="7"/>
      <c r="IM22" s="7"/>
      <c r="IN22" s="7"/>
      <c r="IO22" s="7"/>
      <c r="IP22" s="7"/>
      <c r="IQ22" s="7"/>
      <c r="IR22" s="7"/>
    </row>
    <row r="23" s="6" customFormat="true" ht="20.25" hidden="false" customHeight="true" outlineLevel="0" collapsed="false">
      <c r="A23" s="120" t="str">
        <f aca="false">TEXT(B23,"TTTT")</f>
        <v>Donnerstag</v>
      </c>
      <c r="B23" s="132" t="n">
        <f aca="false">($A$19+ROW(B4)-1)*(MONTH(B22+1)=MONTH($A$19))</f>
        <v>43104</v>
      </c>
      <c r="C23" s="133"/>
      <c r="D23" s="134"/>
      <c r="E23" s="124" t="n">
        <f aca="false">IF(OR(A23="Samstag",A23="Sonntag",C23="UU"),"", IF(C23="SV",D23, IF(OR($E$15="",B23&lt;$E$15),IF($N$11=0,HLOOKUP($A23,$I$9:$M$10,2,0),IF($N$11=$F$10,HLOOKUP($A23,$I$9:$M$11,3,0),"FEHLER")), IF($N$15=0,HLOOKUP($A23,$I$13:$M$14,2,0),IF($N$15=$F$14,HLOOKUP($A23,$I$13:$M$15,3,0),"FEHLER")))))</f>
        <v>0</v>
      </c>
      <c r="F23" s="125"/>
      <c r="G23" s="125"/>
      <c r="H23" s="125"/>
      <c r="I23" s="126" t="n">
        <f aca="false">IF(OR(C23="K",C23="U",C23="F"),E23,IF(C23="SU",IF(H23="",D23,((V23-T23)-U23)+D23),IF(AND(H23="",E23=""),0,(V23-T23)-U23)))</f>
        <v>0</v>
      </c>
      <c r="J23" s="126" t="n">
        <f aca="false">IF(E23="",I23,I23-E23)</f>
        <v>0</v>
      </c>
      <c r="K23" s="127" t="n">
        <f aca="false">SUM(K22,J23)</f>
        <v>0</v>
      </c>
      <c r="L23" s="135"/>
      <c r="M23" s="135"/>
      <c r="N23" s="135"/>
      <c r="O23" s="135"/>
      <c r="P23" s="135"/>
      <c r="Q23" s="129" t="n">
        <f aca="false">IF($G$15=FALSE(),FALSE(),IF($B23&gt;=$E$15,TRUE(),FALSE()))</f>
        <v>0</v>
      </c>
      <c r="R23" s="129"/>
      <c r="S23" s="130" t="n">
        <f aca="false">IF(E23="",0,INT(E23)+((E23-INT(E23))/100*60))</f>
        <v>0</v>
      </c>
      <c r="T23" s="130" t="n">
        <f aca="false">IF(F23="",0,INT(F23)+((F23-INT(F23))*100/60))</f>
        <v>0</v>
      </c>
      <c r="U23" s="130" t="n">
        <f aca="false">IF(G23="",0,INT(G23)+((G23-INT(G23))*100/60))</f>
        <v>0</v>
      </c>
      <c r="V23" s="130" t="n">
        <f aca="false">IF(H23="",0,INT(H23)+((H23-INT(H23))*100/60))</f>
        <v>0</v>
      </c>
      <c r="W23" s="130" t="n">
        <f aca="false">IF(I23="","",INT(I23)+((I23-INT(I23))/100*60))</f>
        <v>0</v>
      </c>
      <c r="X23" s="130" t="n">
        <f aca="false">IF(J23="","",INT(J23)+((J23-INT(J23))/100*60))</f>
        <v>0</v>
      </c>
      <c r="Y23" s="130" t="n">
        <f aca="false">IF(K23="","",INT(K23)+((K23-INT(K23))/100*60))</f>
        <v>0</v>
      </c>
      <c r="Z23" s="130"/>
      <c r="AA23" s="4"/>
      <c r="AB23" s="4"/>
      <c r="AC23" s="1"/>
      <c r="AD23" s="5"/>
      <c r="AE23" s="131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  <c r="BJ23" s="7"/>
      <c r="BK23" s="7"/>
      <c r="BL23" s="7"/>
      <c r="BM23" s="7"/>
      <c r="BN23" s="7"/>
      <c r="BO23" s="7"/>
      <c r="BP23" s="7"/>
      <c r="BQ23" s="7"/>
      <c r="BR23" s="7"/>
      <c r="BS23" s="7"/>
      <c r="BT23" s="7"/>
      <c r="BU23" s="7"/>
      <c r="BV23" s="7"/>
      <c r="BW23" s="7"/>
      <c r="BX23" s="7"/>
      <c r="BY23" s="7"/>
      <c r="BZ23" s="7"/>
      <c r="CA23" s="7"/>
      <c r="CB23" s="7"/>
      <c r="CC23" s="7"/>
      <c r="CD23" s="7"/>
      <c r="CE23" s="7"/>
      <c r="CF23" s="7"/>
      <c r="CG23" s="7"/>
      <c r="CH23" s="7"/>
      <c r="CI23" s="7"/>
      <c r="CJ23" s="7"/>
      <c r="CK23" s="7"/>
      <c r="CL23" s="7"/>
      <c r="CM23" s="7"/>
      <c r="CN23" s="7"/>
      <c r="CO23" s="7"/>
      <c r="CP23" s="7"/>
      <c r="CQ23" s="7"/>
      <c r="CR23" s="7"/>
      <c r="CS23" s="7"/>
      <c r="CT23" s="7"/>
      <c r="CU23" s="7"/>
      <c r="CV23" s="7"/>
      <c r="CW23" s="7"/>
      <c r="CX23" s="7"/>
      <c r="CY23" s="7"/>
      <c r="CZ23" s="7"/>
      <c r="DA23" s="7"/>
      <c r="DB23" s="7"/>
      <c r="DC23" s="7"/>
      <c r="DD23" s="7"/>
      <c r="DE23" s="7"/>
      <c r="DF23" s="7"/>
      <c r="DG23" s="7"/>
      <c r="DH23" s="7"/>
      <c r="DI23" s="7"/>
      <c r="DJ23" s="7"/>
      <c r="DK23" s="7"/>
      <c r="DL23" s="7"/>
      <c r="DM23" s="7"/>
      <c r="DN23" s="7"/>
      <c r="DO23" s="7"/>
      <c r="DP23" s="7"/>
      <c r="DQ23" s="7"/>
      <c r="DR23" s="7"/>
      <c r="DS23" s="7"/>
      <c r="DT23" s="7"/>
      <c r="DU23" s="7"/>
      <c r="DV23" s="7"/>
      <c r="DW23" s="7"/>
      <c r="DX23" s="7"/>
      <c r="DY23" s="7"/>
      <c r="DZ23" s="7"/>
      <c r="EA23" s="7"/>
      <c r="EB23" s="7"/>
      <c r="EC23" s="7"/>
      <c r="ED23" s="7"/>
      <c r="EE23" s="7"/>
      <c r="EF23" s="7"/>
      <c r="EG23" s="7"/>
      <c r="EH23" s="7"/>
      <c r="EI23" s="7"/>
      <c r="EJ23" s="7"/>
      <c r="EK23" s="7"/>
      <c r="EL23" s="7"/>
      <c r="EM23" s="7"/>
      <c r="EN23" s="7"/>
      <c r="EO23" s="7"/>
      <c r="EP23" s="7"/>
      <c r="EQ23" s="7"/>
      <c r="ER23" s="7"/>
      <c r="ES23" s="7"/>
      <c r="ET23" s="7"/>
      <c r="EU23" s="7"/>
      <c r="EV23" s="7"/>
      <c r="EW23" s="7"/>
      <c r="EX23" s="7"/>
      <c r="EY23" s="7"/>
      <c r="EZ23" s="7"/>
      <c r="FA23" s="7"/>
      <c r="FB23" s="7"/>
      <c r="FC23" s="7"/>
      <c r="FD23" s="7"/>
      <c r="FE23" s="7"/>
      <c r="FF23" s="7"/>
      <c r="FG23" s="7"/>
      <c r="FH23" s="7"/>
      <c r="FI23" s="7"/>
      <c r="FJ23" s="7"/>
      <c r="FK23" s="7"/>
      <c r="FL23" s="7"/>
      <c r="FM23" s="7"/>
      <c r="FN23" s="7"/>
      <c r="FO23" s="7"/>
      <c r="FP23" s="7"/>
      <c r="FQ23" s="7"/>
      <c r="FR23" s="7"/>
      <c r="FS23" s="7"/>
      <c r="FT23" s="7"/>
      <c r="FU23" s="7"/>
      <c r="FV23" s="7"/>
      <c r="FW23" s="7"/>
      <c r="FX23" s="7"/>
      <c r="FY23" s="7"/>
      <c r="FZ23" s="7"/>
      <c r="GA23" s="7"/>
      <c r="GB23" s="7"/>
      <c r="GC23" s="7"/>
      <c r="GD23" s="7"/>
      <c r="GE23" s="7"/>
      <c r="GF23" s="7"/>
      <c r="GG23" s="7"/>
      <c r="GH23" s="7"/>
      <c r="GI23" s="7"/>
      <c r="GJ23" s="7"/>
      <c r="GK23" s="7"/>
      <c r="GL23" s="7"/>
      <c r="GM23" s="7"/>
      <c r="GN23" s="7"/>
      <c r="GO23" s="7"/>
      <c r="GP23" s="7"/>
      <c r="GQ23" s="7"/>
      <c r="GR23" s="7"/>
      <c r="GS23" s="7"/>
      <c r="GT23" s="7"/>
      <c r="GU23" s="7"/>
      <c r="GV23" s="7"/>
      <c r="GW23" s="7"/>
      <c r="GX23" s="7"/>
      <c r="GY23" s="7"/>
      <c r="GZ23" s="7"/>
      <c r="HA23" s="7"/>
      <c r="HB23" s="7"/>
      <c r="HC23" s="7"/>
      <c r="HD23" s="7"/>
      <c r="HE23" s="7"/>
      <c r="HF23" s="7"/>
      <c r="HG23" s="7"/>
      <c r="HH23" s="7"/>
      <c r="HI23" s="7"/>
      <c r="HJ23" s="7"/>
      <c r="HK23" s="7"/>
      <c r="HL23" s="7"/>
      <c r="HM23" s="7"/>
      <c r="HN23" s="7"/>
      <c r="HO23" s="7"/>
      <c r="HP23" s="7"/>
      <c r="HQ23" s="7"/>
      <c r="HR23" s="7"/>
      <c r="HS23" s="7"/>
      <c r="HT23" s="7"/>
      <c r="HU23" s="7"/>
      <c r="HV23" s="7"/>
      <c r="HW23" s="7"/>
      <c r="HX23" s="7"/>
      <c r="HY23" s="7"/>
      <c r="HZ23" s="7"/>
      <c r="IA23" s="7"/>
      <c r="IB23" s="7"/>
      <c r="IC23" s="7"/>
      <c r="ID23" s="7"/>
      <c r="IE23" s="7"/>
      <c r="IF23" s="7"/>
      <c r="IG23" s="7"/>
      <c r="IH23" s="7"/>
      <c r="II23" s="7"/>
      <c r="IJ23" s="7"/>
      <c r="IK23" s="7"/>
      <c r="IL23" s="7"/>
      <c r="IM23" s="7"/>
      <c r="IN23" s="7"/>
      <c r="IO23" s="7"/>
      <c r="IP23" s="7"/>
      <c r="IQ23" s="7"/>
      <c r="IR23" s="7"/>
    </row>
    <row r="24" s="6" customFormat="true" ht="20.25" hidden="false" customHeight="true" outlineLevel="0" collapsed="false">
      <c r="A24" s="120" t="str">
        <f aca="false">TEXT(B24,"TTTT")</f>
        <v>Freitag</v>
      </c>
      <c r="B24" s="132" t="n">
        <f aca="false">($A$19+ROW(B5)-1)*(MONTH(B23+1)=MONTH($A$19))</f>
        <v>43105</v>
      </c>
      <c r="C24" s="133"/>
      <c r="D24" s="134"/>
      <c r="E24" s="124" t="n">
        <f aca="false">IF(OR(A24="Samstag",A24="Sonntag",C24="UU"),"", IF(C24="SV",D24, IF(OR($E$15="",B24&lt;$E$15),IF($N$11=0,HLOOKUP($A24,$I$9:$M$10,2,0),IF($N$11=$F$10,HLOOKUP($A24,$I$9:$M$11,3,0),"FEHLER")), IF($N$15=0,HLOOKUP($A24,$I$13:$M$14,2,0),IF($N$15=$F$14,HLOOKUP($A24,$I$13:$M$15,3,0),"FEHLER")))))</f>
        <v>0</v>
      </c>
      <c r="F24" s="125"/>
      <c r="G24" s="125"/>
      <c r="H24" s="125"/>
      <c r="I24" s="126" t="n">
        <f aca="false">IF(OR(C24="K",C24="U",C24="F"),E24,IF(C24="SU",IF(H24="",D24,((V24-T24)-U24)+D24),IF(AND(H24="",E24=""),0,(V24-T24)-U24)))</f>
        <v>0</v>
      </c>
      <c r="J24" s="126" t="n">
        <f aca="false">IF(E24="",I24,I24-E24)</f>
        <v>0</v>
      </c>
      <c r="K24" s="127" t="n">
        <f aca="false">SUM(K23,J24)</f>
        <v>0</v>
      </c>
      <c r="L24" s="135"/>
      <c r="M24" s="135"/>
      <c r="N24" s="135"/>
      <c r="O24" s="135"/>
      <c r="P24" s="135"/>
      <c r="Q24" s="129" t="n">
        <f aca="false">IF($G$15=FALSE(),FALSE(),IF($B24&gt;=$E$15,TRUE(),FALSE()))</f>
        <v>0</v>
      </c>
      <c r="R24" s="129"/>
      <c r="S24" s="130" t="n">
        <f aca="false">IF(E24="",0,INT(E24)+((E24-INT(E24))/100*60))</f>
        <v>0</v>
      </c>
      <c r="T24" s="130" t="n">
        <f aca="false">IF(F24="",0,INT(F24)+((F24-INT(F24))*100/60))</f>
        <v>0</v>
      </c>
      <c r="U24" s="130" t="n">
        <f aca="false">IF(G24="",0,INT(G24)+((G24-INT(G24))*100/60))</f>
        <v>0</v>
      </c>
      <c r="V24" s="130" t="n">
        <f aca="false">IF(H24="",0,INT(H24)+((H24-INT(H24))*100/60))</f>
        <v>0</v>
      </c>
      <c r="W24" s="130" t="n">
        <f aca="false">IF(I24="","",INT(I24)+((I24-INT(I24))/100*60))</f>
        <v>0</v>
      </c>
      <c r="X24" s="130" t="n">
        <f aca="false">IF(J24="","",INT(J24)+((J24-INT(J24))/100*60))</f>
        <v>0</v>
      </c>
      <c r="Y24" s="130" t="n">
        <f aca="false">IF(K24="","",INT(K24)+((K24-INT(K24))/100*60))</f>
        <v>0</v>
      </c>
      <c r="Z24" s="130"/>
      <c r="AA24" s="4"/>
      <c r="AB24" s="4"/>
      <c r="AC24" s="1"/>
      <c r="AD24" s="5"/>
      <c r="AE24" s="131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7"/>
      <c r="BL24" s="7"/>
      <c r="BM24" s="7"/>
      <c r="BN24" s="7"/>
      <c r="BO24" s="7"/>
      <c r="BP24" s="7"/>
      <c r="BQ24" s="7"/>
      <c r="BR24" s="7"/>
      <c r="BS24" s="7"/>
      <c r="BT24" s="7"/>
      <c r="BU24" s="7"/>
      <c r="BV24" s="7"/>
      <c r="BW24" s="7"/>
      <c r="BX24" s="7"/>
      <c r="BY24" s="7"/>
      <c r="BZ24" s="7"/>
      <c r="CA24" s="7"/>
      <c r="CB24" s="7"/>
      <c r="CC24" s="7"/>
      <c r="CD24" s="7"/>
      <c r="CE24" s="7"/>
      <c r="CF24" s="7"/>
      <c r="CG24" s="7"/>
      <c r="CH24" s="7"/>
      <c r="CI24" s="7"/>
      <c r="CJ24" s="7"/>
      <c r="CK24" s="7"/>
      <c r="CL24" s="7"/>
      <c r="CM24" s="7"/>
      <c r="CN24" s="7"/>
      <c r="CO24" s="7"/>
      <c r="CP24" s="7"/>
      <c r="CQ24" s="7"/>
      <c r="CR24" s="7"/>
      <c r="CS24" s="7"/>
      <c r="CT24" s="7"/>
      <c r="CU24" s="7"/>
      <c r="CV24" s="7"/>
      <c r="CW24" s="7"/>
      <c r="CX24" s="7"/>
      <c r="CY24" s="7"/>
      <c r="CZ24" s="7"/>
      <c r="DA24" s="7"/>
      <c r="DB24" s="7"/>
      <c r="DC24" s="7"/>
      <c r="DD24" s="7"/>
      <c r="DE24" s="7"/>
      <c r="DF24" s="7"/>
      <c r="DG24" s="7"/>
      <c r="DH24" s="7"/>
      <c r="DI24" s="7"/>
      <c r="DJ24" s="7"/>
      <c r="DK24" s="7"/>
      <c r="DL24" s="7"/>
      <c r="DM24" s="7"/>
      <c r="DN24" s="7"/>
      <c r="DO24" s="7"/>
      <c r="DP24" s="7"/>
      <c r="DQ24" s="7"/>
      <c r="DR24" s="7"/>
      <c r="DS24" s="7"/>
      <c r="DT24" s="7"/>
      <c r="DU24" s="7"/>
      <c r="DV24" s="7"/>
      <c r="DW24" s="7"/>
      <c r="DX24" s="7"/>
      <c r="DY24" s="7"/>
      <c r="DZ24" s="7"/>
      <c r="EA24" s="7"/>
      <c r="EB24" s="7"/>
      <c r="EC24" s="7"/>
      <c r="ED24" s="7"/>
      <c r="EE24" s="7"/>
      <c r="EF24" s="7"/>
      <c r="EG24" s="7"/>
      <c r="EH24" s="7"/>
      <c r="EI24" s="7"/>
      <c r="EJ24" s="7"/>
      <c r="EK24" s="7"/>
      <c r="EL24" s="7"/>
      <c r="EM24" s="7"/>
      <c r="EN24" s="7"/>
      <c r="EO24" s="7"/>
      <c r="EP24" s="7"/>
      <c r="EQ24" s="7"/>
      <c r="ER24" s="7"/>
      <c r="ES24" s="7"/>
      <c r="ET24" s="7"/>
      <c r="EU24" s="7"/>
      <c r="EV24" s="7"/>
      <c r="EW24" s="7"/>
      <c r="EX24" s="7"/>
      <c r="EY24" s="7"/>
      <c r="EZ24" s="7"/>
      <c r="FA24" s="7"/>
      <c r="FB24" s="7"/>
      <c r="FC24" s="7"/>
      <c r="FD24" s="7"/>
      <c r="FE24" s="7"/>
      <c r="FF24" s="7"/>
      <c r="FG24" s="7"/>
      <c r="FH24" s="7"/>
      <c r="FI24" s="7"/>
      <c r="FJ24" s="7"/>
      <c r="FK24" s="7"/>
      <c r="FL24" s="7"/>
      <c r="FM24" s="7"/>
      <c r="FN24" s="7"/>
      <c r="FO24" s="7"/>
      <c r="FP24" s="7"/>
      <c r="FQ24" s="7"/>
      <c r="FR24" s="7"/>
      <c r="FS24" s="7"/>
      <c r="FT24" s="7"/>
      <c r="FU24" s="7"/>
      <c r="FV24" s="7"/>
      <c r="FW24" s="7"/>
      <c r="FX24" s="7"/>
      <c r="FY24" s="7"/>
      <c r="FZ24" s="7"/>
      <c r="GA24" s="7"/>
      <c r="GB24" s="7"/>
      <c r="GC24" s="7"/>
      <c r="GD24" s="7"/>
      <c r="GE24" s="7"/>
      <c r="GF24" s="7"/>
      <c r="GG24" s="7"/>
      <c r="GH24" s="7"/>
      <c r="GI24" s="7"/>
      <c r="GJ24" s="7"/>
      <c r="GK24" s="7"/>
      <c r="GL24" s="7"/>
      <c r="GM24" s="7"/>
      <c r="GN24" s="7"/>
      <c r="GO24" s="7"/>
      <c r="GP24" s="7"/>
      <c r="GQ24" s="7"/>
      <c r="GR24" s="7"/>
      <c r="GS24" s="7"/>
      <c r="GT24" s="7"/>
      <c r="GU24" s="7"/>
      <c r="GV24" s="7"/>
      <c r="GW24" s="7"/>
      <c r="GX24" s="7"/>
      <c r="GY24" s="7"/>
      <c r="GZ24" s="7"/>
      <c r="HA24" s="7"/>
      <c r="HB24" s="7"/>
      <c r="HC24" s="7"/>
      <c r="HD24" s="7"/>
      <c r="HE24" s="7"/>
      <c r="HF24" s="7"/>
      <c r="HG24" s="7"/>
      <c r="HH24" s="7"/>
      <c r="HI24" s="7"/>
      <c r="HJ24" s="7"/>
      <c r="HK24" s="7"/>
      <c r="HL24" s="7"/>
      <c r="HM24" s="7"/>
      <c r="HN24" s="7"/>
      <c r="HO24" s="7"/>
      <c r="HP24" s="7"/>
      <c r="HQ24" s="7"/>
      <c r="HR24" s="7"/>
      <c r="HS24" s="7"/>
      <c r="HT24" s="7"/>
      <c r="HU24" s="7"/>
      <c r="HV24" s="7"/>
      <c r="HW24" s="7"/>
      <c r="HX24" s="7"/>
      <c r="HY24" s="7"/>
      <c r="HZ24" s="7"/>
      <c r="IA24" s="7"/>
      <c r="IB24" s="7"/>
      <c r="IC24" s="7"/>
      <c r="ID24" s="7"/>
      <c r="IE24" s="7"/>
      <c r="IF24" s="7"/>
      <c r="IG24" s="7"/>
      <c r="IH24" s="7"/>
      <c r="II24" s="7"/>
      <c r="IJ24" s="7"/>
      <c r="IK24" s="7"/>
      <c r="IL24" s="7"/>
      <c r="IM24" s="7"/>
      <c r="IN24" s="7"/>
      <c r="IO24" s="7"/>
      <c r="IP24" s="7"/>
      <c r="IQ24" s="7"/>
      <c r="IR24" s="7"/>
    </row>
    <row r="25" s="6" customFormat="true" ht="20.25" hidden="false" customHeight="true" outlineLevel="0" collapsed="false">
      <c r="A25" s="120" t="str">
        <f aca="false">TEXT(B25,"TTTT")</f>
        <v>Samstag</v>
      </c>
      <c r="B25" s="132" t="n">
        <f aca="false">($A$19+ROW(B6)-1)*(MONTH(B24+1)=MONTH($A$19))</f>
        <v>43106</v>
      </c>
      <c r="C25" s="133"/>
      <c r="D25" s="134"/>
      <c r="E25" s="124" t="str">
        <f aca="false">IF(OR(A25="Samstag",A25="Sonntag",C25="UU"),"", IF(C25="SV",D25, IF(OR($E$15="",B25&lt;$E$15),IF($N$11=0,HLOOKUP($A25,$I$9:$M$10,2,0),IF($N$11=$F$10,HLOOKUP($A25,$I$9:$M$11,3,0),"FEHLER")), IF($N$15=0,HLOOKUP($A25,$I$13:$M$14,2,0),IF($N$15=$F$14,HLOOKUP($A25,$I$13:$M$15,3,0),"FEHLER")))))</f>
        <v/>
      </c>
      <c r="F25" s="125"/>
      <c r="G25" s="125"/>
      <c r="H25" s="125"/>
      <c r="I25" s="126" t="n">
        <f aca="false">IF(OR(C25="K",C25="U",C25="F"),E25,IF(C25="SU",IF(H25="",D25,((V25-T25)-U25)+D25),IF(AND(H25="",E25=""),0,(V25-T25)-U25)))</f>
        <v>0</v>
      </c>
      <c r="J25" s="126" t="n">
        <f aca="false">IF(E25="",I25,I25-E25)</f>
        <v>0</v>
      </c>
      <c r="K25" s="127" t="n">
        <f aca="false">SUM(K24,J25)</f>
        <v>0</v>
      </c>
      <c r="L25" s="135"/>
      <c r="M25" s="135"/>
      <c r="N25" s="135"/>
      <c r="O25" s="135"/>
      <c r="P25" s="135"/>
      <c r="Q25" s="129" t="n">
        <f aca="false">IF($G$15=FALSE(),FALSE(),IF($B25&gt;=$E$15,TRUE(),FALSE()))</f>
        <v>0</v>
      </c>
      <c r="R25" s="129"/>
      <c r="S25" s="130" t="n">
        <f aca="false">IF(E25="",0,INT(E25)+((E25-INT(E25))/100*60))</f>
        <v>0</v>
      </c>
      <c r="T25" s="130" t="n">
        <f aca="false">IF(F25="",0,INT(F25)+((F25-INT(F25))*100/60))</f>
        <v>0</v>
      </c>
      <c r="U25" s="130" t="n">
        <f aca="false">IF(G25="",0,INT(G25)+((G25-INT(G25))*100/60))</f>
        <v>0</v>
      </c>
      <c r="V25" s="130" t="n">
        <f aca="false">IF(H25="",0,INT(H25)+((H25-INT(H25))*100/60))</f>
        <v>0</v>
      </c>
      <c r="W25" s="130" t="n">
        <f aca="false">IF(I25="","",INT(I25)+((I25-INT(I25))/100*60))</f>
        <v>0</v>
      </c>
      <c r="X25" s="130" t="n">
        <f aca="false">IF(J25="","",INT(J25)+((J25-INT(J25))/100*60))</f>
        <v>0</v>
      </c>
      <c r="Y25" s="130" t="n">
        <f aca="false">IF(K25="","",INT(K25)+((K25-INT(K25))/100*60))</f>
        <v>0</v>
      </c>
      <c r="Z25" s="130"/>
      <c r="AA25" s="4"/>
      <c r="AB25" s="4"/>
      <c r="AC25" s="1"/>
      <c r="AD25" s="5"/>
      <c r="AE25" s="131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  <c r="BJ25" s="7"/>
      <c r="BK25" s="7"/>
      <c r="BL25" s="7"/>
      <c r="BM25" s="7"/>
      <c r="BN25" s="7"/>
      <c r="BO25" s="7"/>
      <c r="BP25" s="7"/>
      <c r="BQ25" s="7"/>
      <c r="BR25" s="7"/>
      <c r="BS25" s="7"/>
      <c r="BT25" s="7"/>
      <c r="BU25" s="7"/>
      <c r="BV25" s="7"/>
      <c r="BW25" s="7"/>
      <c r="BX25" s="7"/>
      <c r="BY25" s="7"/>
      <c r="BZ25" s="7"/>
      <c r="CA25" s="7"/>
      <c r="CB25" s="7"/>
      <c r="CC25" s="7"/>
      <c r="CD25" s="7"/>
      <c r="CE25" s="7"/>
      <c r="CF25" s="7"/>
      <c r="CG25" s="7"/>
      <c r="CH25" s="7"/>
      <c r="CI25" s="7"/>
      <c r="CJ25" s="7"/>
      <c r="CK25" s="7"/>
      <c r="CL25" s="7"/>
      <c r="CM25" s="7"/>
      <c r="CN25" s="7"/>
      <c r="CO25" s="7"/>
      <c r="CP25" s="7"/>
      <c r="CQ25" s="7"/>
      <c r="CR25" s="7"/>
      <c r="CS25" s="7"/>
      <c r="CT25" s="7"/>
      <c r="CU25" s="7"/>
      <c r="CV25" s="7"/>
      <c r="CW25" s="7"/>
      <c r="CX25" s="7"/>
      <c r="CY25" s="7"/>
      <c r="CZ25" s="7"/>
      <c r="DA25" s="7"/>
      <c r="DB25" s="7"/>
      <c r="DC25" s="7"/>
      <c r="DD25" s="7"/>
      <c r="DE25" s="7"/>
      <c r="DF25" s="7"/>
      <c r="DG25" s="7"/>
      <c r="DH25" s="7"/>
      <c r="DI25" s="7"/>
      <c r="DJ25" s="7"/>
      <c r="DK25" s="7"/>
      <c r="DL25" s="7"/>
      <c r="DM25" s="7"/>
      <c r="DN25" s="7"/>
      <c r="DO25" s="7"/>
      <c r="DP25" s="7"/>
      <c r="DQ25" s="7"/>
      <c r="DR25" s="7"/>
      <c r="DS25" s="7"/>
      <c r="DT25" s="7"/>
      <c r="DU25" s="7"/>
      <c r="DV25" s="7"/>
      <c r="DW25" s="7"/>
      <c r="DX25" s="7"/>
      <c r="DY25" s="7"/>
      <c r="DZ25" s="7"/>
      <c r="EA25" s="7"/>
      <c r="EB25" s="7"/>
      <c r="EC25" s="7"/>
      <c r="ED25" s="7"/>
      <c r="EE25" s="7"/>
      <c r="EF25" s="7"/>
      <c r="EG25" s="7"/>
      <c r="EH25" s="7"/>
      <c r="EI25" s="7"/>
      <c r="EJ25" s="7"/>
      <c r="EK25" s="7"/>
      <c r="EL25" s="7"/>
      <c r="EM25" s="7"/>
      <c r="EN25" s="7"/>
      <c r="EO25" s="7"/>
      <c r="EP25" s="7"/>
      <c r="EQ25" s="7"/>
      <c r="ER25" s="7"/>
      <c r="ES25" s="7"/>
      <c r="ET25" s="7"/>
      <c r="EU25" s="7"/>
      <c r="EV25" s="7"/>
      <c r="EW25" s="7"/>
      <c r="EX25" s="7"/>
      <c r="EY25" s="7"/>
      <c r="EZ25" s="7"/>
      <c r="FA25" s="7"/>
      <c r="FB25" s="7"/>
      <c r="FC25" s="7"/>
      <c r="FD25" s="7"/>
      <c r="FE25" s="7"/>
      <c r="FF25" s="7"/>
      <c r="FG25" s="7"/>
      <c r="FH25" s="7"/>
      <c r="FI25" s="7"/>
      <c r="FJ25" s="7"/>
      <c r="FK25" s="7"/>
      <c r="FL25" s="7"/>
      <c r="FM25" s="7"/>
      <c r="FN25" s="7"/>
      <c r="FO25" s="7"/>
      <c r="FP25" s="7"/>
      <c r="FQ25" s="7"/>
      <c r="FR25" s="7"/>
      <c r="FS25" s="7"/>
      <c r="FT25" s="7"/>
      <c r="FU25" s="7"/>
      <c r="FV25" s="7"/>
      <c r="FW25" s="7"/>
      <c r="FX25" s="7"/>
      <c r="FY25" s="7"/>
      <c r="FZ25" s="7"/>
      <c r="GA25" s="7"/>
      <c r="GB25" s="7"/>
      <c r="GC25" s="7"/>
      <c r="GD25" s="7"/>
      <c r="GE25" s="7"/>
      <c r="GF25" s="7"/>
      <c r="GG25" s="7"/>
      <c r="GH25" s="7"/>
      <c r="GI25" s="7"/>
      <c r="GJ25" s="7"/>
      <c r="GK25" s="7"/>
      <c r="GL25" s="7"/>
      <c r="GM25" s="7"/>
      <c r="GN25" s="7"/>
      <c r="GO25" s="7"/>
      <c r="GP25" s="7"/>
      <c r="GQ25" s="7"/>
      <c r="GR25" s="7"/>
      <c r="GS25" s="7"/>
      <c r="GT25" s="7"/>
      <c r="GU25" s="7"/>
      <c r="GV25" s="7"/>
      <c r="GW25" s="7"/>
      <c r="GX25" s="7"/>
      <c r="GY25" s="7"/>
      <c r="GZ25" s="7"/>
      <c r="HA25" s="7"/>
      <c r="HB25" s="7"/>
      <c r="HC25" s="7"/>
      <c r="HD25" s="7"/>
      <c r="HE25" s="7"/>
      <c r="HF25" s="7"/>
      <c r="HG25" s="7"/>
      <c r="HH25" s="7"/>
      <c r="HI25" s="7"/>
      <c r="HJ25" s="7"/>
      <c r="HK25" s="7"/>
      <c r="HL25" s="7"/>
      <c r="HM25" s="7"/>
      <c r="HN25" s="7"/>
      <c r="HO25" s="7"/>
      <c r="HP25" s="7"/>
      <c r="HQ25" s="7"/>
      <c r="HR25" s="7"/>
      <c r="HS25" s="7"/>
      <c r="HT25" s="7"/>
      <c r="HU25" s="7"/>
      <c r="HV25" s="7"/>
      <c r="HW25" s="7"/>
      <c r="HX25" s="7"/>
      <c r="HY25" s="7"/>
      <c r="HZ25" s="7"/>
      <c r="IA25" s="7"/>
      <c r="IB25" s="7"/>
      <c r="IC25" s="7"/>
      <c r="ID25" s="7"/>
      <c r="IE25" s="7"/>
      <c r="IF25" s="7"/>
      <c r="IG25" s="7"/>
      <c r="IH25" s="7"/>
      <c r="II25" s="7"/>
      <c r="IJ25" s="7"/>
      <c r="IK25" s="7"/>
      <c r="IL25" s="7"/>
      <c r="IM25" s="7"/>
      <c r="IN25" s="7"/>
      <c r="IO25" s="7"/>
      <c r="IP25" s="7"/>
      <c r="IQ25" s="7"/>
      <c r="IR25" s="7"/>
    </row>
    <row r="26" s="6" customFormat="true" ht="20.25" hidden="false" customHeight="true" outlineLevel="0" collapsed="false">
      <c r="A26" s="120" t="str">
        <f aca="false">TEXT(B26,"TTTT")</f>
        <v>Sonntag</v>
      </c>
      <c r="B26" s="132" t="n">
        <f aca="false">($A$19+ROW(B7)-1)*(MONTH(B25+1)=MONTH($A$19))</f>
        <v>43107</v>
      </c>
      <c r="C26" s="133"/>
      <c r="D26" s="134"/>
      <c r="E26" s="124" t="str">
        <f aca="false">IF(OR(A26="Samstag",A26="Sonntag",C26="UU"),"", IF(C26="SV",D26, IF(OR($E$15="",B26&lt;$E$15),IF($N$11=0,HLOOKUP($A26,$I$9:$M$10,2,0),IF($N$11=$F$10,HLOOKUP($A26,$I$9:$M$11,3,0),"FEHLER")), IF($N$15=0,HLOOKUP($A26,$I$13:$M$14,2,0),IF($N$15=$F$14,HLOOKUP($A26,$I$13:$M$15,3,0),"FEHLER")))))</f>
        <v/>
      </c>
      <c r="F26" s="125"/>
      <c r="G26" s="125"/>
      <c r="H26" s="125"/>
      <c r="I26" s="126" t="n">
        <f aca="false">IF(OR(C26="K",C26="U",C26="F"),E26,IF(C26="SU",IF(H26="",D26,((V26-T26)-U26)+D26),IF(AND(H26="",E26=""),0,(V26-T26)-U26)))</f>
        <v>0</v>
      </c>
      <c r="J26" s="126" t="n">
        <f aca="false">IF(E26="",I26,I26-E26)</f>
        <v>0</v>
      </c>
      <c r="K26" s="127" t="n">
        <f aca="false">SUM(K25,J26)</f>
        <v>0</v>
      </c>
      <c r="L26" s="135"/>
      <c r="M26" s="135"/>
      <c r="N26" s="135"/>
      <c r="O26" s="135"/>
      <c r="P26" s="135"/>
      <c r="Q26" s="129" t="n">
        <f aca="false">IF($G$15=FALSE(),FALSE(),IF($B26&gt;=$E$15,TRUE(),FALSE()))</f>
        <v>0</v>
      </c>
      <c r="R26" s="129"/>
      <c r="S26" s="130" t="n">
        <f aca="false">IF(E26="",0,INT(E26)+((E26-INT(E26))/100*60))</f>
        <v>0</v>
      </c>
      <c r="T26" s="130" t="n">
        <f aca="false">IF(F26="",0,INT(F26)+((F26-INT(F26))*100/60))</f>
        <v>0</v>
      </c>
      <c r="U26" s="130" t="n">
        <f aca="false">IF(G26="",0,INT(G26)+((G26-INT(G26))*100/60))</f>
        <v>0</v>
      </c>
      <c r="V26" s="130" t="n">
        <f aca="false">IF(H26="",0,INT(H26)+((H26-INT(H26))*100/60))</f>
        <v>0</v>
      </c>
      <c r="W26" s="130" t="n">
        <f aca="false">IF(I26="","",INT(I26)+((I26-INT(I26))/100*60))</f>
        <v>0</v>
      </c>
      <c r="X26" s="130" t="n">
        <f aca="false">IF(J26="","",INT(J26)+((J26-INT(J26))/100*60))</f>
        <v>0</v>
      </c>
      <c r="Y26" s="130" t="n">
        <f aca="false">IF(K26="","",INT(K26)+((K26-INT(K26))/100*60))</f>
        <v>0</v>
      </c>
      <c r="Z26" s="130"/>
      <c r="AA26" s="4"/>
      <c r="AB26" s="4"/>
      <c r="AC26" s="1"/>
      <c r="AD26" s="5"/>
      <c r="AE26" s="131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7"/>
      <c r="BP26" s="7"/>
      <c r="BQ26" s="7"/>
      <c r="BR26" s="7"/>
      <c r="BS26" s="7"/>
      <c r="BT26" s="7"/>
      <c r="BU26" s="7"/>
      <c r="BV26" s="7"/>
      <c r="BW26" s="7"/>
      <c r="BX26" s="7"/>
      <c r="BY26" s="7"/>
      <c r="BZ26" s="7"/>
      <c r="CA26" s="7"/>
      <c r="CB26" s="7"/>
      <c r="CC26" s="7"/>
      <c r="CD26" s="7"/>
      <c r="CE26" s="7"/>
      <c r="CF26" s="7"/>
      <c r="CG26" s="7"/>
      <c r="CH26" s="7"/>
      <c r="CI26" s="7"/>
      <c r="CJ26" s="7"/>
      <c r="CK26" s="7"/>
      <c r="CL26" s="7"/>
      <c r="CM26" s="7"/>
      <c r="CN26" s="7"/>
      <c r="CO26" s="7"/>
      <c r="CP26" s="7"/>
      <c r="CQ26" s="7"/>
      <c r="CR26" s="7"/>
      <c r="CS26" s="7"/>
      <c r="CT26" s="7"/>
      <c r="CU26" s="7"/>
      <c r="CV26" s="7"/>
      <c r="CW26" s="7"/>
      <c r="CX26" s="7"/>
      <c r="CY26" s="7"/>
      <c r="CZ26" s="7"/>
      <c r="DA26" s="7"/>
      <c r="DB26" s="7"/>
      <c r="DC26" s="7"/>
      <c r="DD26" s="7"/>
      <c r="DE26" s="7"/>
      <c r="DF26" s="7"/>
      <c r="DG26" s="7"/>
      <c r="DH26" s="7"/>
      <c r="DI26" s="7"/>
      <c r="DJ26" s="7"/>
      <c r="DK26" s="7"/>
      <c r="DL26" s="7"/>
      <c r="DM26" s="7"/>
      <c r="DN26" s="7"/>
      <c r="DO26" s="7"/>
      <c r="DP26" s="7"/>
      <c r="DQ26" s="7"/>
      <c r="DR26" s="7"/>
      <c r="DS26" s="7"/>
      <c r="DT26" s="7"/>
      <c r="DU26" s="7"/>
      <c r="DV26" s="7"/>
      <c r="DW26" s="7"/>
      <c r="DX26" s="7"/>
      <c r="DY26" s="7"/>
      <c r="DZ26" s="7"/>
      <c r="EA26" s="7"/>
      <c r="EB26" s="7"/>
      <c r="EC26" s="7"/>
      <c r="ED26" s="7"/>
      <c r="EE26" s="7"/>
      <c r="EF26" s="7"/>
      <c r="EG26" s="7"/>
      <c r="EH26" s="7"/>
      <c r="EI26" s="7"/>
      <c r="EJ26" s="7"/>
      <c r="EK26" s="7"/>
      <c r="EL26" s="7"/>
      <c r="EM26" s="7"/>
      <c r="EN26" s="7"/>
      <c r="EO26" s="7"/>
      <c r="EP26" s="7"/>
      <c r="EQ26" s="7"/>
      <c r="ER26" s="7"/>
      <c r="ES26" s="7"/>
      <c r="ET26" s="7"/>
      <c r="EU26" s="7"/>
      <c r="EV26" s="7"/>
      <c r="EW26" s="7"/>
      <c r="EX26" s="7"/>
      <c r="EY26" s="7"/>
      <c r="EZ26" s="7"/>
      <c r="FA26" s="7"/>
      <c r="FB26" s="7"/>
      <c r="FC26" s="7"/>
      <c r="FD26" s="7"/>
      <c r="FE26" s="7"/>
      <c r="FF26" s="7"/>
      <c r="FG26" s="7"/>
      <c r="FH26" s="7"/>
      <c r="FI26" s="7"/>
      <c r="FJ26" s="7"/>
      <c r="FK26" s="7"/>
      <c r="FL26" s="7"/>
      <c r="FM26" s="7"/>
      <c r="FN26" s="7"/>
      <c r="FO26" s="7"/>
      <c r="FP26" s="7"/>
      <c r="FQ26" s="7"/>
      <c r="FR26" s="7"/>
      <c r="FS26" s="7"/>
      <c r="FT26" s="7"/>
      <c r="FU26" s="7"/>
      <c r="FV26" s="7"/>
      <c r="FW26" s="7"/>
      <c r="FX26" s="7"/>
      <c r="FY26" s="7"/>
      <c r="FZ26" s="7"/>
      <c r="GA26" s="7"/>
      <c r="GB26" s="7"/>
      <c r="GC26" s="7"/>
      <c r="GD26" s="7"/>
      <c r="GE26" s="7"/>
      <c r="GF26" s="7"/>
      <c r="GG26" s="7"/>
      <c r="GH26" s="7"/>
      <c r="GI26" s="7"/>
      <c r="GJ26" s="7"/>
      <c r="GK26" s="7"/>
      <c r="GL26" s="7"/>
      <c r="GM26" s="7"/>
      <c r="GN26" s="7"/>
      <c r="GO26" s="7"/>
      <c r="GP26" s="7"/>
      <c r="GQ26" s="7"/>
      <c r="GR26" s="7"/>
      <c r="GS26" s="7"/>
      <c r="GT26" s="7"/>
      <c r="GU26" s="7"/>
      <c r="GV26" s="7"/>
      <c r="GW26" s="7"/>
      <c r="GX26" s="7"/>
      <c r="GY26" s="7"/>
      <c r="GZ26" s="7"/>
      <c r="HA26" s="7"/>
      <c r="HB26" s="7"/>
      <c r="HC26" s="7"/>
      <c r="HD26" s="7"/>
      <c r="HE26" s="7"/>
      <c r="HF26" s="7"/>
      <c r="HG26" s="7"/>
      <c r="HH26" s="7"/>
      <c r="HI26" s="7"/>
      <c r="HJ26" s="7"/>
      <c r="HK26" s="7"/>
      <c r="HL26" s="7"/>
      <c r="HM26" s="7"/>
      <c r="HN26" s="7"/>
      <c r="HO26" s="7"/>
      <c r="HP26" s="7"/>
      <c r="HQ26" s="7"/>
      <c r="HR26" s="7"/>
      <c r="HS26" s="7"/>
      <c r="HT26" s="7"/>
      <c r="HU26" s="7"/>
      <c r="HV26" s="7"/>
      <c r="HW26" s="7"/>
      <c r="HX26" s="7"/>
      <c r="HY26" s="7"/>
      <c r="HZ26" s="7"/>
      <c r="IA26" s="7"/>
      <c r="IB26" s="7"/>
      <c r="IC26" s="7"/>
      <c r="ID26" s="7"/>
      <c r="IE26" s="7"/>
      <c r="IF26" s="7"/>
      <c r="IG26" s="7"/>
      <c r="IH26" s="7"/>
      <c r="II26" s="7"/>
      <c r="IJ26" s="7"/>
      <c r="IK26" s="7"/>
      <c r="IL26" s="7"/>
      <c r="IM26" s="7"/>
      <c r="IN26" s="7"/>
      <c r="IO26" s="7"/>
      <c r="IP26" s="7"/>
      <c r="IQ26" s="7"/>
      <c r="IR26" s="7"/>
    </row>
    <row r="27" s="6" customFormat="true" ht="20.25" hidden="false" customHeight="true" outlineLevel="0" collapsed="false">
      <c r="A27" s="120" t="str">
        <f aca="false">TEXT(B27,"TTTT")</f>
        <v>Montag</v>
      </c>
      <c r="B27" s="132" t="n">
        <f aca="false">($A$19+ROW(B8)-1)*(MONTH(B26+1)=MONTH($A$19))</f>
        <v>43108</v>
      </c>
      <c r="C27" s="133"/>
      <c r="D27" s="134"/>
      <c r="E27" s="124" t="n">
        <f aca="false">IF(OR(A27="Samstag",A27="Sonntag",C27="UU"),"", IF(C27="SV",D27, IF(OR($E$15="",B27&lt;$E$15),IF($N$11=0,HLOOKUP($A27,$I$9:$M$10,2,0),IF($N$11=$F$10,HLOOKUP($A27,$I$9:$M$11,3,0),"FEHLER")), IF($N$15=0,HLOOKUP($A27,$I$13:$M$14,2,0),IF($N$15=$F$14,HLOOKUP($A27,$I$13:$M$15,3,0),"FEHLER")))))</f>
        <v>0</v>
      </c>
      <c r="F27" s="125"/>
      <c r="G27" s="125"/>
      <c r="H27" s="125"/>
      <c r="I27" s="126" t="n">
        <f aca="false">IF(OR(C27="K",C27="U",C27="F"),E27,IF(C27="SU",IF(H27="",D27,((V27-T27)-U27)+D27),IF(AND(H27="",E27=""),0,(V27-T27)-U27)))</f>
        <v>0</v>
      </c>
      <c r="J27" s="126" t="n">
        <f aca="false">IF(E27="",I27,I27-E27)</f>
        <v>0</v>
      </c>
      <c r="K27" s="127" t="n">
        <f aca="false">SUM(K26,J27)</f>
        <v>0</v>
      </c>
      <c r="L27" s="135"/>
      <c r="M27" s="135"/>
      <c r="N27" s="135"/>
      <c r="O27" s="135"/>
      <c r="P27" s="135"/>
      <c r="Q27" s="129" t="n">
        <f aca="false">IF($G$15=FALSE(),FALSE(),IF($B27&gt;=$E$15,TRUE(),FALSE()))</f>
        <v>0</v>
      </c>
      <c r="R27" s="129"/>
      <c r="S27" s="130" t="n">
        <f aca="false">IF(E27="",0,INT(E27)+((E27-INT(E27))/100*60))</f>
        <v>0</v>
      </c>
      <c r="T27" s="130" t="n">
        <f aca="false">IF(F27="",0,INT(F27)+((F27-INT(F27))*100/60))</f>
        <v>0</v>
      </c>
      <c r="U27" s="130" t="n">
        <f aca="false">IF(G27="",0,INT(G27)+((G27-INT(G27))*100/60))</f>
        <v>0</v>
      </c>
      <c r="V27" s="130" t="n">
        <f aca="false">IF(H27="",0,INT(H27)+((H27-INT(H27))*100/60))</f>
        <v>0</v>
      </c>
      <c r="W27" s="130" t="n">
        <f aca="false">IF(I27="","",INT(I27)+((I27-INT(I27))/100*60))</f>
        <v>0</v>
      </c>
      <c r="X27" s="130" t="n">
        <f aca="false">IF(J27="","",INT(J27)+((J27-INT(J27))/100*60))</f>
        <v>0</v>
      </c>
      <c r="Y27" s="130" t="n">
        <f aca="false">IF(K27="","",INT(K27)+((K27-INT(K27))/100*60))</f>
        <v>0</v>
      </c>
      <c r="Z27" s="130"/>
      <c r="AA27" s="4"/>
      <c r="AB27" s="4"/>
      <c r="AC27" s="1"/>
      <c r="AD27" s="5"/>
      <c r="AE27" s="131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  <c r="BJ27" s="7"/>
      <c r="BK27" s="7"/>
      <c r="BL27" s="7"/>
      <c r="BM27" s="7"/>
      <c r="BN27" s="7"/>
      <c r="BO27" s="7"/>
      <c r="BP27" s="7"/>
      <c r="BQ27" s="7"/>
      <c r="BR27" s="7"/>
      <c r="BS27" s="7"/>
      <c r="BT27" s="7"/>
      <c r="BU27" s="7"/>
      <c r="BV27" s="7"/>
      <c r="BW27" s="7"/>
      <c r="BX27" s="7"/>
      <c r="BY27" s="7"/>
      <c r="BZ27" s="7"/>
      <c r="CA27" s="7"/>
      <c r="CB27" s="7"/>
      <c r="CC27" s="7"/>
      <c r="CD27" s="7"/>
      <c r="CE27" s="7"/>
      <c r="CF27" s="7"/>
      <c r="CG27" s="7"/>
      <c r="CH27" s="7"/>
      <c r="CI27" s="7"/>
      <c r="CJ27" s="7"/>
      <c r="CK27" s="7"/>
      <c r="CL27" s="7"/>
      <c r="CM27" s="7"/>
      <c r="CN27" s="7"/>
      <c r="CO27" s="7"/>
      <c r="CP27" s="7"/>
      <c r="CQ27" s="7"/>
      <c r="CR27" s="7"/>
      <c r="CS27" s="7"/>
      <c r="CT27" s="7"/>
      <c r="CU27" s="7"/>
      <c r="CV27" s="7"/>
      <c r="CW27" s="7"/>
      <c r="CX27" s="7"/>
      <c r="CY27" s="7"/>
      <c r="CZ27" s="7"/>
      <c r="DA27" s="7"/>
      <c r="DB27" s="7"/>
      <c r="DC27" s="7"/>
      <c r="DD27" s="7"/>
      <c r="DE27" s="7"/>
      <c r="DF27" s="7"/>
      <c r="DG27" s="7"/>
      <c r="DH27" s="7"/>
      <c r="DI27" s="7"/>
      <c r="DJ27" s="7"/>
      <c r="DK27" s="7"/>
      <c r="DL27" s="7"/>
      <c r="DM27" s="7"/>
      <c r="DN27" s="7"/>
      <c r="DO27" s="7"/>
      <c r="DP27" s="7"/>
      <c r="DQ27" s="7"/>
      <c r="DR27" s="7"/>
      <c r="DS27" s="7"/>
      <c r="DT27" s="7"/>
      <c r="DU27" s="7"/>
      <c r="DV27" s="7"/>
      <c r="DW27" s="7"/>
      <c r="DX27" s="7"/>
      <c r="DY27" s="7"/>
      <c r="DZ27" s="7"/>
      <c r="EA27" s="7"/>
      <c r="EB27" s="7"/>
      <c r="EC27" s="7"/>
      <c r="ED27" s="7"/>
      <c r="EE27" s="7"/>
      <c r="EF27" s="7"/>
      <c r="EG27" s="7"/>
      <c r="EH27" s="7"/>
      <c r="EI27" s="7"/>
      <c r="EJ27" s="7"/>
      <c r="EK27" s="7"/>
      <c r="EL27" s="7"/>
      <c r="EM27" s="7"/>
      <c r="EN27" s="7"/>
      <c r="EO27" s="7"/>
      <c r="EP27" s="7"/>
      <c r="EQ27" s="7"/>
      <c r="ER27" s="7"/>
      <c r="ES27" s="7"/>
      <c r="ET27" s="7"/>
      <c r="EU27" s="7"/>
      <c r="EV27" s="7"/>
      <c r="EW27" s="7"/>
      <c r="EX27" s="7"/>
      <c r="EY27" s="7"/>
      <c r="EZ27" s="7"/>
      <c r="FA27" s="7"/>
      <c r="FB27" s="7"/>
      <c r="FC27" s="7"/>
      <c r="FD27" s="7"/>
      <c r="FE27" s="7"/>
      <c r="FF27" s="7"/>
      <c r="FG27" s="7"/>
      <c r="FH27" s="7"/>
      <c r="FI27" s="7"/>
      <c r="FJ27" s="7"/>
      <c r="FK27" s="7"/>
      <c r="FL27" s="7"/>
      <c r="FM27" s="7"/>
      <c r="FN27" s="7"/>
      <c r="FO27" s="7"/>
      <c r="FP27" s="7"/>
      <c r="FQ27" s="7"/>
      <c r="FR27" s="7"/>
      <c r="FS27" s="7"/>
      <c r="FT27" s="7"/>
      <c r="FU27" s="7"/>
      <c r="FV27" s="7"/>
      <c r="FW27" s="7"/>
      <c r="FX27" s="7"/>
      <c r="FY27" s="7"/>
      <c r="FZ27" s="7"/>
      <c r="GA27" s="7"/>
      <c r="GB27" s="7"/>
      <c r="GC27" s="7"/>
      <c r="GD27" s="7"/>
      <c r="GE27" s="7"/>
      <c r="GF27" s="7"/>
      <c r="GG27" s="7"/>
      <c r="GH27" s="7"/>
      <c r="GI27" s="7"/>
      <c r="GJ27" s="7"/>
      <c r="GK27" s="7"/>
      <c r="GL27" s="7"/>
      <c r="GM27" s="7"/>
      <c r="GN27" s="7"/>
      <c r="GO27" s="7"/>
      <c r="GP27" s="7"/>
      <c r="GQ27" s="7"/>
      <c r="GR27" s="7"/>
      <c r="GS27" s="7"/>
      <c r="GT27" s="7"/>
      <c r="GU27" s="7"/>
      <c r="GV27" s="7"/>
      <c r="GW27" s="7"/>
      <c r="GX27" s="7"/>
      <c r="GY27" s="7"/>
      <c r="GZ27" s="7"/>
      <c r="HA27" s="7"/>
      <c r="HB27" s="7"/>
      <c r="HC27" s="7"/>
      <c r="HD27" s="7"/>
      <c r="HE27" s="7"/>
      <c r="HF27" s="7"/>
      <c r="HG27" s="7"/>
      <c r="HH27" s="7"/>
      <c r="HI27" s="7"/>
      <c r="HJ27" s="7"/>
      <c r="HK27" s="7"/>
      <c r="HL27" s="7"/>
      <c r="HM27" s="7"/>
      <c r="HN27" s="7"/>
      <c r="HO27" s="7"/>
      <c r="HP27" s="7"/>
      <c r="HQ27" s="7"/>
      <c r="HR27" s="7"/>
      <c r="HS27" s="7"/>
      <c r="HT27" s="7"/>
      <c r="HU27" s="7"/>
      <c r="HV27" s="7"/>
      <c r="HW27" s="7"/>
      <c r="HX27" s="7"/>
      <c r="HY27" s="7"/>
      <c r="HZ27" s="7"/>
      <c r="IA27" s="7"/>
      <c r="IB27" s="7"/>
      <c r="IC27" s="7"/>
      <c r="ID27" s="7"/>
      <c r="IE27" s="7"/>
      <c r="IF27" s="7"/>
      <c r="IG27" s="7"/>
      <c r="IH27" s="7"/>
      <c r="II27" s="7"/>
      <c r="IJ27" s="7"/>
      <c r="IK27" s="7"/>
      <c r="IL27" s="7"/>
      <c r="IM27" s="7"/>
      <c r="IN27" s="7"/>
      <c r="IO27" s="7"/>
      <c r="IP27" s="7"/>
      <c r="IQ27" s="7"/>
      <c r="IR27" s="7"/>
    </row>
    <row r="28" s="6" customFormat="true" ht="20.25" hidden="false" customHeight="true" outlineLevel="0" collapsed="false">
      <c r="A28" s="120" t="str">
        <f aca="false">TEXT(B28,"TTTT")</f>
        <v>Dienstag</v>
      </c>
      <c r="B28" s="132" t="n">
        <f aca="false">($A$19+ROW(B9)-1)*(MONTH(B27+1)=MONTH($A$19))</f>
        <v>43109</v>
      </c>
      <c r="C28" s="133"/>
      <c r="D28" s="134"/>
      <c r="E28" s="124" t="n">
        <f aca="false">IF(OR(A28="Samstag",A28="Sonntag",C28="UU"),"", IF(C28="SV",D28, IF(OR($E$15="",B28&lt;$E$15),IF($N$11=0,HLOOKUP($A28,$I$9:$M$10,2,0),IF($N$11=$F$10,HLOOKUP($A28,$I$9:$M$11,3,0),"FEHLER")), IF($N$15=0,HLOOKUP($A28,$I$13:$M$14,2,0),IF($N$15=$F$14,HLOOKUP($A28,$I$13:$M$15,3,0),"FEHLER")))))</f>
        <v>0</v>
      </c>
      <c r="F28" s="125"/>
      <c r="G28" s="125"/>
      <c r="H28" s="125"/>
      <c r="I28" s="126" t="n">
        <f aca="false">IF(OR(C28="K",C28="U",C28="F"),E28,IF(C28="SU",IF(H28="",D28,((V28-T28)-U28)+D28),IF(AND(H28="",E28=""),0,(V28-T28)-U28)))</f>
        <v>0</v>
      </c>
      <c r="J28" s="126" t="n">
        <f aca="false">IF(E28="",I28,I28-E28)</f>
        <v>0</v>
      </c>
      <c r="K28" s="127" t="n">
        <f aca="false">SUM(K27,J28)</f>
        <v>0</v>
      </c>
      <c r="L28" s="135"/>
      <c r="M28" s="135"/>
      <c r="N28" s="135"/>
      <c r="O28" s="135"/>
      <c r="P28" s="135"/>
      <c r="Q28" s="129" t="n">
        <f aca="false">IF($G$15=FALSE(),FALSE(),IF($B28&gt;=$E$15,TRUE(),FALSE()))</f>
        <v>0</v>
      </c>
      <c r="R28" s="129"/>
      <c r="S28" s="130" t="n">
        <f aca="false">IF(E28="",0,INT(E28)+((E28-INT(E28))/100*60))</f>
        <v>0</v>
      </c>
      <c r="T28" s="130" t="n">
        <f aca="false">IF(F28="",0,INT(F28)+((F28-INT(F28))*100/60))</f>
        <v>0</v>
      </c>
      <c r="U28" s="130" t="n">
        <f aca="false">IF(G28="",0,INT(G28)+((G28-INT(G28))*100/60))</f>
        <v>0</v>
      </c>
      <c r="V28" s="130" t="n">
        <f aca="false">IF(H28="",0,INT(H28)+((H28-INT(H28))*100/60))</f>
        <v>0</v>
      </c>
      <c r="W28" s="130" t="n">
        <f aca="false">IF(I28="","",INT(I28)+((I28-INT(I28))/100*60))</f>
        <v>0</v>
      </c>
      <c r="X28" s="130" t="n">
        <f aca="false">IF(J28="","",INT(J28)+((J28-INT(J28))/100*60))</f>
        <v>0</v>
      </c>
      <c r="Y28" s="130" t="n">
        <f aca="false">IF(K28="","",INT(K28)+((K28-INT(K28))/100*60))</f>
        <v>0</v>
      </c>
      <c r="Z28" s="130"/>
      <c r="AA28" s="4"/>
      <c r="AB28" s="4"/>
      <c r="AC28" s="1"/>
      <c r="AD28" s="5"/>
      <c r="AE28" s="131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7"/>
      <c r="BK28" s="7"/>
      <c r="BL28" s="7"/>
      <c r="BM28" s="7"/>
      <c r="BN28" s="7"/>
      <c r="BO28" s="7"/>
      <c r="BP28" s="7"/>
      <c r="BQ28" s="7"/>
      <c r="BR28" s="7"/>
      <c r="BS28" s="7"/>
      <c r="BT28" s="7"/>
      <c r="BU28" s="7"/>
      <c r="BV28" s="7"/>
      <c r="BW28" s="7"/>
      <c r="BX28" s="7"/>
      <c r="BY28" s="7"/>
      <c r="BZ28" s="7"/>
      <c r="CA28" s="7"/>
      <c r="CB28" s="7"/>
      <c r="CC28" s="7"/>
      <c r="CD28" s="7"/>
      <c r="CE28" s="7"/>
      <c r="CF28" s="7"/>
      <c r="CG28" s="7"/>
      <c r="CH28" s="7"/>
      <c r="CI28" s="7"/>
      <c r="CJ28" s="7"/>
      <c r="CK28" s="7"/>
      <c r="CL28" s="7"/>
      <c r="CM28" s="7"/>
      <c r="CN28" s="7"/>
      <c r="CO28" s="7"/>
      <c r="CP28" s="7"/>
      <c r="CQ28" s="7"/>
      <c r="CR28" s="7"/>
      <c r="CS28" s="7"/>
      <c r="CT28" s="7"/>
      <c r="CU28" s="7"/>
      <c r="CV28" s="7"/>
      <c r="CW28" s="7"/>
      <c r="CX28" s="7"/>
      <c r="CY28" s="7"/>
      <c r="CZ28" s="7"/>
      <c r="DA28" s="7"/>
      <c r="DB28" s="7"/>
      <c r="DC28" s="7"/>
      <c r="DD28" s="7"/>
      <c r="DE28" s="7"/>
      <c r="DF28" s="7"/>
      <c r="DG28" s="7"/>
      <c r="DH28" s="7"/>
      <c r="DI28" s="7"/>
      <c r="DJ28" s="7"/>
      <c r="DK28" s="7"/>
      <c r="DL28" s="7"/>
      <c r="DM28" s="7"/>
      <c r="DN28" s="7"/>
      <c r="DO28" s="7"/>
      <c r="DP28" s="7"/>
      <c r="DQ28" s="7"/>
      <c r="DR28" s="7"/>
      <c r="DS28" s="7"/>
      <c r="DT28" s="7"/>
      <c r="DU28" s="7"/>
      <c r="DV28" s="7"/>
      <c r="DW28" s="7"/>
      <c r="DX28" s="7"/>
      <c r="DY28" s="7"/>
      <c r="DZ28" s="7"/>
      <c r="EA28" s="7"/>
      <c r="EB28" s="7"/>
      <c r="EC28" s="7"/>
      <c r="ED28" s="7"/>
      <c r="EE28" s="7"/>
      <c r="EF28" s="7"/>
      <c r="EG28" s="7"/>
      <c r="EH28" s="7"/>
      <c r="EI28" s="7"/>
      <c r="EJ28" s="7"/>
      <c r="EK28" s="7"/>
      <c r="EL28" s="7"/>
      <c r="EM28" s="7"/>
      <c r="EN28" s="7"/>
      <c r="EO28" s="7"/>
      <c r="EP28" s="7"/>
      <c r="EQ28" s="7"/>
      <c r="ER28" s="7"/>
      <c r="ES28" s="7"/>
      <c r="ET28" s="7"/>
      <c r="EU28" s="7"/>
      <c r="EV28" s="7"/>
      <c r="EW28" s="7"/>
      <c r="EX28" s="7"/>
      <c r="EY28" s="7"/>
      <c r="EZ28" s="7"/>
      <c r="FA28" s="7"/>
      <c r="FB28" s="7"/>
      <c r="FC28" s="7"/>
      <c r="FD28" s="7"/>
      <c r="FE28" s="7"/>
      <c r="FF28" s="7"/>
      <c r="FG28" s="7"/>
      <c r="FH28" s="7"/>
      <c r="FI28" s="7"/>
      <c r="FJ28" s="7"/>
      <c r="FK28" s="7"/>
      <c r="FL28" s="7"/>
      <c r="FM28" s="7"/>
      <c r="FN28" s="7"/>
      <c r="FO28" s="7"/>
      <c r="FP28" s="7"/>
      <c r="FQ28" s="7"/>
      <c r="FR28" s="7"/>
      <c r="FS28" s="7"/>
      <c r="FT28" s="7"/>
      <c r="FU28" s="7"/>
      <c r="FV28" s="7"/>
      <c r="FW28" s="7"/>
      <c r="FX28" s="7"/>
      <c r="FY28" s="7"/>
      <c r="FZ28" s="7"/>
      <c r="GA28" s="7"/>
      <c r="GB28" s="7"/>
      <c r="GC28" s="7"/>
      <c r="GD28" s="7"/>
      <c r="GE28" s="7"/>
      <c r="GF28" s="7"/>
      <c r="GG28" s="7"/>
      <c r="GH28" s="7"/>
      <c r="GI28" s="7"/>
      <c r="GJ28" s="7"/>
      <c r="GK28" s="7"/>
      <c r="GL28" s="7"/>
      <c r="GM28" s="7"/>
      <c r="GN28" s="7"/>
      <c r="GO28" s="7"/>
      <c r="GP28" s="7"/>
      <c r="GQ28" s="7"/>
      <c r="GR28" s="7"/>
      <c r="GS28" s="7"/>
      <c r="GT28" s="7"/>
      <c r="GU28" s="7"/>
      <c r="GV28" s="7"/>
      <c r="GW28" s="7"/>
      <c r="GX28" s="7"/>
      <c r="GY28" s="7"/>
      <c r="GZ28" s="7"/>
      <c r="HA28" s="7"/>
      <c r="HB28" s="7"/>
      <c r="HC28" s="7"/>
      <c r="HD28" s="7"/>
      <c r="HE28" s="7"/>
      <c r="HF28" s="7"/>
      <c r="HG28" s="7"/>
      <c r="HH28" s="7"/>
      <c r="HI28" s="7"/>
      <c r="HJ28" s="7"/>
      <c r="HK28" s="7"/>
      <c r="HL28" s="7"/>
      <c r="HM28" s="7"/>
      <c r="HN28" s="7"/>
      <c r="HO28" s="7"/>
      <c r="HP28" s="7"/>
      <c r="HQ28" s="7"/>
      <c r="HR28" s="7"/>
      <c r="HS28" s="7"/>
      <c r="HT28" s="7"/>
      <c r="HU28" s="7"/>
      <c r="HV28" s="7"/>
      <c r="HW28" s="7"/>
      <c r="HX28" s="7"/>
      <c r="HY28" s="7"/>
      <c r="HZ28" s="7"/>
      <c r="IA28" s="7"/>
      <c r="IB28" s="7"/>
      <c r="IC28" s="7"/>
      <c r="ID28" s="7"/>
      <c r="IE28" s="7"/>
      <c r="IF28" s="7"/>
      <c r="IG28" s="7"/>
      <c r="IH28" s="7"/>
      <c r="II28" s="7"/>
      <c r="IJ28" s="7"/>
      <c r="IK28" s="7"/>
      <c r="IL28" s="7"/>
      <c r="IM28" s="7"/>
      <c r="IN28" s="7"/>
      <c r="IO28" s="7"/>
      <c r="IP28" s="7"/>
      <c r="IQ28" s="7"/>
      <c r="IR28" s="7"/>
    </row>
    <row r="29" s="6" customFormat="true" ht="20.25" hidden="false" customHeight="true" outlineLevel="0" collapsed="false">
      <c r="A29" s="120" t="str">
        <f aca="false">TEXT(B29,"TTTT")</f>
        <v>Mittwoch</v>
      </c>
      <c r="B29" s="132" t="n">
        <f aca="false">($A$19+ROW(B10)-1)*(MONTH(B28+1)=MONTH($A$19))</f>
        <v>43110</v>
      </c>
      <c r="C29" s="133"/>
      <c r="D29" s="134"/>
      <c r="E29" s="124" t="n">
        <f aca="false">IF(OR(A29="Samstag",A29="Sonntag",C29="UU"),"", IF(C29="SV",D29, IF(OR($E$15="",B29&lt;$E$15),IF($N$11=0,HLOOKUP($A29,$I$9:$M$10,2,0),IF($N$11=$F$10,HLOOKUP($A29,$I$9:$M$11,3,0),"FEHLER")), IF($N$15=0,HLOOKUP($A29,$I$13:$M$14,2,0),IF($N$15=$F$14,HLOOKUP($A29,$I$13:$M$15,3,0),"FEHLER")))))</f>
        <v>0</v>
      </c>
      <c r="F29" s="125"/>
      <c r="G29" s="125"/>
      <c r="H29" s="125"/>
      <c r="I29" s="126" t="n">
        <f aca="false">IF(OR(C29="K",C29="U",C29="F"),E29,IF(C29="SU",IF(H29="",D29,((V29-T29)-U29)+D29),IF(AND(H29="",E29=""),0,(V29-T29)-U29)))</f>
        <v>0</v>
      </c>
      <c r="J29" s="126" t="n">
        <f aca="false">IF(E29="",I29,I29-E29)</f>
        <v>0</v>
      </c>
      <c r="K29" s="127" t="n">
        <f aca="false">SUM(K28,J29)</f>
        <v>0</v>
      </c>
      <c r="L29" s="135"/>
      <c r="M29" s="135"/>
      <c r="N29" s="135"/>
      <c r="O29" s="135"/>
      <c r="P29" s="135"/>
      <c r="Q29" s="129" t="n">
        <f aca="false">IF($G$15=FALSE(),FALSE(),IF($B29&gt;=$E$15,TRUE(),FALSE()))</f>
        <v>0</v>
      </c>
      <c r="R29" s="129"/>
      <c r="S29" s="130" t="n">
        <f aca="false">IF(E29="",0,INT(E29)+((E29-INT(E29))/100*60))</f>
        <v>0</v>
      </c>
      <c r="T29" s="130" t="n">
        <f aca="false">IF(F29="",0,INT(F29)+((F29-INT(F29))*100/60))</f>
        <v>0</v>
      </c>
      <c r="U29" s="130" t="n">
        <f aca="false">IF(G29="",0,INT(G29)+((G29-INT(G29))*100/60))</f>
        <v>0</v>
      </c>
      <c r="V29" s="130" t="n">
        <f aca="false">IF(H29="",0,INT(H29)+((H29-INT(H29))*100/60))</f>
        <v>0</v>
      </c>
      <c r="W29" s="130" t="n">
        <f aca="false">IF(I29="","",INT(I29)+((I29-INT(I29))/100*60))</f>
        <v>0</v>
      </c>
      <c r="X29" s="130" t="n">
        <f aca="false">IF(J29="","",INT(J29)+((J29-INT(J29))/100*60))</f>
        <v>0</v>
      </c>
      <c r="Y29" s="130" t="n">
        <f aca="false">IF(K29="","",INT(K29)+((K29-INT(K29))/100*60))</f>
        <v>0</v>
      </c>
      <c r="Z29" s="130"/>
      <c r="AA29" s="4"/>
      <c r="AB29" s="4"/>
      <c r="AC29" s="1"/>
      <c r="AD29" s="5"/>
      <c r="AE29" s="131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  <c r="BJ29" s="7"/>
      <c r="BK29" s="7"/>
      <c r="BL29" s="7"/>
      <c r="BM29" s="7"/>
      <c r="BN29" s="7"/>
      <c r="BO29" s="7"/>
      <c r="BP29" s="7"/>
      <c r="BQ29" s="7"/>
      <c r="BR29" s="7"/>
      <c r="BS29" s="7"/>
      <c r="BT29" s="7"/>
      <c r="BU29" s="7"/>
      <c r="BV29" s="7"/>
      <c r="BW29" s="7"/>
      <c r="BX29" s="7"/>
      <c r="BY29" s="7"/>
      <c r="BZ29" s="7"/>
      <c r="CA29" s="7"/>
      <c r="CB29" s="7"/>
      <c r="CC29" s="7"/>
      <c r="CD29" s="7"/>
      <c r="CE29" s="7"/>
      <c r="CF29" s="7"/>
      <c r="CG29" s="7"/>
      <c r="CH29" s="7"/>
      <c r="CI29" s="7"/>
      <c r="CJ29" s="7"/>
      <c r="CK29" s="7"/>
      <c r="CL29" s="7"/>
      <c r="CM29" s="7"/>
      <c r="CN29" s="7"/>
      <c r="CO29" s="7"/>
      <c r="CP29" s="7"/>
      <c r="CQ29" s="7"/>
      <c r="CR29" s="7"/>
      <c r="CS29" s="7"/>
      <c r="CT29" s="7"/>
      <c r="CU29" s="7"/>
      <c r="CV29" s="7"/>
      <c r="CW29" s="7"/>
      <c r="CX29" s="7"/>
      <c r="CY29" s="7"/>
      <c r="CZ29" s="7"/>
      <c r="DA29" s="7"/>
      <c r="DB29" s="7"/>
      <c r="DC29" s="7"/>
      <c r="DD29" s="7"/>
      <c r="DE29" s="7"/>
      <c r="DF29" s="7"/>
      <c r="DG29" s="7"/>
      <c r="DH29" s="7"/>
      <c r="DI29" s="7"/>
      <c r="DJ29" s="7"/>
      <c r="DK29" s="7"/>
      <c r="DL29" s="7"/>
      <c r="DM29" s="7"/>
      <c r="DN29" s="7"/>
      <c r="DO29" s="7"/>
      <c r="DP29" s="7"/>
      <c r="DQ29" s="7"/>
      <c r="DR29" s="7"/>
      <c r="DS29" s="7"/>
      <c r="DT29" s="7"/>
      <c r="DU29" s="7"/>
      <c r="DV29" s="7"/>
      <c r="DW29" s="7"/>
      <c r="DX29" s="7"/>
      <c r="DY29" s="7"/>
      <c r="DZ29" s="7"/>
      <c r="EA29" s="7"/>
      <c r="EB29" s="7"/>
      <c r="EC29" s="7"/>
      <c r="ED29" s="7"/>
      <c r="EE29" s="7"/>
      <c r="EF29" s="7"/>
      <c r="EG29" s="7"/>
      <c r="EH29" s="7"/>
      <c r="EI29" s="7"/>
      <c r="EJ29" s="7"/>
      <c r="EK29" s="7"/>
      <c r="EL29" s="7"/>
      <c r="EM29" s="7"/>
      <c r="EN29" s="7"/>
      <c r="EO29" s="7"/>
      <c r="EP29" s="7"/>
      <c r="EQ29" s="7"/>
      <c r="ER29" s="7"/>
      <c r="ES29" s="7"/>
      <c r="ET29" s="7"/>
      <c r="EU29" s="7"/>
      <c r="EV29" s="7"/>
      <c r="EW29" s="7"/>
      <c r="EX29" s="7"/>
      <c r="EY29" s="7"/>
      <c r="EZ29" s="7"/>
      <c r="FA29" s="7"/>
      <c r="FB29" s="7"/>
      <c r="FC29" s="7"/>
      <c r="FD29" s="7"/>
      <c r="FE29" s="7"/>
      <c r="FF29" s="7"/>
      <c r="FG29" s="7"/>
      <c r="FH29" s="7"/>
      <c r="FI29" s="7"/>
      <c r="FJ29" s="7"/>
      <c r="FK29" s="7"/>
      <c r="FL29" s="7"/>
      <c r="FM29" s="7"/>
      <c r="FN29" s="7"/>
      <c r="FO29" s="7"/>
      <c r="FP29" s="7"/>
      <c r="FQ29" s="7"/>
      <c r="FR29" s="7"/>
      <c r="FS29" s="7"/>
      <c r="FT29" s="7"/>
      <c r="FU29" s="7"/>
      <c r="FV29" s="7"/>
      <c r="FW29" s="7"/>
      <c r="FX29" s="7"/>
      <c r="FY29" s="7"/>
      <c r="FZ29" s="7"/>
      <c r="GA29" s="7"/>
      <c r="GB29" s="7"/>
      <c r="GC29" s="7"/>
      <c r="GD29" s="7"/>
      <c r="GE29" s="7"/>
      <c r="GF29" s="7"/>
      <c r="GG29" s="7"/>
      <c r="GH29" s="7"/>
      <c r="GI29" s="7"/>
      <c r="GJ29" s="7"/>
      <c r="GK29" s="7"/>
      <c r="GL29" s="7"/>
      <c r="GM29" s="7"/>
      <c r="GN29" s="7"/>
      <c r="GO29" s="7"/>
      <c r="GP29" s="7"/>
      <c r="GQ29" s="7"/>
      <c r="GR29" s="7"/>
      <c r="GS29" s="7"/>
      <c r="GT29" s="7"/>
      <c r="GU29" s="7"/>
      <c r="GV29" s="7"/>
      <c r="GW29" s="7"/>
      <c r="GX29" s="7"/>
      <c r="GY29" s="7"/>
      <c r="GZ29" s="7"/>
      <c r="HA29" s="7"/>
      <c r="HB29" s="7"/>
      <c r="HC29" s="7"/>
      <c r="HD29" s="7"/>
      <c r="HE29" s="7"/>
      <c r="HF29" s="7"/>
      <c r="HG29" s="7"/>
      <c r="HH29" s="7"/>
      <c r="HI29" s="7"/>
      <c r="HJ29" s="7"/>
      <c r="HK29" s="7"/>
      <c r="HL29" s="7"/>
      <c r="HM29" s="7"/>
      <c r="HN29" s="7"/>
      <c r="HO29" s="7"/>
      <c r="HP29" s="7"/>
      <c r="HQ29" s="7"/>
      <c r="HR29" s="7"/>
      <c r="HS29" s="7"/>
      <c r="HT29" s="7"/>
      <c r="HU29" s="7"/>
      <c r="HV29" s="7"/>
      <c r="HW29" s="7"/>
      <c r="HX29" s="7"/>
      <c r="HY29" s="7"/>
      <c r="HZ29" s="7"/>
      <c r="IA29" s="7"/>
      <c r="IB29" s="7"/>
      <c r="IC29" s="7"/>
      <c r="ID29" s="7"/>
      <c r="IE29" s="7"/>
      <c r="IF29" s="7"/>
      <c r="IG29" s="7"/>
      <c r="IH29" s="7"/>
      <c r="II29" s="7"/>
      <c r="IJ29" s="7"/>
      <c r="IK29" s="7"/>
      <c r="IL29" s="7"/>
      <c r="IM29" s="7"/>
      <c r="IN29" s="7"/>
      <c r="IO29" s="7"/>
      <c r="IP29" s="7"/>
      <c r="IQ29" s="7"/>
      <c r="IR29" s="7"/>
    </row>
    <row r="30" customFormat="false" ht="20.25" hidden="false" customHeight="true" outlineLevel="0" collapsed="false">
      <c r="A30" s="120" t="str">
        <f aca="false">TEXT(B30,"TTTT")</f>
        <v>Donnerstag</v>
      </c>
      <c r="B30" s="132" t="n">
        <f aca="false">($A$19+ROW(B11)-1)*(MONTH(B29+1)=MONTH($A$19))</f>
        <v>43111</v>
      </c>
      <c r="C30" s="133"/>
      <c r="D30" s="134"/>
      <c r="E30" s="124" t="n">
        <f aca="false">IF(OR(A30="Samstag",A30="Sonntag",C30="UU"),"", IF(C30="SV",D30, IF(OR($E$15="",B30&lt;$E$15),IF($N$11=0,HLOOKUP($A30,$I$9:$M$10,2,0),IF($N$11=$F$10,HLOOKUP($A30,$I$9:$M$11,3,0),"FEHLER")), IF($N$15=0,HLOOKUP($A30,$I$13:$M$14,2,0),IF($N$15=$F$14,HLOOKUP($A30,$I$13:$M$15,3,0),"FEHLER")))))</f>
        <v>0</v>
      </c>
      <c r="F30" s="125"/>
      <c r="G30" s="125"/>
      <c r="H30" s="125"/>
      <c r="I30" s="126" t="n">
        <f aca="false">IF(OR(C30="K",C30="U",C30="F"),E30,IF(C30="SU",IF(H30="",D30,((V30-T30)-U30)+D30),IF(AND(H30="",E30=""),0,(V30-T30)-U30)))</f>
        <v>0</v>
      </c>
      <c r="J30" s="126" t="n">
        <f aca="false">IF(E30="",I30,I30-E30)</f>
        <v>0</v>
      </c>
      <c r="K30" s="127" t="n">
        <f aca="false">SUM(K29,J30)</f>
        <v>0</v>
      </c>
      <c r="L30" s="135"/>
      <c r="M30" s="135"/>
      <c r="N30" s="135"/>
      <c r="O30" s="135"/>
      <c r="P30" s="135"/>
      <c r="Q30" s="129" t="n">
        <f aca="false">IF($G$15=FALSE(),FALSE(),IF($B30&gt;=$E$15,TRUE(),FALSE()))</f>
        <v>0</v>
      </c>
      <c r="R30" s="129"/>
      <c r="S30" s="130" t="n">
        <f aca="false">IF(E30="",0,INT(E30)+((E30-INT(E30))/100*60))</f>
        <v>0</v>
      </c>
      <c r="T30" s="130" t="n">
        <f aca="false">IF(F30="",0,INT(F30)+((F30-INT(F30))*100/60))</f>
        <v>0</v>
      </c>
      <c r="U30" s="130" t="n">
        <f aca="false">IF(G30="",0,INT(G30)+((G30-INT(G30))*100/60))</f>
        <v>0</v>
      </c>
      <c r="V30" s="130" t="n">
        <f aca="false">IF(H30="",0,INT(H30)+((H30-INT(H30))*100/60))</f>
        <v>0</v>
      </c>
      <c r="W30" s="130" t="n">
        <f aca="false">IF(I30="","",INT(I30)+((I30-INT(I30))/100*60))</f>
        <v>0</v>
      </c>
      <c r="X30" s="130" t="n">
        <f aca="false">IF(J30="","",INT(J30)+((J30-INT(J30))/100*60))</f>
        <v>0</v>
      </c>
      <c r="Y30" s="130" t="n">
        <f aca="false">IF(K30="","",INT(K30)+((K30-INT(K30))/100*60))</f>
        <v>0</v>
      </c>
      <c r="Z30" s="130"/>
      <c r="AB30" s="136"/>
      <c r="AE30" s="131"/>
    </row>
    <row r="31" customFormat="false" ht="20.25" hidden="false" customHeight="true" outlineLevel="0" collapsed="false">
      <c r="A31" s="120" t="str">
        <f aca="false">TEXT(B31,"TTTT")</f>
        <v>Freitag</v>
      </c>
      <c r="B31" s="132" t="n">
        <f aca="false">($A$19+ROW(B12)-1)*(MONTH(B30+1)=MONTH($A$19))</f>
        <v>43112</v>
      </c>
      <c r="C31" s="133"/>
      <c r="D31" s="134"/>
      <c r="E31" s="124" t="n">
        <f aca="false">IF(OR(A31="Samstag",A31="Sonntag",C31="UU"),"", IF(C31="SV",D31, IF(OR($E$15="",B31&lt;$E$15),IF($N$11=0,HLOOKUP($A31,$I$9:$M$10,2,0),IF($N$11=$F$10,HLOOKUP($A31,$I$9:$M$11,3,0),"FEHLER")), IF($N$15=0,HLOOKUP($A31,$I$13:$M$14,2,0),IF($N$15=$F$14,HLOOKUP($A31,$I$13:$M$15,3,0),"FEHLER")))))</f>
        <v>0</v>
      </c>
      <c r="F31" s="125"/>
      <c r="G31" s="125"/>
      <c r="H31" s="125"/>
      <c r="I31" s="126" t="n">
        <f aca="false">IF(OR(C31="K",C31="U",C31="F"),E31,IF(C31="SU",IF(H31="",D31,((V31-T31)-U31)+D31),IF(AND(H31="",E31=""),0,(V31-T31)-U31)))</f>
        <v>0</v>
      </c>
      <c r="J31" s="126" t="n">
        <f aca="false">IF(E31="",I31,I31-E31)</f>
        <v>0</v>
      </c>
      <c r="K31" s="127" t="n">
        <f aca="false">SUM(K30,J31)</f>
        <v>0</v>
      </c>
      <c r="L31" s="135"/>
      <c r="M31" s="135"/>
      <c r="N31" s="135"/>
      <c r="O31" s="135"/>
      <c r="P31" s="135"/>
      <c r="Q31" s="129" t="n">
        <f aca="false">IF($G$15=FALSE(),FALSE(),IF($B31&gt;=$E$15,TRUE(),FALSE()))</f>
        <v>0</v>
      </c>
      <c r="R31" s="129"/>
      <c r="S31" s="130" t="n">
        <f aca="false">IF(E31="",0,INT(E31)+((E31-INT(E31))/100*60))</f>
        <v>0</v>
      </c>
      <c r="T31" s="130" t="n">
        <f aca="false">IF(F31="",0,INT(F31)+((F31-INT(F31))*100/60))</f>
        <v>0</v>
      </c>
      <c r="U31" s="130" t="n">
        <f aca="false">IF(G31="",0,INT(G31)+((G31-INT(G31))*100/60))</f>
        <v>0</v>
      </c>
      <c r="V31" s="130" t="n">
        <f aca="false">IF(H31="",0,INT(H31)+((H31-INT(H31))*100/60))</f>
        <v>0</v>
      </c>
      <c r="W31" s="130" t="n">
        <f aca="false">IF(I31="","",INT(I31)+((I31-INT(I31))/100*60))</f>
        <v>0</v>
      </c>
      <c r="X31" s="130" t="n">
        <f aca="false">IF(J31="","",INT(J31)+((J31-INT(J31))/100*60))</f>
        <v>0</v>
      </c>
      <c r="Y31" s="130" t="n">
        <f aca="false">IF(K31="","",INT(K31)+((K31-INT(K31))/100*60))</f>
        <v>0</v>
      </c>
      <c r="Z31" s="130"/>
      <c r="AE31" s="131"/>
    </row>
    <row r="32" customFormat="false" ht="20.25" hidden="false" customHeight="true" outlineLevel="0" collapsed="false">
      <c r="A32" s="120" t="str">
        <f aca="false">TEXT(B32,"TTTT")</f>
        <v>Samstag</v>
      </c>
      <c r="B32" s="132" t="n">
        <f aca="false">($A$19+ROW(B13)-1)*(MONTH(B31+1)=MONTH($A$19))</f>
        <v>43113</v>
      </c>
      <c r="C32" s="133"/>
      <c r="D32" s="134"/>
      <c r="E32" s="124" t="str">
        <f aca="false">IF(OR(A32="Samstag",A32="Sonntag",C32="UU"),"", IF(C32="SV",D32, IF(OR($E$15="",B32&lt;$E$15),IF($N$11=0,HLOOKUP($A32,$I$9:$M$10,2,0),IF($N$11=$F$10,HLOOKUP($A32,$I$9:$M$11,3,0),"FEHLER")), IF($N$15=0,HLOOKUP($A32,$I$13:$M$14,2,0),IF($N$15=$F$14,HLOOKUP($A32,$I$13:$M$15,3,0),"FEHLER")))))</f>
        <v/>
      </c>
      <c r="F32" s="125"/>
      <c r="G32" s="125"/>
      <c r="H32" s="125"/>
      <c r="I32" s="126" t="n">
        <f aca="false">IF(OR(C32="K",C32="U",C32="F"),E32,IF(C32="SU",IF(H32="",D32,((V32-T32)-U32)+D32),IF(AND(H32="",E32=""),0,(V32-T32)-U32)))</f>
        <v>0</v>
      </c>
      <c r="J32" s="126" t="n">
        <f aca="false">IF(E32="",I32,I32-E32)</f>
        <v>0</v>
      </c>
      <c r="K32" s="127" t="n">
        <f aca="false">SUM(K31,J32)</f>
        <v>0</v>
      </c>
      <c r="L32" s="135"/>
      <c r="M32" s="135"/>
      <c r="N32" s="135"/>
      <c r="O32" s="135"/>
      <c r="P32" s="135"/>
      <c r="Q32" s="129" t="n">
        <f aca="false">IF($G$15=FALSE(),FALSE(),IF($B32&gt;=$E$15,TRUE(),FALSE()))</f>
        <v>0</v>
      </c>
      <c r="R32" s="129"/>
      <c r="S32" s="130" t="n">
        <f aca="false">IF(E32="",0,INT(E32)+((E32-INT(E32))/100*60))</f>
        <v>0</v>
      </c>
      <c r="T32" s="130" t="n">
        <f aca="false">IF(F32="",0,INT(F32)+((F32-INT(F32))*100/60))</f>
        <v>0</v>
      </c>
      <c r="U32" s="130" t="n">
        <f aca="false">IF(G32="",0,INT(G32)+((G32-INT(G32))*100/60))</f>
        <v>0</v>
      </c>
      <c r="V32" s="130" t="n">
        <f aca="false">IF(H32="",0,INT(H32)+((H32-INT(H32))*100/60))</f>
        <v>0</v>
      </c>
      <c r="W32" s="130" t="n">
        <f aca="false">IF(I32="","",INT(I32)+((I32-INT(I32))/100*60))</f>
        <v>0</v>
      </c>
      <c r="X32" s="130" t="n">
        <f aca="false">IF(J32="","",INT(J32)+((J32-INT(J32))/100*60))</f>
        <v>0</v>
      </c>
      <c r="Y32" s="130" t="n">
        <f aca="false">IF(K32="","",INT(K32)+((K32-INT(K32))/100*60))</f>
        <v>0</v>
      </c>
      <c r="Z32" s="130"/>
      <c r="AE32" s="131"/>
    </row>
    <row r="33" customFormat="false" ht="20.25" hidden="false" customHeight="true" outlineLevel="0" collapsed="false">
      <c r="A33" s="120" t="str">
        <f aca="false">TEXT(B33,"TTTT")</f>
        <v>Sonntag</v>
      </c>
      <c r="B33" s="132" t="n">
        <f aca="false">($A$19+ROW(B14)-1)*(MONTH(B32+1)=MONTH($A$19))</f>
        <v>43114</v>
      </c>
      <c r="C33" s="133"/>
      <c r="D33" s="134"/>
      <c r="E33" s="124" t="str">
        <f aca="false">IF(OR(A33="Samstag",A33="Sonntag",C33="UU"),"", IF(C33="SV",D33, IF(OR($E$15="",B33&lt;$E$15),IF($N$11=0,HLOOKUP($A33,$I$9:$M$10,2,0),IF($N$11=$F$10,HLOOKUP($A33,$I$9:$M$11,3,0),"FEHLER")), IF($N$15=0,HLOOKUP($A33,$I$13:$M$14,2,0),IF($N$15=$F$14,HLOOKUP($A33,$I$13:$M$15,3,0),"FEHLER")))))</f>
        <v/>
      </c>
      <c r="F33" s="125"/>
      <c r="G33" s="125"/>
      <c r="H33" s="125"/>
      <c r="I33" s="126" t="n">
        <f aca="false">IF(OR(C33="K",C33="U",C33="F"),E33,IF(C33="SU",IF(H33="",D33,((V33-T33)-U33)+D33),IF(AND(H33="",E33=""),0,(V33-T33)-U33)))</f>
        <v>0</v>
      </c>
      <c r="J33" s="126" t="n">
        <f aca="false">IF(E33="",I33,I33-E33)</f>
        <v>0</v>
      </c>
      <c r="K33" s="127" t="n">
        <f aca="false">SUM(K32,J33)</f>
        <v>0</v>
      </c>
      <c r="L33" s="135"/>
      <c r="M33" s="135"/>
      <c r="N33" s="135"/>
      <c r="O33" s="135"/>
      <c r="P33" s="135"/>
      <c r="Q33" s="129" t="n">
        <f aca="false">IF($G$15=FALSE(),FALSE(),IF($B33&gt;=$E$15,TRUE(),FALSE()))</f>
        <v>0</v>
      </c>
      <c r="R33" s="129"/>
      <c r="S33" s="130" t="n">
        <f aca="false">IF(E33="",0,INT(E33)+((E33-INT(E33))/100*60))</f>
        <v>0</v>
      </c>
      <c r="T33" s="130" t="n">
        <f aca="false">IF(F33="",0,INT(F33)+((F33-INT(F33))*100/60))</f>
        <v>0</v>
      </c>
      <c r="U33" s="130" t="n">
        <f aca="false">IF(G33="",0,INT(G33)+((G33-INT(G33))*100/60))</f>
        <v>0</v>
      </c>
      <c r="V33" s="130" t="n">
        <f aca="false">IF(H33="",0,INT(H33)+((H33-INT(H33))*100/60))</f>
        <v>0</v>
      </c>
      <c r="W33" s="130" t="n">
        <f aca="false">IF(I33="","",INT(I33)+((I33-INT(I33))/100*60))</f>
        <v>0</v>
      </c>
      <c r="X33" s="130" t="n">
        <f aca="false">IF(J33="","",INT(J33)+((J33-INT(J33))/100*60))</f>
        <v>0</v>
      </c>
      <c r="Y33" s="130" t="n">
        <f aca="false">IF(K33="","",INT(K33)+((K33-INT(K33))/100*60))</f>
        <v>0</v>
      </c>
      <c r="Z33" s="130"/>
      <c r="AE33" s="131"/>
    </row>
    <row r="34" customFormat="false" ht="20.25" hidden="false" customHeight="true" outlineLevel="0" collapsed="false">
      <c r="A34" s="120" t="str">
        <f aca="false">TEXT(B34,"TTTT")</f>
        <v>Montag</v>
      </c>
      <c r="B34" s="132" t="n">
        <f aca="false">($A$19+ROW(B15)-1)*(MONTH(B33+1)=MONTH($A$19))</f>
        <v>43115</v>
      </c>
      <c r="C34" s="133"/>
      <c r="D34" s="134"/>
      <c r="E34" s="124" t="n">
        <f aca="false">IF(OR(A34="Samstag",A34="Sonntag",C34="UU"),"", IF(C34="SV",D34, IF(OR($E$15="",B34&lt;$E$15),IF($N$11=0,HLOOKUP($A34,$I$9:$M$10,2,0),IF($N$11=$F$10,HLOOKUP($A34,$I$9:$M$11,3,0),"FEHLER")), IF($N$15=0,HLOOKUP($A34,$I$13:$M$14,2,0),IF($N$15=$F$14,HLOOKUP($A34,$I$13:$M$15,3,0),"FEHLER")))))</f>
        <v>0</v>
      </c>
      <c r="F34" s="125"/>
      <c r="G34" s="125"/>
      <c r="H34" s="125"/>
      <c r="I34" s="126" t="n">
        <f aca="false">IF(OR(C34="K",C34="U",C34="F"),E34,IF(C34="SU",IF(H34="",D34,((V34-T34)-U34)+D34),IF(AND(H34="",E34=""),0,(V34-T34)-U34)))</f>
        <v>0</v>
      </c>
      <c r="J34" s="126" t="n">
        <f aca="false">IF(E34="",I34,I34-E34)</f>
        <v>0</v>
      </c>
      <c r="K34" s="127" t="n">
        <f aca="false">SUM(K33,J34)</f>
        <v>0</v>
      </c>
      <c r="L34" s="135"/>
      <c r="M34" s="135"/>
      <c r="N34" s="135"/>
      <c r="O34" s="135"/>
      <c r="P34" s="135"/>
      <c r="Q34" s="129" t="n">
        <f aca="false">IF($G$15=FALSE(),FALSE(),IF($B34&gt;=$E$15,TRUE(),FALSE()))</f>
        <v>0</v>
      </c>
      <c r="R34" s="129"/>
      <c r="S34" s="130" t="n">
        <f aca="false">IF(E34="",0,INT(E34)+((E34-INT(E34))/100*60))</f>
        <v>0</v>
      </c>
      <c r="T34" s="130" t="n">
        <f aca="false">IF(F34="",0,INT(F34)+((F34-INT(F34))*100/60))</f>
        <v>0</v>
      </c>
      <c r="U34" s="130" t="n">
        <f aca="false">IF(G34="",0,INT(G34)+((G34-INT(G34))*100/60))</f>
        <v>0</v>
      </c>
      <c r="V34" s="130" t="n">
        <f aca="false">IF(H34="",0,INT(H34)+((H34-INT(H34))*100/60))</f>
        <v>0</v>
      </c>
      <c r="W34" s="130" t="n">
        <f aca="false">IF(I34="","",INT(I34)+((I34-INT(I34))/100*60))</f>
        <v>0</v>
      </c>
      <c r="X34" s="130" t="n">
        <f aca="false">IF(J34="","",INT(J34)+((J34-INT(J34))/100*60))</f>
        <v>0</v>
      </c>
      <c r="Y34" s="130" t="n">
        <f aca="false">IF(K34="","",INT(K34)+((K34-INT(K34))/100*60))</f>
        <v>0</v>
      </c>
      <c r="Z34" s="130"/>
      <c r="AE34" s="131"/>
    </row>
    <row r="35" customFormat="false" ht="20.25" hidden="false" customHeight="true" outlineLevel="0" collapsed="false">
      <c r="A35" s="120" t="str">
        <f aca="false">TEXT(B35,"TTTT")</f>
        <v>Dienstag</v>
      </c>
      <c r="B35" s="132" t="n">
        <f aca="false">($A$19+ROW(B16)-1)*(MONTH(B34+1)=MONTH($A$19))</f>
        <v>43116</v>
      </c>
      <c r="C35" s="133"/>
      <c r="D35" s="134"/>
      <c r="E35" s="124" t="n">
        <f aca="false">IF(OR(A35="Samstag",A35="Sonntag",C35="UU"),"", IF(C35="SV",D35, IF(OR($E$15="",B35&lt;$E$15),IF($N$11=0,HLOOKUP($A35,$I$9:$M$10,2,0),IF($N$11=$F$10,HLOOKUP($A35,$I$9:$M$11,3,0),"FEHLER")), IF($N$15=0,HLOOKUP($A35,$I$13:$M$14,2,0),IF($N$15=$F$14,HLOOKUP($A35,$I$13:$M$15,3,0),"FEHLER")))))</f>
        <v>0</v>
      </c>
      <c r="F35" s="125"/>
      <c r="G35" s="125"/>
      <c r="H35" s="125"/>
      <c r="I35" s="126" t="n">
        <f aca="false">IF(OR(C35="K",C35="U",C35="F"),E35,IF(C35="SU",IF(H35="",D35,((V35-T35)-U35)+D35),IF(AND(H35="",E35=""),0,(V35-T35)-U35)))</f>
        <v>0</v>
      </c>
      <c r="J35" s="126" t="n">
        <f aca="false">IF(E35="",I35,I35-E35)</f>
        <v>0</v>
      </c>
      <c r="K35" s="127" t="n">
        <f aca="false">SUM(K34,J35)</f>
        <v>0</v>
      </c>
      <c r="L35" s="135"/>
      <c r="M35" s="135"/>
      <c r="N35" s="135"/>
      <c r="O35" s="135"/>
      <c r="P35" s="135"/>
      <c r="Q35" s="129" t="n">
        <f aca="false">IF($G$15=FALSE(),FALSE(),IF($B35&gt;=$E$15,TRUE(),FALSE()))</f>
        <v>0</v>
      </c>
      <c r="R35" s="129"/>
      <c r="S35" s="130" t="n">
        <f aca="false">IF(E35="",0,INT(E35)+((E35-INT(E35))/100*60))</f>
        <v>0</v>
      </c>
      <c r="T35" s="130" t="n">
        <f aca="false">IF(F35="",0,INT(F35)+((F35-INT(F35))*100/60))</f>
        <v>0</v>
      </c>
      <c r="U35" s="130" t="n">
        <f aca="false">IF(G35="",0,INT(G35)+((G35-INT(G35))*100/60))</f>
        <v>0</v>
      </c>
      <c r="V35" s="130" t="n">
        <f aca="false">IF(H35="",0,INT(H35)+((H35-INT(H35))*100/60))</f>
        <v>0</v>
      </c>
      <c r="W35" s="130" t="n">
        <f aca="false">IF(I35="","",INT(I35)+((I35-INT(I35))/100*60))</f>
        <v>0</v>
      </c>
      <c r="X35" s="130" t="n">
        <f aca="false">IF(J35="","",INT(J35)+((J35-INT(J35))/100*60))</f>
        <v>0</v>
      </c>
      <c r="Y35" s="130" t="n">
        <f aca="false">IF(K35="","",INT(K35)+((K35-INT(K35))/100*60))</f>
        <v>0</v>
      </c>
      <c r="Z35" s="130"/>
      <c r="AE35" s="131"/>
    </row>
    <row r="36" customFormat="false" ht="20.25" hidden="false" customHeight="true" outlineLevel="0" collapsed="false">
      <c r="A36" s="120" t="str">
        <f aca="false">TEXT(B36,"TTTT")</f>
        <v>Mittwoch</v>
      </c>
      <c r="B36" s="132" t="n">
        <f aca="false">($A$19+ROW(B17)-1)*(MONTH(B35+1)=MONTH($A$19))</f>
        <v>43117</v>
      </c>
      <c r="C36" s="133"/>
      <c r="D36" s="134"/>
      <c r="E36" s="124" t="n">
        <f aca="false">IF(OR(A36="Samstag",A36="Sonntag",C36="UU"),"", IF(C36="SV",D36, IF(OR($E$15="",B36&lt;$E$15),IF($N$11=0,HLOOKUP($A36,$I$9:$M$10,2,0),IF($N$11=$F$10,HLOOKUP($A36,$I$9:$M$11,3,0),"FEHLER")), IF($N$15=0,HLOOKUP($A36,$I$13:$M$14,2,0),IF($N$15=$F$14,HLOOKUP($A36,$I$13:$M$15,3,0),"FEHLER")))))</f>
        <v>0</v>
      </c>
      <c r="F36" s="125"/>
      <c r="G36" s="125"/>
      <c r="H36" s="125"/>
      <c r="I36" s="126" t="n">
        <f aca="false">IF(OR(C36="K",C36="U",C36="F"),E36,IF(C36="SU",IF(H36="",D36,((V36-T36)-U36)+D36),IF(AND(H36="",E36=""),0,(V36-T36)-U36)))</f>
        <v>0</v>
      </c>
      <c r="J36" s="126" t="n">
        <f aca="false">IF(E36="",I36,I36-E36)</f>
        <v>0</v>
      </c>
      <c r="K36" s="127" t="n">
        <f aca="false">SUM(K35,J36)</f>
        <v>0</v>
      </c>
      <c r="L36" s="135"/>
      <c r="M36" s="135"/>
      <c r="N36" s="135"/>
      <c r="O36" s="135"/>
      <c r="P36" s="135"/>
      <c r="Q36" s="129" t="n">
        <f aca="false">IF($G$15=FALSE(),FALSE(),IF($B36&gt;=$E$15,TRUE(),FALSE()))</f>
        <v>0</v>
      </c>
      <c r="R36" s="129"/>
      <c r="S36" s="130" t="n">
        <f aca="false">IF(E36="",0,INT(E36)+((E36-INT(E36))/100*60))</f>
        <v>0</v>
      </c>
      <c r="T36" s="130" t="n">
        <f aca="false">IF(F36="",0,INT(F36)+((F36-INT(F36))*100/60))</f>
        <v>0</v>
      </c>
      <c r="U36" s="130" t="n">
        <f aca="false">IF(G36="",0,INT(G36)+((G36-INT(G36))*100/60))</f>
        <v>0</v>
      </c>
      <c r="V36" s="130" t="n">
        <f aca="false">IF(H36="",0,INT(H36)+((H36-INT(H36))*100/60))</f>
        <v>0</v>
      </c>
      <c r="W36" s="130" t="n">
        <f aca="false">IF(I36="","",INT(I36)+((I36-INT(I36))/100*60))</f>
        <v>0</v>
      </c>
      <c r="X36" s="130" t="n">
        <f aca="false">IF(J36="","",INT(J36)+((J36-INT(J36))/100*60))</f>
        <v>0</v>
      </c>
      <c r="Y36" s="130" t="n">
        <f aca="false">IF(K36="","",INT(K36)+((K36-INT(K36))/100*60))</f>
        <v>0</v>
      </c>
      <c r="Z36" s="130"/>
      <c r="AE36" s="131"/>
    </row>
    <row r="37" customFormat="false" ht="20.25" hidden="false" customHeight="true" outlineLevel="0" collapsed="false">
      <c r="A37" s="120" t="str">
        <f aca="false">TEXT(B37,"TTTT")</f>
        <v>Donnerstag</v>
      </c>
      <c r="B37" s="132" t="n">
        <f aca="false">($A$19+ROW(B18)-1)*(MONTH(B36+1)=MONTH($A$19))</f>
        <v>43118</v>
      </c>
      <c r="C37" s="133"/>
      <c r="D37" s="134"/>
      <c r="E37" s="124" t="n">
        <f aca="false">IF(OR(A37="Samstag",A37="Sonntag",C37="UU"),"", IF(C37="SV",D37, IF(OR($E$15="",B37&lt;$E$15),IF($N$11=0,HLOOKUP($A37,$I$9:$M$10,2,0),IF($N$11=$F$10,HLOOKUP($A37,$I$9:$M$11,3,0),"FEHLER")), IF($N$15=0,HLOOKUP($A37,$I$13:$M$14,2,0),IF($N$15=$F$14,HLOOKUP($A37,$I$13:$M$15,3,0),"FEHLER")))))</f>
        <v>0</v>
      </c>
      <c r="F37" s="125"/>
      <c r="G37" s="125"/>
      <c r="H37" s="125"/>
      <c r="I37" s="126" t="n">
        <f aca="false">IF(OR(C37="K",C37="U",C37="F"),E37,IF(C37="SU",IF(H37="",D37,((V37-T37)-U37)+D37),IF(AND(H37="",E37=""),0,(V37-T37)-U37)))</f>
        <v>0</v>
      </c>
      <c r="J37" s="126" t="n">
        <f aca="false">IF(E37="",I37,I37-E37)</f>
        <v>0</v>
      </c>
      <c r="K37" s="127" t="n">
        <f aca="false">SUM(K36,J37)</f>
        <v>0</v>
      </c>
      <c r="L37" s="135"/>
      <c r="M37" s="135"/>
      <c r="N37" s="135"/>
      <c r="O37" s="135"/>
      <c r="P37" s="135"/>
      <c r="Q37" s="129" t="n">
        <f aca="false">IF($G$15=FALSE(),FALSE(),IF($B37&gt;=$E$15,TRUE(),FALSE()))</f>
        <v>0</v>
      </c>
      <c r="R37" s="129"/>
      <c r="S37" s="130" t="n">
        <f aca="false">IF(E37="",0,INT(E37)+((E37-INT(E37))/100*60))</f>
        <v>0</v>
      </c>
      <c r="T37" s="130" t="n">
        <f aca="false">IF(F37="",0,INT(F37)+((F37-INT(F37))*100/60))</f>
        <v>0</v>
      </c>
      <c r="U37" s="130" t="n">
        <f aca="false">IF(G37="",0,INT(G37)+((G37-INT(G37))*100/60))</f>
        <v>0</v>
      </c>
      <c r="V37" s="130" t="n">
        <f aca="false">IF(H37="",0,INT(H37)+((H37-INT(H37))*100/60))</f>
        <v>0</v>
      </c>
      <c r="W37" s="130" t="n">
        <f aca="false">IF(I37="","",INT(I37)+((I37-INT(I37))/100*60))</f>
        <v>0</v>
      </c>
      <c r="X37" s="130" t="n">
        <f aca="false">IF(J37="","",INT(J37)+((J37-INT(J37))/100*60))</f>
        <v>0</v>
      </c>
      <c r="Y37" s="130" t="n">
        <f aca="false">IF(K37="","",INT(K37)+((K37-INT(K37))/100*60))</f>
        <v>0</v>
      </c>
      <c r="Z37" s="130"/>
      <c r="AE37" s="131"/>
    </row>
    <row r="38" customFormat="false" ht="20.25" hidden="false" customHeight="true" outlineLevel="0" collapsed="false">
      <c r="A38" s="120" t="str">
        <f aca="false">TEXT(B38,"TTTT")</f>
        <v>Freitag</v>
      </c>
      <c r="B38" s="132" t="n">
        <f aca="false">($A$19+ROW(B19)-1)*(MONTH(B37+1)=MONTH($A$19))</f>
        <v>43119</v>
      </c>
      <c r="C38" s="133"/>
      <c r="D38" s="134"/>
      <c r="E38" s="124" t="n">
        <f aca="false">IF(OR(A38="Samstag",A38="Sonntag",C38="UU"),"", IF(C38="SV",D38, IF(OR($E$15="",B38&lt;$E$15),IF($N$11=0,HLOOKUP($A38,$I$9:$M$10,2,0),IF($N$11=$F$10,HLOOKUP($A38,$I$9:$M$11,3,0),"FEHLER")), IF($N$15=0,HLOOKUP($A38,$I$13:$M$14,2,0),IF($N$15=$F$14,HLOOKUP($A38,$I$13:$M$15,3,0),"FEHLER")))))</f>
        <v>0</v>
      </c>
      <c r="F38" s="125"/>
      <c r="G38" s="125"/>
      <c r="H38" s="125"/>
      <c r="I38" s="126" t="n">
        <f aca="false">IF(OR(C38="K",C38="U",C38="F"),E38,IF(C38="SU",IF(H38="",D38,((V38-T38)-U38)+D38),IF(AND(H38="",E38=""),0,(V38-T38)-U38)))</f>
        <v>0</v>
      </c>
      <c r="J38" s="126" t="n">
        <f aca="false">IF(E38="",I38,I38-E38)</f>
        <v>0</v>
      </c>
      <c r="K38" s="127" t="n">
        <f aca="false">SUM(K37,J38)</f>
        <v>0</v>
      </c>
      <c r="L38" s="135"/>
      <c r="M38" s="135"/>
      <c r="N38" s="135"/>
      <c r="O38" s="135"/>
      <c r="P38" s="135"/>
      <c r="Q38" s="129" t="n">
        <f aca="false">IF($G$15=FALSE(),FALSE(),IF($B38&gt;=$E$15,TRUE(),FALSE()))</f>
        <v>0</v>
      </c>
      <c r="R38" s="129"/>
      <c r="S38" s="130" t="n">
        <f aca="false">IF(E38="",0,INT(E38)+((E38-INT(E38))/100*60))</f>
        <v>0</v>
      </c>
      <c r="T38" s="130" t="n">
        <f aca="false">IF(F38="",0,INT(F38)+((F38-INT(F38))*100/60))</f>
        <v>0</v>
      </c>
      <c r="U38" s="130" t="n">
        <f aca="false">IF(G38="",0,INT(G38)+((G38-INT(G38))*100/60))</f>
        <v>0</v>
      </c>
      <c r="V38" s="130" t="n">
        <f aca="false">IF(H38="",0,INT(H38)+((H38-INT(H38))*100/60))</f>
        <v>0</v>
      </c>
      <c r="W38" s="130" t="n">
        <f aca="false">IF(I38="","",INT(I38)+((I38-INT(I38))/100*60))</f>
        <v>0</v>
      </c>
      <c r="X38" s="130" t="n">
        <f aca="false">IF(J38="","",INT(J38)+((J38-INT(J38))/100*60))</f>
        <v>0</v>
      </c>
      <c r="Y38" s="130" t="n">
        <f aca="false">IF(K38="","",INT(K38)+((K38-INT(K38))/100*60))</f>
        <v>0</v>
      </c>
      <c r="Z38" s="130"/>
      <c r="AE38" s="131"/>
    </row>
    <row r="39" customFormat="false" ht="20.25" hidden="false" customHeight="true" outlineLevel="0" collapsed="false">
      <c r="A39" s="120" t="str">
        <f aca="false">TEXT(B39,"TTTT")</f>
        <v>Samstag</v>
      </c>
      <c r="B39" s="132" t="n">
        <f aca="false">($A$19+ROW(B20)-1)*(MONTH(B38+1)=MONTH($A$19))</f>
        <v>43120</v>
      </c>
      <c r="C39" s="133"/>
      <c r="D39" s="134"/>
      <c r="E39" s="124" t="str">
        <f aca="false">IF(OR(A39="Samstag",A39="Sonntag",C39="UU"),"", IF(C39="SV",D39, IF(OR($E$15="",B39&lt;$E$15),IF($N$11=0,HLOOKUP($A39,$I$9:$M$10,2,0),IF($N$11=$F$10,HLOOKUP($A39,$I$9:$M$11,3,0),"FEHLER")), IF($N$15=0,HLOOKUP($A39,$I$13:$M$14,2,0),IF($N$15=$F$14,HLOOKUP($A39,$I$13:$M$15,3,0),"FEHLER")))))</f>
        <v/>
      </c>
      <c r="F39" s="125"/>
      <c r="G39" s="125"/>
      <c r="H39" s="125"/>
      <c r="I39" s="126" t="n">
        <f aca="false">IF(OR(C39="K",C39="U",C39="F"),E39,IF(C39="SU",IF(H39="",D39,((V39-T39)-U39)+D39),IF(AND(H39="",E39=""),0,(V39-T39)-U39)))</f>
        <v>0</v>
      </c>
      <c r="J39" s="126" t="n">
        <f aca="false">IF(E39="",I39,I39-E39)</f>
        <v>0</v>
      </c>
      <c r="K39" s="127" t="n">
        <f aca="false">SUM(K38,J39)</f>
        <v>0</v>
      </c>
      <c r="L39" s="135"/>
      <c r="M39" s="135"/>
      <c r="N39" s="135"/>
      <c r="O39" s="135"/>
      <c r="P39" s="135"/>
      <c r="Q39" s="129" t="n">
        <f aca="false">IF($G$15=FALSE(),FALSE(),IF($B39&gt;=$E$15,TRUE(),FALSE()))</f>
        <v>0</v>
      </c>
      <c r="R39" s="129"/>
      <c r="S39" s="130" t="n">
        <f aca="false">IF(E39="",0,INT(E39)+((E39-INT(E39))/100*60))</f>
        <v>0</v>
      </c>
      <c r="T39" s="130" t="n">
        <f aca="false">IF(F39="",0,INT(F39)+((F39-INT(F39))*100/60))</f>
        <v>0</v>
      </c>
      <c r="U39" s="130" t="n">
        <f aca="false">IF(G39="",0,INT(G39)+((G39-INT(G39))*100/60))</f>
        <v>0</v>
      </c>
      <c r="V39" s="130" t="n">
        <f aca="false">IF(H39="",0,INT(H39)+((H39-INT(H39))*100/60))</f>
        <v>0</v>
      </c>
      <c r="W39" s="130" t="n">
        <f aca="false">IF(I39="","",INT(I39)+((I39-INT(I39))/100*60))</f>
        <v>0</v>
      </c>
      <c r="X39" s="130" t="n">
        <f aca="false">IF(J39="","",INT(J39)+((J39-INT(J39))/100*60))</f>
        <v>0</v>
      </c>
      <c r="Y39" s="130" t="n">
        <f aca="false">IF(K39="","",INT(K39)+((K39-INT(K39))/100*60))</f>
        <v>0</v>
      </c>
      <c r="Z39" s="130"/>
      <c r="AE39" s="131"/>
    </row>
    <row r="40" customFormat="false" ht="20.25" hidden="false" customHeight="true" outlineLevel="0" collapsed="false">
      <c r="A40" s="120" t="str">
        <f aca="false">TEXT(B40,"TTTT")</f>
        <v>Sonntag</v>
      </c>
      <c r="B40" s="132" t="n">
        <f aca="false">($A$19+ROW(B21)-1)*(MONTH(B39+1)=MONTH($A$19))</f>
        <v>43121</v>
      </c>
      <c r="C40" s="133"/>
      <c r="D40" s="134"/>
      <c r="E40" s="124" t="str">
        <f aca="false">IF(OR(A40="Samstag",A40="Sonntag",C40="UU"),"", IF(C40="SV",D40, IF(OR($E$15="",B40&lt;$E$15),IF($N$11=0,HLOOKUP($A40,$I$9:$M$10,2,0),IF($N$11=$F$10,HLOOKUP($A40,$I$9:$M$11,3,0),"FEHLER")), IF($N$15=0,HLOOKUP($A40,$I$13:$M$14,2,0),IF($N$15=$F$14,HLOOKUP($A40,$I$13:$M$15,3,0),"FEHLER")))))</f>
        <v/>
      </c>
      <c r="F40" s="125"/>
      <c r="G40" s="125"/>
      <c r="H40" s="125"/>
      <c r="I40" s="126" t="n">
        <f aca="false">IF(OR(C40="K",C40="U",C40="F"),E40,IF(C40="SU",IF(H40="",D40,((V40-T40)-U40)+D40),IF(AND(H40="",E40=""),0,(V40-T40)-U40)))</f>
        <v>0</v>
      </c>
      <c r="J40" s="126" t="n">
        <f aca="false">IF(E40="",I40,I40-E40)</f>
        <v>0</v>
      </c>
      <c r="K40" s="127" t="n">
        <f aca="false">SUM(K39,J40)</f>
        <v>0</v>
      </c>
      <c r="L40" s="135"/>
      <c r="M40" s="135"/>
      <c r="N40" s="135"/>
      <c r="O40" s="135"/>
      <c r="P40" s="135"/>
      <c r="Q40" s="129" t="n">
        <f aca="false">IF($G$15=FALSE(),FALSE(),IF($B40&gt;=$E$15,TRUE(),FALSE()))</f>
        <v>0</v>
      </c>
      <c r="R40" s="129"/>
      <c r="S40" s="130" t="n">
        <f aca="false">IF(E40="",0,INT(E40)+((E40-INT(E40))/100*60))</f>
        <v>0</v>
      </c>
      <c r="T40" s="130" t="n">
        <f aca="false">IF(F40="",0,INT(F40)+((F40-INT(F40))*100/60))</f>
        <v>0</v>
      </c>
      <c r="U40" s="130" t="n">
        <f aca="false">IF(G40="",0,INT(G40)+((G40-INT(G40))*100/60))</f>
        <v>0</v>
      </c>
      <c r="V40" s="130" t="n">
        <f aca="false">IF(H40="",0,INT(H40)+((H40-INT(H40))*100/60))</f>
        <v>0</v>
      </c>
      <c r="W40" s="130" t="n">
        <f aca="false">IF(I40="","",INT(I40)+((I40-INT(I40))/100*60))</f>
        <v>0</v>
      </c>
      <c r="X40" s="130" t="n">
        <f aca="false">IF(J40="","",INT(J40)+((J40-INT(J40))/100*60))</f>
        <v>0</v>
      </c>
      <c r="Y40" s="130" t="n">
        <f aca="false">IF(K40="","",INT(K40)+((K40-INT(K40))/100*60))</f>
        <v>0</v>
      </c>
      <c r="Z40" s="130"/>
      <c r="AE40" s="131"/>
    </row>
    <row r="41" customFormat="false" ht="20.25" hidden="false" customHeight="true" outlineLevel="0" collapsed="false">
      <c r="A41" s="120" t="str">
        <f aca="false">TEXT(B41,"TTTT")</f>
        <v>Montag</v>
      </c>
      <c r="B41" s="132" t="n">
        <f aca="false">($A$19+ROW(B22)-1)*(MONTH(B40+1)=MONTH($A$19))</f>
        <v>43122</v>
      </c>
      <c r="C41" s="133"/>
      <c r="D41" s="134"/>
      <c r="E41" s="124" t="n">
        <f aca="false">IF(OR(A41="Samstag",A41="Sonntag",C41="UU"),"", IF(C41="SV",D41, IF(OR($E$15="",B41&lt;$E$15),IF($N$11=0,HLOOKUP($A41,$I$9:$M$10,2,0),IF($N$11=$F$10,HLOOKUP($A41,$I$9:$M$11,3,0),"FEHLER")), IF($N$15=0,HLOOKUP($A41,$I$13:$M$14,2,0),IF($N$15=$F$14,HLOOKUP($A41,$I$13:$M$15,3,0),"FEHLER")))))</f>
        <v>0</v>
      </c>
      <c r="F41" s="125"/>
      <c r="G41" s="125"/>
      <c r="H41" s="125"/>
      <c r="I41" s="126" t="n">
        <f aca="false">IF(OR(C41="K",C41="U",C41="F"),E41,IF(C41="SU",IF(H41="",D41,((V41-T41)-U41)+D41),IF(AND(H41="",E41=""),0,(V41-T41)-U41)))</f>
        <v>0</v>
      </c>
      <c r="J41" s="126" t="n">
        <f aca="false">IF(E41="",I41,I41-E41)</f>
        <v>0</v>
      </c>
      <c r="K41" s="127" t="n">
        <f aca="false">SUM(K40,J41)</f>
        <v>0</v>
      </c>
      <c r="L41" s="135"/>
      <c r="M41" s="135"/>
      <c r="N41" s="135"/>
      <c r="O41" s="135"/>
      <c r="P41" s="135"/>
      <c r="Q41" s="129" t="n">
        <f aca="false">IF($G$15=FALSE(),FALSE(),IF($B41&gt;=$E$15,TRUE(),FALSE()))</f>
        <v>0</v>
      </c>
      <c r="R41" s="129"/>
      <c r="S41" s="130" t="n">
        <f aca="false">IF(E41="",0,INT(E41)+((E41-INT(E41))/100*60))</f>
        <v>0</v>
      </c>
      <c r="T41" s="130" t="n">
        <f aca="false">IF(F41="",0,INT(F41)+((F41-INT(F41))*100/60))</f>
        <v>0</v>
      </c>
      <c r="U41" s="130" t="n">
        <f aca="false">IF(G41="",0,INT(G41)+((G41-INT(G41))*100/60))</f>
        <v>0</v>
      </c>
      <c r="V41" s="130" t="n">
        <f aca="false">IF(H41="",0,INT(H41)+((H41-INT(H41))*100/60))</f>
        <v>0</v>
      </c>
      <c r="W41" s="130" t="n">
        <f aca="false">IF(I41="","",INT(I41)+((I41-INT(I41))/100*60))</f>
        <v>0</v>
      </c>
      <c r="X41" s="130" t="n">
        <f aca="false">IF(J41="","",INT(J41)+((J41-INT(J41))/100*60))</f>
        <v>0</v>
      </c>
      <c r="Y41" s="130" t="n">
        <f aca="false">IF(K41="","",INT(K41)+((K41-INT(K41))/100*60))</f>
        <v>0</v>
      </c>
      <c r="Z41" s="130"/>
      <c r="AE41" s="131"/>
    </row>
    <row r="42" customFormat="false" ht="20.25" hidden="false" customHeight="true" outlineLevel="0" collapsed="false">
      <c r="A42" s="120" t="str">
        <f aca="false">TEXT(B42,"TTTT")</f>
        <v>Dienstag</v>
      </c>
      <c r="B42" s="132" t="n">
        <f aca="false">($A$19+ROW(B23)-1)*(MONTH(B41+1)=MONTH($A$19))</f>
        <v>43123</v>
      </c>
      <c r="C42" s="133"/>
      <c r="D42" s="134"/>
      <c r="E42" s="124" t="n">
        <f aca="false">IF(OR(A42="Samstag",A42="Sonntag",C42="UU"),"", IF(C42="SV",D42, IF(OR($E$15="",B42&lt;$E$15),IF($N$11=0,HLOOKUP($A42,$I$9:$M$10,2,0),IF($N$11=$F$10,HLOOKUP($A42,$I$9:$M$11,3,0),"FEHLER")), IF($N$15=0,HLOOKUP($A42,$I$13:$M$14,2,0),IF($N$15=$F$14,HLOOKUP($A42,$I$13:$M$15,3,0),"FEHLER")))))</f>
        <v>0</v>
      </c>
      <c r="F42" s="125"/>
      <c r="G42" s="125"/>
      <c r="H42" s="125"/>
      <c r="I42" s="126" t="n">
        <f aca="false">IF(OR(C42="K",C42="U",C42="F"),E42,IF(C42="SU",IF(H42="",D42,((V42-T42)-U42)+D42),IF(AND(H42="",E42=""),0,(V42-T42)-U42)))</f>
        <v>0</v>
      </c>
      <c r="J42" s="126" t="n">
        <f aca="false">IF(E42="",I42,I42-E42)</f>
        <v>0</v>
      </c>
      <c r="K42" s="127" t="n">
        <f aca="false">SUM(K41,J42)</f>
        <v>0</v>
      </c>
      <c r="L42" s="135"/>
      <c r="M42" s="135"/>
      <c r="N42" s="135"/>
      <c r="O42" s="135"/>
      <c r="P42" s="135"/>
      <c r="Q42" s="129" t="n">
        <f aca="false">IF($G$15=FALSE(),FALSE(),IF($B42&gt;=$E$15,TRUE(),FALSE()))</f>
        <v>0</v>
      </c>
      <c r="R42" s="129"/>
      <c r="S42" s="130" t="n">
        <f aca="false">IF(E42="",0,INT(E42)+((E42-INT(E42))/100*60))</f>
        <v>0</v>
      </c>
      <c r="T42" s="130" t="n">
        <f aca="false">IF(F42="",0,INT(F42)+((F42-INT(F42))*100/60))</f>
        <v>0</v>
      </c>
      <c r="U42" s="130" t="n">
        <f aca="false">IF(G42="",0,INT(G42)+((G42-INT(G42))*100/60))</f>
        <v>0</v>
      </c>
      <c r="V42" s="130" t="n">
        <f aca="false">IF(H42="",0,INT(H42)+((H42-INT(H42))*100/60))</f>
        <v>0</v>
      </c>
      <c r="W42" s="130" t="n">
        <f aca="false">IF(I42="","",INT(I42)+((I42-INT(I42))/100*60))</f>
        <v>0</v>
      </c>
      <c r="X42" s="130" t="n">
        <f aca="false">IF(J42="","",INT(J42)+((J42-INT(J42))/100*60))</f>
        <v>0</v>
      </c>
      <c r="Y42" s="130" t="n">
        <f aca="false">IF(K42="","",INT(K42)+((K42-INT(K42))/100*60))</f>
        <v>0</v>
      </c>
      <c r="Z42" s="130"/>
      <c r="AE42" s="131"/>
    </row>
    <row r="43" customFormat="false" ht="20.25" hidden="false" customHeight="true" outlineLevel="0" collapsed="false">
      <c r="A43" s="120" t="str">
        <f aca="false">TEXT(B43,"TTTT")</f>
        <v>Mittwoch</v>
      </c>
      <c r="B43" s="132" t="n">
        <f aca="false">($A$19+ROW(B24)-1)*(MONTH(B42+1)=MONTH($A$19))</f>
        <v>43124</v>
      </c>
      <c r="C43" s="133"/>
      <c r="D43" s="134"/>
      <c r="E43" s="124" t="n">
        <f aca="false">IF(OR(A43="Samstag",A43="Sonntag",C43="UU"),"", IF(C43="SV",D43, IF(OR($E$15="",B43&lt;$E$15),IF($N$11=0,HLOOKUP($A43,$I$9:$M$10,2,0),IF($N$11=$F$10,HLOOKUP($A43,$I$9:$M$11,3,0),"FEHLER")), IF($N$15=0,HLOOKUP($A43,$I$13:$M$14,2,0),IF($N$15=$F$14,HLOOKUP($A43,$I$13:$M$15,3,0),"FEHLER")))))</f>
        <v>0</v>
      </c>
      <c r="F43" s="125"/>
      <c r="G43" s="125"/>
      <c r="H43" s="125"/>
      <c r="I43" s="126" t="n">
        <f aca="false">IF(OR(C43="K",C43="U",C43="F"),E43,IF(C43="SU",IF(H43="",D43,((V43-T43)-U43)+D43),IF(AND(H43="",E43=""),0,(V43-T43)-U43)))</f>
        <v>0</v>
      </c>
      <c r="J43" s="126" t="n">
        <f aca="false">IF(E43="",I43,I43-E43)</f>
        <v>0</v>
      </c>
      <c r="K43" s="127" t="n">
        <f aca="false">SUM(K42,J43)</f>
        <v>0</v>
      </c>
      <c r="L43" s="135"/>
      <c r="M43" s="135"/>
      <c r="N43" s="135"/>
      <c r="O43" s="135"/>
      <c r="P43" s="135"/>
      <c r="Q43" s="129" t="n">
        <f aca="false">IF($G$15=FALSE(),FALSE(),IF($B43&gt;=$E$15,TRUE(),FALSE()))</f>
        <v>0</v>
      </c>
      <c r="R43" s="129"/>
      <c r="S43" s="130" t="n">
        <f aca="false">IF(E43="",0,INT(E43)+((E43-INT(E43))/100*60))</f>
        <v>0</v>
      </c>
      <c r="T43" s="130" t="n">
        <f aca="false">IF(F43="",0,INT(F43)+((F43-INT(F43))*100/60))</f>
        <v>0</v>
      </c>
      <c r="U43" s="130" t="n">
        <f aca="false">IF(G43="",0,INT(G43)+((G43-INT(G43))*100/60))</f>
        <v>0</v>
      </c>
      <c r="V43" s="130" t="n">
        <f aca="false">IF(H43="",0,INT(H43)+((H43-INT(H43))*100/60))</f>
        <v>0</v>
      </c>
      <c r="W43" s="130" t="n">
        <f aca="false">IF(I43="","",INT(I43)+((I43-INT(I43))/100*60))</f>
        <v>0</v>
      </c>
      <c r="X43" s="130" t="n">
        <f aca="false">IF(J43="","",INT(J43)+((J43-INT(J43))/100*60))</f>
        <v>0</v>
      </c>
      <c r="Y43" s="130" t="n">
        <f aca="false">IF(K43="","",INT(K43)+((K43-INT(K43))/100*60))</f>
        <v>0</v>
      </c>
      <c r="Z43" s="130"/>
      <c r="AE43" s="131"/>
    </row>
    <row r="44" customFormat="false" ht="20.25" hidden="false" customHeight="true" outlineLevel="0" collapsed="false">
      <c r="A44" s="120" t="str">
        <f aca="false">TEXT(B44,"TTTT")</f>
        <v>Donnerstag</v>
      </c>
      <c r="B44" s="132" t="n">
        <f aca="false">($A$19+ROW(B25)-1)*(MONTH(B43+1)=MONTH($A$19))</f>
        <v>43125</v>
      </c>
      <c r="C44" s="133"/>
      <c r="D44" s="134"/>
      <c r="E44" s="124" t="n">
        <f aca="false">IF(OR(A44="Samstag",A44="Sonntag",C44="UU"),"", IF(C44="SV",D44, IF(OR($E$15="",B44&lt;$E$15),IF($N$11=0,HLOOKUP($A44,$I$9:$M$10,2,0),IF($N$11=$F$10,HLOOKUP($A44,$I$9:$M$11,3,0),"FEHLER")), IF($N$15=0,HLOOKUP($A44,$I$13:$M$14,2,0),IF($N$15=$F$14,HLOOKUP($A44,$I$13:$M$15,3,0),"FEHLER")))))</f>
        <v>0</v>
      </c>
      <c r="F44" s="125"/>
      <c r="G44" s="125"/>
      <c r="H44" s="125"/>
      <c r="I44" s="126" t="n">
        <f aca="false">IF(OR(C44="K",C44="U",C44="F"),E44,IF(C44="SU",IF(H44="",D44,((V44-T44)-U44)+D44),IF(AND(H44="",E44=""),0,(V44-T44)-U44)))</f>
        <v>0</v>
      </c>
      <c r="J44" s="126" t="n">
        <f aca="false">IF(E44="",I44,I44-E44)</f>
        <v>0</v>
      </c>
      <c r="K44" s="127" t="n">
        <f aca="false">SUM(K43,J44)</f>
        <v>0</v>
      </c>
      <c r="L44" s="135"/>
      <c r="M44" s="135"/>
      <c r="N44" s="135"/>
      <c r="O44" s="135"/>
      <c r="P44" s="135"/>
      <c r="Q44" s="129" t="n">
        <f aca="false">IF($G$15=FALSE(),FALSE(),IF($B44&gt;=$E$15,TRUE(),FALSE()))</f>
        <v>0</v>
      </c>
      <c r="R44" s="129"/>
      <c r="S44" s="130" t="n">
        <f aca="false">IF(E44="",0,INT(E44)+((E44-INT(E44))/100*60))</f>
        <v>0</v>
      </c>
      <c r="T44" s="130" t="n">
        <f aca="false">IF(F44="",0,INT(F44)+((F44-INT(F44))*100/60))</f>
        <v>0</v>
      </c>
      <c r="U44" s="130" t="n">
        <f aca="false">IF(G44="",0,INT(G44)+((G44-INT(G44))*100/60))</f>
        <v>0</v>
      </c>
      <c r="V44" s="130" t="n">
        <f aca="false">IF(H44="",0,INT(H44)+((H44-INT(H44))*100/60))</f>
        <v>0</v>
      </c>
      <c r="W44" s="130" t="n">
        <f aca="false">IF(I44="","",INT(I44)+((I44-INT(I44))/100*60))</f>
        <v>0</v>
      </c>
      <c r="X44" s="130" t="n">
        <f aca="false">IF(J44="","",INT(J44)+((J44-INT(J44))/100*60))</f>
        <v>0</v>
      </c>
      <c r="Y44" s="130" t="n">
        <f aca="false">IF(K44="","",INT(K44)+((K44-INT(K44))/100*60))</f>
        <v>0</v>
      </c>
      <c r="Z44" s="130"/>
      <c r="AE44" s="131"/>
    </row>
    <row r="45" customFormat="false" ht="20.25" hidden="false" customHeight="true" outlineLevel="0" collapsed="false">
      <c r="A45" s="120" t="str">
        <f aca="false">TEXT(B45,"TTTT")</f>
        <v>Freitag</v>
      </c>
      <c r="B45" s="132" t="n">
        <f aca="false">($A$19+ROW(B26)-1)*(MONTH(B44+1)=MONTH($A$19))</f>
        <v>43126</v>
      </c>
      <c r="C45" s="133"/>
      <c r="D45" s="134"/>
      <c r="E45" s="124" t="n">
        <f aca="false">IF(OR(A45="Samstag",A45="Sonntag",C45="UU"),"", IF(C45="SV",D45, IF(OR($E$15="",B45&lt;$E$15),IF($N$11=0,HLOOKUP($A45,$I$9:$M$10,2,0),IF($N$11=$F$10,HLOOKUP($A45,$I$9:$M$11,3,0),"FEHLER")), IF($N$15=0,HLOOKUP($A45,$I$13:$M$14,2,0),IF($N$15=$F$14,HLOOKUP($A45,$I$13:$M$15,3,0),"FEHLER")))))</f>
        <v>0</v>
      </c>
      <c r="F45" s="125"/>
      <c r="G45" s="125"/>
      <c r="H45" s="125"/>
      <c r="I45" s="126" t="n">
        <f aca="false">IF(OR(C45="K",C45="U",C45="F"),E45,IF(C45="SU",IF(H45="",D45,((V45-T45)-U45)+D45),IF(AND(H45="",E45=""),0,(V45-T45)-U45)))</f>
        <v>0</v>
      </c>
      <c r="J45" s="126" t="n">
        <f aca="false">IF(E45="",I45,I45-E45)</f>
        <v>0</v>
      </c>
      <c r="K45" s="127" t="n">
        <f aca="false">SUM(K44,J45)</f>
        <v>0</v>
      </c>
      <c r="L45" s="135"/>
      <c r="M45" s="135"/>
      <c r="N45" s="135"/>
      <c r="O45" s="135"/>
      <c r="P45" s="135"/>
      <c r="Q45" s="129" t="n">
        <f aca="false">IF($G$15=FALSE(),FALSE(),IF($B45&gt;=$E$15,TRUE(),FALSE()))</f>
        <v>0</v>
      </c>
      <c r="R45" s="129"/>
      <c r="S45" s="130" t="n">
        <f aca="false">IF(E45="",0,INT(E45)+((E45-INT(E45))/100*60))</f>
        <v>0</v>
      </c>
      <c r="T45" s="130" t="n">
        <f aca="false">IF(F45="",0,INT(F45)+((F45-INT(F45))*100/60))</f>
        <v>0</v>
      </c>
      <c r="U45" s="130" t="n">
        <f aca="false">IF(G45="",0,INT(G45)+((G45-INT(G45))*100/60))</f>
        <v>0</v>
      </c>
      <c r="V45" s="130" t="n">
        <f aca="false">IF(H45="",0,INT(H45)+((H45-INT(H45))*100/60))</f>
        <v>0</v>
      </c>
      <c r="W45" s="130" t="n">
        <f aca="false">IF(I45="","",INT(I45)+((I45-INT(I45))/100*60))</f>
        <v>0</v>
      </c>
      <c r="X45" s="130" t="n">
        <f aca="false">IF(J45="","",INT(J45)+((J45-INT(J45))/100*60))</f>
        <v>0</v>
      </c>
      <c r="Y45" s="130" t="n">
        <f aca="false">IF(K45="","",INT(K45)+((K45-INT(K45))/100*60))</f>
        <v>0</v>
      </c>
      <c r="Z45" s="130"/>
      <c r="AE45" s="131"/>
    </row>
    <row r="46" customFormat="false" ht="20.25" hidden="false" customHeight="true" outlineLevel="0" collapsed="false">
      <c r="A46" s="120" t="str">
        <f aca="false">TEXT(B46,"TTTT")</f>
        <v>Samstag</v>
      </c>
      <c r="B46" s="132" t="n">
        <f aca="false">($A$19+ROW(B27)-1)*(MONTH(B45+1)=MONTH($A$19))</f>
        <v>43127</v>
      </c>
      <c r="C46" s="133"/>
      <c r="D46" s="134"/>
      <c r="E46" s="124" t="str">
        <f aca="false">IF(OR(A46="Samstag",A46="Sonntag",C46="UU"),"", IF(C46="SV",D46, IF(OR($E$15="",B46&lt;$E$15),IF($N$11=0,HLOOKUP($A46,$I$9:$M$10,2,0),IF($N$11=$F$10,HLOOKUP($A46,$I$9:$M$11,3,0),"FEHLER")), IF($N$15=0,HLOOKUP($A46,$I$13:$M$14,2,0),IF($N$15=$F$14,HLOOKUP($A46,$I$13:$M$15,3,0),"FEHLER")))))</f>
        <v/>
      </c>
      <c r="F46" s="125"/>
      <c r="G46" s="125"/>
      <c r="H46" s="125"/>
      <c r="I46" s="126" t="n">
        <f aca="false">IF(OR(C46="K",C46="U",C46="F"),E46,IF(C46="SU",IF(H46="",D46,((V46-T46)-U46)+D46),IF(AND(H46="",E46=""),0,(V46-T46)-U46)))</f>
        <v>0</v>
      </c>
      <c r="J46" s="126" t="n">
        <f aca="false">IF(E46="",I46,I46-E46)</f>
        <v>0</v>
      </c>
      <c r="K46" s="127" t="n">
        <f aca="false">SUM(K45,J46)</f>
        <v>0</v>
      </c>
      <c r="L46" s="135"/>
      <c r="M46" s="135"/>
      <c r="N46" s="135"/>
      <c r="O46" s="135"/>
      <c r="P46" s="135"/>
      <c r="Q46" s="129" t="n">
        <f aca="false">IF($G$15=FALSE(),FALSE(),IF($B46&gt;=$E$15,TRUE(),FALSE()))</f>
        <v>0</v>
      </c>
      <c r="R46" s="129"/>
      <c r="S46" s="130" t="n">
        <f aca="false">IF(E46="",0,INT(E46)+((E46-INT(E46))/100*60))</f>
        <v>0</v>
      </c>
      <c r="T46" s="130" t="n">
        <f aca="false">IF(F46="",0,INT(F46)+((F46-INT(F46))*100/60))</f>
        <v>0</v>
      </c>
      <c r="U46" s="130" t="n">
        <f aca="false">IF(G46="",0,INT(G46)+((G46-INT(G46))*100/60))</f>
        <v>0</v>
      </c>
      <c r="V46" s="130" t="n">
        <f aca="false">IF(H46="",0,INT(H46)+((H46-INT(H46))*100/60))</f>
        <v>0</v>
      </c>
      <c r="W46" s="130" t="n">
        <f aca="false">IF(I46="","",INT(I46)+((I46-INT(I46))/100*60))</f>
        <v>0</v>
      </c>
      <c r="X46" s="130" t="n">
        <f aca="false">IF(J46="","",INT(J46)+((J46-INT(J46))/100*60))</f>
        <v>0</v>
      </c>
      <c r="Y46" s="130" t="n">
        <f aca="false">IF(K46="","",INT(K46)+((K46-INT(K46))/100*60))</f>
        <v>0</v>
      </c>
      <c r="Z46" s="130"/>
      <c r="AE46" s="131"/>
    </row>
    <row r="47" customFormat="false" ht="20.25" hidden="false" customHeight="true" outlineLevel="0" collapsed="false">
      <c r="A47" s="120" t="str">
        <f aca="false">TEXT(B47,"TTTT")</f>
        <v>Sonntag</v>
      </c>
      <c r="B47" s="132" t="n">
        <f aca="false">($A$19+ROW(B28)-1)*(MONTH(B46+1)=MONTH($A$19))</f>
        <v>43128</v>
      </c>
      <c r="C47" s="133"/>
      <c r="D47" s="134"/>
      <c r="E47" s="124" t="str">
        <f aca="false">IF(OR(A47="Samstag",A47="Sonntag",C47="UU"),"", IF(C47="SV",D47, IF(OR($E$15="",B47&lt;$E$15),IF($N$11=0,HLOOKUP($A47,$I$9:$M$10,2,0),IF($N$11=$F$10,HLOOKUP($A47,$I$9:$M$11,3,0),"FEHLER")), IF($N$15=0,HLOOKUP($A47,$I$13:$M$14,2,0),IF($N$15=$F$14,HLOOKUP($A47,$I$13:$M$15,3,0),"FEHLER")))))</f>
        <v/>
      </c>
      <c r="F47" s="125"/>
      <c r="G47" s="125"/>
      <c r="H47" s="125"/>
      <c r="I47" s="126" t="n">
        <f aca="false">IF(OR(C47="K",C47="U",C47="F"),E47,IF(C47="SU",IF(H47="",D47,((V47-T47)-U47)+D47),IF(AND(H47="",E47=""),0,(V47-T47)-U47)))</f>
        <v>0</v>
      </c>
      <c r="J47" s="126" t="n">
        <f aca="false">IF(E47="",I47,I47-E47)</f>
        <v>0</v>
      </c>
      <c r="K47" s="127" t="n">
        <f aca="false">SUM(K46,J47)</f>
        <v>0</v>
      </c>
      <c r="L47" s="135"/>
      <c r="M47" s="135"/>
      <c r="N47" s="135"/>
      <c r="O47" s="135"/>
      <c r="P47" s="135"/>
      <c r="Q47" s="129" t="n">
        <f aca="false">IF($G$15=FALSE(),FALSE(),IF($B47&gt;=$E$15,TRUE(),FALSE()))</f>
        <v>0</v>
      </c>
      <c r="R47" s="129"/>
      <c r="S47" s="130" t="n">
        <f aca="false">IF(E47="",0,INT(E47)+((E47-INT(E47))/100*60))</f>
        <v>0</v>
      </c>
      <c r="T47" s="130" t="n">
        <f aca="false">IF(F47="",0,INT(F47)+((F47-INT(F47))*100/60))</f>
        <v>0</v>
      </c>
      <c r="U47" s="130" t="n">
        <f aca="false">IF(G47="",0,INT(G47)+((G47-INT(G47))*100/60))</f>
        <v>0</v>
      </c>
      <c r="V47" s="130" t="n">
        <f aca="false">IF(H47="",0,INT(H47)+((H47-INT(H47))*100/60))</f>
        <v>0</v>
      </c>
      <c r="W47" s="130" t="n">
        <f aca="false">IF(I47="","",INT(I47)+((I47-INT(I47))/100*60))</f>
        <v>0</v>
      </c>
      <c r="X47" s="130" t="n">
        <f aca="false">IF(J47="","",INT(J47)+((J47-INT(J47))/100*60))</f>
        <v>0</v>
      </c>
      <c r="Y47" s="130" t="n">
        <f aca="false">IF(K47="","",INT(K47)+((K47-INT(K47))/100*60))</f>
        <v>0</v>
      </c>
      <c r="Z47" s="130"/>
      <c r="AE47" s="131"/>
    </row>
    <row r="48" customFormat="false" ht="20.25" hidden="false" customHeight="true" outlineLevel="0" collapsed="false">
      <c r="A48" s="120" t="str">
        <f aca="false">TEXT(B48,"TTTT")</f>
        <v>Montag</v>
      </c>
      <c r="B48" s="132" t="n">
        <f aca="false">($A$19+ROW(B29)-1)*(MONTH(B47+1)=MONTH($A$19))</f>
        <v>43129</v>
      </c>
      <c r="C48" s="133"/>
      <c r="D48" s="134"/>
      <c r="E48" s="124" t="n">
        <f aca="false">IF(OR(A48="Samstag",A48="Sonntag",C48="UU"),"", IF(C48="SV",D48, IF(OR($E$15="",B48&lt;$E$15),IF($N$11=0,HLOOKUP($A48,$I$9:$M$10,2,0),IF($N$11=$F$10,HLOOKUP($A48,$I$9:$M$11,3,0),"FEHLER")), IF($N$15=0,HLOOKUP($A48,$I$13:$M$14,2,0),IF($N$15=$F$14,HLOOKUP($A48,$I$13:$M$15,3,0),"FEHLER")))))</f>
        <v>0</v>
      </c>
      <c r="F48" s="125"/>
      <c r="G48" s="125"/>
      <c r="H48" s="125"/>
      <c r="I48" s="126" t="n">
        <f aca="false">IF(OR(C48="K",C48="U",C48="F"),E48,IF(C48="SU",IF(H48="",D48,((V48-T48)-U48)+D48),IF(AND(H48="",E48=""),0,(V48-T48)-U48)))</f>
        <v>0</v>
      </c>
      <c r="J48" s="126" t="n">
        <f aca="false">IF(E48="",I48,I48-E48)</f>
        <v>0</v>
      </c>
      <c r="K48" s="127" t="n">
        <f aca="false">SUM(K47,J48)</f>
        <v>0</v>
      </c>
      <c r="L48" s="135"/>
      <c r="M48" s="135"/>
      <c r="N48" s="135"/>
      <c r="O48" s="135"/>
      <c r="P48" s="135"/>
      <c r="Q48" s="129" t="n">
        <f aca="false">IF($G$15=FALSE(),FALSE(),IF($B48&gt;=$E$15,TRUE(),FALSE()))</f>
        <v>0</v>
      </c>
      <c r="R48" s="129"/>
      <c r="S48" s="130" t="n">
        <f aca="false">IF(E48="",0,INT(E48)+((E48-INT(E48))/100*60))</f>
        <v>0</v>
      </c>
      <c r="T48" s="130" t="n">
        <f aca="false">IF(F48="",0,INT(F48)+((F48-INT(F48))*100/60))</f>
        <v>0</v>
      </c>
      <c r="U48" s="130" t="n">
        <f aca="false">IF(G48="",0,INT(G48)+((G48-INT(G48))*100/60))</f>
        <v>0</v>
      </c>
      <c r="V48" s="130" t="n">
        <f aca="false">IF(H48="",0,INT(H48)+((H48-INT(H48))*100/60))</f>
        <v>0</v>
      </c>
      <c r="W48" s="130" t="n">
        <f aca="false">IF(I48="","",INT(I48)+((I48-INT(I48))/100*60))</f>
        <v>0</v>
      </c>
      <c r="X48" s="130" t="n">
        <f aca="false">IF(J48="","",INT(J48)+((J48-INT(J48))/100*60))</f>
        <v>0</v>
      </c>
      <c r="Y48" s="130" t="n">
        <f aca="false">IF(K48="","",INT(K48)+((K48-INT(K48))/100*60))</f>
        <v>0</v>
      </c>
      <c r="Z48" s="130"/>
      <c r="AE48" s="131"/>
    </row>
    <row r="49" customFormat="false" ht="20.25" hidden="false" customHeight="true" outlineLevel="0" collapsed="false">
      <c r="A49" s="120" t="str">
        <f aca="false">TEXT(B49,"TTTT")</f>
        <v>Dienstag</v>
      </c>
      <c r="B49" s="132" t="n">
        <f aca="false">($A$19+ROW(B30)-1)*(MONTH(B48+1)=MONTH($A$19))</f>
        <v>43130</v>
      </c>
      <c r="C49" s="133"/>
      <c r="D49" s="134"/>
      <c r="E49" s="124" t="n">
        <f aca="false">IF(OR(A49="Samstag",A49="Sonntag",C49="UU"),"", IF(C49="SV",D49, IF(OR($E$15="",B49&lt;$E$15),IF($N$11=0,HLOOKUP($A49,$I$9:$M$10,2,0),IF($N$11=$F$10,HLOOKUP($A49,$I$9:$M$11,3,0),"FEHLER")), IF($N$15=0,HLOOKUP($A49,$I$13:$M$14,2,0),IF($N$15=$F$14,HLOOKUP($A49,$I$13:$M$15,3,0),"FEHLER")))))</f>
        <v>0</v>
      </c>
      <c r="F49" s="125"/>
      <c r="G49" s="125"/>
      <c r="H49" s="125"/>
      <c r="I49" s="126" t="n">
        <f aca="false">IF(OR(C49="K",C49="U",C49="F"),E49,IF(C49="SU",IF(H49="",D49,((V49-T49)-U49)+D49),IF(AND(H49="",E49=""),0,(V49-T49)-U49)))</f>
        <v>0</v>
      </c>
      <c r="J49" s="126" t="n">
        <f aca="false">IF(E49="",I49,I49-E49)</f>
        <v>0</v>
      </c>
      <c r="K49" s="127" t="n">
        <f aca="false">SUM(K48,J49)</f>
        <v>0</v>
      </c>
      <c r="L49" s="135"/>
      <c r="M49" s="135"/>
      <c r="N49" s="135"/>
      <c r="O49" s="135"/>
      <c r="P49" s="135"/>
      <c r="Q49" s="129" t="n">
        <f aca="false">IF($G$15=FALSE(),FALSE(),IF($B49&gt;=$E$15,TRUE(),FALSE()))</f>
        <v>0</v>
      </c>
      <c r="R49" s="129"/>
      <c r="S49" s="130" t="n">
        <f aca="false">IF(E49="",0,INT(E49)+((E49-INT(E49))/100*60))</f>
        <v>0</v>
      </c>
      <c r="T49" s="130" t="n">
        <f aca="false">IF(F49="",0,INT(F49)+((F49-INT(F49))*100/60))</f>
        <v>0</v>
      </c>
      <c r="U49" s="130" t="n">
        <f aca="false">IF(G49="",0,INT(G49)+((G49-INT(G49))*100/60))</f>
        <v>0</v>
      </c>
      <c r="V49" s="130" t="n">
        <f aca="false">IF(H49="",0,INT(H49)+((H49-INT(H49))*100/60))</f>
        <v>0</v>
      </c>
      <c r="W49" s="130" t="n">
        <f aca="false">IF(I49="","",INT(I49)+((I49-INT(I49))/100*60))</f>
        <v>0</v>
      </c>
      <c r="X49" s="130" t="n">
        <f aca="false">IF(J49="","",INT(J49)+((J49-INT(J49))/100*60))</f>
        <v>0</v>
      </c>
      <c r="Y49" s="130" t="n">
        <f aca="false">IF(K49="","",INT(K49)+((K49-INT(K49))/100*60))</f>
        <v>0</v>
      </c>
      <c r="Z49" s="130"/>
      <c r="AE49" s="131"/>
    </row>
    <row r="50" customFormat="false" ht="20.25" hidden="false" customHeight="true" outlineLevel="0" collapsed="false">
      <c r="A50" s="120" t="str">
        <f aca="false">TEXT(B50,"TTTT")</f>
        <v>Mittwoch</v>
      </c>
      <c r="B50" s="132" t="n">
        <f aca="false">($A$19+ROW(B31)-1)*(MONTH(B49+1)=MONTH($A$19))</f>
        <v>43131</v>
      </c>
      <c r="C50" s="137"/>
      <c r="D50" s="138"/>
      <c r="E50" s="124" t="n">
        <f aca="false">IF(OR(A50="Samstag",A50="Sonntag",C50="UU"),"", IF(C50="SV",D50, IF(OR($E$15="",B50&lt;$E$15),IF($N$11=0,HLOOKUP($A50,$I$9:$M$10,2,0),IF($N$11=$F$10,HLOOKUP($A50,$I$9:$M$11,3,0),"FEHLER")), IF($N$15=0,HLOOKUP($A50,$I$13:$M$14,2,0),IF($N$15=$F$14,HLOOKUP($A50,$I$13:$M$15,3,0),"FEHLER")))))</f>
        <v>0</v>
      </c>
      <c r="F50" s="139"/>
      <c r="G50" s="139"/>
      <c r="H50" s="139"/>
      <c r="I50" s="126" t="n">
        <f aca="false">IF(OR(C50="K",C50="U",C50="F"),E50,IF(C50="SU",IF(H50="",D50,((V50-T50)-U50)+D50),IF(AND(H50="",E50=""),0,(V50-T50)-U50)))</f>
        <v>0</v>
      </c>
      <c r="J50" s="140" t="n">
        <f aca="false">IF(E50="",I50,I50-E50)</f>
        <v>0</v>
      </c>
      <c r="K50" s="141" t="n">
        <f aca="false">SUM(K49,J50)</f>
        <v>0</v>
      </c>
      <c r="L50" s="142"/>
      <c r="M50" s="142"/>
      <c r="N50" s="142"/>
      <c r="O50" s="142"/>
      <c r="P50" s="142"/>
      <c r="Q50" s="129" t="n">
        <f aca="false">IF($G$15=FALSE(),FALSE(),IF($B50&gt;=$E$15,TRUE(),FALSE()))</f>
        <v>0</v>
      </c>
      <c r="R50" s="129"/>
      <c r="S50" s="143" t="n">
        <f aca="false">IF(E50="",0,INT(E50)+((E50-INT(E50))/100*60))</f>
        <v>0</v>
      </c>
      <c r="T50" s="143" t="n">
        <f aca="false">IF(F50="",0,INT(F50)+((F50-INT(F50))*100/60))</f>
        <v>0</v>
      </c>
      <c r="U50" s="143" t="n">
        <f aca="false">IF(G50="",0,INT(G50)+((G50-INT(G50))*100/60))</f>
        <v>0</v>
      </c>
      <c r="V50" s="143" t="n">
        <f aca="false">IF(H50="",0,INT(H50)+((H50-INT(H50))*100/60))</f>
        <v>0</v>
      </c>
      <c r="W50" s="143" t="n">
        <f aca="false">IF(I50="","",INT(I50)+((I50-INT(I50))/100*60))</f>
        <v>0</v>
      </c>
      <c r="X50" s="143" t="n">
        <f aca="false">IF(J50="","",INT(J50)+((J50-INT(J50))/100*60))</f>
        <v>0</v>
      </c>
      <c r="Y50" s="143" t="n">
        <f aca="false">IF(K50="","",INT(K50)+((K50-INT(K50))/100*60))</f>
        <v>0</v>
      </c>
      <c r="Z50" s="144"/>
      <c r="AE50" s="131"/>
    </row>
    <row r="51" customFormat="false" ht="18.75" hidden="false" customHeight="true" outlineLevel="0" collapsed="false">
      <c r="B51" s="145" t="s">
        <v>41</v>
      </c>
      <c r="C51" s="146"/>
      <c r="D51" s="147"/>
      <c r="E51" s="147" t="s">
        <v>39</v>
      </c>
      <c r="F51" s="148"/>
      <c r="G51" s="148"/>
      <c r="H51" s="148"/>
      <c r="I51" s="147" t="s">
        <v>40</v>
      </c>
      <c r="J51" s="147" t="s">
        <v>42</v>
      </c>
      <c r="K51" s="147" t="s">
        <v>43</v>
      </c>
      <c r="L51" s="149"/>
      <c r="M51" s="149"/>
      <c r="N51" s="149"/>
      <c r="O51" s="149"/>
      <c r="P51" s="150"/>
      <c r="Q51" s="151"/>
      <c r="R51" s="152"/>
      <c r="S51" s="130" t="n">
        <f aca="false">IF(E52="",0,INT(E52)+((E52-INT(E52))/100*60))</f>
        <v>0</v>
      </c>
      <c r="T51" s="152"/>
      <c r="U51" s="152"/>
      <c r="W51" s="144" t="n">
        <f aca="false">IF(I52="","",INT(I52)+((I52-INT(I52))/100*60))</f>
        <v>0</v>
      </c>
      <c r="X51" s="130" t="n">
        <f aca="false">IF(J52="","",INT(J52)+((J52-INT(J52))/100*60))</f>
        <v>0</v>
      </c>
      <c r="Y51" s="153" t="n">
        <f aca="false">IF(K52="","",INT(K52)+((K52-INT(K52))/100*60))</f>
        <v>0</v>
      </c>
      <c r="Z51" s="153"/>
      <c r="AE51" s="131"/>
    </row>
    <row r="52" customFormat="false" ht="18.75" hidden="false" customHeight="true" outlineLevel="0" collapsed="false">
      <c r="B52" s="154"/>
      <c r="C52" s="155"/>
      <c r="D52" s="156"/>
      <c r="E52" s="157" t="n">
        <f aca="false">SUM(E20:E50)</f>
        <v>0</v>
      </c>
      <c r="F52" s="158"/>
      <c r="G52" s="159"/>
      <c r="H52" s="156"/>
      <c r="I52" s="157" t="n">
        <f aca="false">SUM(I20:I50)</f>
        <v>0</v>
      </c>
      <c r="J52" s="157" t="n">
        <f aca="false">SUM(J20:J50)</f>
        <v>0</v>
      </c>
      <c r="K52" s="160" t="n">
        <f aca="false">K50</f>
        <v>0</v>
      </c>
      <c r="L52" s="161"/>
      <c r="M52" s="161"/>
      <c r="N52" s="161"/>
      <c r="O52" s="161"/>
      <c r="P52" s="162"/>
      <c r="Q52" s="163"/>
      <c r="R52" s="164"/>
      <c r="S52" s="165" t="n">
        <f aca="false">E52/24</f>
        <v>0</v>
      </c>
      <c r="T52" s="164"/>
      <c r="U52" s="164"/>
      <c r="W52" s="165" t="n">
        <f aca="false">I52/24</f>
        <v>0</v>
      </c>
      <c r="X52" s="165" t="n">
        <f aca="false">IF(X51&lt;0,"-"&amp;TEXT((X51*-1)/24,"[h]:mm"),X51/24)</f>
        <v>0</v>
      </c>
      <c r="AE52" s="131"/>
    </row>
    <row r="53" customFormat="false" ht="15" hidden="false" customHeight="false" outlineLevel="0" collapsed="false">
      <c r="B53" s="166"/>
      <c r="C53" s="166"/>
      <c r="D53" s="166"/>
      <c r="E53" s="166"/>
      <c r="F53" s="167"/>
      <c r="G53" s="168"/>
      <c r="H53" s="169" t="s">
        <v>44</v>
      </c>
      <c r="I53" s="1"/>
      <c r="J53" s="170"/>
      <c r="K53" s="171"/>
      <c r="L53" s="172"/>
      <c r="M53" s="172"/>
      <c r="N53" s="172"/>
      <c r="O53" s="172"/>
      <c r="P53" s="173"/>
      <c r="Q53" s="173"/>
      <c r="R53" s="174"/>
      <c r="S53" s="174"/>
      <c r="T53" s="174"/>
      <c r="U53" s="174"/>
      <c r="X53" s="130" t="n">
        <f aca="false">IF(X51&lt;0,X51*-1,X51)</f>
        <v>0</v>
      </c>
      <c r="AE53" s="131"/>
    </row>
    <row r="54" customFormat="false" ht="15" hidden="false" customHeight="false" outlineLevel="0" collapsed="false">
      <c r="B54" s="166"/>
      <c r="C54" s="166"/>
      <c r="D54" s="166"/>
      <c r="E54" s="166"/>
      <c r="F54" s="167"/>
      <c r="G54" s="168"/>
      <c r="H54" s="175" t="s">
        <v>45</v>
      </c>
      <c r="I54" s="170"/>
      <c r="J54" s="170"/>
      <c r="K54" s="171"/>
      <c r="L54" s="172"/>
      <c r="M54" s="172"/>
      <c r="N54" s="172"/>
      <c r="O54" s="172"/>
      <c r="P54" s="173"/>
      <c r="Q54" s="173"/>
      <c r="R54" s="174"/>
      <c r="S54" s="174"/>
      <c r="T54" s="174"/>
      <c r="U54" s="174"/>
      <c r="X54" s="165" t="n">
        <f aca="false">X53/24</f>
        <v>0</v>
      </c>
      <c r="AE54" s="131"/>
    </row>
    <row r="55" customFormat="false" ht="15" hidden="false" customHeight="false" outlineLevel="0" collapsed="false">
      <c r="B55" s="176"/>
      <c r="C55" s="176"/>
      <c r="D55" s="176"/>
      <c r="E55" s="176"/>
      <c r="F55" s="176"/>
      <c r="G55" s="176"/>
      <c r="H55" s="177" t="s">
        <v>46</v>
      </c>
      <c r="I55" s="1"/>
      <c r="J55" s="1"/>
      <c r="AE55" s="131"/>
    </row>
    <row r="56" customFormat="false" ht="15" hidden="false" customHeight="false" outlineLevel="0" collapsed="false">
      <c r="B56" s="177"/>
      <c r="C56" s="177"/>
      <c r="D56" s="177"/>
      <c r="E56" s="177"/>
      <c r="F56" s="177"/>
      <c r="G56" s="177"/>
      <c r="H56" s="120" t="s">
        <v>47</v>
      </c>
      <c r="I56" s="178"/>
      <c r="J56" s="4"/>
      <c r="K56" s="179"/>
      <c r="L56" s="179"/>
      <c r="M56" s="179"/>
      <c r="N56" s="179"/>
      <c r="O56" s="179"/>
      <c r="P56" s="180"/>
      <c r="Q56" s="180"/>
      <c r="R56" s="181"/>
      <c r="S56" s="181"/>
      <c r="T56" s="181"/>
      <c r="U56" s="181"/>
      <c r="AE56" s="131"/>
    </row>
    <row r="57" customFormat="false" ht="15" hidden="false" customHeight="false" outlineLevel="0" collapsed="false">
      <c r="B57" s="182"/>
      <c r="C57" s="182"/>
      <c r="D57" s="182"/>
      <c r="E57" s="182"/>
      <c r="F57" s="182"/>
      <c r="G57" s="182"/>
      <c r="H57" s="183" t="s">
        <v>48</v>
      </c>
      <c r="I57" s="1"/>
      <c r="J57" s="1"/>
      <c r="K57" s="184"/>
      <c r="L57" s="184"/>
      <c r="M57" s="184"/>
      <c r="N57" s="184"/>
      <c r="O57" s="184"/>
      <c r="P57" s="185"/>
      <c r="AE57" s="131"/>
    </row>
    <row r="58" customFormat="false" ht="15" hidden="false" customHeight="false" outlineLevel="0" collapsed="false">
      <c r="B58" s="186" t="s">
        <v>49</v>
      </c>
      <c r="C58" s="187" t="s">
        <v>50</v>
      </c>
      <c r="D58" s="187"/>
      <c r="E58" s="187"/>
      <c r="F58" s="187"/>
      <c r="G58" s="187"/>
      <c r="H58" s="120" t="s">
        <v>51</v>
      </c>
      <c r="I58" s="188"/>
      <c r="J58" s="1"/>
      <c r="K58" s="186" t="s">
        <v>49</v>
      </c>
      <c r="L58" s="189" t="s">
        <v>52</v>
      </c>
      <c r="M58" s="189"/>
      <c r="N58" s="189"/>
      <c r="O58" s="189"/>
      <c r="P58" s="189"/>
      <c r="AE58" s="131"/>
    </row>
    <row r="59" customFormat="false" ht="15" hidden="false" customHeight="false" outlineLevel="0" collapsed="false">
      <c r="B59" s="186"/>
      <c r="C59" s="189"/>
      <c r="D59" s="189"/>
      <c r="E59" s="189"/>
      <c r="F59" s="189"/>
      <c r="G59" s="189"/>
      <c r="H59" s="120" t="s">
        <v>53</v>
      </c>
      <c r="I59" s="188"/>
      <c r="J59" s="1"/>
      <c r="K59" s="186"/>
      <c r="L59" s="189"/>
      <c r="M59" s="189"/>
      <c r="N59" s="189"/>
      <c r="O59" s="189"/>
      <c r="P59" s="189"/>
      <c r="AE59" s="131"/>
    </row>
    <row r="60" customFormat="false" ht="15" hidden="false" customHeight="false" outlineLevel="0" collapsed="false">
      <c r="H60" s="190" t="s">
        <v>54</v>
      </c>
      <c r="I60" s="120"/>
      <c r="J60" s="191" t="n">
        <v>42114</v>
      </c>
      <c r="V60" s="4"/>
      <c r="AE60" s="131"/>
    </row>
  </sheetData>
  <sheetProtection sheet="true" password="ff69" objects="true" scenarios="true" selectLockedCells="true"/>
  <mergeCells count="46">
    <mergeCell ref="B2:H2"/>
    <mergeCell ref="I2:J2"/>
    <mergeCell ref="E5:H5"/>
    <mergeCell ref="M5:O5"/>
    <mergeCell ref="E7:H7"/>
    <mergeCell ref="M7:O7"/>
    <mergeCell ref="E15:F15"/>
    <mergeCell ref="C18:E18"/>
    <mergeCell ref="F18:H18"/>
    <mergeCell ref="I18:K18"/>
    <mergeCell ref="L18:P18"/>
    <mergeCell ref="L19:P19"/>
    <mergeCell ref="L20:P20"/>
    <mergeCell ref="L21:P21"/>
    <mergeCell ref="L22:P22"/>
    <mergeCell ref="L23:P23"/>
    <mergeCell ref="L24:P24"/>
    <mergeCell ref="L25:P25"/>
    <mergeCell ref="L26:P26"/>
    <mergeCell ref="L27:P27"/>
    <mergeCell ref="L28:P28"/>
    <mergeCell ref="L29:P29"/>
    <mergeCell ref="L30:P30"/>
    <mergeCell ref="L31:P31"/>
    <mergeCell ref="L32:P32"/>
    <mergeCell ref="L33:P33"/>
    <mergeCell ref="L34:P34"/>
    <mergeCell ref="L35:P35"/>
    <mergeCell ref="L36:P36"/>
    <mergeCell ref="L37:P37"/>
    <mergeCell ref="L38:P38"/>
    <mergeCell ref="L39:P39"/>
    <mergeCell ref="L40:P40"/>
    <mergeCell ref="L41:P41"/>
    <mergeCell ref="L42:P42"/>
    <mergeCell ref="L43:P43"/>
    <mergeCell ref="L44:P44"/>
    <mergeCell ref="L45:P45"/>
    <mergeCell ref="L46:P46"/>
    <mergeCell ref="L47:P47"/>
    <mergeCell ref="L48:P48"/>
    <mergeCell ref="L49:P49"/>
    <mergeCell ref="L50:P50"/>
    <mergeCell ref="K56:L56"/>
    <mergeCell ref="C58:G58"/>
    <mergeCell ref="L58:P58"/>
  </mergeCells>
  <conditionalFormatting sqref="L20:O22;C51:O51;C20:E50">
    <cfRule type="expression" priority="2" aboveAverage="0" equalAverage="0" bottom="0" percent="0" rank="0" text="" dxfId="0">
      <formula>OR(($A20="Samstag"),($A20="Sonntag"))</formula>
    </cfRule>
  </conditionalFormatting>
  <conditionalFormatting sqref="L23:O23">
    <cfRule type="expression" priority="3" aboveAverage="0" equalAverage="0" bottom="0" percent="0" rank="0" text="" dxfId="1">
      <formula>OR(($A23="Samstag"),($A23="Sonntag"))</formula>
    </cfRule>
  </conditionalFormatting>
  <conditionalFormatting sqref="L24:O50">
    <cfRule type="expression" priority="4" aboveAverage="0" equalAverage="0" bottom="0" percent="0" rank="0" text="" dxfId="2">
      <formula>OR(($A24="Samstag"),($A24="Sonntag"))</formula>
    </cfRule>
  </conditionalFormatting>
  <conditionalFormatting sqref="B20:B50">
    <cfRule type="expression" priority="5" aboveAverage="0" equalAverage="0" bottom="0" percent="0" rank="0" text="" dxfId="3">
      <formula>OR(($A20="Samstag"),($A20="Sonntag"))</formula>
    </cfRule>
    <cfRule type="expression" priority="6" aboveAverage="0" equalAverage="0" bottom="0" percent="0" rank="0" text="" dxfId="4">
      <formula>$Q20=TRUE()</formula>
    </cfRule>
  </conditionalFormatting>
  <conditionalFormatting sqref="F30:H30">
    <cfRule type="expression" priority="7" aboveAverage="0" equalAverage="0" bottom="0" percent="0" rank="0" text="" dxfId="5">
      <formula>OR(($A30="Samstag"),($A30="Sonntag"))</formula>
    </cfRule>
  </conditionalFormatting>
  <conditionalFormatting sqref="F30:H30">
    <cfRule type="expression" priority="8" aboveAverage="0" equalAverage="0" bottom="0" percent="0" rank="0" text="" dxfId="6">
      <formula>OR(($A30="Samstag"),($A30="Sonntag"))</formula>
    </cfRule>
  </conditionalFormatting>
  <conditionalFormatting sqref="F50:H50">
    <cfRule type="expression" priority="9" aboveAverage="0" equalAverage="0" bottom="0" percent="0" rank="0" text="" dxfId="7">
      <formula>OR(($A50="Samstag"),($A50="Sonntag"))</formula>
    </cfRule>
  </conditionalFormatting>
  <conditionalFormatting sqref="F50:H50">
    <cfRule type="expression" priority="10" aboveAverage="0" equalAverage="0" bottom="0" percent="0" rank="0" text="" dxfId="8">
      <formula>OR(($A50="Samstag"),($A50="Sonntag"))</formula>
    </cfRule>
  </conditionalFormatting>
  <conditionalFormatting sqref="F44:H44">
    <cfRule type="expression" priority="11" aboveAverage="0" equalAverage="0" bottom="0" percent="0" rank="0" text="" dxfId="9">
      <formula>OR(($A44="Samstag"),($A44="Sonntag"))</formula>
    </cfRule>
  </conditionalFormatting>
  <conditionalFormatting sqref="F30:H30">
    <cfRule type="expression" priority="12" aboveAverage="0" equalAverage="0" bottom="0" percent="0" rank="0" text="" dxfId="10">
      <formula>OR(($A30="Samstag"),($A30="Sonntag"))</formula>
    </cfRule>
  </conditionalFormatting>
  <conditionalFormatting sqref="F22:H23">
    <cfRule type="expression" priority="13" aboveAverage="0" equalAverage="0" bottom="0" percent="0" rank="0" text="" dxfId="11">
      <formula>OR(($A22="Samstag"),($A22="Sonntag"))</formula>
    </cfRule>
  </conditionalFormatting>
  <conditionalFormatting sqref="F22:H22">
    <cfRule type="expression" priority="14" aboveAverage="0" equalAverage="0" bottom="0" percent="0" rank="0" text="" dxfId="12">
      <formula>OR(($A22="Samstag"),($A22="Sonntag"))</formula>
    </cfRule>
  </conditionalFormatting>
  <conditionalFormatting sqref="F23:H23">
    <cfRule type="expression" priority="15" aboveAverage="0" equalAverage="0" bottom="0" percent="0" rank="0" text="" dxfId="13">
      <formula>OR(($A23="Samstag"),($A23="Sonntag"))</formula>
    </cfRule>
  </conditionalFormatting>
  <conditionalFormatting sqref="F37:H37">
    <cfRule type="expression" priority="16" aboveAverage="0" equalAverage="0" bottom="0" percent="0" rank="0" text="" dxfId="14">
      <formula>OR(($A37="Samstag"),($A37="Sonntag"))</formula>
    </cfRule>
  </conditionalFormatting>
  <conditionalFormatting sqref="F37:H37">
    <cfRule type="expression" priority="17" aboveAverage="0" equalAverage="0" bottom="0" percent="0" rank="0" text="" dxfId="15">
      <formula>OR(($A37="Samstag"),($A37="Sonntag"))</formula>
    </cfRule>
  </conditionalFormatting>
  <conditionalFormatting sqref="F37:H37">
    <cfRule type="expression" priority="18" aboveAverage="0" equalAverage="0" bottom="0" percent="0" rank="0" text="" dxfId="16">
      <formula>OR(($A37="Samstag"),($A37="Sonntag"))</formula>
    </cfRule>
  </conditionalFormatting>
  <conditionalFormatting sqref="F44:H44">
    <cfRule type="expression" priority="19" aboveAverage="0" equalAverage="0" bottom="0" percent="0" rank="0" text="" dxfId="17">
      <formula>OR(($A44="Samstag"),($A44="Sonntag"))</formula>
    </cfRule>
  </conditionalFormatting>
  <conditionalFormatting sqref="F44:H44">
    <cfRule type="expression" priority="20" aboveAverage="0" equalAverage="0" bottom="0" percent="0" rank="0" text="" dxfId="18">
      <formula>OR(($A44="Samstag"),($A44="Sonntag"))</formula>
    </cfRule>
  </conditionalFormatting>
  <conditionalFormatting sqref="F20:H20">
    <cfRule type="expression" priority="21" aboveAverage="0" equalAverage="0" bottom="0" percent="0" rank="0" text="" dxfId="19">
      <formula>OR(($A20="Samstag"),($A20="Sonntag"))</formula>
    </cfRule>
  </conditionalFormatting>
  <conditionalFormatting sqref="F20:H20">
    <cfRule type="expression" priority="22" aboveAverage="0" equalAverage="0" bottom="0" percent="0" rank="0" text="" dxfId="20">
      <formula>OR(($A20="Samstag"),($A20="Sonntag"))</formula>
    </cfRule>
  </conditionalFormatting>
  <conditionalFormatting sqref="G21">
    <cfRule type="expression" priority="23" aboveAverage="0" equalAverage="0" bottom="0" percent="0" rank="0" text="" dxfId="21">
      <formula>OR(($A21="Samstag"),($A21="Sonntag"))</formula>
    </cfRule>
  </conditionalFormatting>
  <conditionalFormatting sqref="G21">
    <cfRule type="expression" priority="24" aboveAverage="0" equalAverage="0" bottom="0" percent="0" rank="0" text="" dxfId="22">
      <formula>OR(($A21="Samstag"),($A21="Sonntag"))</formula>
    </cfRule>
  </conditionalFormatting>
  <conditionalFormatting sqref="F29:H29">
    <cfRule type="expression" priority="25" aboveAverage="0" equalAverage="0" bottom="0" percent="0" rank="0" text="" dxfId="23">
      <formula>OR(($A29="Samstag"),($A29="Sonntag"))</formula>
    </cfRule>
  </conditionalFormatting>
  <conditionalFormatting sqref="F29:H29">
    <cfRule type="expression" priority="26" aboveAverage="0" equalAverage="0" bottom="0" percent="0" rank="0" text="" dxfId="24">
      <formula>OR(($A29="Samstag"),($A29="Sonntag"))</formula>
    </cfRule>
  </conditionalFormatting>
  <conditionalFormatting sqref="F36:H36">
    <cfRule type="expression" priority="27" aboveAverage="0" equalAverage="0" bottom="0" percent="0" rank="0" text="" dxfId="25">
      <formula>OR(($A36="Samstag"),($A36="Sonntag"))</formula>
    </cfRule>
  </conditionalFormatting>
  <conditionalFormatting sqref="F36:H36">
    <cfRule type="expression" priority="28" aboveAverage="0" equalAverage="0" bottom="0" percent="0" rank="0" text="" dxfId="26">
      <formula>OR(($A36="Samstag"),($A36="Sonntag"))</formula>
    </cfRule>
  </conditionalFormatting>
  <conditionalFormatting sqref="F43:H43">
    <cfRule type="expression" priority="29" aboveAverage="0" equalAverage="0" bottom="0" percent="0" rank="0" text="" dxfId="27">
      <formula>OR(($A43="Samstag"),($A43="Sonntag"))</formula>
    </cfRule>
  </conditionalFormatting>
  <conditionalFormatting sqref="F43:H43">
    <cfRule type="expression" priority="30" aboveAverage="0" equalAverage="0" bottom="0" percent="0" rank="0" text="" dxfId="28">
      <formula>OR(($A43="Samstag"),($A43="Sonntag"))</formula>
    </cfRule>
  </conditionalFormatting>
  <conditionalFormatting sqref="G24:G28">
    <cfRule type="expression" priority="31" aboveAverage="0" equalAverage="0" bottom="0" percent="0" rank="0" text="" dxfId="29">
      <formula>OR(($A24="Samstag"),($A24="Sonntag"))</formula>
    </cfRule>
  </conditionalFormatting>
  <conditionalFormatting sqref="G24:G28">
    <cfRule type="expression" priority="32" aboveAverage="0" equalAverage="0" bottom="0" percent="0" rank="0" text="" dxfId="30">
      <formula>OR(($A24="Samstag"),($A24="Sonntag"))</formula>
    </cfRule>
  </conditionalFormatting>
  <conditionalFormatting sqref="G31:G35">
    <cfRule type="expression" priority="33" aboveAverage="0" equalAverage="0" bottom="0" percent="0" rank="0" text="" dxfId="31">
      <formula>OR(($A31="Samstag"),($A31="Sonntag"))</formula>
    </cfRule>
  </conditionalFormatting>
  <conditionalFormatting sqref="G31:G35">
    <cfRule type="expression" priority="34" aboveAverage="0" equalAverage="0" bottom="0" percent="0" rank="0" text="" dxfId="32">
      <formula>OR(($A31="Samstag"),($A31="Sonntag"))</formula>
    </cfRule>
  </conditionalFormatting>
  <conditionalFormatting sqref="G38:G42">
    <cfRule type="expression" priority="35" aboveAverage="0" equalAverage="0" bottom="0" percent="0" rank="0" text="" dxfId="33">
      <formula>OR(($A38="Samstag"),($A38="Sonntag"))</formula>
    </cfRule>
  </conditionalFormatting>
  <conditionalFormatting sqref="G38:G42">
    <cfRule type="expression" priority="36" aboveAverage="0" equalAverage="0" bottom="0" percent="0" rank="0" text="" dxfId="34">
      <formula>OR(($A38="Samstag"),($A38="Sonntag"))</formula>
    </cfRule>
  </conditionalFormatting>
  <conditionalFormatting sqref="G45:G49">
    <cfRule type="expression" priority="37" aboveAverage="0" equalAverage="0" bottom="0" percent="0" rank="0" text="" dxfId="35">
      <formula>OR(($A45="Samstag"),($A45="Sonntag"))</formula>
    </cfRule>
  </conditionalFormatting>
  <conditionalFormatting sqref="G45:G49">
    <cfRule type="expression" priority="38" aboveAverage="0" equalAverage="0" bottom="0" percent="0" rank="0" text="" dxfId="36">
      <formula>OR(($A45="Samstag"),($A45="Sonntag"))</formula>
    </cfRule>
  </conditionalFormatting>
  <conditionalFormatting sqref="F21">
    <cfRule type="expression" priority="39" aboveAverage="0" equalAverage="0" bottom="0" percent="0" rank="0" text="" dxfId="37">
      <formula>OR(($A21="Samstag"),($A21="Sonntag"))</formula>
    </cfRule>
  </conditionalFormatting>
  <conditionalFormatting sqref="F21">
    <cfRule type="expression" priority="40" aboveAverage="0" equalAverage="0" bottom="0" percent="0" rank="0" text="" dxfId="38">
      <formula>OR(($A21="Samstag"),($A21="Sonntag"))</formula>
    </cfRule>
  </conditionalFormatting>
  <conditionalFormatting sqref="F24:F28">
    <cfRule type="expression" priority="41" aboveAverage="0" equalAverage="0" bottom="0" percent="0" rank="0" text="" dxfId="39">
      <formula>OR(($A24="Samstag"),($A24="Sonntag"))</formula>
    </cfRule>
  </conditionalFormatting>
  <conditionalFormatting sqref="F24:F28">
    <cfRule type="expression" priority="42" aboveAverage="0" equalAverage="0" bottom="0" percent="0" rank="0" text="" dxfId="40">
      <formula>OR(($A24="Samstag"),($A24="Sonntag"))</formula>
    </cfRule>
  </conditionalFormatting>
  <conditionalFormatting sqref="F31:F35">
    <cfRule type="expression" priority="43" aboveAverage="0" equalAverage="0" bottom="0" percent="0" rank="0" text="" dxfId="41">
      <formula>OR(($A31="Samstag"),($A31="Sonntag"))</formula>
    </cfRule>
  </conditionalFormatting>
  <conditionalFormatting sqref="F31:F35">
    <cfRule type="expression" priority="44" aboveAverage="0" equalAverage="0" bottom="0" percent="0" rank="0" text="" dxfId="42">
      <formula>OR(($A31="Samstag"),($A31="Sonntag"))</formula>
    </cfRule>
  </conditionalFormatting>
  <conditionalFormatting sqref="F38:F42">
    <cfRule type="expression" priority="45" aboveAverage="0" equalAverage="0" bottom="0" percent="0" rank="0" text="" dxfId="43">
      <formula>OR(($A38="Samstag"),($A38="Sonntag"))</formula>
    </cfRule>
  </conditionalFormatting>
  <conditionalFormatting sqref="F38:F42">
    <cfRule type="expression" priority="46" aboveAverage="0" equalAverage="0" bottom="0" percent="0" rank="0" text="" dxfId="44">
      <formula>OR(($A38="Samstag"),($A38="Sonntag"))</formula>
    </cfRule>
  </conditionalFormatting>
  <conditionalFormatting sqref="H38:H42">
    <cfRule type="expression" priority="47" aboveAverage="0" equalAverage="0" bottom="0" percent="0" rank="0" text="" dxfId="45">
      <formula>OR(($A38="Samstag"),($A38="Sonntag"))</formula>
    </cfRule>
  </conditionalFormatting>
  <conditionalFormatting sqref="H38:H42">
    <cfRule type="expression" priority="48" aboveAverage="0" equalAverage="0" bottom="0" percent="0" rank="0" text="" dxfId="46">
      <formula>OR(($A38="Samstag"),($A38="Sonntag"))</formula>
    </cfRule>
  </conditionalFormatting>
  <conditionalFormatting sqref="F45:F49">
    <cfRule type="expression" priority="49" aboveAverage="0" equalAverage="0" bottom="0" percent="0" rank="0" text="" dxfId="47">
      <formula>OR(($A45="Samstag"),($A45="Sonntag"))</formula>
    </cfRule>
  </conditionalFormatting>
  <conditionalFormatting sqref="F45:F49">
    <cfRule type="expression" priority="50" aboveAverage="0" equalAverage="0" bottom="0" percent="0" rank="0" text="" dxfId="48">
      <formula>OR(($A45="Samstag"),($A45="Sonntag"))</formula>
    </cfRule>
  </conditionalFormatting>
  <conditionalFormatting sqref="H21">
    <cfRule type="expression" priority="51" aboveAverage="0" equalAverage="0" bottom="0" percent="0" rank="0" text="" dxfId="49">
      <formula>OR(($A21="Samstag"),($A21="Sonntag"))</formula>
    </cfRule>
  </conditionalFormatting>
  <conditionalFormatting sqref="H21">
    <cfRule type="expression" priority="52" aboveAverage="0" equalAverage="0" bottom="0" percent="0" rank="0" text="" dxfId="50">
      <formula>OR(($A21="Samstag"),($A21="Sonntag"))</formula>
    </cfRule>
  </conditionalFormatting>
  <conditionalFormatting sqref="H24:H28">
    <cfRule type="expression" priority="53" aboveAverage="0" equalAverage="0" bottom="0" percent="0" rank="0" text="" dxfId="51">
      <formula>OR(($A24="Samstag"),($A24="Sonntag"))</formula>
    </cfRule>
  </conditionalFormatting>
  <conditionalFormatting sqref="H24:H28">
    <cfRule type="expression" priority="54" aboveAverage="0" equalAverage="0" bottom="0" percent="0" rank="0" text="" dxfId="52">
      <formula>OR(($A24="Samstag"),($A24="Sonntag"))</formula>
    </cfRule>
  </conditionalFormatting>
  <conditionalFormatting sqref="H31:H35">
    <cfRule type="expression" priority="55" aboveAverage="0" equalAverage="0" bottom="0" percent="0" rank="0" text="" dxfId="53">
      <formula>OR(($A31="Samstag"),($A31="Sonntag"))</formula>
    </cfRule>
  </conditionalFormatting>
  <conditionalFormatting sqref="H31:H35">
    <cfRule type="expression" priority="56" aboveAverage="0" equalAverage="0" bottom="0" percent="0" rank="0" text="" dxfId="54">
      <formula>OR(($A31="Samstag"),($A31="Sonntag"))</formula>
    </cfRule>
  </conditionalFormatting>
  <conditionalFormatting sqref="H45:H49">
    <cfRule type="expression" priority="57" aboveAverage="0" equalAverage="0" bottom="0" percent="0" rank="0" text="" dxfId="55">
      <formula>OR(($A45="Samstag"),($A45="Sonntag"))</formula>
    </cfRule>
  </conditionalFormatting>
  <conditionalFormatting sqref="H45:H49">
    <cfRule type="expression" priority="58" aboveAverage="0" equalAverage="0" bottom="0" percent="0" rank="0" text="" dxfId="56">
      <formula>OR(($A45="Samstag"),($A45="Sonntag"))</formula>
    </cfRule>
  </conditionalFormatting>
  <conditionalFormatting sqref="J30">
    <cfRule type="expression" priority="59" aboveAverage="0" equalAverage="0" bottom="0" percent="0" rank="0" text="" dxfId="57">
      <formula>OR(($A30="Samstag"),($A30="Sonntag"))</formula>
    </cfRule>
  </conditionalFormatting>
  <conditionalFormatting sqref="J30">
    <cfRule type="expression" priority="60" aboveAverage="0" equalAverage="0" bottom="0" percent="0" rank="0" text="" dxfId="58">
      <formula>OR(($A30="Samstag"),($A30="Sonntag"))</formula>
    </cfRule>
  </conditionalFormatting>
  <conditionalFormatting sqref="J50">
    <cfRule type="expression" priority="61" aboveAverage="0" equalAverage="0" bottom="0" percent="0" rank="0" text="" dxfId="59">
      <formula>OR(($A50="Samstag"),($A50="Sonntag"))</formula>
    </cfRule>
  </conditionalFormatting>
  <conditionalFormatting sqref="J50">
    <cfRule type="expression" priority="62" aboveAverage="0" equalAverage="0" bottom="0" percent="0" rank="0" text="" dxfId="60">
      <formula>OR(($A50="Samstag"),($A50="Sonntag"))</formula>
    </cfRule>
  </conditionalFormatting>
  <conditionalFormatting sqref="J44">
    <cfRule type="expression" priority="63" aboveAverage="0" equalAverage="0" bottom="0" percent="0" rank="0" text="" dxfId="61">
      <formula>OR(($A44="Samstag"),($A44="Sonntag"))</formula>
    </cfRule>
  </conditionalFormatting>
  <conditionalFormatting sqref="J30">
    <cfRule type="expression" priority="64" aboveAverage="0" equalAverage="0" bottom="0" percent="0" rank="0" text="" dxfId="62">
      <formula>OR(($A30="Samstag"),($A30="Sonntag"))</formula>
    </cfRule>
  </conditionalFormatting>
  <conditionalFormatting sqref="J22:J23">
    <cfRule type="expression" priority="65" aboveAverage="0" equalAverage="0" bottom="0" percent="0" rank="0" text="" dxfId="63">
      <formula>OR(($A22="Samstag"),($A22="Sonntag"))</formula>
    </cfRule>
  </conditionalFormatting>
  <conditionalFormatting sqref="J22">
    <cfRule type="expression" priority="66" aboveAverage="0" equalAverage="0" bottom="0" percent="0" rank="0" text="" dxfId="64">
      <formula>OR(($A22="Samstag"),($A22="Sonntag"))</formula>
    </cfRule>
  </conditionalFormatting>
  <conditionalFormatting sqref="J23">
    <cfRule type="expression" priority="67" aboveAverage="0" equalAverage="0" bottom="0" percent="0" rank="0" text="" dxfId="65">
      <formula>OR(($A23="Samstag"),($A23="Sonntag"))</formula>
    </cfRule>
  </conditionalFormatting>
  <conditionalFormatting sqref="J37">
    <cfRule type="expression" priority="68" aboveAverage="0" equalAverage="0" bottom="0" percent="0" rank="0" text="" dxfId="66">
      <formula>OR(($A37="Samstag"),($A37="Sonntag"))</formula>
    </cfRule>
  </conditionalFormatting>
  <conditionalFormatting sqref="J37">
    <cfRule type="expression" priority="69" aboveAverage="0" equalAverage="0" bottom="0" percent="0" rank="0" text="" dxfId="67">
      <formula>OR(($A37="Samstag"),($A37="Sonntag"))</formula>
    </cfRule>
  </conditionalFormatting>
  <conditionalFormatting sqref="J37">
    <cfRule type="expression" priority="70" aboveAverage="0" equalAverage="0" bottom="0" percent="0" rank="0" text="" dxfId="68">
      <formula>OR(($A37="Samstag"),($A37="Sonntag"))</formula>
    </cfRule>
  </conditionalFormatting>
  <conditionalFormatting sqref="J44">
    <cfRule type="expression" priority="71" aboveAverage="0" equalAverage="0" bottom="0" percent="0" rank="0" text="" dxfId="69">
      <formula>OR(($A44="Samstag"),($A44="Sonntag"))</formula>
    </cfRule>
  </conditionalFormatting>
  <conditionalFormatting sqref="J44">
    <cfRule type="expression" priority="72" aboveAverage="0" equalAverage="0" bottom="0" percent="0" rank="0" text="" dxfId="70">
      <formula>OR(($A44="Samstag"),($A44="Sonntag"))</formula>
    </cfRule>
  </conditionalFormatting>
  <conditionalFormatting sqref="I20:J20">
    <cfRule type="expression" priority="73" aboveAverage="0" equalAverage="0" bottom="0" percent="0" rank="0" text="" dxfId="71">
      <formula>OR(($A20="Samstag"),($A20="Sonntag"))</formula>
    </cfRule>
  </conditionalFormatting>
  <conditionalFormatting sqref="I20:J20">
    <cfRule type="expression" priority="74" aboveAverage="0" equalAverage="0" bottom="0" percent="0" rank="0" text="" dxfId="72">
      <formula>OR(($A20="Samstag"),($A20="Sonntag"))</formula>
    </cfRule>
  </conditionalFormatting>
  <conditionalFormatting sqref="J29">
    <cfRule type="expression" priority="75" aboveAverage="0" equalAverage="0" bottom="0" percent="0" rank="0" text="" dxfId="73">
      <formula>OR(($A29="Samstag"),($A29="Sonntag"))</formula>
    </cfRule>
  </conditionalFormatting>
  <conditionalFormatting sqref="J29">
    <cfRule type="expression" priority="76" aboveAverage="0" equalAverage="0" bottom="0" percent="0" rank="0" text="" dxfId="74">
      <formula>OR(($A29="Samstag"),($A29="Sonntag"))</formula>
    </cfRule>
  </conditionalFormatting>
  <conditionalFormatting sqref="J36">
    <cfRule type="expression" priority="77" aboveAverage="0" equalAverage="0" bottom="0" percent="0" rank="0" text="" dxfId="75">
      <formula>OR(($A36="Samstag"),($A36="Sonntag"))</formula>
    </cfRule>
  </conditionalFormatting>
  <conditionalFormatting sqref="J36">
    <cfRule type="expression" priority="78" aboveAverage="0" equalAverage="0" bottom="0" percent="0" rank="0" text="" dxfId="76">
      <formula>OR(($A36="Samstag"),($A36="Sonntag"))</formula>
    </cfRule>
  </conditionalFormatting>
  <conditionalFormatting sqref="J43">
    <cfRule type="expression" priority="79" aboveAverage="0" equalAverage="0" bottom="0" percent="0" rank="0" text="" dxfId="77">
      <formula>OR(($A43="Samstag"),($A43="Sonntag"))</formula>
    </cfRule>
  </conditionalFormatting>
  <conditionalFormatting sqref="J43">
    <cfRule type="expression" priority="80" aboveAverage="0" equalAverage="0" bottom="0" percent="0" rank="0" text="" dxfId="78">
      <formula>OR(($A43="Samstag"),($A43="Sonntag"))</formula>
    </cfRule>
  </conditionalFormatting>
  <conditionalFormatting sqref="J38:J42">
    <cfRule type="expression" priority="81" aboveAverage="0" equalAverage="0" bottom="0" percent="0" rank="0" text="" dxfId="79">
      <formula>OR(($A38="Samstag"),($A38="Sonntag"))</formula>
    </cfRule>
  </conditionalFormatting>
  <conditionalFormatting sqref="J38:J42">
    <cfRule type="expression" priority="82" aboveAverage="0" equalAverage="0" bottom="0" percent="0" rank="0" text="" dxfId="80">
      <formula>OR(($A38="Samstag"),($A38="Sonntag"))</formula>
    </cfRule>
  </conditionalFormatting>
  <conditionalFormatting sqref="J21">
    <cfRule type="expression" priority="83" aboveAverage="0" equalAverage="0" bottom="0" percent="0" rank="0" text="" dxfId="81">
      <formula>OR(($A21="Samstag"),($A21="Sonntag"))</formula>
    </cfRule>
  </conditionalFormatting>
  <conditionalFormatting sqref="J21">
    <cfRule type="expression" priority="84" aboveAverage="0" equalAverage="0" bottom="0" percent="0" rank="0" text="" dxfId="82">
      <formula>OR(($A21="Samstag"),($A21="Sonntag"))</formula>
    </cfRule>
  </conditionalFormatting>
  <conditionalFormatting sqref="J24:J28">
    <cfRule type="expression" priority="85" aboveAverage="0" equalAverage="0" bottom="0" percent="0" rank="0" text="" dxfId="83">
      <formula>OR(($A24="Samstag"),($A24="Sonntag"))</formula>
    </cfRule>
  </conditionalFormatting>
  <conditionalFormatting sqref="J24:J28">
    <cfRule type="expression" priority="86" aboveAverage="0" equalAverage="0" bottom="0" percent="0" rank="0" text="" dxfId="84">
      <formula>OR(($A24="Samstag"),($A24="Sonntag"))</formula>
    </cfRule>
  </conditionalFormatting>
  <conditionalFormatting sqref="J31:J35">
    <cfRule type="expression" priority="87" aboveAverage="0" equalAverage="0" bottom="0" percent="0" rank="0" text="" dxfId="85">
      <formula>OR(($A31="Samstag"),($A31="Sonntag"))</formula>
    </cfRule>
  </conditionalFormatting>
  <conditionalFormatting sqref="J31:J35">
    <cfRule type="expression" priority="88" aboveAverage="0" equalAverage="0" bottom="0" percent="0" rank="0" text="" dxfId="86">
      <formula>OR(($A31="Samstag"),($A31="Sonntag"))</formula>
    </cfRule>
  </conditionalFormatting>
  <conditionalFormatting sqref="J45:J49">
    <cfRule type="expression" priority="89" aboveAverage="0" equalAverage="0" bottom="0" percent="0" rank="0" text="" dxfId="87">
      <formula>OR(($A45="Samstag"),($A45="Sonntag"))</formula>
    </cfRule>
  </conditionalFormatting>
  <conditionalFormatting sqref="J45:J49">
    <cfRule type="expression" priority="90" aboveAverage="0" equalAverage="0" bottom="0" percent="0" rank="0" text="" dxfId="88">
      <formula>OR(($A45="Samstag"),($A45="Sonntag"))</formula>
    </cfRule>
  </conditionalFormatting>
  <conditionalFormatting sqref="K30">
    <cfRule type="expression" priority="91" aboveAverage="0" equalAverage="0" bottom="0" percent="0" rank="0" text="" dxfId="89">
      <formula>OR(($A30="Samstag"),($A30="Sonntag"))</formula>
    </cfRule>
  </conditionalFormatting>
  <conditionalFormatting sqref="K30">
    <cfRule type="expression" priority="92" aboveAverage="0" equalAverage="0" bottom="0" percent="0" rank="0" text="" dxfId="90">
      <formula>OR(($A30="Samstag"),($A30="Sonntag"))</formula>
    </cfRule>
  </conditionalFormatting>
  <conditionalFormatting sqref="K50">
    <cfRule type="expression" priority="93" aboveAverage="0" equalAverage="0" bottom="0" percent="0" rank="0" text="" dxfId="91">
      <formula>OR(($A50="Samstag"),($A50="Sonntag"))</formula>
    </cfRule>
  </conditionalFormatting>
  <conditionalFormatting sqref="K50">
    <cfRule type="expression" priority="94" aboveAverage="0" equalAverage="0" bottom="0" percent="0" rank="0" text="" dxfId="92">
      <formula>OR(($A50="Samstag"),($A50="Sonntag"))</formula>
    </cfRule>
  </conditionalFormatting>
  <conditionalFormatting sqref="K44">
    <cfRule type="expression" priority="95" aboveAverage="0" equalAverage="0" bottom="0" percent="0" rank="0" text="" dxfId="93">
      <formula>OR(($A44="Samstag"),($A44="Sonntag"))</formula>
    </cfRule>
  </conditionalFormatting>
  <conditionalFormatting sqref="K30">
    <cfRule type="expression" priority="96" aboveAverage="0" equalAverage="0" bottom="0" percent="0" rank="0" text="" dxfId="94">
      <formula>OR(($A30="Samstag"),($A30="Sonntag"))</formula>
    </cfRule>
  </conditionalFormatting>
  <conditionalFormatting sqref="K22:K23">
    <cfRule type="expression" priority="97" aboveAverage="0" equalAverage="0" bottom="0" percent="0" rank="0" text="" dxfId="95">
      <formula>OR(($A22="Samstag"),($A22="Sonntag"))</formula>
    </cfRule>
  </conditionalFormatting>
  <conditionalFormatting sqref="K22">
    <cfRule type="expression" priority="98" aboveAverage="0" equalAverage="0" bottom="0" percent="0" rank="0" text="" dxfId="96">
      <formula>OR(($A22="Samstag"),($A22="Sonntag"))</formula>
    </cfRule>
  </conditionalFormatting>
  <conditionalFormatting sqref="K23">
    <cfRule type="expression" priority="99" aboveAverage="0" equalAverage="0" bottom="0" percent="0" rank="0" text="" dxfId="97">
      <formula>OR(($A23="Samstag"),($A23="Sonntag"))</formula>
    </cfRule>
  </conditionalFormatting>
  <conditionalFormatting sqref="K37">
    <cfRule type="expression" priority="100" aboveAverage="0" equalAverage="0" bottom="0" percent="0" rank="0" text="" dxfId="98">
      <formula>OR(($A37="Samstag"),($A37="Sonntag"))</formula>
    </cfRule>
  </conditionalFormatting>
  <conditionalFormatting sqref="K37">
    <cfRule type="expression" priority="101" aboveAverage="0" equalAverage="0" bottom="0" percent="0" rank="0" text="" dxfId="99">
      <formula>OR(($A37="Samstag"),($A37="Sonntag"))</formula>
    </cfRule>
  </conditionalFormatting>
  <conditionalFormatting sqref="K37">
    <cfRule type="expression" priority="102" aboveAverage="0" equalAverage="0" bottom="0" percent="0" rank="0" text="" dxfId="100">
      <formula>OR(($A37="Samstag"),($A37="Sonntag"))</formula>
    </cfRule>
  </conditionalFormatting>
  <conditionalFormatting sqref="K44">
    <cfRule type="expression" priority="103" aboveAverage="0" equalAverage="0" bottom="0" percent="0" rank="0" text="" dxfId="101">
      <formula>OR(($A44="Samstag"),($A44="Sonntag"))</formula>
    </cfRule>
  </conditionalFormatting>
  <conditionalFormatting sqref="K44">
    <cfRule type="expression" priority="104" aboveAverage="0" equalAverage="0" bottom="0" percent="0" rank="0" text="" dxfId="102">
      <formula>OR(($A44="Samstag"),($A44="Sonntag"))</formula>
    </cfRule>
  </conditionalFormatting>
  <conditionalFormatting sqref="K20">
    <cfRule type="expression" priority="105" aboveAverage="0" equalAverage="0" bottom="0" percent="0" rank="0" text="" dxfId="103">
      <formula>OR(($A20="Samstag"),($A20="Sonntag"))</formula>
    </cfRule>
  </conditionalFormatting>
  <conditionalFormatting sqref="K20">
    <cfRule type="expression" priority="106" aboveAverage="0" equalAverage="0" bottom="0" percent="0" rank="0" text="" dxfId="104">
      <formula>OR(($A20="Samstag"),($A20="Sonntag"))</formula>
    </cfRule>
  </conditionalFormatting>
  <conditionalFormatting sqref="K29">
    <cfRule type="expression" priority="107" aboveAverage="0" equalAverage="0" bottom="0" percent="0" rank="0" text="" dxfId="105">
      <formula>OR(($A29="Samstag"),($A29="Sonntag"))</formula>
    </cfRule>
  </conditionalFormatting>
  <conditionalFormatting sqref="K29">
    <cfRule type="expression" priority="108" aboveAverage="0" equalAverage="0" bottom="0" percent="0" rank="0" text="" dxfId="106">
      <formula>OR(($A29="Samstag"),($A29="Sonntag"))</formula>
    </cfRule>
  </conditionalFormatting>
  <conditionalFormatting sqref="K36">
    <cfRule type="expression" priority="109" aboveAverage="0" equalAverage="0" bottom="0" percent="0" rank="0" text="" dxfId="107">
      <formula>OR(($A36="Samstag"),($A36="Sonntag"))</formula>
    </cfRule>
  </conditionalFormatting>
  <conditionalFormatting sqref="K36">
    <cfRule type="expression" priority="110" aboveAverage="0" equalAverage="0" bottom="0" percent="0" rank="0" text="" dxfId="108">
      <formula>OR(($A36="Samstag"),($A36="Sonntag"))</formula>
    </cfRule>
  </conditionalFormatting>
  <conditionalFormatting sqref="K43">
    <cfRule type="expression" priority="111" aboveAverage="0" equalAverage="0" bottom="0" percent="0" rank="0" text="" dxfId="109">
      <formula>OR(($A43="Samstag"),($A43="Sonntag"))</formula>
    </cfRule>
  </conditionalFormatting>
  <conditionalFormatting sqref="K43">
    <cfRule type="expression" priority="112" aboveAverage="0" equalAverage="0" bottom="0" percent="0" rank="0" text="" dxfId="110">
      <formula>OR(($A43="Samstag"),($A43="Sonntag"))</formula>
    </cfRule>
  </conditionalFormatting>
  <conditionalFormatting sqref="K38:K42">
    <cfRule type="expression" priority="113" aboveAverage="0" equalAverage="0" bottom="0" percent="0" rank="0" text="" dxfId="111">
      <formula>OR(($A38="Samstag"),($A38="Sonntag"))</formula>
    </cfRule>
  </conditionalFormatting>
  <conditionalFormatting sqref="K38:K42">
    <cfRule type="expression" priority="114" aboveAverage="0" equalAverage="0" bottom="0" percent="0" rank="0" text="" dxfId="112">
      <formula>OR(($A38="Samstag"),($A38="Sonntag"))</formula>
    </cfRule>
  </conditionalFormatting>
  <conditionalFormatting sqref="K21">
    <cfRule type="expression" priority="115" aboveAverage="0" equalAverage="0" bottom="0" percent="0" rank="0" text="" dxfId="113">
      <formula>OR(($A21="Samstag"),($A21="Sonntag"))</formula>
    </cfRule>
  </conditionalFormatting>
  <conditionalFormatting sqref="K21">
    <cfRule type="expression" priority="116" aboveAverage="0" equalAverage="0" bottom="0" percent="0" rank="0" text="" dxfId="114">
      <formula>OR(($A21="Samstag"),($A21="Sonntag"))</formula>
    </cfRule>
  </conditionalFormatting>
  <conditionalFormatting sqref="K24:K28">
    <cfRule type="expression" priority="117" aboveAverage="0" equalAverage="0" bottom="0" percent="0" rank="0" text="" dxfId="115">
      <formula>OR(($A24="Samstag"),($A24="Sonntag"))</formula>
    </cfRule>
  </conditionalFormatting>
  <conditionalFormatting sqref="K24:K28">
    <cfRule type="expression" priority="118" aboveAverage="0" equalAverage="0" bottom="0" percent="0" rank="0" text="" dxfId="116">
      <formula>OR(($A24="Samstag"),($A24="Sonntag"))</formula>
    </cfRule>
  </conditionalFormatting>
  <conditionalFormatting sqref="K31:K35">
    <cfRule type="expression" priority="119" aboveAverage="0" equalAverage="0" bottom="0" percent="0" rank="0" text="" dxfId="117">
      <formula>OR(($A31="Samstag"),($A31="Sonntag"))</formula>
    </cfRule>
  </conditionalFormatting>
  <conditionalFormatting sqref="K31:K35">
    <cfRule type="expression" priority="120" aboveAverage="0" equalAverage="0" bottom="0" percent="0" rank="0" text="" dxfId="118">
      <formula>OR(($A31="Samstag"),($A31="Sonntag"))</formula>
    </cfRule>
  </conditionalFormatting>
  <conditionalFormatting sqref="K45:K49">
    <cfRule type="expression" priority="121" aboveAverage="0" equalAverage="0" bottom="0" percent="0" rank="0" text="" dxfId="119">
      <formula>OR(($A45="Samstag"),($A45="Sonntag"))</formula>
    </cfRule>
  </conditionalFormatting>
  <conditionalFormatting sqref="K45:K49">
    <cfRule type="expression" priority="122" aboveAverage="0" equalAverage="0" bottom="0" percent="0" rank="0" text="" dxfId="120">
      <formula>OR(($A45="Samstag"),($A45="Sonntag"))</formula>
    </cfRule>
  </conditionalFormatting>
  <conditionalFormatting sqref="N11;N15">
    <cfRule type="cellIs" priority="123" operator="equal" aboveAverage="0" equalAverage="0" bottom="0" percent="0" rank="0" text="" dxfId="121">
      <formula>0</formula>
    </cfRule>
  </conditionalFormatting>
  <conditionalFormatting sqref="N11">
    <cfRule type="cellIs" priority="124" operator="equal" aboveAverage="0" equalAverage="0" bottom="0" percent="0" rank="0" text="" dxfId="122">
      <formula>$F$10</formula>
    </cfRule>
    <cfRule type="cellIs" priority="125" operator="notEqual" aboveAverage="0" equalAverage="0" bottom="0" percent="0" rank="0" text="" dxfId="123">
      <formula>$F$10</formula>
    </cfRule>
  </conditionalFormatting>
  <conditionalFormatting sqref="N15">
    <cfRule type="cellIs" priority="126" operator="notEqual" aboveAverage="0" equalAverage="0" bottom="0" percent="0" rank="0" text="" dxfId="124">
      <formula>$F$14</formula>
    </cfRule>
    <cfRule type="cellIs" priority="127" operator="equal" aboveAverage="0" equalAverage="0" bottom="0" percent="0" rank="0" text="" dxfId="125">
      <formula>$F$14</formula>
    </cfRule>
  </conditionalFormatting>
  <conditionalFormatting sqref="I21:I50">
    <cfRule type="expression" priority="128" aboveAverage="0" equalAverage="0" bottom="0" percent="0" rank="0" text="" dxfId="126">
      <formula>OR(($A21="Samstag"),($A21="Sonntag"))</formula>
    </cfRule>
  </conditionalFormatting>
  <conditionalFormatting sqref="I21:I50">
    <cfRule type="expression" priority="129" aboveAverage="0" equalAverage="0" bottom="0" percent="0" rank="0" text="" dxfId="127">
      <formula>OR(($A21="Samstag"),($A21="Sonntag"))</formula>
    </cfRule>
  </conditionalFormatting>
  <dataValidations count="7">
    <dataValidation allowBlank="false" operator="between" showDropDown="false" showErrorMessage="true" showInputMessage="true" sqref="G8:I8" type="none">
      <formula1>0</formula1>
      <formula2>0</formula2>
    </dataValidation>
    <dataValidation allowBlank="true" error="Bitte geben Sie eine positive Dezimalzahl ein." errorTitle="Eingabefehler" operator="between" showDropDown="false" showErrorMessage="true" showInputMessage="true" sqref="D20:D50" type="decimal">
      <formula1>0</formula1>
      <formula2>20</formula2>
    </dataValidation>
    <dataValidation allowBlank="true" error="Bitte geben Sie eine Uhrzeit im Dezimalformat ( hh,mm ) zwischen 0,00 und 23,59 ein." errorTitle="Eingabefehler" operator="between" showDropDown="false" showErrorMessage="true" showInputMessage="true" sqref="F20:H50" type="decimal">
      <formula1>0</formula1>
      <formula2>23.59</formula2>
    </dataValidation>
    <dataValidation allowBlank="true" operator="between" showDropDown="false" showErrorMessage="true" showInputMessage="true" sqref="I10:M10 I14:M14" type="decimal">
      <formula1>$AA$33</formula1>
      <formula2>$AA$34</formula2>
    </dataValidation>
    <dataValidation allowBlank="true" error="Bitte geben Sie eine Dezimalzahl ein." errorTitle="Eingabefehler" operator="between" showDropDown="false" showErrorMessage="true" showInputMessage="true" sqref="M7" type="decimal">
      <formula1>-1000</formula1>
      <formula2>1000</formula2>
    </dataValidation>
    <dataValidation allowBlank="true" operator="between" showDropDown="false" showErrorMessage="true" showInputMessage="true" sqref="E15:F15" type="list">
      <formula1>$B$20:$B$50</formula1>
      <formula2>0</formula2>
    </dataValidation>
    <dataValidation allowBlank="true" operator="between" showDropDown="false" showErrorMessage="true" showInputMessage="true" sqref="C20:C50" type="list">
      <formula1>Vorgaben</formula1>
      <formula2>0</formula2>
    </dataValidation>
  </dataValidations>
  <printOptions headings="false" gridLines="false" gridLinesSet="true" horizontalCentered="false" verticalCentered="false"/>
  <pageMargins left="0.433333333333333" right="0.236111111111111" top="0.7375" bottom="0.429861111111111" header="0.4" footer="0.315277777777778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&amp;R&amp;8Arbeitszeitkonto - Stand: 15.04.2015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60"/>
  <sheetViews>
    <sheetView windowProtection="false" showFormulas="false" showGridLines="false" showRowColHeaders="false" showZeros="true" rightToLeft="false" tabSelected="false" showOutlineSymbols="true" defaultGridColor="true" view="normal" topLeftCell="A1" colorId="64" zoomScale="110" zoomScaleNormal="110" zoomScalePageLayoutView="55" workbookViewId="0">
      <selection pane="topLeft" activeCell="K11" activeCellId="0" sqref="K11"/>
    </sheetView>
  </sheetViews>
  <sheetFormatPr defaultRowHeight="12.8"/>
  <cols>
    <col collapsed="false" hidden="false" max="1" min="1" style="1" width="5.03643724696356"/>
    <col collapsed="false" hidden="false" max="2" min="2" style="2" width="7.2834008097166"/>
    <col collapsed="false" hidden="false" max="3" min="3" style="2" width="7.49797570850202"/>
    <col collapsed="false" hidden="false" max="8" min="4" style="2" width="7.81781376518219"/>
    <col collapsed="false" hidden="false" max="13" min="9" style="2" width="8.1417004048583"/>
    <col collapsed="false" hidden="false" max="14" min="14" style="2" width="7.49797570850202"/>
    <col collapsed="false" hidden="false" max="15" min="15" style="2" width="10.0688259109312"/>
    <col collapsed="false" hidden="false" max="16" min="16" style="3" width="7.49797570850202"/>
    <col collapsed="false" hidden="false" max="17" min="17" style="3" width="5.03643724696356"/>
    <col collapsed="false" hidden="false" max="18" min="18" style="1" width="10.1781376518219"/>
    <col collapsed="false" hidden="false" max="19" min="19" style="1" width="7.71255060728745"/>
    <col collapsed="false" hidden="false" max="20" min="20" style="1" width="7.2834008097166"/>
    <col collapsed="false" hidden="false" max="21" min="21" style="1" width="7.39271255060729"/>
    <col collapsed="false" hidden="false" max="22" min="22" style="1" width="7.92712550607287"/>
    <col collapsed="false" hidden="false" max="23" min="23" style="1" width="7.71255060728745"/>
    <col collapsed="false" hidden="false" max="24" min="24" style="1" width="8.24696356275304"/>
    <col collapsed="false" hidden="false" max="25" min="25" style="1" width="9.85425101214575"/>
    <col collapsed="false" hidden="false" max="26" min="26" style="1" width="7.2834008097166"/>
    <col collapsed="false" hidden="false" max="27" min="27" style="4" width="10.497975708502"/>
    <col collapsed="false" hidden="false" max="28" min="28" style="4" width="8.35627530364373"/>
    <col collapsed="false" hidden="false" max="29" min="29" style="1" width="11.1417004048583"/>
    <col collapsed="false" hidden="true" max="31" min="30" style="5" width="0"/>
    <col collapsed="false" hidden="true" max="34" min="32" style="6" width="0"/>
    <col collapsed="false" hidden="true" max="1025" min="35" style="7" width="0"/>
  </cols>
  <sheetData>
    <row r="1" customFormat="false" ht="11.25" hidden="false" customHeight="true" outlineLevel="0" collapsed="false">
      <c r="A1" s="0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9"/>
      <c r="Q1" s="9"/>
      <c r="R1" s="10"/>
      <c r="S1" s="10"/>
      <c r="T1" s="10"/>
      <c r="U1" s="1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8.75" hidden="false" customHeight="true" outlineLevel="0" collapsed="false">
      <c r="A2" s="0"/>
      <c r="B2" s="11" t="s">
        <v>0</v>
      </c>
      <c r="C2" s="11"/>
      <c r="D2" s="11"/>
      <c r="E2" s="11"/>
      <c r="F2" s="11"/>
      <c r="G2" s="11"/>
      <c r="H2" s="11"/>
      <c r="I2" s="11" t="s">
        <v>55</v>
      </c>
      <c r="J2" s="11"/>
      <c r="K2" s="12" t="n">
        <v>2018</v>
      </c>
      <c r="L2" s="13"/>
      <c r="M2" s="13"/>
      <c r="N2" s="13"/>
      <c r="O2" s="13"/>
      <c r="P2" s="14"/>
      <c r="Q2" s="9"/>
      <c r="R2" s="10"/>
      <c r="S2" s="10"/>
      <c r="T2" s="10"/>
      <c r="U2" s="1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1.25" hidden="false" customHeight="true" outlineLevel="0" collapsed="false">
      <c r="A3" s="0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9"/>
      <c r="Q3" s="9"/>
      <c r="R3" s="10"/>
      <c r="S3" s="10"/>
      <c r="T3" s="10"/>
      <c r="U3" s="1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5" hidden="false" customHeight="true" outlineLevel="0" collapsed="false">
      <c r="A4" s="0"/>
      <c r="B4" s="16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8"/>
      <c r="Q4" s="9"/>
      <c r="R4" s="10"/>
      <c r="S4" s="10"/>
      <c r="T4" s="10"/>
      <c r="U4" s="1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22.5" hidden="false" customHeight="true" outlineLevel="0" collapsed="false">
      <c r="A5" s="0"/>
      <c r="B5" s="19"/>
      <c r="C5" s="20" t="s">
        <v>2</v>
      </c>
      <c r="D5" s="21"/>
      <c r="E5" s="22" t="str">
        <f aca="false">Januar!E5</f>
        <v>Mustermann, Manfred</v>
      </c>
      <c r="F5" s="22"/>
      <c r="G5" s="22"/>
      <c r="H5" s="22"/>
      <c r="I5" s="23"/>
      <c r="J5" s="20" t="s">
        <v>4</v>
      </c>
      <c r="K5" s="23"/>
      <c r="L5" s="0"/>
      <c r="M5" s="22" t="str">
        <f aca="false">Januar!M5</f>
        <v>Musterbereich</v>
      </c>
      <c r="N5" s="22"/>
      <c r="O5" s="22"/>
      <c r="P5" s="24"/>
      <c r="Q5" s="25"/>
      <c r="R5" s="26"/>
      <c r="S5" s="4"/>
      <c r="T5" s="4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5" hidden="false" customHeight="false" outlineLevel="0" collapsed="false">
      <c r="A6" s="0"/>
      <c r="B6" s="27"/>
      <c r="C6" s="28"/>
      <c r="D6" s="28"/>
      <c r="E6" s="28"/>
      <c r="F6" s="28"/>
      <c r="G6" s="29"/>
      <c r="H6" s="29"/>
      <c r="I6" s="23"/>
      <c r="J6" s="23"/>
      <c r="K6" s="0"/>
      <c r="L6" s="0"/>
      <c r="M6" s="0"/>
      <c r="N6" s="0"/>
      <c r="O6" s="0"/>
      <c r="P6" s="3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22.5" hidden="false" customHeight="true" outlineLevel="0" collapsed="false">
      <c r="A7" s="0"/>
      <c r="B7" s="19"/>
      <c r="C7" s="20" t="s">
        <v>6</v>
      </c>
      <c r="D7" s="23"/>
      <c r="E7" s="31"/>
      <c r="F7" s="31"/>
      <c r="G7" s="31"/>
      <c r="H7" s="31"/>
      <c r="I7" s="23"/>
      <c r="J7" s="20" t="s">
        <v>7</v>
      </c>
      <c r="K7" s="23"/>
      <c r="L7" s="0"/>
      <c r="M7" s="32" t="n">
        <f aca="false">Januar!K52</f>
        <v>0</v>
      </c>
      <c r="N7" s="32"/>
      <c r="O7" s="32"/>
      <c r="P7" s="3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5" hidden="false" customHeight="false" outlineLevel="0" collapsed="false">
      <c r="A8" s="0"/>
      <c r="B8" s="33"/>
      <c r="C8" s="20"/>
      <c r="D8" s="20"/>
      <c r="E8" s="20"/>
      <c r="F8" s="28"/>
      <c r="G8" s="34"/>
      <c r="H8" s="34"/>
      <c r="I8" s="34"/>
      <c r="J8" s="0"/>
      <c r="K8" s="0"/>
      <c r="L8" s="0"/>
      <c r="M8" s="0"/>
      <c r="N8" s="0"/>
      <c r="O8" s="0"/>
      <c r="P8" s="30"/>
      <c r="Q8" s="35"/>
      <c r="R8" s="4"/>
      <c r="S8" s="4"/>
      <c r="T8" s="4"/>
      <c r="U8" s="4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5" hidden="false" customHeight="true" outlineLevel="0" collapsed="false">
      <c r="A9" s="0"/>
      <c r="B9" s="36"/>
      <c r="C9" s="37"/>
      <c r="D9" s="38"/>
      <c r="E9" s="38"/>
      <c r="F9" s="39"/>
      <c r="G9" s="39"/>
      <c r="H9" s="40" t="s">
        <v>8</v>
      </c>
      <c r="I9" s="41" t="s">
        <v>9</v>
      </c>
      <c r="J9" s="42" t="s">
        <v>10</v>
      </c>
      <c r="K9" s="43" t="s">
        <v>11</v>
      </c>
      <c r="L9" s="41" t="s">
        <v>12</v>
      </c>
      <c r="M9" s="41" t="s">
        <v>13</v>
      </c>
      <c r="N9" s="44"/>
      <c r="O9" s="45"/>
      <c r="P9" s="3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22.5" hidden="false" customHeight="true" outlineLevel="0" collapsed="false">
      <c r="A10" s="0"/>
      <c r="B10" s="36"/>
      <c r="C10" s="33" t="s">
        <v>14</v>
      </c>
      <c r="D10" s="46"/>
      <c r="E10" s="47"/>
      <c r="F10" s="48" t="n">
        <f aca="false">Januar!F10</f>
        <v>0</v>
      </c>
      <c r="G10" s="8"/>
      <c r="H10" s="49" t="s">
        <v>15</v>
      </c>
      <c r="I10" s="50" t="n">
        <f aca="false">$F$10/5</f>
        <v>0</v>
      </c>
      <c r="J10" s="51" t="n">
        <f aca="false">$F$10/5</f>
        <v>0</v>
      </c>
      <c r="K10" s="51" t="n">
        <f aca="false">$F$10/5</f>
        <v>0</v>
      </c>
      <c r="L10" s="51" t="n">
        <f aca="false">$F$10/5</f>
        <v>0</v>
      </c>
      <c r="M10" s="52" t="n">
        <f aca="false">$F$10/5</f>
        <v>0</v>
      </c>
      <c r="N10" s="53" t="s">
        <v>16</v>
      </c>
      <c r="O10" s="45"/>
      <c r="P10" s="3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22.5" hidden="false" customHeight="true" outlineLevel="0" collapsed="false">
      <c r="A11" s="0"/>
      <c r="B11" s="36"/>
      <c r="C11" s="54"/>
      <c r="D11" s="55"/>
      <c r="E11" s="55"/>
      <c r="F11" s="56"/>
      <c r="G11" s="56"/>
      <c r="H11" s="57" t="s">
        <v>17</v>
      </c>
      <c r="I11" s="58"/>
      <c r="J11" s="59"/>
      <c r="K11" s="59"/>
      <c r="L11" s="59"/>
      <c r="M11" s="60"/>
      <c r="N11" s="61" t="n">
        <f aca="false">SUM(I11:M11)</f>
        <v>0</v>
      </c>
      <c r="O11" s="45"/>
      <c r="P11" s="3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8.75" hidden="false" customHeight="true" outlineLevel="0" collapsed="false">
      <c r="A12" s="0"/>
      <c r="B12" s="36"/>
      <c r="C12" s="62" t="s">
        <v>18</v>
      </c>
      <c r="D12" s="20"/>
      <c r="E12" s="63"/>
      <c r="F12" s="64"/>
      <c r="G12" s="64"/>
      <c r="H12" s="0"/>
      <c r="I12" s="0"/>
      <c r="J12" s="0"/>
      <c r="K12" s="0"/>
      <c r="L12" s="0"/>
      <c r="M12" s="0"/>
      <c r="N12" s="0"/>
      <c r="O12" s="45"/>
      <c r="P12" s="3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5" hidden="false" customHeight="true" outlineLevel="0" collapsed="false">
      <c r="A13" s="0"/>
      <c r="B13" s="36"/>
      <c r="C13" s="65"/>
      <c r="D13" s="66"/>
      <c r="E13" s="67"/>
      <c r="F13" s="67"/>
      <c r="G13" s="68"/>
      <c r="H13" s="69" t="s">
        <v>19</v>
      </c>
      <c r="I13" s="70" t="s">
        <v>9</v>
      </c>
      <c r="J13" s="71" t="s">
        <v>10</v>
      </c>
      <c r="K13" s="72" t="s">
        <v>11</v>
      </c>
      <c r="L13" s="70" t="s">
        <v>12</v>
      </c>
      <c r="M13" s="70" t="s">
        <v>13</v>
      </c>
      <c r="N13" s="73"/>
      <c r="O13" s="45"/>
      <c r="P13" s="3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23.25" hidden="false" customHeight="true" outlineLevel="0" collapsed="false">
      <c r="A14" s="0"/>
      <c r="B14" s="36"/>
      <c r="C14" s="74" t="s">
        <v>20</v>
      </c>
      <c r="D14" s="75"/>
      <c r="E14" s="75"/>
      <c r="F14" s="76"/>
      <c r="G14" s="77"/>
      <c r="H14" s="78" t="s">
        <v>15</v>
      </c>
      <c r="I14" s="79" t="n">
        <f aca="false">$F$14/5</f>
        <v>0</v>
      </c>
      <c r="J14" s="80" t="n">
        <f aca="false">$F$14/5</f>
        <v>0</v>
      </c>
      <c r="K14" s="80" t="n">
        <f aca="false">$F$14/5</f>
        <v>0</v>
      </c>
      <c r="L14" s="80" t="n">
        <f aca="false">$F$14/5</f>
        <v>0</v>
      </c>
      <c r="M14" s="81" t="n">
        <f aca="false">$F$14/5</f>
        <v>0</v>
      </c>
      <c r="N14" s="82" t="s">
        <v>16</v>
      </c>
      <c r="O14" s="45"/>
      <c r="P14" s="3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22.5" hidden="false" customHeight="true" outlineLevel="0" collapsed="false">
      <c r="A15" s="0"/>
      <c r="B15" s="36"/>
      <c r="C15" s="83" t="s">
        <v>21</v>
      </c>
      <c r="D15" s="84"/>
      <c r="E15" s="85"/>
      <c r="F15" s="85"/>
      <c r="G15" s="86" t="n">
        <f aca="false">IF($E$15&lt;&gt;0,TRUE(),FALSE())</f>
        <v>0</v>
      </c>
      <c r="H15" s="87" t="s">
        <v>17</v>
      </c>
      <c r="I15" s="88"/>
      <c r="J15" s="89"/>
      <c r="K15" s="89"/>
      <c r="L15" s="89"/>
      <c r="M15" s="90"/>
      <c r="N15" s="91" t="n">
        <f aca="false">SUM(I15:M15)</f>
        <v>0</v>
      </c>
      <c r="O15" s="45"/>
      <c r="P15" s="3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5" hidden="false" customHeight="false" outlineLevel="0" collapsed="false">
      <c r="A16" s="0"/>
      <c r="B16" s="92"/>
      <c r="C16" s="93"/>
      <c r="D16" s="94"/>
      <c r="E16" s="94"/>
      <c r="F16" s="94"/>
      <c r="G16" s="94"/>
      <c r="H16" s="94"/>
      <c r="I16" s="94"/>
      <c r="J16" s="94"/>
      <c r="K16" s="95"/>
      <c r="L16" s="95"/>
      <c r="M16" s="95"/>
      <c r="N16" s="95"/>
      <c r="O16" s="95"/>
      <c r="P16" s="96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5" hidden="false" customHeight="false" outlineLevel="0" collapsed="false">
      <c r="A17" s="97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s="108" customFormat="true" ht="18.75" hidden="false" customHeight="true" outlineLevel="0" collapsed="false">
      <c r="A18" s="98"/>
      <c r="B18" s="99"/>
      <c r="C18" s="100" t="s">
        <v>22</v>
      </c>
      <c r="D18" s="100"/>
      <c r="E18" s="100"/>
      <c r="F18" s="101" t="s">
        <v>23</v>
      </c>
      <c r="G18" s="101"/>
      <c r="H18" s="101"/>
      <c r="I18" s="102" t="s">
        <v>24</v>
      </c>
      <c r="J18" s="102"/>
      <c r="K18" s="102"/>
      <c r="L18" s="102"/>
      <c r="M18" s="102"/>
      <c r="N18" s="102"/>
      <c r="O18" s="102"/>
      <c r="P18" s="102"/>
      <c r="Q18" s="103"/>
      <c r="R18" s="104"/>
      <c r="S18" s="104" t="s">
        <v>25</v>
      </c>
      <c r="T18" s="104" t="s">
        <v>26</v>
      </c>
      <c r="U18" s="104" t="s">
        <v>26</v>
      </c>
      <c r="V18" s="105" t="s">
        <v>27</v>
      </c>
      <c r="W18" s="105" t="s">
        <v>25</v>
      </c>
      <c r="X18" s="105" t="s">
        <v>25</v>
      </c>
      <c r="Y18" s="105"/>
      <c r="Z18" s="105"/>
      <c r="AA18" s="104"/>
      <c r="AB18" s="104"/>
      <c r="AC18" s="105"/>
      <c r="AD18" s="106"/>
      <c r="AE18" s="106"/>
      <c r="AF18" s="107"/>
      <c r="AG18" s="107"/>
      <c r="AH18" s="107"/>
    </row>
    <row r="19" customFormat="false" ht="18.75" hidden="false" customHeight="true" outlineLevel="0" collapsed="false">
      <c r="A19" s="109" t="n">
        <f aca="false">DATEVALUE(I2&amp;K2)</f>
        <v>43132</v>
      </c>
      <c r="B19" s="110" t="s">
        <v>28</v>
      </c>
      <c r="C19" s="111" t="s">
        <v>29</v>
      </c>
      <c r="D19" s="112" t="s">
        <v>30</v>
      </c>
      <c r="E19" s="113" t="s">
        <v>31</v>
      </c>
      <c r="F19" s="110" t="s">
        <v>32</v>
      </c>
      <c r="G19" s="114" t="s">
        <v>33</v>
      </c>
      <c r="H19" s="113" t="s">
        <v>34</v>
      </c>
      <c r="I19" s="114" t="s">
        <v>35</v>
      </c>
      <c r="J19" s="114" t="s">
        <v>36</v>
      </c>
      <c r="K19" s="114" t="s">
        <v>37</v>
      </c>
      <c r="L19" s="115" t="s">
        <v>38</v>
      </c>
      <c r="M19" s="115"/>
      <c r="N19" s="115"/>
      <c r="O19" s="115"/>
      <c r="P19" s="115"/>
      <c r="Q19" s="116"/>
      <c r="R19" s="117"/>
      <c r="S19" s="118" t="s">
        <v>39</v>
      </c>
      <c r="T19" s="118" t="s">
        <v>32</v>
      </c>
      <c r="U19" s="118" t="s">
        <v>33</v>
      </c>
      <c r="V19" s="26" t="s">
        <v>34</v>
      </c>
      <c r="W19" s="26" t="s">
        <v>40</v>
      </c>
      <c r="X19" s="26" t="s">
        <v>36</v>
      </c>
      <c r="Y19" s="26" t="s">
        <v>37</v>
      </c>
      <c r="Z19" s="119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20.25" hidden="false" customHeight="true" outlineLevel="0" collapsed="false">
      <c r="A20" s="120" t="str">
        <f aca="false">TEXT(B20,"TTTT")</f>
        <v>Donnerstag</v>
      </c>
      <c r="B20" s="121" t="n">
        <f aca="false">($A$19+ROW(B1)-1)*(MONTH($A$19+1)=MONTH($A$19))</f>
        <v>43132</v>
      </c>
      <c r="C20" s="122"/>
      <c r="D20" s="123"/>
      <c r="E20" s="124" t="n">
        <f aca="false">IF(OR(A20="Samstag",A20="Sonntag",C20="UU"),"", IF(C20="SV",D20, IF(OR($E$15="",B20&lt;$E$15),IF($N$11=0,HLOOKUP($A20,$I$9:$M$10,2,0),IF($N$11=$F$10,HLOOKUP($A20,$I$9:$M$11,3,0),"FEHLER")), IF($N$15=0,HLOOKUP($A20,$I$13:$M$14,2,0),IF($N$15=$F$14,HLOOKUP($A20,$I$13:$M$15,3,0),"FEHLER")))))</f>
        <v>0</v>
      </c>
      <c r="F20" s="125"/>
      <c r="G20" s="125"/>
      <c r="H20" s="125"/>
      <c r="I20" s="126" t="n">
        <f aca="false">IF(OR(C20="K",C20="U",C20="F"),E20,IF(C20="SU",IF(H20="",D20,((V20-T20)-U20)+D20),IF(AND(H20="",E20=""),0,(V20-T20)-U20)))</f>
        <v>0</v>
      </c>
      <c r="J20" s="126" t="n">
        <f aca="false">IF(E20="",I20,I20-E20)</f>
        <v>0</v>
      </c>
      <c r="K20" s="127" t="n">
        <f aca="false">SUM($M$7,J20)</f>
        <v>0</v>
      </c>
      <c r="L20" s="128"/>
      <c r="M20" s="128"/>
      <c r="N20" s="128"/>
      <c r="O20" s="128"/>
      <c r="P20" s="128"/>
      <c r="Q20" s="129" t="n">
        <f aca="false">IF($G$15=FALSE(),FALSE(),IF($B20&gt;=$E$15,TRUE(),FALSE()))</f>
        <v>0</v>
      </c>
      <c r="R20" s="0"/>
      <c r="S20" s="130" t="n">
        <f aca="false">IF(E20="",0,INT(E20)+((E20-INT(E20))/100*60))</f>
        <v>0</v>
      </c>
      <c r="T20" s="130" t="n">
        <f aca="false">IF(F20="",0,INT(F20)+((F20-INT(F20))*100/60))</f>
        <v>0</v>
      </c>
      <c r="U20" s="130" t="n">
        <f aca="false">IF(G20="",0,INT(G20)+((G20-INT(G20))*100/60))</f>
        <v>0</v>
      </c>
      <c r="V20" s="130" t="n">
        <f aca="false">IF(H20="",0,INT(H20)+((H20-INT(H20))*100/60))</f>
        <v>0</v>
      </c>
      <c r="W20" s="130" t="n">
        <f aca="false">IF(I20="","",INT(I20)+((I20-INT(I20))/100*60))</f>
        <v>0</v>
      </c>
      <c r="X20" s="130" t="n">
        <f aca="false">IF(J20="","",INT(J20)+((J20-INT(J20))/100*60))</f>
        <v>0</v>
      </c>
      <c r="Y20" s="130" t="n">
        <f aca="false">IF(K20="","",INT(K20)+((K20-INT(K20))/100*60))</f>
        <v>0</v>
      </c>
      <c r="Z20" s="130"/>
      <c r="AA20" s="0"/>
      <c r="AB20" s="0"/>
      <c r="AC20" s="0"/>
      <c r="AD20" s="0"/>
      <c r="AE20" s="131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s="6" customFormat="true" ht="20.25" hidden="false" customHeight="true" outlineLevel="0" collapsed="false">
      <c r="A21" s="120" t="str">
        <f aca="false">TEXT(B21,"TTTT")</f>
        <v>Freitag</v>
      </c>
      <c r="B21" s="132" t="n">
        <f aca="false">($A$19+ROW(B2)-1)*(MONTH(B20+1)=MONTH($A$19))</f>
        <v>43133</v>
      </c>
      <c r="C21" s="133"/>
      <c r="D21" s="134"/>
      <c r="E21" s="124" t="n">
        <f aca="false">IF(OR(A21="Samstag",A21="Sonntag",C21="UU"),"", IF(C21="SV",D21, IF(OR($E$15="",B21&lt;$E$15),IF($N$11=0,HLOOKUP($A21,$I$9:$M$10,2,0),IF($N$11=$F$10,HLOOKUP($A21,$I$9:$M$11,3,0),"FEHLER")), IF($N$15=0,HLOOKUP($A21,$I$13:$M$14,2,0),IF($N$15=$F$14,HLOOKUP($A21,$I$13:$M$15,3,0),"FEHLER")))))</f>
        <v>0</v>
      </c>
      <c r="F21" s="125"/>
      <c r="G21" s="125"/>
      <c r="H21" s="125"/>
      <c r="I21" s="126" t="n">
        <f aca="false">IF(OR(C21="K",C21="U",C21="F"),E21,IF(C21="SU",IF(H21="",D21,((V21-T21)-U21)+D21),IF(AND(H21="",E21=""),0,(V21-T21)-U21)))</f>
        <v>0</v>
      </c>
      <c r="J21" s="126" t="n">
        <f aca="false">IF(E21="",I21,I21-E21)</f>
        <v>0</v>
      </c>
      <c r="K21" s="127" t="n">
        <f aca="false">SUM(K20,J21)</f>
        <v>0</v>
      </c>
      <c r="L21" s="135"/>
      <c r="M21" s="135"/>
      <c r="N21" s="135"/>
      <c r="O21" s="135"/>
      <c r="P21" s="135"/>
      <c r="Q21" s="129" t="n">
        <f aca="false">IF($G$15=FALSE(),FALSE(),IF($B21&gt;=$E$15,TRUE(),FALSE()))</f>
        <v>0</v>
      </c>
      <c r="R21" s="129"/>
      <c r="S21" s="130" t="n">
        <f aca="false">IF(E21="",0,INT(E21)+((E21-INT(E21))/100*60))</f>
        <v>0</v>
      </c>
      <c r="T21" s="130" t="n">
        <f aca="false">IF(F21="",0,INT(F21)+((F21-INT(F21))*100/60))</f>
        <v>0</v>
      </c>
      <c r="U21" s="130" t="n">
        <f aca="false">IF(G21="",0,INT(G21)+((G21-INT(G21))*100/60))</f>
        <v>0</v>
      </c>
      <c r="V21" s="130" t="n">
        <f aca="false">IF(H21="",0,INT(H21)+((H21-INT(H21))*100/60))</f>
        <v>0</v>
      </c>
      <c r="W21" s="130" t="n">
        <f aca="false">IF(I21="","",INT(I21)+((I21-INT(I21))/100*60))</f>
        <v>0</v>
      </c>
      <c r="X21" s="130" t="n">
        <f aca="false">IF(J21="","",INT(J21)+((J21-INT(J21))/100*60))</f>
        <v>0</v>
      </c>
      <c r="Y21" s="130" t="n">
        <f aca="false">IF(K21="","",INT(K21)+((K21-INT(K21))/100*60))</f>
        <v>0</v>
      </c>
      <c r="Z21" s="130"/>
      <c r="AA21" s="4"/>
      <c r="AB21" s="4"/>
      <c r="AC21" s="1"/>
      <c r="AD21" s="5"/>
      <c r="AE21" s="131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  <c r="BW21" s="7"/>
      <c r="BX21" s="7"/>
      <c r="BY21" s="7"/>
      <c r="BZ21" s="7"/>
      <c r="CA21" s="7"/>
      <c r="CB21" s="7"/>
      <c r="CC21" s="7"/>
      <c r="CD21" s="7"/>
      <c r="CE21" s="7"/>
      <c r="CF21" s="7"/>
      <c r="CG21" s="7"/>
      <c r="CH21" s="7"/>
      <c r="CI21" s="7"/>
      <c r="CJ21" s="7"/>
      <c r="CK21" s="7"/>
      <c r="CL21" s="7"/>
      <c r="CM21" s="7"/>
      <c r="CN21" s="7"/>
      <c r="CO21" s="7"/>
      <c r="CP21" s="7"/>
      <c r="CQ21" s="7"/>
      <c r="CR21" s="7"/>
      <c r="CS21" s="7"/>
      <c r="CT21" s="7"/>
      <c r="CU21" s="7"/>
      <c r="CV21" s="7"/>
      <c r="CW21" s="7"/>
      <c r="CX21" s="7"/>
      <c r="CY21" s="7"/>
      <c r="CZ21" s="7"/>
      <c r="DA21" s="7"/>
      <c r="DB21" s="7"/>
      <c r="DC21" s="7"/>
      <c r="DD21" s="7"/>
      <c r="DE21" s="7"/>
      <c r="DF21" s="7"/>
      <c r="DG21" s="7"/>
      <c r="DH21" s="7"/>
      <c r="DI21" s="7"/>
      <c r="DJ21" s="7"/>
      <c r="DK21" s="7"/>
      <c r="DL21" s="7"/>
      <c r="DM21" s="7"/>
      <c r="DN21" s="7"/>
      <c r="DO21" s="7"/>
      <c r="DP21" s="7"/>
      <c r="DQ21" s="7"/>
      <c r="DR21" s="7"/>
      <c r="DS21" s="7"/>
      <c r="DT21" s="7"/>
      <c r="DU21" s="7"/>
      <c r="DV21" s="7"/>
      <c r="DW21" s="7"/>
      <c r="DX21" s="7"/>
      <c r="DY21" s="7"/>
      <c r="DZ21" s="7"/>
      <c r="EA21" s="7"/>
      <c r="EB21" s="7"/>
      <c r="EC21" s="7"/>
      <c r="ED21" s="7"/>
      <c r="EE21" s="7"/>
      <c r="EF21" s="7"/>
      <c r="EG21" s="7"/>
      <c r="EH21" s="7"/>
      <c r="EI21" s="7"/>
      <c r="EJ21" s="7"/>
      <c r="EK21" s="7"/>
      <c r="EL21" s="7"/>
      <c r="EM21" s="7"/>
      <c r="EN21" s="7"/>
      <c r="EO21" s="7"/>
      <c r="EP21" s="7"/>
      <c r="EQ21" s="7"/>
      <c r="ER21" s="7"/>
      <c r="ES21" s="7"/>
      <c r="ET21" s="7"/>
      <c r="EU21" s="7"/>
      <c r="EV21" s="7"/>
      <c r="EW21" s="7"/>
      <c r="EX21" s="7"/>
      <c r="EY21" s="7"/>
      <c r="EZ21" s="7"/>
      <c r="FA21" s="7"/>
      <c r="FB21" s="7"/>
      <c r="FC21" s="7"/>
      <c r="FD21" s="7"/>
      <c r="FE21" s="7"/>
      <c r="FF21" s="7"/>
      <c r="FG21" s="7"/>
      <c r="FH21" s="7"/>
      <c r="FI21" s="7"/>
      <c r="FJ21" s="7"/>
      <c r="FK21" s="7"/>
      <c r="FL21" s="7"/>
      <c r="FM21" s="7"/>
      <c r="FN21" s="7"/>
      <c r="FO21" s="7"/>
      <c r="FP21" s="7"/>
      <c r="FQ21" s="7"/>
      <c r="FR21" s="7"/>
      <c r="FS21" s="7"/>
      <c r="FT21" s="7"/>
      <c r="FU21" s="7"/>
      <c r="FV21" s="7"/>
      <c r="FW21" s="7"/>
      <c r="FX21" s="7"/>
      <c r="FY21" s="7"/>
      <c r="FZ21" s="7"/>
      <c r="GA21" s="7"/>
      <c r="GB21" s="7"/>
      <c r="GC21" s="7"/>
      <c r="GD21" s="7"/>
      <c r="GE21" s="7"/>
      <c r="GF21" s="7"/>
      <c r="GG21" s="7"/>
      <c r="GH21" s="7"/>
      <c r="GI21" s="7"/>
      <c r="GJ21" s="7"/>
      <c r="GK21" s="7"/>
      <c r="GL21" s="7"/>
      <c r="GM21" s="7"/>
      <c r="GN21" s="7"/>
      <c r="GO21" s="7"/>
      <c r="GP21" s="7"/>
      <c r="GQ21" s="7"/>
      <c r="GR21" s="7"/>
      <c r="GS21" s="7"/>
      <c r="GT21" s="7"/>
      <c r="GU21" s="7"/>
      <c r="GV21" s="7"/>
      <c r="GW21" s="7"/>
      <c r="GX21" s="7"/>
      <c r="GY21" s="7"/>
      <c r="GZ21" s="7"/>
      <c r="HA21" s="7"/>
      <c r="HB21" s="7"/>
      <c r="HC21" s="7"/>
      <c r="HD21" s="7"/>
      <c r="HE21" s="7"/>
      <c r="HF21" s="7"/>
      <c r="HG21" s="7"/>
      <c r="HH21" s="7"/>
      <c r="HI21" s="7"/>
      <c r="HJ21" s="7"/>
      <c r="HK21" s="7"/>
      <c r="HL21" s="7"/>
      <c r="HM21" s="7"/>
      <c r="HN21" s="7"/>
      <c r="HO21" s="7"/>
      <c r="HP21" s="7"/>
      <c r="HQ21" s="7"/>
      <c r="HR21" s="7"/>
      <c r="HS21" s="7"/>
      <c r="HT21" s="7"/>
      <c r="HU21" s="7"/>
      <c r="HV21" s="7"/>
      <c r="HW21" s="7"/>
      <c r="HX21" s="7"/>
      <c r="HY21" s="7"/>
      <c r="HZ21" s="7"/>
      <c r="IA21" s="7"/>
      <c r="IB21" s="7"/>
      <c r="IC21" s="7"/>
      <c r="ID21" s="7"/>
      <c r="IE21" s="7"/>
      <c r="IF21" s="7"/>
      <c r="IG21" s="7"/>
      <c r="IH21" s="7"/>
      <c r="II21" s="7"/>
      <c r="IJ21" s="7"/>
      <c r="IK21" s="7"/>
      <c r="IL21" s="7"/>
      <c r="IM21" s="7"/>
      <c r="IN21" s="7"/>
      <c r="IO21" s="7"/>
      <c r="IP21" s="7"/>
      <c r="IQ21" s="7"/>
      <c r="IR21" s="7"/>
    </row>
    <row r="22" s="6" customFormat="true" ht="20.25" hidden="false" customHeight="true" outlineLevel="0" collapsed="false">
      <c r="A22" s="120" t="str">
        <f aca="false">TEXT(B22,"TTTT")</f>
        <v>Samstag</v>
      </c>
      <c r="B22" s="132" t="n">
        <f aca="false">($A$19+ROW(B3)-1)*(MONTH(B21+1)=MONTH($A$19))</f>
        <v>43134</v>
      </c>
      <c r="C22" s="133"/>
      <c r="D22" s="134"/>
      <c r="E22" s="124" t="str">
        <f aca="false">IF(OR(A22="Samstag",A22="Sonntag",C22="UU"),"", IF(C22="SV",D22, IF(OR($E$15="",B22&lt;$E$15),IF($N$11=0,HLOOKUP($A22,$I$9:$M$10,2,0),IF($N$11=$F$10,HLOOKUP($A22,$I$9:$M$11,3,0),"FEHLER")), IF($N$15=0,HLOOKUP($A22,$I$13:$M$14,2,0),IF($N$15=$F$14,HLOOKUP($A22,$I$13:$M$15,3,0),"FEHLER")))))</f>
        <v/>
      </c>
      <c r="F22" s="125"/>
      <c r="G22" s="125"/>
      <c r="H22" s="125"/>
      <c r="I22" s="126" t="n">
        <f aca="false">IF(OR(C22="K",C22="U",C22="F"),E22,IF(C22="SU",IF(H22="",D22,((V22-T22)-U22)+D22),IF(AND(H22="",E22=""),0,(V22-T22)-U22)))</f>
        <v>0</v>
      </c>
      <c r="J22" s="126" t="n">
        <f aca="false">IF(E22="",I22,I22-E22)</f>
        <v>0</v>
      </c>
      <c r="K22" s="127" t="n">
        <f aca="false">SUM(K21,J22)</f>
        <v>0</v>
      </c>
      <c r="L22" s="135"/>
      <c r="M22" s="135"/>
      <c r="N22" s="135"/>
      <c r="O22" s="135"/>
      <c r="P22" s="135"/>
      <c r="Q22" s="129" t="n">
        <f aca="false">IF($G$15=FALSE(),FALSE(),IF($B22&gt;=$E$15,TRUE(),FALSE()))</f>
        <v>0</v>
      </c>
      <c r="R22" s="129"/>
      <c r="S22" s="130" t="n">
        <f aca="false">IF(E22="",0,INT(E22)+((E22-INT(E22))/100*60))</f>
        <v>0</v>
      </c>
      <c r="T22" s="130" t="n">
        <f aca="false">IF(F22="",0,INT(F22)+((F22-INT(F22))*100/60))</f>
        <v>0</v>
      </c>
      <c r="U22" s="130" t="n">
        <f aca="false">IF(G22="",0,INT(G22)+((G22-INT(G22))*100/60))</f>
        <v>0</v>
      </c>
      <c r="V22" s="130" t="n">
        <f aca="false">IF(H22="",0,INT(H22)+((H22-INT(H22))*100/60))</f>
        <v>0</v>
      </c>
      <c r="W22" s="130" t="n">
        <f aca="false">IF(I22="","",INT(I22)+((I22-INT(I22))/100*60))</f>
        <v>0</v>
      </c>
      <c r="X22" s="130" t="n">
        <f aca="false">IF(J22="","",INT(J22)+((J22-INT(J22))/100*60))</f>
        <v>0</v>
      </c>
      <c r="Y22" s="130" t="n">
        <f aca="false">IF(K22="","",INT(K22)+((K22-INT(K22))/100*60))</f>
        <v>0</v>
      </c>
      <c r="Z22" s="130"/>
      <c r="AA22" s="4"/>
      <c r="AB22" s="4"/>
      <c r="AC22" s="1"/>
      <c r="AD22" s="5"/>
      <c r="AE22" s="131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7"/>
      <c r="BL22" s="7"/>
      <c r="BM22" s="7"/>
      <c r="BN22" s="7"/>
      <c r="BO22" s="7"/>
      <c r="BP22" s="7"/>
      <c r="BQ22" s="7"/>
      <c r="BR22" s="7"/>
      <c r="BS22" s="7"/>
      <c r="BT22" s="7"/>
      <c r="BU22" s="7"/>
      <c r="BV22" s="7"/>
      <c r="BW22" s="7"/>
      <c r="BX22" s="7"/>
      <c r="BY22" s="7"/>
      <c r="BZ22" s="7"/>
      <c r="CA22" s="7"/>
      <c r="CB22" s="7"/>
      <c r="CC22" s="7"/>
      <c r="CD22" s="7"/>
      <c r="CE22" s="7"/>
      <c r="CF22" s="7"/>
      <c r="CG22" s="7"/>
      <c r="CH22" s="7"/>
      <c r="CI22" s="7"/>
      <c r="CJ22" s="7"/>
      <c r="CK22" s="7"/>
      <c r="CL22" s="7"/>
      <c r="CM22" s="7"/>
      <c r="CN22" s="7"/>
      <c r="CO22" s="7"/>
      <c r="CP22" s="7"/>
      <c r="CQ22" s="7"/>
      <c r="CR22" s="7"/>
      <c r="CS22" s="7"/>
      <c r="CT22" s="7"/>
      <c r="CU22" s="7"/>
      <c r="CV22" s="7"/>
      <c r="CW22" s="7"/>
      <c r="CX22" s="7"/>
      <c r="CY22" s="7"/>
      <c r="CZ22" s="7"/>
      <c r="DA22" s="7"/>
      <c r="DB22" s="7"/>
      <c r="DC22" s="7"/>
      <c r="DD22" s="7"/>
      <c r="DE22" s="7"/>
      <c r="DF22" s="7"/>
      <c r="DG22" s="7"/>
      <c r="DH22" s="7"/>
      <c r="DI22" s="7"/>
      <c r="DJ22" s="7"/>
      <c r="DK22" s="7"/>
      <c r="DL22" s="7"/>
      <c r="DM22" s="7"/>
      <c r="DN22" s="7"/>
      <c r="DO22" s="7"/>
      <c r="DP22" s="7"/>
      <c r="DQ22" s="7"/>
      <c r="DR22" s="7"/>
      <c r="DS22" s="7"/>
      <c r="DT22" s="7"/>
      <c r="DU22" s="7"/>
      <c r="DV22" s="7"/>
      <c r="DW22" s="7"/>
      <c r="DX22" s="7"/>
      <c r="DY22" s="7"/>
      <c r="DZ22" s="7"/>
      <c r="EA22" s="7"/>
      <c r="EB22" s="7"/>
      <c r="EC22" s="7"/>
      <c r="ED22" s="7"/>
      <c r="EE22" s="7"/>
      <c r="EF22" s="7"/>
      <c r="EG22" s="7"/>
      <c r="EH22" s="7"/>
      <c r="EI22" s="7"/>
      <c r="EJ22" s="7"/>
      <c r="EK22" s="7"/>
      <c r="EL22" s="7"/>
      <c r="EM22" s="7"/>
      <c r="EN22" s="7"/>
      <c r="EO22" s="7"/>
      <c r="EP22" s="7"/>
      <c r="EQ22" s="7"/>
      <c r="ER22" s="7"/>
      <c r="ES22" s="7"/>
      <c r="ET22" s="7"/>
      <c r="EU22" s="7"/>
      <c r="EV22" s="7"/>
      <c r="EW22" s="7"/>
      <c r="EX22" s="7"/>
      <c r="EY22" s="7"/>
      <c r="EZ22" s="7"/>
      <c r="FA22" s="7"/>
      <c r="FB22" s="7"/>
      <c r="FC22" s="7"/>
      <c r="FD22" s="7"/>
      <c r="FE22" s="7"/>
      <c r="FF22" s="7"/>
      <c r="FG22" s="7"/>
      <c r="FH22" s="7"/>
      <c r="FI22" s="7"/>
      <c r="FJ22" s="7"/>
      <c r="FK22" s="7"/>
      <c r="FL22" s="7"/>
      <c r="FM22" s="7"/>
      <c r="FN22" s="7"/>
      <c r="FO22" s="7"/>
      <c r="FP22" s="7"/>
      <c r="FQ22" s="7"/>
      <c r="FR22" s="7"/>
      <c r="FS22" s="7"/>
      <c r="FT22" s="7"/>
      <c r="FU22" s="7"/>
      <c r="FV22" s="7"/>
      <c r="FW22" s="7"/>
      <c r="FX22" s="7"/>
      <c r="FY22" s="7"/>
      <c r="FZ22" s="7"/>
      <c r="GA22" s="7"/>
      <c r="GB22" s="7"/>
      <c r="GC22" s="7"/>
      <c r="GD22" s="7"/>
      <c r="GE22" s="7"/>
      <c r="GF22" s="7"/>
      <c r="GG22" s="7"/>
      <c r="GH22" s="7"/>
      <c r="GI22" s="7"/>
      <c r="GJ22" s="7"/>
      <c r="GK22" s="7"/>
      <c r="GL22" s="7"/>
      <c r="GM22" s="7"/>
      <c r="GN22" s="7"/>
      <c r="GO22" s="7"/>
      <c r="GP22" s="7"/>
      <c r="GQ22" s="7"/>
      <c r="GR22" s="7"/>
      <c r="GS22" s="7"/>
      <c r="GT22" s="7"/>
      <c r="GU22" s="7"/>
      <c r="GV22" s="7"/>
      <c r="GW22" s="7"/>
      <c r="GX22" s="7"/>
      <c r="GY22" s="7"/>
      <c r="GZ22" s="7"/>
      <c r="HA22" s="7"/>
      <c r="HB22" s="7"/>
      <c r="HC22" s="7"/>
      <c r="HD22" s="7"/>
      <c r="HE22" s="7"/>
      <c r="HF22" s="7"/>
      <c r="HG22" s="7"/>
      <c r="HH22" s="7"/>
      <c r="HI22" s="7"/>
      <c r="HJ22" s="7"/>
      <c r="HK22" s="7"/>
      <c r="HL22" s="7"/>
      <c r="HM22" s="7"/>
      <c r="HN22" s="7"/>
      <c r="HO22" s="7"/>
      <c r="HP22" s="7"/>
      <c r="HQ22" s="7"/>
      <c r="HR22" s="7"/>
      <c r="HS22" s="7"/>
      <c r="HT22" s="7"/>
      <c r="HU22" s="7"/>
      <c r="HV22" s="7"/>
      <c r="HW22" s="7"/>
      <c r="HX22" s="7"/>
      <c r="HY22" s="7"/>
      <c r="HZ22" s="7"/>
      <c r="IA22" s="7"/>
      <c r="IB22" s="7"/>
      <c r="IC22" s="7"/>
      <c r="ID22" s="7"/>
      <c r="IE22" s="7"/>
      <c r="IF22" s="7"/>
      <c r="IG22" s="7"/>
      <c r="IH22" s="7"/>
      <c r="II22" s="7"/>
      <c r="IJ22" s="7"/>
      <c r="IK22" s="7"/>
      <c r="IL22" s="7"/>
      <c r="IM22" s="7"/>
      <c r="IN22" s="7"/>
      <c r="IO22" s="7"/>
      <c r="IP22" s="7"/>
      <c r="IQ22" s="7"/>
      <c r="IR22" s="7"/>
    </row>
    <row r="23" s="6" customFormat="true" ht="20.25" hidden="false" customHeight="true" outlineLevel="0" collapsed="false">
      <c r="A23" s="120" t="str">
        <f aca="false">TEXT(B23,"TTTT")</f>
        <v>Sonntag</v>
      </c>
      <c r="B23" s="132" t="n">
        <f aca="false">($A$19+ROW(B4)-1)*(MONTH(B22+1)=MONTH($A$19))</f>
        <v>43135</v>
      </c>
      <c r="C23" s="133"/>
      <c r="D23" s="134"/>
      <c r="E23" s="124" t="str">
        <f aca="false">IF(OR(A23="Samstag",A23="Sonntag",C23="UU"),"", IF(C23="SV",D23, IF(OR($E$15="",B23&lt;$E$15),IF($N$11=0,HLOOKUP($A23,$I$9:$M$10,2,0),IF($N$11=$F$10,HLOOKUP($A23,$I$9:$M$11,3,0),"FEHLER")), IF($N$15=0,HLOOKUP($A23,$I$13:$M$14,2,0),IF($N$15=$F$14,HLOOKUP($A23,$I$13:$M$15,3,0),"FEHLER")))))</f>
        <v/>
      </c>
      <c r="F23" s="125"/>
      <c r="G23" s="125"/>
      <c r="H23" s="125"/>
      <c r="I23" s="126" t="n">
        <f aca="false">IF(OR(C23="K",C23="U",C23="F"),E23,IF(C23="SU",IF(H23="",D23,((V23-T23)-U23)+D23),IF(AND(H23="",E23=""),0,(V23-T23)-U23)))</f>
        <v>0</v>
      </c>
      <c r="J23" s="126" t="n">
        <f aca="false">IF(E23="",I23,I23-E23)</f>
        <v>0</v>
      </c>
      <c r="K23" s="127" t="n">
        <f aca="false">SUM(K22,J23)</f>
        <v>0</v>
      </c>
      <c r="L23" s="135"/>
      <c r="M23" s="135"/>
      <c r="N23" s="135"/>
      <c r="O23" s="135"/>
      <c r="P23" s="135"/>
      <c r="Q23" s="129" t="n">
        <f aca="false">IF($G$15=FALSE(),FALSE(),IF($B23&gt;=$E$15,TRUE(),FALSE()))</f>
        <v>0</v>
      </c>
      <c r="R23" s="129"/>
      <c r="S23" s="130" t="n">
        <f aca="false">IF(E23="",0,INT(E23)+((E23-INT(E23))/100*60))</f>
        <v>0</v>
      </c>
      <c r="T23" s="130" t="n">
        <f aca="false">IF(F23="",0,INT(F23)+((F23-INT(F23))*100/60))</f>
        <v>0</v>
      </c>
      <c r="U23" s="130" t="n">
        <f aca="false">IF(G23="",0,INT(G23)+((G23-INT(G23))*100/60))</f>
        <v>0</v>
      </c>
      <c r="V23" s="130" t="n">
        <f aca="false">IF(H23="",0,INT(H23)+((H23-INT(H23))*100/60))</f>
        <v>0</v>
      </c>
      <c r="W23" s="130" t="n">
        <f aca="false">IF(I23="","",INT(I23)+((I23-INT(I23))/100*60))</f>
        <v>0</v>
      </c>
      <c r="X23" s="130" t="n">
        <f aca="false">IF(J23="","",INT(J23)+((J23-INT(J23))/100*60))</f>
        <v>0</v>
      </c>
      <c r="Y23" s="130" t="n">
        <f aca="false">IF(K23="","",INT(K23)+((K23-INT(K23))/100*60))</f>
        <v>0</v>
      </c>
      <c r="Z23" s="130"/>
      <c r="AA23" s="4"/>
      <c r="AB23" s="4"/>
      <c r="AC23" s="1"/>
      <c r="AD23" s="5"/>
      <c r="AE23" s="131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  <c r="BJ23" s="7"/>
      <c r="BK23" s="7"/>
      <c r="BL23" s="7"/>
      <c r="BM23" s="7"/>
      <c r="BN23" s="7"/>
      <c r="BO23" s="7"/>
      <c r="BP23" s="7"/>
      <c r="BQ23" s="7"/>
      <c r="BR23" s="7"/>
      <c r="BS23" s="7"/>
      <c r="BT23" s="7"/>
      <c r="BU23" s="7"/>
      <c r="BV23" s="7"/>
      <c r="BW23" s="7"/>
      <c r="BX23" s="7"/>
      <c r="BY23" s="7"/>
      <c r="BZ23" s="7"/>
      <c r="CA23" s="7"/>
      <c r="CB23" s="7"/>
      <c r="CC23" s="7"/>
      <c r="CD23" s="7"/>
      <c r="CE23" s="7"/>
      <c r="CF23" s="7"/>
      <c r="CG23" s="7"/>
      <c r="CH23" s="7"/>
      <c r="CI23" s="7"/>
      <c r="CJ23" s="7"/>
      <c r="CK23" s="7"/>
      <c r="CL23" s="7"/>
      <c r="CM23" s="7"/>
      <c r="CN23" s="7"/>
      <c r="CO23" s="7"/>
      <c r="CP23" s="7"/>
      <c r="CQ23" s="7"/>
      <c r="CR23" s="7"/>
      <c r="CS23" s="7"/>
      <c r="CT23" s="7"/>
      <c r="CU23" s="7"/>
      <c r="CV23" s="7"/>
      <c r="CW23" s="7"/>
      <c r="CX23" s="7"/>
      <c r="CY23" s="7"/>
      <c r="CZ23" s="7"/>
      <c r="DA23" s="7"/>
      <c r="DB23" s="7"/>
      <c r="DC23" s="7"/>
      <c r="DD23" s="7"/>
      <c r="DE23" s="7"/>
      <c r="DF23" s="7"/>
      <c r="DG23" s="7"/>
      <c r="DH23" s="7"/>
      <c r="DI23" s="7"/>
      <c r="DJ23" s="7"/>
      <c r="DK23" s="7"/>
      <c r="DL23" s="7"/>
      <c r="DM23" s="7"/>
      <c r="DN23" s="7"/>
      <c r="DO23" s="7"/>
      <c r="DP23" s="7"/>
      <c r="DQ23" s="7"/>
      <c r="DR23" s="7"/>
      <c r="DS23" s="7"/>
      <c r="DT23" s="7"/>
      <c r="DU23" s="7"/>
      <c r="DV23" s="7"/>
      <c r="DW23" s="7"/>
      <c r="DX23" s="7"/>
      <c r="DY23" s="7"/>
      <c r="DZ23" s="7"/>
      <c r="EA23" s="7"/>
      <c r="EB23" s="7"/>
      <c r="EC23" s="7"/>
      <c r="ED23" s="7"/>
      <c r="EE23" s="7"/>
      <c r="EF23" s="7"/>
      <c r="EG23" s="7"/>
      <c r="EH23" s="7"/>
      <c r="EI23" s="7"/>
      <c r="EJ23" s="7"/>
      <c r="EK23" s="7"/>
      <c r="EL23" s="7"/>
      <c r="EM23" s="7"/>
      <c r="EN23" s="7"/>
      <c r="EO23" s="7"/>
      <c r="EP23" s="7"/>
      <c r="EQ23" s="7"/>
      <c r="ER23" s="7"/>
      <c r="ES23" s="7"/>
      <c r="ET23" s="7"/>
      <c r="EU23" s="7"/>
      <c r="EV23" s="7"/>
      <c r="EW23" s="7"/>
      <c r="EX23" s="7"/>
      <c r="EY23" s="7"/>
      <c r="EZ23" s="7"/>
      <c r="FA23" s="7"/>
      <c r="FB23" s="7"/>
      <c r="FC23" s="7"/>
      <c r="FD23" s="7"/>
      <c r="FE23" s="7"/>
      <c r="FF23" s="7"/>
      <c r="FG23" s="7"/>
      <c r="FH23" s="7"/>
      <c r="FI23" s="7"/>
      <c r="FJ23" s="7"/>
      <c r="FK23" s="7"/>
      <c r="FL23" s="7"/>
      <c r="FM23" s="7"/>
      <c r="FN23" s="7"/>
      <c r="FO23" s="7"/>
      <c r="FP23" s="7"/>
      <c r="FQ23" s="7"/>
      <c r="FR23" s="7"/>
      <c r="FS23" s="7"/>
      <c r="FT23" s="7"/>
      <c r="FU23" s="7"/>
      <c r="FV23" s="7"/>
      <c r="FW23" s="7"/>
      <c r="FX23" s="7"/>
      <c r="FY23" s="7"/>
      <c r="FZ23" s="7"/>
      <c r="GA23" s="7"/>
      <c r="GB23" s="7"/>
      <c r="GC23" s="7"/>
      <c r="GD23" s="7"/>
      <c r="GE23" s="7"/>
      <c r="GF23" s="7"/>
      <c r="GG23" s="7"/>
      <c r="GH23" s="7"/>
      <c r="GI23" s="7"/>
      <c r="GJ23" s="7"/>
      <c r="GK23" s="7"/>
      <c r="GL23" s="7"/>
      <c r="GM23" s="7"/>
      <c r="GN23" s="7"/>
      <c r="GO23" s="7"/>
      <c r="GP23" s="7"/>
      <c r="GQ23" s="7"/>
      <c r="GR23" s="7"/>
      <c r="GS23" s="7"/>
      <c r="GT23" s="7"/>
      <c r="GU23" s="7"/>
      <c r="GV23" s="7"/>
      <c r="GW23" s="7"/>
      <c r="GX23" s="7"/>
      <c r="GY23" s="7"/>
      <c r="GZ23" s="7"/>
      <c r="HA23" s="7"/>
      <c r="HB23" s="7"/>
      <c r="HC23" s="7"/>
      <c r="HD23" s="7"/>
      <c r="HE23" s="7"/>
      <c r="HF23" s="7"/>
      <c r="HG23" s="7"/>
      <c r="HH23" s="7"/>
      <c r="HI23" s="7"/>
      <c r="HJ23" s="7"/>
      <c r="HK23" s="7"/>
      <c r="HL23" s="7"/>
      <c r="HM23" s="7"/>
      <c r="HN23" s="7"/>
      <c r="HO23" s="7"/>
      <c r="HP23" s="7"/>
      <c r="HQ23" s="7"/>
      <c r="HR23" s="7"/>
      <c r="HS23" s="7"/>
      <c r="HT23" s="7"/>
      <c r="HU23" s="7"/>
      <c r="HV23" s="7"/>
      <c r="HW23" s="7"/>
      <c r="HX23" s="7"/>
      <c r="HY23" s="7"/>
      <c r="HZ23" s="7"/>
      <c r="IA23" s="7"/>
      <c r="IB23" s="7"/>
      <c r="IC23" s="7"/>
      <c r="ID23" s="7"/>
      <c r="IE23" s="7"/>
      <c r="IF23" s="7"/>
      <c r="IG23" s="7"/>
      <c r="IH23" s="7"/>
      <c r="II23" s="7"/>
      <c r="IJ23" s="7"/>
      <c r="IK23" s="7"/>
      <c r="IL23" s="7"/>
      <c r="IM23" s="7"/>
      <c r="IN23" s="7"/>
      <c r="IO23" s="7"/>
      <c r="IP23" s="7"/>
      <c r="IQ23" s="7"/>
      <c r="IR23" s="7"/>
    </row>
    <row r="24" s="6" customFormat="true" ht="20.25" hidden="false" customHeight="true" outlineLevel="0" collapsed="false">
      <c r="A24" s="120" t="str">
        <f aca="false">TEXT(B24,"TTTT")</f>
        <v>Montag</v>
      </c>
      <c r="B24" s="132" t="n">
        <f aca="false">($A$19+ROW(B5)-1)*(MONTH(B23+1)=MONTH($A$19))</f>
        <v>43136</v>
      </c>
      <c r="C24" s="133"/>
      <c r="D24" s="134"/>
      <c r="E24" s="124" t="n">
        <f aca="false">IF(OR(A24="Samstag",A24="Sonntag",C24="UU"),"", IF(C24="SV",D24, IF(OR($E$15="",B24&lt;$E$15),IF($N$11=0,HLOOKUP($A24,$I$9:$M$10,2,0),IF($N$11=$F$10,HLOOKUP($A24,$I$9:$M$11,3,0),"FEHLER")), IF($N$15=0,HLOOKUP($A24,$I$13:$M$14,2,0),IF($N$15=$F$14,HLOOKUP($A24,$I$13:$M$15,3,0),"FEHLER")))))</f>
        <v>0</v>
      </c>
      <c r="F24" s="125"/>
      <c r="G24" s="125"/>
      <c r="H24" s="125"/>
      <c r="I24" s="126" t="n">
        <f aca="false">IF(OR(C24="K",C24="U",C24="F"),E24,IF(C24="SU",IF(H24="",D24,((V24-T24)-U24)+D24),IF(AND(H24="",E24=""),0,(V24-T24)-U24)))</f>
        <v>0</v>
      </c>
      <c r="J24" s="126" t="n">
        <f aca="false">IF(E24="",I24,I24-E24)</f>
        <v>0</v>
      </c>
      <c r="K24" s="127" t="n">
        <f aca="false">SUM(K23,J24)</f>
        <v>0</v>
      </c>
      <c r="L24" s="135"/>
      <c r="M24" s="135"/>
      <c r="N24" s="135"/>
      <c r="O24" s="135"/>
      <c r="P24" s="135"/>
      <c r="Q24" s="129" t="n">
        <f aca="false">IF($G$15=FALSE(),FALSE(),IF($B24&gt;=$E$15,TRUE(),FALSE()))</f>
        <v>0</v>
      </c>
      <c r="R24" s="129"/>
      <c r="S24" s="130" t="n">
        <f aca="false">IF(E24="",0,INT(E24)+((E24-INT(E24))/100*60))</f>
        <v>0</v>
      </c>
      <c r="T24" s="130" t="n">
        <f aca="false">IF(F24="",0,INT(F24)+((F24-INT(F24))*100/60))</f>
        <v>0</v>
      </c>
      <c r="U24" s="130" t="n">
        <f aca="false">IF(G24="",0,INT(G24)+((G24-INT(G24))*100/60))</f>
        <v>0</v>
      </c>
      <c r="V24" s="130" t="n">
        <f aca="false">IF(H24="",0,INT(H24)+((H24-INT(H24))*100/60))</f>
        <v>0</v>
      </c>
      <c r="W24" s="130" t="n">
        <f aca="false">IF(I24="","",INT(I24)+((I24-INT(I24))/100*60))</f>
        <v>0</v>
      </c>
      <c r="X24" s="130" t="n">
        <f aca="false">IF(J24="","",INT(J24)+((J24-INT(J24))/100*60))</f>
        <v>0</v>
      </c>
      <c r="Y24" s="130" t="n">
        <f aca="false">IF(K24="","",INT(K24)+((K24-INT(K24))/100*60))</f>
        <v>0</v>
      </c>
      <c r="Z24" s="130"/>
      <c r="AA24" s="4"/>
      <c r="AB24" s="4"/>
      <c r="AC24" s="1"/>
      <c r="AD24" s="5"/>
      <c r="AE24" s="131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7"/>
      <c r="BL24" s="7"/>
      <c r="BM24" s="7"/>
      <c r="BN24" s="7"/>
      <c r="BO24" s="7"/>
      <c r="BP24" s="7"/>
      <c r="BQ24" s="7"/>
      <c r="BR24" s="7"/>
      <c r="BS24" s="7"/>
      <c r="BT24" s="7"/>
      <c r="BU24" s="7"/>
      <c r="BV24" s="7"/>
      <c r="BW24" s="7"/>
      <c r="BX24" s="7"/>
      <c r="BY24" s="7"/>
      <c r="BZ24" s="7"/>
      <c r="CA24" s="7"/>
      <c r="CB24" s="7"/>
      <c r="CC24" s="7"/>
      <c r="CD24" s="7"/>
      <c r="CE24" s="7"/>
      <c r="CF24" s="7"/>
      <c r="CG24" s="7"/>
      <c r="CH24" s="7"/>
      <c r="CI24" s="7"/>
      <c r="CJ24" s="7"/>
      <c r="CK24" s="7"/>
      <c r="CL24" s="7"/>
      <c r="CM24" s="7"/>
      <c r="CN24" s="7"/>
      <c r="CO24" s="7"/>
      <c r="CP24" s="7"/>
      <c r="CQ24" s="7"/>
      <c r="CR24" s="7"/>
      <c r="CS24" s="7"/>
      <c r="CT24" s="7"/>
      <c r="CU24" s="7"/>
      <c r="CV24" s="7"/>
      <c r="CW24" s="7"/>
      <c r="CX24" s="7"/>
      <c r="CY24" s="7"/>
      <c r="CZ24" s="7"/>
      <c r="DA24" s="7"/>
      <c r="DB24" s="7"/>
      <c r="DC24" s="7"/>
      <c r="DD24" s="7"/>
      <c r="DE24" s="7"/>
      <c r="DF24" s="7"/>
      <c r="DG24" s="7"/>
      <c r="DH24" s="7"/>
      <c r="DI24" s="7"/>
      <c r="DJ24" s="7"/>
      <c r="DK24" s="7"/>
      <c r="DL24" s="7"/>
      <c r="DM24" s="7"/>
      <c r="DN24" s="7"/>
      <c r="DO24" s="7"/>
      <c r="DP24" s="7"/>
      <c r="DQ24" s="7"/>
      <c r="DR24" s="7"/>
      <c r="DS24" s="7"/>
      <c r="DT24" s="7"/>
      <c r="DU24" s="7"/>
      <c r="DV24" s="7"/>
      <c r="DW24" s="7"/>
      <c r="DX24" s="7"/>
      <c r="DY24" s="7"/>
      <c r="DZ24" s="7"/>
      <c r="EA24" s="7"/>
      <c r="EB24" s="7"/>
      <c r="EC24" s="7"/>
      <c r="ED24" s="7"/>
      <c r="EE24" s="7"/>
      <c r="EF24" s="7"/>
      <c r="EG24" s="7"/>
      <c r="EH24" s="7"/>
      <c r="EI24" s="7"/>
      <c r="EJ24" s="7"/>
      <c r="EK24" s="7"/>
      <c r="EL24" s="7"/>
      <c r="EM24" s="7"/>
      <c r="EN24" s="7"/>
      <c r="EO24" s="7"/>
      <c r="EP24" s="7"/>
      <c r="EQ24" s="7"/>
      <c r="ER24" s="7"/>
      <c r="ES24" s="7"/>
      <c r="ET24" s="7"/>
      <c r="EU24" s="7"/>
      <c r="EV24" s="7"/>
      <c r="EW24" s="7"/>
      <c r="EX24" s="7"/>
      <c r="EY24" s="7"/>
      <c r="EZ24" s="7"/>
      <c r="FA24" s="7"/>
      <c r="FB24" s="7"/>
      <c r="FC24" s="7"/>
      <c r="FD24" s="7"/>
      <c r="FE24" s="7"/>
      <c r="FF24" s="7"/>
      <c r="FG24" s="7"/>
      <c r="FH24" s="7"/>
      <c r="FI24" s="7"/>
      <c r="FJ24" s="7"/>
      <c r="FK24" s="7"/>
      <c r="FL24" s="7"/>
      <c r="FM24" s="7"/>
      <c r="FN24" s="7"/>
      <c r="FO24" s="7"/>
      <c r="FP24" s="7"/>
      <c r="FQ24" s="7"/>
      <c r="FR24" s="7"/>
      <c r="FS24" s="7"/>
      <c r="FT24" s="7"/>
      <c r="FU24" s="7"/>
      <c r="FV24" s="7"/>
      <c r="FW24" s="7"/>
      <c r="FX24" s="7"/>
      <c r="FY24" s="7"/>
      <c r="FZ24" s="7"/>
      <c r="GA24" s="7"/>
      <c r="GB24" s="7"/>
      <c r="GC24" s="7"/>
      <c r="GD24" s="7"/>
      <c r="GE24" s="7"/>
      <c r="GF24" s="7"/>
      <c r="GG24" s="7"/>
      <c r="GH24" s="7"/>
      <c r="GI24" s="7"/>
      <c r="GJ24" s="7"/>
      <c r="GK24" s="7"/>
      <c r="GL24" s="7"/>
      <c r="GM24" s="7"/>
      <c r="GN24" s="7"/>
      <c r="GO24" s="7"/>
      <c r="GP24" s="7"/>
      <c r="GQ24" s="7"/>
      <c r="GR24" s="7"/>
      <c r="GS24" s="7"/>
      <c r="GT24" s="7"/>
      <c r="GU24" s="7"/>
      <c r="GV24" s="7"/>
      <c r="GW24" s="7"/>
      <c r="GX24" s="7"/>
      <c r="GY24" s="7"/>
      <c r="GZ24" s="7"/>
      <c r="HA24" s="7"/>
      <c r="HB24" s="7"/>
      <c r="HC24" s="7"/>
      <c r="HD24" s="7"/>
      <c r="HE24" s="7"/>
      <c r="HF24" s="7"/>
      <c r="HG24" s="7"/>
      <c r="HH24" s="7"/>
      <c r="HI24" s="7"/>
      <c r="HJ24" s="7"/>
      <c r="HK24" s="7"/>
      <c r="HL24" s="7"/>
      <c r="HM24" s="7"/>
      <c r="HN24" s="7"/>
      <c r="HO24" s="7"/>
      <c r="HP24" s="7"/>
      <c r="HQ24" s="7"/>
      <c r="HR24" s="7"/>
      <c r="HS24" s="7"/>
      <c r="HT24" s="7"/>
      <c r="HU24" s="7"/>
      <c r="HV24" s="7"/>
      <c r="HW24" s="7"/>
      <c r="HX24" s="7"/>
      <c r="HY24" s="7"/>
      <c r="HZ24" s="7"/>
      <c r="IA24" s="7"/>
      <c r="IB24" s="7"/>
      <c r="IC24" s="7"/>
      <c r="ID24" s="7"/>
      <c r="IE24" s="7"/>
      <c r="IF24" s="7"/>
      <c r="IG24" s="7"/>
      <c r="IH24" s="7"/>
      <c r="II24" s="7"/>
      <c r="IJ24" s="7"/>
      <c r="IK24" s="7"/>
      <c r="IL24" s="7"/>
      <c r="IM24" s="7"/>
      <c r="IN24" s="7"/>
      <c r="IO24" s="7"/>
      <c r="IP24" s="7"/>
      <c r="IQ24" s="7"/>
      <c r="IR24" s="7"/>
    </row>
    <row r="25" s="6" customFormat="true" ht="20.25" hidden="false" customHeight="true" outlineLevel="0" collapsed="false">
      <c r="A25" s="120" t="str">
        <f aca="false">TEXT(B25,"TTTT")</f>
        <v>Dienstag</v>
      </c>
      <c r="B25" s="132" t="n">
        <f aca="false">($A$19+ROW(B6)-1)*(MONTH(B24+1)=MONTH($A$19))</f>
        <v>43137</v>
      </c>
      <c r="C25" s="133"/>
      <c r="D25" s="134"/>
      <c r="E25" s="124" t="n">
        <f aca="false">IF(OR(A25="Samstag",A25="Sonntag",C25="UU"),"", IF(C25="SV",D25, IF(OR($E$15="",B25&lt;$E$15),IF($N$11=0,HLOOKUP($A25,$I$9:$M$10,2,0),IF($N$11=$F$10,HLOOKUP($A25,$I$9:$M$11,3,0),"FEHLER")), IF($N$15=0,HLOOKUP($A25,$I$13:$M$14,2,0),IF($N$15=$F$14,HLOOKUP($A25,$I$13:$M$15,3,0),"FEHLER")))))</f>
        <v>0</v>
      </c>
      <c r="F25" s="125"/>
      <c r="G25" s="125"/>
      <c r="H25" s="125"/>
      <c r="I25" s="126" t="n">
        <f aca="false">IF(OR(C25="K",C25="U",C25="F"),E25,IF(C25="SU",IF(H25="",D25,((V25-T25)-U25)+D25),IF(AND(H25="",E25=""),0,(V25-T25)-U25)))</f>
        <v>0</v>
      </c>
      <c r="J25" s="126" t="n">
        <f aca="false">IF(E25="",I25,I25-E25)</f>
        <v>0</v>
      </c>
      <c r="K25" s="127" t="n">
        <f aca="false">SUM(K24,J25)</f>
        <v>0</v>
      </c>
      <c r="L25" s="135"/>
      <c r="M25" s="135"/>
      <c r="N25" s="135"/>
      <c r="O25" s="135"/>
      <c r="P25" s="135"/>
      <c r="Q25" s="129" t="n">
        <f aca="false">IF($G$15=FALSE(),FALSE(),IF($B25&gt;=$E$15,TRUE(),FALSE()))</f>
        <v>0</v>
      </c>
      <c r="R25" s="129"/>
      <c r="S25" s="130" t="n">
        <f aca="false">IF(E25="",0,INT(E25)+((E25-INT(E25))/100*60))</f>
        <v>0</v>
      </c>
      <c r="T25" s="130" t="n">
        <f aca="false">IF(F25="",0,INT(F25)+((F25-INT(F25))*100/60))</f>
        <v>0</v>
      </c>
      <c r="U25" s="130" t="n">
        <f aca="false">IF(G25="",0,INT(G25)+((G25-INT(G25))*100/60))</f>
        <v>0</v>
      </c>
      <c r="V25" s="130" t="n">
        <f aca="false">IF(H25="",0,INT(H25)+((H25-INT(H25))*100/60))</f>
        <v>0</v>
      </c>
      <c r="W25" s="130" t="n">
        <f aca="false">IF(I25="","",INT(I25)+((I25-INT(I25))/100*60))</f>
        <v>0</v>
      </c>
      <c r="X25" s="130" t="n">
        <f aca="false">IF(J25="","",INT(J25)+((J25-INT(J25))/100*60))</f>
        <v>0</v>
      </c>
      <c r="Y25" s="130" t="n">
        <f aca="false">IF(K25="","",INT(K25)+((K25-INT(K25))/100*60))</f>
        <v>0</v>
      </c>
      <c r="Z25" s="130"/>
      <c r="AA25" s="4"/>
      <c r="AB25" s="4"/>
      <c r="AC25" s="1"/>
      <c r="AD25" s="5"/>
      <c r="AE25" s="131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  <c r="BJ25" s="7"/>
      <c r="BK25" s="7"/>
      <c r="BL25" s="7"/>
      <c r="BM25" s="7"/>
      <c r="BN25" s="7"/>
      <c r="BO25" s="7"/>
      <c r="BP25" s="7"/>
      <c r="BQ25" s="7"/>
      <c r="BR25" s="7"/>
      <c r="BS25" s="7"/>
      <c r="BT25" s="7"/>
      <c r="BU25" s="7"/>
      <c r="BV25" s="7"/>
      <c r="BW25" s="7"/>
      <c r="BX25" s="7"/>
      <c r="BY25" s="7"/>
      <c r="BZ25" s="7"/>
      <c r="CA25" s="7"/>
      <c r="CB25" s="7"/>
      <c r="CC25" s="7"/>
      <c r="CD25" s="7"/>
      <c r="CE25" s="7"/>
      <c r="CF25" s="7"/>
      <c r="CG25" s="7"/>
      <c r="CH25" s="7"/>
      <c r="CI25" s="7"/>
      <c r="CJ25" s="7"/>
      <c r="CK25" s="7"/>
      <c r="CL25" s="7"/>
      <c r="CM25" s="7"/>
      <c r="CN25" s="7"/>
      <c r="CO25" s="7"/>
      <c r="CP25" s="7"/>
      <c r="CQ25" s="7"/>
      <c r="CR25" s="7"/>
      <c r="CS25" s="7"/>
      <c r="CT25" s="7"/>
      <c r="CU25" s="7"/>
      <c r="CV25" s="7"/>
      <c r="CW25" s="7"/>
      <c r="CX25" s="7"/>
      <c r="CY25" s="7"/>
      <c r="CZ25" s="7"/>
      <c r="DA25" s="7"/>
      <c r="DB25" s="7"/>
      <c r="DC25" s="7"/>
      <c r="DD25" s="7"/>
      <c r="DE25" s="7"/>
      <c r="DF25" s="7"/>
      <c r="DG25" s="7"/>
      <c r="DH25" s="7"/>
      <c r="DI25" s="7"/>
      <c r="DJ25" s="7"/>
      <c r="DK25" s="7"/>
      <c r="DL25" s="7"/>
      <c r="DM25" s="7"/>
      <c r="DN25" s="7"/>
      <c r="DO25" s="7"/>
      <c r="DP25" s="7"/>
      <c r="DQ25" s="7"/>
      <c r="DR25" s="7"/>
      <c r="DS25" s="7"/>
      <c r="DT25" s="7"/>
      <c r="DU25" s="7"/>
      <c r="DV25" s="7"/>
      <c r="DW25" s="7"/>
      <c r="DX25" s="7"/>
      <c r="DY25" s="7"/>
      <c r="DZ25" s="7"/>
      <c r="EA25" s="7"/>
      <c r="EB25" s="7"/>
      <c r="EC25" s="7"/>
      <c r="ED25" s="7"/>
      <c r="EE25" s="7"/>
      <c r="EF25" s="7"/>
      <c r="EG25" s="7"/>
      <c r="EH25" s="7"/>
      <c r="EI25" s="7"/>
      <c r="EJ25" s="7"/>
      <c r="EK25" s="7"/>
      <c r="EL25" s="7"/>
      <c r="EM25" s="7"/>
      <c r="EN25" s="7"/>
      <c r="EO25" s="7"/>
      <c r="EP25" s="7"/>
      <c r="EQ25" s="7"/>
      <c r="ER25" s="7"/>
      <c r="ES25" s="7"/>
      <c r="ET25" s="7"/>
      <c r="EU25" s="7"/>
      <c r="EV25" s="7"/>
      <c r="EW25" s="7"/>
      <c r="EX25" s="7"/>
      <c r="EY25" s="7"/>
      <c r="EZ25" s="7"/>
      <c r="FA25" s="7"/>
      <c r="FB25" s="7"/>
      <c r="FC25" s="7"/>
      <c r="FD25" s="7"/>
      <c r="FE25" s="7"/>
      <c r="FF25" s="7"/>
      <c r="FG25" s="7"/>
      <c r="FH25" s="7"/>
      <c r="FI25" s="7"/>
      <c r="FJ25" s="7"/>
      <c r="FK25" s="7"/>
      <c r="FL25" s="7"/>
      <c r="FM25" s="7"/>
      <c r="FN25" s="7"/>
      <c r="FO25" s="7"/>
      <c r="FP25" s="7"/>
      <c r="FQ25" s="7"/>
      <c r="FR25" s="7"/>
      <c r="FS25" s="7"/>
      <c r="FT25" s="7"/>
      <c r="FU25" s="7"/>
      <c r="FV25" s="7"/>
      <c r="FW25" s="7"/>
      <c r="FX25" s="7"/>
      <c r="FY25" s="7"/>
      <c r="FZ25" s="7"/>
      <c r="GA25" s="7"/>
      <c r="GB25" s="7"/>
      <c r="GC25" s="7"/>
      <c r="GD25" s="7"/>
      <c r="GE25" s="7"/>
      <c r="GF25" s="7"/>
      <c r="GG25" s="7"/>
      <c r="GH25" s="7"/>
      <c r="GI25" s="7"/>
      <c r="GJ25" s="7"/>
      <c r="GK25" s="7"/>
      <c r="GL25" s="7"/>
      <c r="GM25" s="7"/>
      <c r="GN25" s="7"/>
      <c r="GO25" s="7"/>
      <c r="GP25" s="7"/>
      <c r="GQ25" s="7"/>
      <c r="GR25" s="7"/>
      <c r="GS25" s="7"/>
      <c r="GT25" s="7"/>
      <c r="GU25" s="7"/>
      <c r="GV25" s="7"/>
      <c r="GW25" s="7"/>
      <c r="GX25" s="7"/>
      <c r="GY25" s="7"/>
      <c r="GZ25" s="7"/>
      <c r="HA25" s="7"/>
      <c r="HB25" s="7"/>
      <c r="HC25" s="7"/>
      <c r="HD25" s="7"/>
      <c r="HE25" s="7"/>
      <c r="HF25" s="7"/>
      <c r="HG25" s="7"/>
      <c r="HH25" s="7"/>
      <c r="HI25" s="7"/>
      <c r="HJ25" s="7"/>
      <c r="HK25" s="7"/>
      <c r="HL25" s="7"/>
      <c r="HM25" s="7"/>
      <c r="HN25" s="7"/>
      <c r="HO25" s="7"/>
      <c r="HP25" s="7"/>
      <c r="HQ25" s="7"/>
      <c r="HR25" s="7"/>
      <c r="HS25" s="7"/>
      <c r="HT25" s="7"/>
      <c r="HU25" s="7"/>
      <c r="HV25" s="7"/>
      <c r="HW25" s="7"/>
      <c r="HX25" s="7"/>
      <c r="HY25" s="7"/>
      <c r="HZ25" s="7"/>
      <c r="IA25" s="7"/>
      <c r="IB25" s="7"/>
      <c r="IC25" s="7"/>
      <c r="ID25" s="7"/>
      <c r="IE25" s="7"/>
      <c r="IF25" s="7"/>
      <c r="IG25" s="7"/>
      <c r="IH25" s="7"/>
      <c r="II25" s="7"/>
      <c r="IJ25" s="7"/>
      <c r="IK25" s="7"/>
      <c r="IL25" s="7"/>
      <c r="IM25" s="7"/>
      <c r="IN25" s="7"/>
      <c r="IO25" s="7"/>
      <c r="IP25" s="7"/>
      <c r="IQ25" s="7"/>
      <c r="IR25" s="7"/>
    </row>
    <row r="26" s="6" customFormat="true" ht="20.25" hidden="false" customHeight="true" outlineLevel="0" collapsed="false">
      <c r="A26" s="120" t="str">
        <f aca="false">TEXT(B26,"TTTT")</f>
        <v>Mittwoch</v>
      </c>
      <c r="B26" s="132" t="n">
        <f aca="false">($A$19+ROW(B7)-1)*(MONTH(B25+1)=MONTH($A$19))</f>
        <v>43138</v>
      </c>
      <c r="C26" s="133"/>
      <c r="D26" s="134"/>
      <c r="E26" s="124" t="n">
        <f aca="false">IF(OR(A26="Samstag",A26="Sonntag",C26="UU"),"", IF(C26="SV",D26, IF(OR($E$15="",B26&lt;$E$15),IF($N$11=0,HLOOKUP($A26,$I$9:$M$10,2,0),IF($N$11=$F$10,HLOOKUP($A26,$I$9:$M$11,3,0),"FEHLER")), IF($N$15=0,HLOOKUP($A26,$I$13:$M$14,2,0),IF($N$15=$F$14,HLOOKUP($A26,$I$13:$M$15,3,0),"FEHLER")))))</f>
        <v>0</v>
      </c>
      <c r="F26" s="125"/>
      <c r="G26" s="125"/>
      <c r="H26" s="125"/>
      <c r="I26" s="126" t="n">
        <f aca="false">IF(OR(C26="K",C26="U",C26="F"),E26,IF(C26="SU",IF(H26="",D26,((V26-T26)-U26)+D26),IF(AND(H26="",E26=""),0,(V26-T26)-U26)))</f>
        <v>0</v>
      </c>
      <c r="J26" s="126" t="n">
        <f aca="false">IF(E26="",I26,I26-E26)</f>
        <v>0</v>
      </c>
      <c r="K26" s="127" t="n">
        <f aca="false">SUM(K25,J26)</f>
        <v>0</v>
      </c>
      <c r="L26" s="135"/>
      <c r="M26" s="135"/>
      <c r="N26" s="135"/>
      <c r="O26" s="135"/>
      <c r="P26" s="135"/>
      <c r="Q26" s="129" t="n">
        <f aca="false">IF($G$15=FALSE(),FALSE(),IF($B26&gt;=$E$15,TRUE(),FALSE()))</f>
        <v>0</v>
      </c>
      <c r="R26" s="129"/>
      <c r="S26" s="130" t="n">
        <f aca="false">IF(E26="",0,INT(E26)+((E26-INT(E26))/100*60))</f>
        <v>0</v>
      </c>
      <c r="T26" s="130" t="n">
        <f aca="false">IF(F26="",0,INT(F26)+((F26-INT(F26))*100/60))</f>
        <v>0</v>
      </c>
      <c r="U26" s="130" t="n">
        <f aca="false">IF(G26="",0,INT(G26)+((G26-INT(G26))*100/60))</f>
        <v>0</v>
      </c>
      <c r="V26" s="130" t="n">
        <f aca="false">IF(H26="",0,INT(H26)+((H26-INT(H26))*100/60))</f>
        <v>0</v>
      </c>
      <c r="W26" s="130" t="n">
        <f aca="false">IF(I26="","",INT(I26)+((I26-INT(I26))/100*60))</f>
        <v>0</v>
      </c>
      <c r="X26" s="130" t="n">
        <f aca="false">IF(J26="","",INT(J26)+((J26-INT(J26))/100*60))</f>
        <v>0</v>
      </c>
      <c r="Y26" s="130" t="n">
        <f aca="false">IF(K26="","",INT(K26)+((K26-INT(K26))/100*60))</f>
        <v>0</v>
      </c>
      <c r="Z26" s="130"/>
      <c r="AA26" s="4"/>
      <c r="AB26" s="4"/>
      <c r="AC26" s="1"/>
      <c r="AD26" s="5"/>
      <c r="AE26" s="131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7"/>
      <c r="BP26" s="7"/>
      <c r="BQ26" s="7"/>
      <c r="BR26" s="7"/>
      <c r="BS26" s="7"/>
      <c r="BT26" s="7"/>
      <c r="BU26" s="7"/>
      <c r="BV26" s="7"/>
      <c r="BW26" s="7"/>
      <c r="BX26" s="7"/>
      <c r="BY26" s="7"/>
      <c r="BZ26" s="7"/>
      <c r="CA26" s="7"/>
      <c r="CB26" s="7"/>
      <c r="CC26" s="7"/>
      <c r="CD26" s="7"/>
      <c r="CE26" s="7"/>
      <c r="CF26" s="7"/>
      <c r="CG26" s="7"/>
      <c r="CH26" s="7"/>
      <c r="CI26" s="7"/>
      <c r="CJ26" s="7"/>
      <c r="CK26" s="7"/>
      <c r="CL26" s="7"/>
      <c r="CM26" s="7"/>
      <c r="CN26" s="7"/>
      <c r="CO26" s="7"/>
      <c r="CP26" s="7"/>
      <c r="CQ26" s="7"/>
      <c r="CR26" s="7"/>
      <c r="CS26" s="7"/>
      <c r="CT26" s="7"/>
      <c r="CU26" s="7"/>
      <c r="CV26" s="7"/>
      <c r="CW26" s="7"/>
      <c r="CX26" s="7"/>
      <c r="CY26" s="7"/>
      <c r="CZ26" s="7"/>
      <c r="DA26" s="7"/>
      <c r="DB26" s="7"/>
      <c r="DC26" s="7"/>
      <c r="DD26" s="7"/>
      <c r="DE26" s="7"/>
      <c r="DF26" s="7"/>
      <c r="DG26" s="7"/>
      <c r="DH26" s="7"/>
      <c r="DI26" s="7"/>
      <c r="DJ26" s="7"/>
      <c r="DK26" s="7"/>
      <c r="DL26" s="7"/>
      <c r="DM26" s="7"/>
      <c r="DN26" s="7"/>
      <c r="DO26" s="7"/>
      <c r="DP26" s="7"/>
      <c r="DQ26" s="7"/>
      <c r="DR26" s="7"/>
      <c r="DS26" s="7"/>
      <c r="DT26" s="7"/>
      <c r="DU26" s="7"/>
      <c r="DV26" s="7"/>
      <c r="DW26" s="7"/>
      <c r="DX26" s="7"/>
      <c r="DY26" s="7"/>
      <c r="DZ26" s="7"/>
      <c r="EA26" s="7"/>
      <c r="EB26" s="7"/>
      <c r="EC26" s="7"/>
      <c r="ED26" s="7"/>
      <c r="EE26" s="7"/>
      <c r="EF26" s="7"/>
      <c r="EG26" s="7"/>
      <c r="EH26" s="7"/>
      <c r="EI26" s="7"/>
      <c r="EJ26" s="7"/>
      <c r="EK26" s="7"/>
      <c r="EL26" s="7"/>
      <c r="EM26" s="7"/>
      <c r="EN26" s="7"/>
      <c r="EO26" s="7"/>
      <c r="EP26" s="7"/>
      <c r="EQ26" s="7"/>
      <c r="ER26" s="7"/>
      <c r="ES26" s="7"/>
      <c r="ET26" s="7"/>
      <c r="EU26" s="7"/>
      <c r="EV26" s="7"/>
      <c r="EW26" s="7"/>
      <c r="EX26" s="7"/>
      <c r="EY26" s="7"/>
      <c r="EZ26" s="7"/>
      <c r="FA26" s="7"/>
      <c r="FB26" s="7"/>
      <c r="FC26" s="7"/>
      <c r="FD26" s="7"/>
      <c r="FE26" s="7"/>
      <c r="FF26" s="7"/>
      <c r="FG26" s="7"/>
      <c r="FH26" s="7"/>
      <c r="FI26" s="7"/>
      <c r="FJ26" s="7"/>
      <c r="FK26" s="7"/>
      <c r="FL26" s="7"/>
      <c r="FM26" s="7"/>
      <c r="FN26" s="7"/>
      <c r="FO26" s="7"/>
      <c r="FP26" s="7"/>
      <c r="FQ26" s="7"/>
      <c r="FR26" s="7"/>
      <c r="FS26" s="7"/>
      <c r="FT26" s="7"/>
      <c r="FU26" s="7"/>
      <c r="FV26" s="7"/>
      <c r="FW26" s="7"/>
      <c r="FX26" s="7"/>
      <c r="FY26" s="7"/>
      <c r="FZ26" s="7"/>
      <c r="GA26" s="7"/>
      <c r="GB26" s="7"/>
      <c r="GC26" s="7"/>
      <c r="GD26" s="7"/>
      <c r="GE26" s="7"/>
      <c r="GF26" s="7"/>
      <c r="GG26" s="7"/>
      <c r="GH26" s="7"/>
      <c r="GI26" s="7"/>
      <c r="GJ26" s="7"/>
      <c r="GK26" s="7"/>
      <c r="GL26" s="7"/>
      <c r="GM26" s="7"/>
      <c r="GN26" s="7"/>
      <c r="GO26" s="7"/>
      <c r="GP26" s="7"/>
      <c r="GQ26" s="7"/>
      <c r="GR26" s="7"/>
      <c r="GS26" s="7"/>
      <c r="GT26" s="7"/>
      <c r="GU26" s="7"/>
      <c r="GV26" s="7"/>
      <c r="GW26" s="7"/>
      <c r="GX26" s="7"/>
      <c r="GY26" s="7"/>
      <c r="GZ26" s="7"/>
      <c r="HA26" s="7"/>
      <c r="HB26" s="7"/>
      <c r="HC26" s="7"/>
      <c r="HD26" s="7"/>
      <c r="HE26" s="7"/>
      <c r="HF26" s="7"/>
      <c r="HG26" s="7"/>
      <c r="HH26" s="7"/>
      <c r="HI26" s="7"/>
      <c r="HJ26" s="7"/>
      <c r="HK26" s="7"/>
      <c r="HL26" s="7"/>
      <c r="HM26" s="7"/>
      <c r="HN26" s="7"/>
      <c r="HO26" s="7"/>
      <c r="HP26" s="7"/>
      <c r="HQ26" s="7"/>
      <c r="HR26" s="7"/>
      <c r="HS26" s="7"/>
      <c r="HT26" s="7"/>
      <c r="HU26" s="7"/>
      <c r="HV26" s="7"/>
      <c r="HW26" s="7"/>
      <c r="HX26" s="7"/>
      <c r="HY26" s="7"/>
      <c r="HZ26" s="7"/>
      <c r="IA26" s="7"/>
      <c r="IB26" s="7"/>
      <c r="IC26" s="7"/>
      <c r="ID26" s="7"/>
      <c r="IE26" s="7"/>
      <c r="IF26" s="7"/>
      <c r="IG26" s="7"/>
      <c r="IH26" s="7"/>
      <c r="II26" s="7"/>
      <c r="IJ26" s="7"/>
      <c r="IK26" s="7"/>
      <c r="IL26" s="7"/>
      <c r="IM26" s="7"/>
      <c r="IN26" s="7"/>
      <c r="IO26" s="7"/>
      <c r="IP26" s="7"/>
      <c r="IQ26" s="7"/>
      <c r="IR26" s="7"/>
    </row>
    <row r="27" s="6" customFormat="true" ht="20.25" hidden="false" customHeight="true" outlineLevel="0" collapsed="false">
      <c r="A27" s="120" t="str">
        <f aca="false">TEXT(B27,"TTTT")</f>
        <v>Donnerstag</v>
      </c>
      <c r="B27" s="132" t="n">
        <f aca="false">($A$19+ROW(B8)-1)*(MONTH(B26+1)=MONTH($A$19))</f>
        <v>43139</v>
      </c>
      <c r="C27" s="133"/>
      <c r="D27" s="134"/>
      <c r="E27" s="124" t="n">
        <f aca="false">IF(OR(A27="Samstag",A27="Sonntag",C27="UU"),"", IF(C27="SV",D27, IF(OR($E$15="",B27&lt;$E$15),IF($N$11=0,HLOOKUP($A27,$I$9:$M$10,2,0),IF($N$11=$F$10,HLOOKUP($A27,$I$9:$M$11,3,0),"FEHLER")), IF($N$15=0,HLOOKUP($A27,$I$13:$M$14,2,0),IF($N$15=$F$14,HLOOKUP($A27,$I$13:$M$15,3,0),"FEHLER")))))</f>
        <v>0</v>
      </c>
      <c r="F27" s="125"/>
      <c r="G27" s="125"/>
      <c r="H27" s="125"/>
      <c r="I27" s="126" t="n">
        <f aca="false">IF(OR(C27="K",C27="U",C27="F"),E27,IF(C27="SU",IF(H27="",D27,((V27-T27)-U27)+D27),IF(AND(H27="",E27=""),0,(V27-T27)-U27)))</f>
        <v>0</v>
      </c>
      <c r="J27" s="126" t="n">
        <f aca="false">IF(E27="",I27,I27-E27)</f>
        <v>0</v>
      </c>
      <c r="K27" s="127" t="n">
        <f aca="false">SUM(K26,J27)</f>
        <v>0</v>
      </c>
      <c r="L27" s="135"/>
      <c r="M27" s="135"/>
      <c r="N27" s="135"/>
      <c r="O27" s="135"/>
      <c r="P27" s="135"/>
      <c r="Q27" s="129" t="n">
        <f aca="false">IF($G$15=FALSE(),FALSE(),IF($B27&gt;=$E$15,TRUE(),FALSE()))</f>
        <v>0</v>
      </c>
      <c r="R27" s="129"/>
      <c r="S27" s="130" t="n">
        <f aca="false">IF(E27="",0,INT(E27)+((E27-INT(E27))/100*60))</f>
        <v>0</v>
      </c>
      <c r="T27" s="130" t="n">
        <f aca="false">IF(F27="",0,INT(F27)+((F27-INT(F27))*100/60))</f>
        <v>0</v>
      </c>
      <c r="U27" s="130" t="n">
        <f aca="false">IF(G27="",0,INT(G27)+((G27-INT(G27))*100/60))</f>
        <v>0</v>
      </c>
      <c r="V27" s="130" t="n">
        <f aca="false">IF(H27="",0,INT(H27)+((H27-INT(H27))*100/60))</f>
        <v>0</v>
      </c>
      <c r="W27" s="130" t="n">
        <f aca="false">IF(I27="","",INT(I27)+((I27-INT(I27))/100*60))</f>
        <v>0</v>
      </c>
      <c r="X27" s="130" t="n">
        <f aca="false">IF(J27="","",INT(J27)+((J27-INT(J27))/100*60))</f>
        <v>0</v>
      </c>
      <c r="Y27" s="130" t="n">
        <f aca="false">IF(K27="","",INT(K27)+((K27-INT(K27))/100*60))</f>
        <v>0</v>
      </c>
      <c r="Z27" s="130"/>
      <c r="AA27" s="4"/>
      <c r="AB27" s="4"/>
      <c r="AC27" s="1"/>
      <c r="AD27" s="5"/>
      <c r="AE27" s="131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  <c r="BJ27" s="7"/>
      <c r="BK27" s="7"/>
      <c r="BL27" s="7"/>
      <c r="BM27" s="7"/>
      <c r="BN27" s="7"/>
      <c r="BO27" s="7"/>
      <c r="BP27" s="7"/>
      <c r="BQ27" s="7"/>
      <c r="BR27" s="7"/>
      <c r="BS27" s="7"/>
      <c r="BT27" s="7"/>
      <c r="BU27" s="7"/>
      <c r="BV27" s="7"/>
      <c r="BW27" s="7"/>
      <c r="BX27" s="7"/>
      <c r="BY27" s="7"/>
      <c r="BZ27" s="7"/>
      <c r="CA27" s="7"/>
      <c r="CB27" s="7"/>
      <c r="CC27" s="7"/>
      <c r="CD27" s="7"/>
      <c r="CE27" s="7"/>
      <c r="CF27" s="7"/>
      <c r="CG27" s="7"/>
      <c r="CH27" s="7"/>
      <c r="CI27" s="7"/>
      <c r="CJ27" s="7"/>
      <c r="CK27" s="7"/>
      <c r="CL27" s="7"/>
      <c r="CM27" s="7"/>
      <c r="CN27" s="7"/>
      <c r="CO27" s="7"/>
      <c r="CP27" s="7"/>
      <c r="CQ27" s="7"/>
      <c r="CR27" s="7"/>
      <c r="CS27" s="7"/>
      <c r="CT27" s="7"/>
      <c r="CU27" s="7"/>
      <c r="CV27" s="7"/>
      <c r="CW27" s="7"/>
      <c r="CX27" s="7"/>
      <c r="CY27" s="7"/>
      <c r="CZ27" s="7"/>
      <c r="DA27" s="7"/>
      <c r="DB27" s="7"/>
      <c r="DC27" s="7"/>
      <c r="DD27" s="7"/>
      <c r="DE27" s="7"/>
      <c r="DF27" s="7"/>
      <c r="DG27" s="7"/>
      <c r="DH27" s="7"/>
      <c r="DI27" s="7"/>
      <c r="DJ27" s="7"/>
      <c r="DK27" s="7"/>
      <c r="DL27" s="7"/>
      <c r="DM27" s="7"/>
      <c r="DN27" s="7"/>
      <c r="DO27" s="7"/>
      <c r="DP27" s="7"/>
      <c r="DQ27" s="7"/>
      <c r="DR27" s="7"/>
      <c r="DS27" s="7"/>
      <c r="DT27" s="7"/>
      <c r="DU27" s="7"/>
      <c r="DV27" s="7"/>
      <c r="DW27" s="7"/>
      <c r="DX27" s="7"/>
      <c r="DY27" s="7"/>
      <c r="DZ27" s="7"/>
      <c r="EA27" s="7"/>
      <c r="EB27" s="7"/>
      <c r="EC27" s="7"/>
      <c r="ED27" s="7"/>
      <c r="EE27" s="7"/>
      <c r="EF27" s="7"/>
      <c r="EG27" s="7"/>
      <c r="EH27" s="7"/>
      <c r="EI27" s="7"/>
      <c r="EJ27" s="7"/>
      <c r="EK27" s="7"/>
      <c r="EL27" s="7"/>
      <c r="EM27" s="7"/>
      <c r="EN27" s="7"/>
      <c r="EO27" s="7"/>
      <c r="EP27" s="7"/>
      <c r="EQ27" s="7"/>
      <c r="ER27" s="7"/>
      <c r="ES27" s="7"/>
      <c r="ET27" s="7"/>
      <c r="EU27" s="7"/>
      <c r="EV27" s="7"/>
      <c r="EW27" s="7"/>
      <c r="EX27" s="7"/>
      <c r="EY27" s="7"/>
      <c r="EZ27" s="7"/>
      <c r="FA27" s="7"/>
      <c r="FB27" s="7"/>
      <c r="FC27" s="7"/>
      <c r="FD27" s="7"/>
      <c r="FE27" s="7"/>
      <c r="FF27" s="7"/>
      <c r="FG27" s="7"/>
      <c r="FH27" s="7"/>
      <c r="FI27" s="7"/>
      <c r="FJ27" s="7"/>
      <c r="FK27" s="7"/>
      <c r="FL27" s="7"/>
      <c r="FM27" s="7"/>
      <c r="FN27" s="7"/>
      <c r="FO27" s="7"/>
      <c r="FP27" s="7"/>
      <c r="FQ27" s="7"/>
      <c r="FR27" s="7"/>
      <c r="FS27" s="7"/>
      <c r="FT27" s="7"/>
      <c r="FU27" s="7"/>
      <c r="FV27" s="7"/>
      <c r="FW27" s="7"/>
      <c r="FX27" s="7"/>
      <c r="FY27" s="7"/>
      <c r="FZ27" s="7"/>
      <c r="GA27" s="7"/>
      <c r="GB27" s="7"/>
      <c r="GC27" s="7"/>
      <c r="GD27" s="7"/>
      <c r="GE27" s="7"/>
      <c r="GF27" s="7"/>
      <c r="GG27" s="7"/>
      <c r="GH27" s="7"/>
      <c r="GI27" s="7"/>
      <c r="GJ27" s="7"/>
      <c r="GK27" s="7"/>
      <c r="GL27" s="7"/>
      <c r="GM27" s="7"/>
      <c r="GN27" s="7"/>
      <c r="GO27" s="7"/>
      <c r="GP27" s="7"/>
      <c r="GQ27" s="7"/>
      <c r="GR27" s="7"/>
      <c r="GS27" s="7"/>
      <c r="GT27" s="7"/>
      <c r="GU27" s="7"/>
      <c r="GV27" s="7"/>
      <c r="GW27" s="7"/>
      <c r="GX27" s="7"/>
      <c r="GY27" s="7"/>
      <c r="GZ27" s="7"/>
      <c r="HA27" s="7"/>
      <c r="HB27" s="7"/>
      <c r="HC27" s="7"/>
      <c r="HD27" s="7"/>
      <c r="HE27" s="7"/>
      <c r="HF27" s="7"/>
      <c r="HG27" s="7"/>
      <c r="HH27" s="7"/>
      <c r="HI27" s="7"/>
      <c r="HJ27" s="7"/>
      <c r="HK27" s="7"/>
      <c r="HL27" s="7"/>
      <c r="HM27" s="7"/>
      <c r="HN27" s="7"/>
      <c r="HO27" s="7"/>
      <c r="HP27" s="7"/>
      <c r="HQ27" s="7"/>
      <c r="HR27" s="7"/>
      <c r="HS27" s="7"/>
      <c r="HT27" s="7"/>
      <c r="HU27" s="7"/>
      <c r="HV27" s="7"/>
      <c r="HW27" s="7"/>
      <c r="HX27" s="7"/>
      <c r="HY27" s="7"/>
      <c r="HZ27" s="7"/>
      <c r="IA27" s="7"/>
      <c r="IB27" s="7"/>
      <c r="IC27" s="7"/>
      <c r="ID27" s="7"/>
      <c r="IE27" s="7"/>
      <c r="IF27" s="7"/>
      <c r="IG27" s="7"/>
      <c r="IH27" s="7"/>
      <c r="II27" s="7"/>
      <c r="IJ27" s="7"/>
      <c r="IK27" s="7"/>
      <c r="IL27" s="7"/>
      <c r="IM27" s="7"/>
      <c r="IN27" s="7"/>
      <c r="IO27" s="7"/>
      <c r="IP27" s="7"/>
      <c r="IQ27" s="7"/>
      <c r="IR27" s="7"/>
    </row>
    <row r="28" s="6" customFormat="true" ht="20.25" hidden="false" customHeight="true" outlineLevel="0" collapsed="false">
      <c r="A28" s="120" t="str">
        <f aca="false">TEXT(B28,"TTTT")</f>
        <v>Freitag</v>
      </c>
      <c r="B28" s="132" t="n">
        <f aca="false">($A$19+ROW(B9)-1)*(MONTH(B27+1)=MONTH($A$19))</f>
        <v>43140</v>
      </c>
      <c r="C28" s="133"/>
      <c r="D28" s="134"/>
      <c r="E28" s="124" t="n">
        <f aca="false">IF(OR(A28="Samstag",A28="Sonntag",C28="UU"),"", IF(C28="SV",D28, IF(OR($E$15="",B28&lt;$E$15),IF($N$11=0,HLOOKUP($A28,$I$9:$M$10,2,0),IF($N$11=$F$10,HLOOKUP($A28,$I$9:$M$11,3,0),"FEHLER")), IF($N$15=0,HLOOKUP($A28,$I$13:$M$14,2,0),IF($N$15=$F$14,HLOOKUP($A28,$I$13:$M$15,3,0),"FEHLER")))))</f>
        <v>0</v>
      </c>
      <c r="F28" s="125"/>
      <c r="G28" s="125"/>
      <c r="H28" s="125"/>
      <c r="I28" s="126" t="n">
        <f aca="false">IF(OR(C28="K",C28="U",C28="F"),E28,IF(C28="SU",IF(H28="",D28,((V28-T28)-U28)+D28),IF(AND(H28="",E28=""),0,(V28-T28)-U28)))</f>
        <v>0</v>
      </c>
      <c r="J28" s="126" t="n">
        <f aca="false">IF(E28="",I28,I28-E28)</f>
        <v>0</v>
      </c>
      <c r="K28" s="127" t="n">
        <f aca="false">SUM(K27,J28)</f>
        <v>0</v>
      </c>
      <c r="L28" s="135"/>
      <c r="M28" s="135"/>
      <c r="N28" s="135"/>
      <c r="O28" s="135"/>
      <c r="P28" s="135"/>
      <c r="Q28" s="129" t="n">
        <f aca="false">IF($G$15=FALSE(),FALSE(),IF($B28&gt;=$E$15,TRUE(),FALSE()))</f>
        <v>0</v>
      </c>
      <c r="R28" s="129"/>
      <c r="S28" s="130" t="n">
        <f aca="false">IF(E28="",0,INT(E28)+((E28-INT(E28))/100*60))</f>
        <v>0</v>
      </c>
      <c r="T28" s="130" t="n">
        <f aca="false">IF(F28="",0,INT(F28)+((F28-INT(F28))*100/60))</f>
        <v>0</v>
      </c>
      <c r="U28" s="130" t="n">
        <f aca="false">IF(G28="",0,INT(G28)+((G28-INT(G28))*100/60))</f>
        <v>0</v>
      </c>
      <c r="V28" s="130" t="n">
        <f aca="false">IF(H28="",0,INT(H28)+((H28-INT(H28))*100/60))</f>
        <v>0</v>
      </c>
      <c r="W28" s="130" t="n">
        <f aca="false">IF(I28="","",INT(I28)+((I28-INT(I28))/100*60))</f>
        <v>0</v>
      </c>
      <c r="X28" s="130" t="n">
        <f aca="false">IF(J28="","",INT(J28)+((J28-INT(J28))/100*60))</f>
        <v>0</v>
      </c>
      <c r="Y28" s="130" t="n">
        <f aca="false">IF(K28="","",INT(K28)+((K28-INT(K28))/100*60))</f>
        <v>0</v>
      </c>
      <c r="Z28" s="130"/>
      <c r="AA28" s="4"/>
      <c r="AB28" s="4"/>
      <c r="AC28" s="1"/>
      <c r="AD28" s="5"/>
      <c r="AE28" s="131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7"/>
      <c r="BK28" s="7"/>
      <c r="BL28" s="7"/>
      <c r="BM28" s="7"/>
      <c r="BN28" s="7"/>
      <c r="BO28" s="7"/>
      <c r="BP28" s="7"/>
      <c r="BQ28" s="7"/>
      <c r="BR28" s="7"/>
      <c r="BS28" s="7"/>
      <c r="BT28" s="7"/>
      <c r="BU28" s="7"/>
      <c r="BV28" s="7"/>
      <c r="BW28" s="7"/>
      <c r="BX28" s="7"/>
      <c r="BY28" s="7"/>
      <c r="BZ28" s="7"/>
      <c r="CA28" s="7"/>
      <c r="CB28" s="7"/>
      <c r="CC28" s="7"/>
      <c r="CD28" s="7"/>
      <c r="CE28" s="7"/>
      <c r="CF28" s="7"/>
      <c r="CG28" s="7"/>
      <c r="CH28" s="7"/>
      <c r="CI28" s="7"/>
      <c r="CJ28" s="7"/>
      <c r="CK28" s="7"/>
      <c r="CL28" s="7"/>
      <c r="CM28" s="7"/>
      <c r="CN28" s="7"/>
      <c r="CO28" s="7"/>
      <c r="CP28" s="7"/>
      <c r="CQ28" s="7"/>
      <c r="CR28" s="7"/>
      <c r="CS28" s="7"/>
      <c r="CT28" s="7"/>
      <c r="CU28" s="7"/>
      <c r="CV28" s="7"/>
      <c r="CW28" s="7"/>
      <c r="CX28" s="7"/>
      <c r="CY28" s="7"/>
      <c r="CZ28" s="7"/>
      <c r="DA28" s="7"/>
      <c r="DB28" s="7"/>
      <c r="DC28" s="7"/>
      <c r="DD28" s="7"/>
      <c r="DE28" s="7"/>
      <c r="DF28" s="7"/>
      <c r="DG28" s="7"/>
      <c r="DH28" s="7"/>
      <c r="DI28" s="7"/>
      <c r="DJ28" s="7"/>
      <c r="DK28" s="7"/>
      <c r="DL28" s="7"/>
      <c r="DM28" s="7"/>
      <c r="DN28" s="7"/>
      <c r="DO28" s="7"/>
      <c r="DP28" s="7"/>
      <c r="DQ28" s="7"/>
      <c r="DR28" s="7"/>
      <c r="DS28" s="7"/>
      <c r="DT28" s="7"/>
      <c r="DU28" s="7"/>
      <c r="DV28" s="7"/>
      <c r="DW28" s="7"/>
      <c r="DX28" s="7"/>
      <c r="DY28" s="7"/>
      <c r="DZ28" s="7"/>
      <c r="EA28" s="7"/>
      <c r="EB28" s="7"/>
      <c r="EC28" s="7"/>
      <c r="ED28" s="7"/>
      <c r="EE28" s="7"/>
      <c r="EF28" s="7"/>
      <c r="EG28" s="7"/>
      <c r="EH28" s="7"/>
      <c r="EI28" s="7"/>
      <c r="EJ28" s="7"/>
      <c r="EK28" s="7"/>
      <c r="EL28" s="7"/>
      <c r="EM28" s="7"/>
      <c r="EN28" s="7"/>
      <c r="EO28" s="7"/>
      <c r="EP28" s="7"/>
      <c r="EQ28" s="7"/>
      <c r="ER28" s="7"/>
      <c r="ES28" s="7"/>
      <c r="ET28" s="7"/>
      <c r="EU28" s="7"/>
      <c r="EV28" s="7"/>
      <c r="EW28" s="7"/>
      <c r="EX28" s="7"/>
      <c r="EY28" s="7"/>
      <c r="EZ28" s="7"/>
      <c r="FA28" s="7"/>
      <c r="FB28" s="7"/>
      <c r="FC28" s="7"/>
      <c r="FD28" s="7"/>
      <c r="FE28" s="7"/>
      <c r="FF28" s="7"/>
      <c r="FG28" s="7"/>
      <c r="FH28" s="7"/>
      <c r="FI28" s="7"/>
      <c r="FJ28" s="7"/>
      <c r="FK28" s="7"/>
      <c r="FL28" s="7"/>
      <c r="FM28" s="7"/>
      <c r="FN28" s="7"/>
      <c r="FO28" s="7"/>
      <c r="FP28" s="7"/>
      <c r="FQ28" s="7"/>
      <c r="FR28" s="7"/>
      <c r="FS28" s="7"/>
      <c r="FT28" s="7"/>
      <c r="FU28" s="7"/>
      <c r="FV28" s="7"/>
      <c r="FW28" s="7"/>
      <c r="FX28" s="7"/>
      <c r="FY28" s="7"/>
      <c r="FZ28" s="7"/>
      <c r="GA28" s="7"/>
      <c r="GB28" s="7"/>
      <c r="GC28" s="7"/>
      <c r="GD28" s="7"/>
      <c r="GE28" s="7"/>
      <c r="GF28" s="7"/>
      <c r="GG28" s="7"/>
      <c r="GH28" s="7"/>
      <c r="GI28" s="7"/>
      <c r="GJ28" s="7"/>
      <c r="GK28" s="7"/>
      <c r="GL28" s="7"/>
      <c r="GM28" s="7"/>
      <c r="GN28" s="7"/>
      <c r="GO28" s="7"/>
      <c r="GP28" s="7"/>
      <c r="GQ28" s="7"/>
      <c r="GR28" s="7"/>
      <c r="GS28" s="7"/>
      <c r="GT28" s="7"/>
      <c r="GU28" s="7"/>
      <c r="GV28" s="7"/>
      <c r="GW28" s="7"/>
      <c r="GX28" s="7"/>
      <c r="GY28" s="7"/>
      <c r="GZ28" s="7"/>
      <c r="HA28" s="7"/>
      <c r="HB28" s="7"/>
      <c r="HC28" s="7"/>
      <c r="HD28" s="7"/>
      <c r="HE28" s="7"/>
      <c r="HF28" s="7"/>
      <c r="HG28" s="7"/>
      <c r="HH28" s="7"/>
      <c r="HI28" s="7"/>
      <c r="HJ28" s="7"/>
      <c r="HK28" s="7"/>
      <c r="HL28" s="7"/>
      <c r="HM28" s="7"/>
      <c r="HN28" s="7"/>
      <c r="HO28" s="7"/>
      <c r="HP28" s="7"/>
      <c r="HQ28" s="7"/>
      <c r="HR28" s="7"/>
      <c r="HS28" s="7"/>
      <c r="HT28" s="7"/>
      <c r="HU28" s="7"/>
      <c r="HV28" s="7"/>
      <c r="HW28" s="7"/>
      <c r="HX28" s="7"/>
      <c r="HY28" s="7"/>
      <c r="HZ28" s="7"/>
      <c r="IA28" s="7"/>
      <c r="IB28" s="7"/>
      <c r="IC28" s="7"/>
      <c r="ID28" s="7"/>
      <c r="IE28" s="7"/>
      <c r="IF28" s="7"/>
      <c r="IG28" s="7"/>
      <c r="IH28" s="7"/>
      <c r="II28" s="7"/>
      <c r="IJ28" s="7"/>
      <c r="IK28" s="7"/>
      <c r="IL28" s="7"/>
      <c r="IM28" s="7"/>
      <c r="IN28" s="7"/>
      <c r="IO28" s="7"/>
      <c r="IP28" s="7"/>
      <c r="IQ28" s="7"/>
      <c r="IR28" s="7"/>
    </row>
    <row r="29" s="6" customFormat="true" ht="20.25" hidden="false" customHeight="true" outlineLevel="0" collapsed="false">
      <c r="A29" s="120" t="str">
        <f aca="false">TEXT(B29,"TTTT")</f>
        <v>Samstag</v>
      </c>
      <c r="B29" s="132" t="n">
        <f aca="false">($A$19+ROW(B10)-1)*(MONTH(B28+1)=MONTH($A$19))</f>
        <v>43141</v>
      </c>
      <c r="C29" s="133"/>
      <c r="D29" s="134"/>
      <c r="E29" s="124" t="str">
        <f aca="false">IF(OR(A29="Samstag",A29="Sonntag",C29="UU"),"", IF(C29="SV",D29, IF(OR($E$15="",B29&lt;$E$15),IF($N$11=0,HLOOKUP($A29,$I$9:$M$10,2,0),IF($N$11=$F$10,HLOOKUP($A29,$I$9:$M$11,3,0),"FEHLER")), IF($N$15=0,HLOOKUP($A29,$I$13:$M$14,2,0),IF($N$15=$F$14,HLOOKUP($A29,$I$13:$M$15,3,0),"FEHLER")))))</f>
        <v/>
      </c>
      <c r="F29" s="125"/>
      <c r="G29" s="125"/>
      <c r="H29" s="125"/>
      <c r="I29" s="126" t="n">
        <f aca="false">IF(OR(C29="K",C29="U",C29="F"),E29,IF(C29="SU",IF(H29="",D29,((V29-T29)-U29)+D29),IF(AND(H29="",E29=""),0,(V29-T29)-U29)))</f>
        <v>0</v>
      </c>
      <c r="J29" s="126" t="n">
        <f aca="false">IF(E29="",I29,I29-E29)</f>
        <v>0</v>
      </c>
      <c r="K29" s="127" t="n">
        <f aca="false">SUM(K28,J29)</f>
        <v>0</v>
      </c>
      <c r="L29" s="135"/>
      <c r="M29" s="135"/>
      <c r="N29" s="135"/>
      <c r="O29" s="135"/>
      <c r="P29" s="135"/>
      <c r="Q29" s="129" t="n">
        <f aca="false">IF($G$15=FALSE(),FALSE(),IF($B29&gt;=$E$15,TRUE(),FALSE()))</f>
        <v>0</v>
      </c>
      <c r="R29" s="129"/>
      <c r="S29" s="130" t="n">
        <f aca="false">IF(E29="",0,INT(E29)+((E29-INT(E29))/100*60))</f>
        <v>0</v>
      </c>
      <c r="T29" s="130" t="n">
        <f aca="false">IF(F29="",0,INT(F29)+((F29-INT(F29))*100/60))</f>
        <v>0</v>
      </c>
      <c r="U29" s="130" t="n">
        <f aca="false">IF(G29="",0,INT(G29)+((G29-INT(G29))*100/60))</f>
        <v>0</v>
      </c>
      <c r="V29" s="130" t="n">
        <f aca="false">IF(H29="",0,INT(H29)+((H29-INT(H29))*100/60))</f>
        <v>0</v>
      </c>
      <c r="W29" s="130" t="n">
        <f aca="false">IF(I29="","",INT(I29)+((I29-INT(I29))/100*60))</f>
        <v>0</v>
      </c>
      <c r="X29" s="130" t="n">
        <f aca="false">IF(J29="","",INT(J29)+((J29-INT(J29))/100*60))</f>
        <v>0</v>
      </c>
      <c r="Y29" s="130" t="n">
        <f aca="false">IF(K29="","",INT(K29)+((K29-INT(K29))/100*60))</f>
        <v>0</v>
      </c>
      <c r="Z29" s="130"/>
      <c r="AA29" s="4"/>
      <c r="AB29" s="4"/>
      <c r="AC29" s="1"/>
      <c r="AD29" s="5"/>
      <c r="AE29" s="131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  <c r="BJ29" s="7"/>
      <c r="BK29" s="7"/>
      <c r="BL29" s="7"/>
      <c r="BM29" s="7"/>
      <c r="BN29" s="7"/>
      <c r="BO29" s="7"/>
      <c r="BP29" s="7"/>
      <c r="BQ29" s="7"/>
      <c r="BR29" s="7"/>
      <c r="BS29" s="7"/>
      <c r="BT29" s="7"/>
      <c r="BU29" s="7"/>
      <c r="BV29" s="7"/>
      <c r="BW29" s="7"/>
      <c r="BX29" s="7"/>
      <c r="BY29" s="7"/>
      <c r="BZ29" s="7"/>
      <c r="CA29" s="7"/>
      <c r="CB29" s="7"/>
      <c r="CC29" s="7"/>
      <c r="CD29" s="7"/>
      <c r="CE29" s="7"/>
      <c r="CF29" s="7"/>
      <c r="CG29" s="7"/>
      <c r="CH29" s="7"/>
      <c r="CI29" s="7"/>
      <c r="CJ29" s="7"/>
      <c r="CK29" s="7"/>
      <c r="CL29" s="7"/>
      <c r="CM29" s="7"/>
      <c r="CN29" s="7"/>
      <c r="CO29" s="7"/>
      <c r="CP29" s="7"/>
      <c r="CQ29" s="7"/>
      <c r="CR29" s="7"/>
      <c r="CS29" s="7"/>
      <c r="CT29" s="7"/>
      <c r="CU29" s="7"/>
      <c r="CV29" s="7"/>
      <c r="CW29" s="7"/>
      <c r="CX29" s="7"/>
      <c r="CY29" s="7"/>
      <c r="CZ29" s="7"/>
      <c r="DA29" s="7"/>
      <c r="DB29" s="7"/>
      <c r="DC29" s="7"/>
      <c r="DD29" s="7"/>
      <c r="DE29" s="7"/>
      <c r="DF29" s="7"/>
      <c r="DG29" s="7"/>
      <c r="DH29" s="7"/>
      <c r="DI29" s="7"/>
      <c r="DJ29" s="7"/>
      <c r="DK29" s="7"/>
      <c r="DL29" s="7"/>
      <c r="DM29" s="7"/>
      <c r="DN29" s="7"/>
      <c r="DO29" s="7"/>
      <c r="DP29" s="7"/>
      <c r="DQ29" s="7"/>
      <c r="DR29" s="7"/>
      <c r="DS29" s="7"/>
      <c r="DT29" s="7"/>
      <c r="DU29" s="7"/>
      <c r="DV29" s="7"/>
      <c r="DW29" s="7"/>
      <c r="DX29" s="7"/>
      <c r="DY29" s="7"/>
      <c r="DZ29" s="7"/>
      <c r="EA29" s="7"/>
      <c r="EB29" s="7"/>
      <c r="EC29" s="7"/>
      <c r="ED29" s="7"/>
      <c r="EE29" s="7"/>
      <c r="EF29" s="7"/>
      <c r="EG29" s="7"/>
      <c r="EH29" s="7"/>
      <c r="EI29" s="7"/>
      <c r="EJ29" s="7"/>
      <c r="EK29" s="7"/>
      <c r="EL29" s="7"/>
      <c r="EM29" s="7"/>
      <c r="EN29" s="7"/>
      <c r="EO29" s="7"/>
      <c r="EP29" s="7"/>
      <c r="EQ29" s="7"/>
      <c r="ER29" s="7"/>
      <c r="ES29" s="7"/>
      <c r="ET29" s="7"/>
      <c r="EU29" s="7"/>
      <c r="EV29" s="7"/>
      <c r="EW29" s="7"/>
      <c r="EX29" s="7"/>
      <c r="EY29" s="7"/>
      <c r="EZ29" s="7"/>
      <c r="FA29" s="7"/>
      <c r="FB29" s="7"/>
      <c r="FC29" s="7"/>
      <c r="FD29" s="7"/>
      <c r="FE29" s="7"/>
      <c r="FF29" s="7"/>
      <c r="FG29" s="7"/>
      <c r="FH29" s="7"/>
      <c r="FI29" s="7"/>
      <c r="FJ29" s="7"/>
      <c r="FK29" s="7"/>
      <c r="FL29" s="7"/>
      <c r="FM29" s="7"/>
      <c r="FN29" s="7"/>
      <c r="FO29" s="7"/>
      <c r="FP29" s="7"/>
      <c r="FQ29" s="7"/>
      <c r="FR29" s="7"/>
      <c r="FS29" s="7"/>
      <c r="FT29" s="7"/>
      <c r="FU29" s="7"/>
      <c r="FV29" s="7"/>
      <c r="FW29" s="7"/>
      <c r="FX29" s="7"/>
      <c r="FY29" s="7"/>
      <c r="FZ29" s="7"/>
      <c r="GA29" s="7"/>
      <c r="GB29" s="7"/>
      <c r="GC29" s="7"/>
      <c r="GD29" s="7"/>
      <c r="GE29" s="7"/>
      <c r="GF29" s="7"/>
      <c r="GG29" s="7"/>
      <c r="GH29" s="7"/>
      <c r="GI29" s="7"/>
      <c r="GJ29" s="7"/>
      <c r="GK29" s="7"/>
      <c r="GL29" s="7"/>
      <c r="GM29" s="7"/>
      <c r="GN29" s="7"/>
      <c r="GO29" s="7"/>
      <c r="GP29" s="7"/>
      <c r="GQ29" s="7"/>
      <c r="GR29" s="7"/>
      <c r="GS29" s="7"/>
      <c r="GT29" s="7"/>
      <c r="GU29" s="7"/>
      <c r="GV29" s="7"/>
      <c r="GW29" s="7"/>
      <c r="GX29" s="7"/>
      <c r="GY29" s="7"/>
      <c r="GZ29" s="7"/>
      <c r="HA29" s="7"/>
      <c r="HB29" s="7"/>
      <c r="HC29" s="7"/>
      <c r="HD29" s="7"/>
      <c r="HE29" s="7"/>
      <c r="HF29" s="7"/>
      <c r="HG29" s="7"/>
      <c r="HH29" s="7"/>
      <c r="HI29" s="7"/>
      <c r="HJ29" s="7"/>
      <c r="HK29" s="7"/>
      <c r="HL29" s="7"/>
      <c r="HM29" s="7"/>
      <c r="HN29" s="7"/>
      <c r="HO29" s="7"/>
      <c r="HP29" s="7"/>
      <c r="HQ29" s="7"/>
      <c r="HR29" s="7"/>
      <c r="HS29" s="7"/>
      <c r="HT29" s="7"/>
      <c r="HU29" s="7"/>
      <c r="HV29" s="7"/>
      <c r="HW29" s="7"/>
      <c r="HX29" s="7"/>
      <c r="HY29" s="7"/>
      <c r="HZ29" s="7"/>
      <c r="IA29" s="7"/>
      <c r="IB29" s="7"/>
      <c r="IC29" s="7"/>
      <c r="ID29" s="7"/>
      <c r="IE29" s="7"/>
      <c r="IF29" s="7"/>
      <c r="IG29" s="7"/>
      <c r="IH29" s="7"/>
      <c r="II29" s="7"/>
      <c r="IJ29" s="7"/>
      <c r="IK29" s="7"/>
      <c r="IL29" s="7"/>
      <c r="IM29" s="7"/>
      <c r="IN29" s="7"/>
      <c r="IO29" s="7"/>
      <c r="IP29" s="7"/>
      <c r="IQ29" s="7"/>
      <c r="IR29" s="7"/>
    </row>
    <row r="30" customFormat="false" ht="20.25" hidden="false" customHeight="true" outlineLevel="0" collapsed="false">
      <c r="A30" s="120" t="str">
        <f aca="false">TEXT(B30,"TTTT")</f>
        <v>Sonntag</v>
      </c>
      <c r="B30" s="132" t="n">
        <f aca="false">($A$19+ROW(B11)-1)*(MONTH(B29+1)=MONTH($A$19))</f>
        <v>43142</v>
      </c>
      <c r="C30" s="133"/>
      <c r="D30" s="134"/>
      <c r="E30" s="124" t="str">
        <f aca="false">IF(OR(A30="Samstag",A30="Sonntag",C30="UU"),"", IF(C30="SV",D30, IF(OR($E$15="",B30&lt;$E$15),IF($N$11=0,HLOOKUP($A30,$I$9:$M$10,2,0),IF($N$11=$F$10,HLOOKUP($A30,$I$9:$M$11,3,0),"FEHLER")), IF($N$15=0,HLOOKUP($A30,$I$13:$M$14,2,0),IF($N$15=$F$14,HLOOKUP($A30,$I$13:$M$15,3,0),"FEHLER")))))</f>
        <v/>
      </c>
      <c r="F30" s="125"/>
      <c r="G30" s="125"/>
      <c r="H30" s="125"/>
      <c r="I30" s="126" t="n">
        <f aca="false">IF(OR(C30="K",C30="U",C30="F"),E30,IF(C30="SU",IF(H30="",D30,((V30-T30)-U30)+D30),IF(AND(H30="",E30=""),0,(V30-T30)-U30)))</f>
        <v>0</v>
      </c>
      <c r="J30" s="126" t="n">
        <f aca="false">IF(E30="",I30,I30-E30)</f>
        <v>0</v>
      </c>
      <c r="K30" s="127" t="n">
        <f aca="false">SUM(K29,J30)</f>
        <v>0</v>
      </c>
      <c r="L30" s="135"/>
      <c r="M30" s="135"/>
      <c r="N30" s="135"/>
      <c r="O30" s="135"/>
      <c r="P30" s="135"/>
      <c r="Q30" s="129" t="n">
        <f aca="false">IF($G$15=FALSE(),FALSE(),IF($B30&gt;=$E$15,TRUE(),FALSE()))</f>
        <v>0</v>
      </c>
      <c r="R30" s="129"/>
      <c r="S30" s="130" t="n">
        <f aca="false">IF(E30="",0,INT(E30)+((E30-INT(E30))/100*60))</f>
        <v>0</v>
      </c>
      <c r="T30" s="130" t="n">
        <f aca="false">IF(F30="",0,INT(F30)+((F30-INT(F30))*100/60))</f>
        <v>0</v>
      </c>
      <c r="U30" s="130" t="n">
        <f aca="false">IF(G30="",0,INT(G30)+((G30-INT(G30))*100/60))</f>
        <v>0</v>
      </c>
      <c r="V30" s="130" t="n">
        <f aca="false">IF(H30="",0,INT(H30)+((H30-INT(H30))*100/60))</f>
        <v>0</v>
      </c>
      <c r="W30" s="130" t="n">
        <f aca="false">IF(I30="","",INT(I30)+((I30-INT(I30))/100*60))</f>
        <v>0</v>
      </c>
      <c r="X30" s="130" t="n">
        <f aca="false">IF(J30="","",INT(J30)+((J30-INT(J30))/100*60))</f>
        <v>0</v>
      </c>
      <c r="Y30" s="130" t="n">
        <f aca="false">IF(K30="","",INT(K30)+((K30-INT(K30))/100*60))</f>
        <v>0</v>
      </c>
      <c r="Z30" s="130"/>
      <c r="AB30" s="136"/>
      <c r="AE30" s="131"/>
    </row>
    <row r="31" customFormat="false" ht="20.25" hidden="false" customHeight="true" outlineLevel="0" collapsed="false">
      <c r="A31" s="120" t="str">
        <f aca="false">TEXT(B31,"TTTT")</f>
        <v>Montag</v>
      </c>
      <c r="B31" s="132" t="n">
        <f aca="false">($A$19+ROW(B12)-1)*(MONTH(B30+1)=MONTH($A$19))</f>
        <v>43143</v>
      </c>
      <c r="C31" s="133"/>
      <c r="D31" s="134"/>
      <c r="E31" s="124" t="n">
        <f aca="false">IF(OR(A31="Samstag",A31="Sonntag",C31="UU"),"", IF(C31="SV",D31, IF(OR($E$15="",B31&lt;$E$15),IF($N$11=0,HLOOKUP($A31,$I$9:$M$10,2,0),IF($N$11=$F$10,HLOOKUP($A31,$I$9:$M$11,3,0),"FEHLER")), IF($N$15=0,HLOOKUP($A31,$I$13:$M$14,2,0),IF($N$15=$F$14,HLOOKUP($A31,$I$13:$M$15,3,0),"FEHLER")))))</f>
        <v>0</v>
      </c>
      <c r="F31" s="125"/>
      <c r="G31" s="125"/>
      <c r="H31" s="125"/>
      <c r="I31" s="126" t="n">
        <f aca="false">IF(OR(C31="K",C31="U",C31="F"),E31,IF(C31="SU",IF(H31="",D31,((V31-T31)-U31)+D31),IF(AND(H31="",E31=""),0,(V31-T31)-U31)))</f>
        <v>0</v>
      </c>
      <c r="J31" s="126" t="n">
        <f aca="false">IF(E31="",I31,I31-E31)</f>
        <v>0</v>
      </c>
      <c r="K31" s="127" t="n">
        <f aca="false">SUM(K30,J31)</f>
        <v>0</v>
      </c>
      <c r="L31" s="135"/>
      <c r="M31" s="135"/>
      <c r="N31" s="135"/>
      <c r="O31" s="135"/>
      <c r="P31" s="135"/>
      <c r="Q31" s="129" t="n">
        <f aca="false">IF($G$15=FALSE(),FALSE(),IF($B31&gt;=$E$15,TRUE(),FALSE()))</f>
        <v>0</v>
      </c>
      <c r="R31" s="129"/>
      <c r="S31" s="130" t="n">
        <f aca="false">IF(E31="",0,INT(E31)+((E31-INT(E31))/100*60))</f>
        <v>0</v>
      </c>
      <c r="T31" s="130" t="n">
        <f aca="false">IF(F31="",0,INT(F31)+((F31-INT(F31))*100/60))</f>
        <v>0</v>
      </c>
      <c r="U31" s="130" t="n">
        <f aca="false">IF(G31="",0,INT(G31)+((G31-INT(G31))*100/60))</f>
        <v>0</v>
      </c>
      <c r="V31" s="130" t="n">
        <f aca="false">IF(H31="",0,INT(H31)+((H31-INT(H31))*100/60))</f>
        <v>0</v>
      </c>
      <c r="W31" s="130" t="n">
        <f aca="false">IF(I31="","",INT(I31)+((I31-INT(I31))/100*60))</f>
        <v>0</v>
      </c>
      <c r="X31" s="130" t="n">
        <f aca="false">IF(J31="","",INT(J31)+((J31-INT(J31))/100*60))</f>
        <v>0</v>
      </c>
      <c r="Y31" s="130" t="n">
        <f aca="false">IF(K31="","",INT(K31)+((K31-INT(K31))/100*60))</f>
        <v>0</v>
      </c>
      <c r="Z31" s="130"/>
      <c r="AE31" s="131"/>
    </row>
    <row r="32" customFormat="false" ht="20.25" hidden="false" customHeight="true" outlineLevel="0" collapsed="false">
      <c r="A32" s="120" t="str">
        <f aca="false">TEXT(B32,"TTTT")</f>
        <v>Dienstag</v>
      </c>
      <c r="B32" s="132" t="n">
        <f aca="false">($A$19+ROW(B13)-1)*(MONTH(B31+1)=MONTH($A$19))</f>
        <v>43144</v>
      </c>
      <c r="C32" s="133"/>
      <c r="D32" s="134"/>
      <c r="E32" s="124" t="n">
        <f aca="false">IF(OR(A32="Samstag",A32="Sonntag",C32="UU"),"", IF(C32="SV",D32, IF(OR($E$15="",B32&lt;$E$15),IF($N$11=0,HLOOKUP($A32,$I$9:$M$10,2,0),IF($N$11=$F$10,HLOOKUP($A32,$I$9:$M$11,3,0),"FEHLER")), IF($N$15=0,HLOOKUP($A32,$I$13:$M$14,2,0),IF($N$15=$F$14,HLOOKUP($A32,$I$13:$M$15,3,0),"FEHLER")))))</f>
        <v>0</v>
      </c>
      <c r="F32" s="125"/>
      <c r="G32" s="125"/>
      <c r="H32" s="125"/>
      <c r="I32" s="126" t="n">
        <f aca="false">IF(OR(C32="K",C32="U",C32="F"),E32,IF(C32="SU",IF(H32="",D32,((V32-T32)-U32)+D32),IF(AND(H32="",E32=""),0,(V32-T32)-U32)))</f>
        <v>0</v>
      </c>
      <c r="J32" s="126" t="n">
        <f aca="false">IF(E32="",I32,I32-E32)</f>
        <v>0</v>
      </c>
      <c r="K32" s="127" t="n">
        <f aca="false">SUM(K31,J32)</f>
        <v>0</v>
      </c>
      <c r="L32" s="135"/>
      <c r="M32" s="135"/>
      <c r="N32" s="135"/>
      <c r="O32" s="135"/>
      <c r="P32" s="135"/>
      <c r="Q32" s="129" t="n">
        <f aca="false">IF($G$15=FALSE(),FALSE(),IF($B32&gt;=$E$15,TRUE(),FALSE()))</f>
        <v>0</v>
      </c>
      <c r="R32" s="129"/>
      <c r="S32" s="130" t="n">
        <f aca="false">IF(E32="",0,INT(E32)+((E32-INT(E32))/100*60))</f>
        <v>0</v>
      </c>
      <c r="T32" s="130" t="n">
        <f aca="false">IF(F32="",0,INT(F32)+((F32-INT(F32))*100/60))</f>
        <v>0</v>
      </c>
      <c r="U32" s="130" t="n">
        <f aca="false">IF(G32="",0,INT(G32)+((G32-INT(G32))*100/60))</f>
        <v>0</v>
      </c>
      <c r="V32" s="130" t="n">
        <f aca="false">IF(H32="",0,INT(H32)+((H32-INT(H32))*100/60))</f>
        <v>0</v>
      </c>
      <c r="W32" s="130" t="n">
        <f aca="false">IF(I32="","",INT(I32)+((I32-INT(I32))/100*60))</f>
        <v>0</v>
      </c>
      <c r="X32" s="130" t="n">
        <f aca="false">IF(J32="","",INT(J32)+((J32-INT(J32))/100*60))</f>
        <v>0</v>
      </c>
      <c r="Y32" s="130" t="n">
        <f aca="false">IF(K32="","",INT(K32)+((K32-INT(K32))/100*60))</f>
        <v>0</v>
      </c>
      <c r="Z32" s="130"/>
      <c r="AE32" s="131"/>
    </row>
    <row r="33" customFormat="false" ht="20.25" hidden="false" customHeight="true" outlineLevel="0" collapsed="false">
      <c r="A33" s="120" t="str">
        <f aca="false">TEXT(B33,"TTTT")</f>
        <v>Mittwoch</v>
      </c>
      <c r="B33" s="132" t="n">
        <f aca="false">($A$19+ROW(B14)-1)*(MONTH(B32+1)=MONTH($A$19))</f>
        <v>43145</v>
      </c>
      <c r="C33" s="133"/>
      <c r="D33" s="134"/>
      <c r="E33" s="124" t="n">
        <f aca="false">IF(OR(A33="Samstag",A33="Sonntag",C33="UU"),"", IF(C33="SV",D33, IF(OR($E$15="",B33&lt;$E$15),IF($N$11=0,HLOOKUP($A33,$I$9:$M$10,2,0),IF($N$11=$F$10,HLOOKUP($A33,$I$9:$M$11,3,0),"FEHLER")), IF($N$15=0,HLOOKUP($A33,$I$13:$M$14,2,0),IF($N$15=$F$14,HLOOKUP($A33,$I$13:$M$15,3,0),"FEHLER")))))</f>
        <v>0</v>
      </c>
      <c r="F33" s="125"/>
      <c r="G33" s="125"/>
      <c r="H33" s="125"/>
      <c r="I33" s="126" t="n">
        <f aca="false">IF(OR(C33="K",C33="U",C33="F"),E33,IF(C33="SU",IF(H33="",D33,((V33-T33)-U33)+D33),IF(AND(H33="",E33=""),0,(V33-T33)-U33)))</f>
        <v>0</v>
      </c>
      <c r="J33" s="126" t="n">
        <f aca="false">IF(E33="",I33,I33-E33)</f>
        <v>0</v>
      </c>
      <c r="K33" s="127" t="n">
        <f aca="false">SUM(K32,J33)</f>
        <v>0</v>
      </c>
      <c r="L33" s="135"/>
      <c r="M33" s="135"/>
      <c r="N33" s="135"/>
      <c r="O33" s="135"/>
      <c r="P33" s="135"/>
      <c r="Q33" s="129" t="n">
        <f aca="false">IF($G$15=FALSE(),FALSE(),IF($B33&gt;=$E$15,TRUE(),FALSE()))</f>
        <v>0</v>
      </c>
      <c r="R33" s="129"/>
      <c r="S33" s="130" t="n">
        <f aca="false">IF(E33="",0,INT(E33)+((E33-INT(E33))/100*60))</f>
        <v>0</v>
      </c>
      <c r="T33" s="130" t="n">
        <f aca="false">IF(F33="",0,INT(F33)+((F33-INT(F33))*100/60))</f>
        <v>0</v>
      </c>
      <c r="U33" s="130" t="n">
        <f aca="false">IF(G33="",0,INT(G33)+((G33-INT(G33))*100/60))</f>
        <v>0</v>
      </c>
      <c r="V33" s="130" t="n">
        <f aca="false">IF(H33="",0,INT(H33)+((H33-INT(H33))*100/60))</f>
        <v>0</v>
      </c>
      <c r="W33" s="130" t="n">
        <f aca="false">IF(I33="","",INT(I33)+((I33-INT(I33))/100*60))</f>
        <v>0</v>
      </c>
      <c r="X33" s="130" t="n">
        <f aca="false">IF(J33="","",INT(J33)+((J33-INT(J33))/100*60))</f>
        <v>0</v>
      </c>
      <c r="Y33" s="130" t="n">
        <f aca="false">IF(K33="","",INT(K33)+((K33-INT(K33))/100*60))</f>
        <v>0</v>
      </c>
      <c r="Z33" s="130"/>
      <c r="AE33" s="131"/>
    </row>
    <row r="34" customFormat="false" ht="20.25" hidden="false" customHeight="true" outlineLevel="0" collapsed="false">
      <c r="A34" s="120" t="str">
        <f aca="false">TEXT(B34,"TTTT")</f>
        <v>Donnerstag</v>
      </c>
      <c r="B34" s="132" t="n">
        <f aca="false">($A$19+ROW(B15)-1)*(MONTH(B33+1)=MONTH($A$19))</f>
        <v>43146</v>
      </c>
      <c r="C34" s="133"/>
      <c r="D34" s="134"/>
      <c r="E34" s="124" t="n">
        <f aca="false">IF(OR(A34="Samstag",A34="Sonntag",C34="UU"),"", IF(C34="SV",D34, IF(OR($E$15="",B34&lt;$E$15),IF($N$11=0,HLOOKUP($A34,$I$9:$M$10,2,0),IF($N$11=$F$10,HLOOKUP($A34,$I$9:$M$11,3,0),"FEHLER")), IF($N$15=0,HLOOKUP($A34,$I$13:$M$14,2,0),IF($N$15=$F$14,HLOOKUP($A34,$I$13:$M$15,3,0),"FEHLER")))))</f>
        <v>0</v>
      </c>
      <c r="F34" s="125"/>
      <c r="G34" s="125"/>
      <c r="H34" s="125"/>
      <c r="I34" s="126" t="n">
        <f aca="false">IF(OR(C34="K",C34="U",C34="F"),E34,IF(C34="SU",IF(H34="",D34,((V34-T34)-U34)+D34),IF(AND(H34="",E34=""),0,(V34-T34)-U34)))</f>
        <v>0</v>
      </c>
      <c r="J34" s="126" t="n">
        <f aca="false">IF(E34="",I34,I34-E34)</f>
        <v>0</v>
      </c>
      <c r="K34" s="127" t="n">
        <f aca="false">SUM(K33,J34)</f>
        <v>0</v>
      </c>
      <c r="L34" s="135"/>
      <c r="M34" s="135"/>
      <c r="N34" s="135"/>
      <c r="O34" s="135"/>
      <c r="P34" s="135"/>
      <c r="Q34" s="129" t="n">
        <f aca="false">IF($G$15=FALSE(),FALSE(),IF($B34&gt;=$E$15,TRUE(),FALSE()))</f>
        <v>0</v>
      </c>
      <c r="R34" s="129"/>
      <c r="S34" s="130" t="n">
        <f aca="false">IF(E34="",0,INT(E34)+((E34-INT(E34))/100*60))</f>
        <v>0</v>
      </c>
      <c r="T34" s="130" t="n">
        <f aca="false">IF(F34="",0,INT(F34)+((F34-INT(F34))*100/60))</f>
        <v>0</v>
      </c>
      <c r="U34" s="130" t="n">
        <f aca="false">IF(G34="",0,INT(G34)+((G34-INT(G34))*100/60))</f>
        <v>0</v>
      </c>
      <c r="V34" s="130" t="n">
        <f aca="false">IF(H34="",0,INT(H34)+((H34-INT(H34))*100/60))</f>
        <v>0</v>
      </c>
      <c r="W34" s="130" t="n">
        <f aca="false">IF(I34="","",INT(I34)+((I34-INT(I34))/100*60))</f>
        <v>0</v>
      </c>
      <c r="X34" s="130" t="n">
        <f aca="false">IF(J34="","",INT(J34)+((J34-INT(J34))/100*60))</f>
        <v>0</v>
      </c>
      <c r="Y34" s="130" t="n">
        <f aca="false">IF(K34="","",INT(K34)+((K34-INT(K34))/100*60))</f>
        <v>0</v>
      </c>
      <c r="Z34" s="130"/>
      <c r="AE34" s="131"/>
    </row>
    <row r="35" customFormat="false" ht="20.25" hidden="false" customHeight="true" outlineLevel="0" collapsed="false">
      <c r="A35" s="120" t="str">
        <f aca="false">TEXT(B35,"TTTT")</f>
        <v>Freitag</v>
      </c>
      <c r="B35" s="132" t="n">
        <f aca="false">($A$19+ROW(B16)-1)*(MONTH(B34+1)=MONTH($A$19))</f>
        <v>43147</v>
      </c>
      <c r="C35" s="133"/>
      <c r="D35" s="134"/>
      <c r="E35" s="124" t="n">
        <f aca="false">IF(OR(A35="Samstag",A35="Sonntag",C35="UU"),"", IF(C35="SV",D35, IF(OR($E$15="",B35&lt;$E$15),IF($N$11=0,HLOOKUP($A35,$I$9:$M$10,2,0),IF($N$11=$F$10,HLOOKUP($A35,$I$9:$M$11,3,0),"FEHLER")), IF($N$15=0,HLOOKUP($A35,$I$13:$M$14,2,0),IF($N$15=$F$14,HLOOKUP($A35,$I$13:$M$15,3,0),"FEHLER")))))</f>
        <v>0</v>
      </c>
      <c r="F35" s="125"/>
      <c r="G35" s="125"/>
      <c r="H35" s="125"/>
      <c r="I35" s="126" t="n">
        <f aca="false">IF(OR(C35="K",C35="U",C35="F"),E35,IF(C35="SU",IF(H35="",D35,((V35-T35)-U35)+D35),IF(AND(H35="",E35=""),0,(V35-T35)-U35)))</f>
        <v>0</v>
      </c>
      <c r="J35" s="126" t="n">
        <f aca="false">IF(E35="",I35,I35-E35)</f>
        <v>0</v>
      </c>
      <c r="K35" s="127" t="n">
        <f aca="false">SUM(K34,J35)</f>
        <v>0</v>
      </c>
      <c r="L35" s="135"/>
      <c r="M35" s="135"/>
      <c r="N35" s="135"/>
      <c r="O35" s="135"/>
      <c r="P35" s="135"/>
      <c r="Q35" s="129" t="n">
        <f aca="false">IF($G$15=FALSE(),FALSE(),IF($B35&gt;=$E$15,TRUE(),FALSE()))</f>
        <v>0</v>
      </c>
      <c r="R35" s="129"/>
      <c r="S35" s="130" t="n">
        <f aca="false">IF(E35="",0,INT(E35)+((E35-INT(E35))/100*60))</f>
        <v>0</v>
      </c>
      <c r="T35" s="130" t="n">
        <f aca="false">IF(F35="",0,INT(F35)+((F35-INT(F35))*100/60))</f>
        <v>0</v>
      </c>
      <c r="U35" s="130" t="n">
        <f aca="false">IF(G35="",0,INT(G35)+((G35-INT(G35))*100/60))</f>
        <v>0</v>
      </c>
      <c r="V35" s="130" t="n">
        <f aca="false">IF(H35="",0,INT(H35)+((H35-INT(H35))*100/60))</f>
        <v>0</v>
      </c>
      <c r="W35" s="130" t="n">
        <f aca="false">IF(I35="","",INT(I35)+((I35-INT(I35))/100*60))</f>
        <v>0</v>
      </c>
      <c r="X35" s="130" t="n">
        <f aca="false">IF(J35="","",INT(J35)+((J35-INT(J35))/100*60))</f>
        <v>0</v>
      </c>
      <c r="Y35" s="130" t="n">
        <f aca="false">IF(K35="","",INT(K35)+((K35-INT(K35))/100*60))</f>
        <v>0</v>
      </c>
      <c r="Z35" s="130"/>
      <c r="AE35" s="131"/>
    </row>
    <row r="36" customFormat="false" ht="20.25" hidden="false" customHeight="true" outlineLevel="0" collapsed="false">
      <c r="A36" s="120" t="str">
        <f aca="false">TEXT(B36,"TTTT")</f>
        <v>Samstag</v>
      </c>
      <c r="B36" s="132" t="n">
        <f aca="false">($A$19+ROW(B17)-1)*(MONTH(B35+1)=MONTH($A$19))</f>
        <v>43148</v>
      </c>
      <c r="C36" s="133"/>
      <c r="D36" s="134"/>
      <c r="E36" s="124" t="str">
        <f aca="false">IF(OR(A36="Samstag",A36="Sonntag",C36="UU"),"", IF(C36="SV",D36, IF(OR($E$15="",B36&lt;$E$15),IF($N$11=0,HLOOKUP($A36,$I$9:$M$10,2,0),IF($N$11=$F$10,HLOOKUP($A36,$I$9:$M$11,3,0),"FEHLER")), IF($N$15=0,HLOOKUP($A36,$I$13:$M$14,2,0),IF($N$15=$F$14,HLOOKUP($A36,$I$13:$M$15,3,0),"FEHLER")))))</f>
        <v/>
      </c>
      <c r="F36" s="125"/>
      <c r="G36" s="125"/>
      <c r="H36" s="125"/>
      <c r="I36" s="126" t="n">
        <f aca="false">IF(OR(C36="K",C36="U",C36="F"),E36,IF(C36="SU",IF(H36="",D36,((V36-T36)-U36)+D36),IF(AND(H36="",E36=""),0,(V36-T36)-U36)))</f>
        <v>0</v>
      </c>
      <c r="J36" s="126" t="n">
        <f aca="false">IF(E36="",I36,I36-E36)</f>
        <v>0</v>
      </c>
      <c r="K36" s="127" t="n">
        <f aca="false">SUM(K35,J36)</f>
        <v>0</v>
      </c>
      <c r="L36" s="135"/>
      <c r="M36" s="135"/>
      <c r="N36" s="135"/>
      <c r="O36" s="135"/>
      <c r="P36" s="135"/>
      <c r="Q36" s="129" t="n">
        <f aca="false">IF($G$15=FALSE(),FALSE(),IF($B36&gt;=$E$15,TRUE(),FALSE()))</f>
        <v>0</v>
      </c>
      <c r="R36" s="129"/>
      <c r="S36" s="130" t="n">
        <f aca="false">IF(E36="",0,INT(E36)+((E36-INT(E36))/100*60))</f>
        <v>0</v>
      </c>
      <c r="T36" s="130" t="n">
        <f aca="false">IF(F36="",0,INT(F36)+((F36-INT(F36))*100/60))</f>
        <v>0</v>
      </c>
      <c r="U36" s="130" t="n">
        <f aca="false">IF(G36="",0,INT(G36)+((G36-INT(G36))*100/60))</f>
        <v>0</v>
      </c>
      <c r="V36" s="130" t="n">
        <f aca="false">IF(H36="",0,INT(H36)+((H36-INT(H36))*100/60))</f>
        <v>0</v>
      </c>
      <c r="W36" s="130" t="n">
        <f aca="false">IF(I36="","",INT(I36)+((I36-INT(I36))/100*60))</f>
        <v>0</v>
      </c>
      <c r="X36" s="130" t="n">
        <f aca="false">IF(J36="","",INT(J36)+((J36-INT(J36))/100*60))</f>
        <v>0</v>
      </c>
      <c r="Y36" s="130" t="n">
        <f aca="false">IF(K36="","",INT(K36)+((K36-INT(K36))/100*60))</f>
        <v>0</v>
      </c>
      <c r="Z36" s="130"/>
      <c r="AE36" s="131"/>
    </row>
    <row r="37" customFormat="false" ht="20.25" hidden="false" customHeight="true" outlineLevel="0" collapsed="false">
      <c r="A37" s="120" t="str">
        <f aca="false">TEXT(B37,"TTTT")</f>
        <v>Sonntag</v>
      </c>
      <c r="B37" s="132" t="n">
        <f aca="false">($A$19+ROW(B18)-1)*(MONTH(B36+1)=MONTH($A$19))</f>
        <v>43149</v>
      </c>
      <c r="C37" s="133"/>
      <c r="D37" s="134"/>
      <c r="E37" s="124" t="str">
        <f aca="false">IF(OR(A37="Samstag",A37="Sonntag",C37="UU"),"", IF(C37="SV",D37, IF(OR($E$15="",B37&lt;$E$15),IF($N$11=0,HLOOKUP($A37,$I$9:$M$10,2,0),IF($N$11=$F$10,HLOOKUP($A37,$I$9:$M$11,3,0),"FEHLER")), IF($N$15=0,HLOOKUP($A37,$I$13:$M$14,2,0),IF($N$15=$F$14,HLOOKUP($A37,$I$13:$M$15,3,0),"FEHLER")))))</f>
        <v/>
      </c>
      <c r="F37" s="125"/>
      <c r="G37" s="125"/>
      <c r="H37" s="125"/>
      <c r="I37" s="126" t="n">
        <f aca="false">IF(OR(C37="K",C37="U",C37="F"),E37,IF(C37="SU",IF(H37="",D37,((V37-T37)-U37)+D37),IF(AND(H37="",E37=""),0,(V37-T37)-U37)))</f>
        <v>0</v>
      </c>
      <c r="J37" s="126" t="n">
        <f aca="false">IF(E37="",I37,I37-E37)</f>
        <v>0</v>
      </c>
      <c r="K37" s="127" t="n">
        <f aca="false">SUM(K36,J37)</f>
        <v>0</v>
      </c>
      <c r="L37" s="135"/>
      <c r="M37" s="135"/>
      <c r="N37" s="135"/>
      <c r="O37" s="135"/>
      <c r="P37" s="135"/>
      <c r="Q37" s="129" t="n">
        <f aca="false">IF($G$15=FALSE(),FALSE(),IF($B37&gt;=$E$15,TRUE(),FALSE()))</f>
        <v>0</v>
      </c>
      <c r="R37" s="129"/>
      <c r="S37" s="130" t="n">
        <f aca="false">IF(E37="",0,INT(E37)+((E37-INT(E37))/100*60))</f>
        <v>0</v>
      </c>
      <c r="T37" s="130" t="n">
        <f aca="false">IF(F37="",0,INT(F37)+((F37-INT(F37))*100/60))</f>
        <v>0</v>
      </c>
      <c r="U37" s="130" t="n">
        <f aca="false">IF(G37="",0,INT(G37)+((G37-INT(G37))*100/60))</f>
        <v>0</v>
      </c>
      <c r="V37" s="130" t="n">
        <f aca="false">IF(H37="",0,INT(H37)+((H37-INT(H37))*100/60))</f>
        <v>0</v>
      </c>
      <c r="W37" s="130" t="n">
        <f aca="false">IF(I37="","",INT(I37)+((I37-INT(I37))/100*60))</f>
        <v>0</v>
      </c>
      <c r="X37" s="130" t="n">
        <f aca="false">IF(J37="","",INT(J37)+((J37-INT(J37))/100*60))</f>
        <v>0</v>
      </c>
      <c r="Y37" s="130" t="n">
        <f aca="false">IF(K37="","",INT(K37)+((K37-INT(K37))/100*60))</f>
        <v>0</v>
      </c>
      <c r="Z37" s="130"/>
      <c r="AE37" s="131"/>
    </row>
    <row r="38" customFormat="false" ht="20.25" hidden="false" customHeight="true" outlineLevel="0" collapsed="false">
      <c r="A38" s="120" t="str">
        <f aca="false">TEXT(B38,"TTTT")</f>
        <v>Montag</v>
      </c>
      <c r="B38" s="132" t="n">
        <f aca="false">($A$19+ROW(B19)-1)*(MONTH(B37+1)=MONTH($A$19))</f>
        <v>43150</v>
      </c>
      <c r="C38" s="133"/>
      <c r="D38" s="134"/>
      <c r="E38" s="124" t="n">
        <f aca="false">IF(OR(A38="Samstag",A38="Sonntag",C38="UU"),"", IF(C38="SV",D38, IF(OR($E$15="",B38&lt;$E$15),IF($N$11=0,HLOOKUP($A38,$I$9:$M$10,2,0),IF($N$11=$F$10,HLOOKUP($A38,$I$9:$M$11,3,0),"FEHLER")), IF($N$15=0,HLOOKUP($A38,$I$13:$M$14,2,0),IF($N$15=$F$14,HLOOKUP($A38,$I$13:$M$15,3,0),"FEHLER")))))</f>
        <v>0</v>
      </c>
      <c r="F38" s="125"/>
      <c r="G38" s="125"/>
      <c r="H38" s="125"/>
      <c r="I38" s="126" t="n">
        <f aca="false">IF(OR(C38="K",C38="U",C38="F"),E38,IF(C38="SU",IF(H38="",D38,((V38-T38)-U38)+D38),IF(AND(H38="",E38=""),0,(V38-T38)-U38)))</f>
        <v>0</v>
      </c>
      <c r="J38" s="126" t="n">
        <f aca="false">IF(E38="",I38,I38-E38)</f>
        <v>0</v>
      </c>
      <c r="K38" s="127" t="n">
        <f aca="false">SUM(K37,J38)</f>
        <v>0</v>
      </c>
      <c r="L38" s="135"/>
      <c r="M38" s="135"/>
      <c r="N38" s="135"/>
      <c r="O38" s="135"/>
      <c r="P38" s="135"/>
      <c r="Q38" s="129" t="n">
        <f aca="false">IF($G$15=FALSE(),FALSE(),IF($B38&gt;=$E$15,TRUE(),FALSE()))</f>
        <v>0</v>
      </c>
      <c r="R38" s="129"/>
      <c r="S38" s="130" t="n">
        <f aca="false">IF(E38="",0,INT(E38)+((E38-INT(E38))/100*60))</f>
        <v>0</v>
      </c>
      <c r="T38" s="130" t="n">
        <f aca="false">IF(F38="",0,INT(F38)+((F38-INT(F38))*100/60))</f>
        <v>0</v>
      </c>
      <c r="U38" s="130" t="n">
        <f aca="false">IF(G38="",0,INT(G38)+((G38-INT(G38))*100/60))</f>
        <v>0</v>
      </c>
      <c r="V38" s="130" t="n">
        <f aca="false">IF(H38="",0,INT(H38)+((H38-INT(H38))*100/60))</f>
        <v>0</v>
      </c>
      <c r="W38" s="130" t="n">
        <f aca="false">IF(I38="","",INT(I38)+((I38-INT(I38))/100*60))</f>
        <v>0</v>
      </c>
      <c r="X38" s="130" t="n">
        <f aca="false">IF(J38="","",INT(J38)+((J38-INT(J38))/100*60))</f>
        <v>0</v>
      </c>
      <c r="Y38" s="130" t="n">
        <f aca="false">IF(K38="","",INT(K38)+((K38-INT(K38))/100*60))</f>
        <v>0</v>
      </c>
      <c r="Z38" s="130"/>
      <c r="AE38" s="131"/>
    </row>
    <row r="39" customFormat="false" ht="20.25" hidden="false" customHeight="true" outlineLevel="0" collapsed="false">
      <c r="A39" s="120" t="str">
        <f aca="false">TEXT(B39,"TTTT")</f>
        <v>Dienstag</v>
      </c>
      <c r="B39" s="132" t="n">
        <f aca="false">($A$19+ROW(B20)-1)*(MONTH(B38+1)=MONTH($A$19))</f>
        <v>43151</v>
      </c>
      <c r="C39" s="133"/>
      <c r="D39" s="134"/>
      <c r="E39" s="124" t="n">
        <f aca="false">IF(OR(A39="Samstag",A39="Sonntag",C39="UU"),"", IF(C39="SV",D39, IF(OR($E$15="",B39&lt;$E$15),IF($N$11=0,HLOOKUP($A39,$I$9:$M$10,2,0),IF($N$11=$F$10,HLOOKUP($A39,$I$9:$M$11,3,0),"FEHLER")), IF($N$15=0,HLOOKUP($A39,$I$13:$M$14,2,0),IF($N$15=$F$14,HLOOKUP($A39,$I$13:$M$15,3,0),"FEHLER")))))</f>
        <v>0</v>
      </c>
      <c r="F39" s="125"/>
      <c r="G39" s="125"/>
      <c r="H39" s="125"/>
      <c r="I39" s="126" t="n">
        <f aca="false">IF(OR(C39="K",C39="U",C39="F"),E39,IF(C39="SU",IF(H39="",D39,((V39-T39)-U39)+D39),IF(AND(H39="",E39=""),0,(V39-T39)-U39)))</f>
        <v>0</v>
      </c>
      <c r="J39" s="126" t="n">
        <f aca="false">IF(E39="",I39,I39-E39)</f>
        <v>0</v>
      </c>
      <c r="K39" s="127" t="n">
        <f aca="false">SUM(K38,J39)</f>
        <v>0</v>
      </c>
      <c r="L39" s="135"/>
      <c r="M39" s="135"/>
      <c r="N39" s="135"/>
      <c r="O39" s="135"/>
      <c r="P39" s="135"/>
      <c r="Q39" s="129" t="n">
        <f aca="false">IF($G$15=FALSE(),FALSE(),IF($B39&gt;=$E$15,TRUE(),FALSE()))</f>
        <v>0</v>
      </c>
      <c r="R39" s="129"/>
      <c r="S39" s="130" t="n">
        <f aca="false">IF(E39="",0,INT(E39)+((E39-INT(E39))/100*60))</f>
        <v>0</v>
      </c>
      <c r="T39" s="130" t="n">
        <f aca="false">IF(F39="",0,INT(F39)+((F39-INT(F39))*100/60))</f>
        <v>0</v>
      </c>
      <c r="U39" s="130" t="n">
        <f aca="false">IF(G39="",0,INT(G39)+((G39-INT(G39))*100/60))</f>
        <v>0</v>
      </c>
      <c r="V39" s="130" t="n">
        <f aca="false">IF(H39="",0,INT(H39)+((H39-INT(H39))*100/60))</f>
        <v>0</v>
      </c>
      <c r="W39" s="130" t="n">
        <f aca="false">IF(I39="","",INT(I39)+((I39-INT(I39))/100*60))</f>
        <v>0</v>
      </c>
      <c r="X39" s="130" t="n">
        <f aca="false">IF(J39="","",INT(J39)+((J39-INT(J39))/100*60))</f>
        <v>0</v>
      </c>
      <c r="Y39" s="130" t="n">
        <f aca="false">IF(K39="","",INT(K39)+((K39-INT(K39))/100*60))</f>
        <v>0</v>
      </c>
      <c r="Z39" s="130"/>
      <c r="AE39" s="131"/>
    </row>
    <row r="40" customFormat="false" ht="20.25" hidden="false" customHeight="true" outlineLevel="0" collapsed="false">
      <c r="A40" s="120" t="str">
        <f aca="false">TEXT(B40,"TTTT")</f>
        <v>Mittwoch</v>
      </c>
      <c r="B40" s="132" t="n">
        <f aca="false">($A$19+ROW(B21)-1)*(MONTH(B39+1)=MONTH($A$19))</f>
        <v>43152</v>
      </c>
      <c r="C40" s="133"/>
      <c r="D40" s="134"/>
      <c r="E40" s="124" t="n">
        <f aca="false">IF(OR(A40="Samstag",A40="Sonntag",C40="UU"),"", IF(C40="SV",D40, IF(OR($E$15="",B40&lt;$E$15),IF($N$11=0,HLOOKUP($A40,$I$9:$M$10,2,0),IF($N$11=$F$10,HLOOKUP($A40,$I$9:$M$11,3,0),"FEHLER")), IF($N$15=0,HLOOKUP($A40,$I$13:$M$14,2,0),IF($N$15=$F$14,HLOOKUP($A40,$I$13:$M$15,3,0),"FEHLER")))))</f>
        <v>0</v>
      </c>
      <c r="F40" s="125"/>
      <c r="G40" s="125"/>
      <c r="H40" s="125"/>
      <c r="I40" s="126" t="n">
        <f aca="false">IF(OR(C40="K",C40="U",C40="F"),E40,IF(C40="SU",IF(H40="",D40,((V40-T40)-U40)+D40),IF(AND(H40="",E40=""),0,(V40-T40)-U40)))</f>
        <v>0</v>
      </c>
      <c r="J40" s="126" t="n">
        <f aca="false">IF(E40="",I40,I40-E40)</f>
        <v>0</v>
      </c>
      <c r="K40" s="127" t="n">
        <f aca="false">SUM(K39,J40)</f>
        <v>0</v>
      </c>
      <c r="L40" s="135"/>
      <c r="M40" s="135"/>
      <c r="N40" s="135"/>
      <c r="O40" s="135"/>
      <c r="P40" s="135"/>
      <c r="Q40" s="129" t="n">
        <f aca="false">IF($G$15=FALSE(),FALSE(),IF($B40&gt;=$E$15,TRUE(),FALSE()))</f>
        <v>0</v>
      </c>
      <c r="R40" s="129"/>
      <c r="S40" s="130" t="n">
        <f aca="false">IF(E40="",0,INT(E40)+((E40-INT(E40))/100*60))</f>
        <v>0</v>
      </c>
      <c r="T40" s="130" t="n">
        <f aca="false">IF(F40="",0,INT(F40)+((F40-INT(F40))*100/60))</f>
        <v>0</v>
      </c>
      <c r="U40" s="130" t="n">
        <f aca="false">IF(G40="",0,INT(G40)+((G40-INT(G40))*100/60))</f>
        <v>0</v>
      </c>
      <c r="V40" s="130" t="n">
        <f aca="false">IF(H40="",0,INT(H40)+((H40-INT(H40))*100/60))</f>
        <v>0</v>
      </c>
      <c r="W40" s="130" t="n">
        <f aca="false">IF(I40="","",INT(I40)+((I40-INT(I40))/100*60))</f>
        <v>0</v>
      </c>
      <c r="X40" s="130" t="n">
        <f aca="false">IF(J40="","",INT(J40)+((J40-INT(J40))/100*60))</f>
        <v>0</v>
      </c>
      <c r="Y40" s="130" t="n">
        <f aca="false">IF(K40="","",INT(K40)+((K40-INT(K40))/100*60))</f>
        <v>0</v>
      </c>
      <c r="Z40" s="130"/>
      <c r="AE40" s="131"/>
    </row>
    <row r="41" customFormat="false" ht="20.25" hidden="false" customHeight="true" outlineLevel="0" collapsed="false">
      <c r="A41" s="120" t="str">
        <f aca="false">TEXT(B41,"TTTT")</f>
        <v>Donnerstag</v>
      </c>
      <c r="B41" s="132" t="n">
        <f aca="false">($A$19+ROW(B22)-1)*(MONTH(B40+1)=MONTH($A$19))</f>
        <v>43153</v>
      </c>
      <c r="C41" s="133"/>
      <c r="D41" s="134"/>
      <c r="E41" s="124" t="n">
        <f aca="false">IF(OR(A41="Samstag",A41="Sonntag",C41="UU"),"", IF(C41="SV",D41, IF(OR($E$15="",B41&lt;$E$15),IF($N$11=0,HLOOKUP($A41,$I$9:$M$10,2,0),IF($N$11=$F$10,HLOOKUP($A41,$I$9:$M$11,3,0),"FEHLER")), IF($N$15=0,HLOOKUP($A41,$I$13:$M$14,2,0),IF($N$15=$F$14,HLOOKUP($A41,$I$13:$M$15,3,0),"FEHLER")))))</f>
        <v>0</v>
      </c>
      <c r="F41" s="125"/>
      <c r="G41" s="125"/>
      <c r="H41" s="125"/>
      <c r="I41" s="126" t="n">
        <f aca="false">IF(OR(C41="K",C41="U",C41="F"),E41,IF(C41="SU",IF(H41="",D41,((V41-T41)-U41)+D41),IF(AND(H41="",E41=""),0,(V41-T41)-U41)))</f>
        <v>0</v>
      </c>
      <c r="J41" s="126" t="n">
        <f aca="false">IF(E41="",I41,I41-E41)</f>
        <v>0</v>
      </c>
      <c r="K41" s="127" t="n">
        <f aca="false">SUM(K40,J41)</f>
        <v>0</v>
      </c>
      <c r="L41" s="135"/>
      <c r="M41" s="135"/>
      <c r="N41" s="135"/>
      <c r="O41" s="135"/>
      <c r="P41" s="135"/>
      <c r="Q41" s="129" t="n">
        <f aca="false">IF($G$15=FALSE(),FALSE(),IF($B41&gt;=$E$15,TRUE(),FALSE()))</f>
        <v>0</v>
      </c>
      <c r="R41" s="129"/>
      <c r="S41" s="130" t="n">
        <f aca="false">IF(E41="",0,INT(E41)+((E41-INT(E41))/100*60))</f>
        <v>0</v>
      </c>
      <c r="T41" s="130" t="n">
        <f aca="false">IF(F41="",0,INT(F41)+((F41-INT(F41))*100/60))</f>
        <v>0</v>
      </c>
      <c r="U41" s="130" t="n">
        <f aca="false">IF(G41="",0,INT(G41)+((G41-INT(G41))*100/60))</f>
        <v>0</v>
      </c>
      <c r="V41" s="130" t="n">
        <f aca="false">IF(H41="",0,INT(H41)+((H41-INT(H41))*100/60))</f>
        <v>0</v>
      </c>
      <c r="W41" s="130" t="n">
        <f aca="false">IF(I41="","",INT(I41)+((I41-INT(I41))/100*60))</f>
        <v>0</v>
      </c>
      <c r="X41" s="130" t="n">
        <f aca="false">IF(J41="","",INT(J41)+((J41-INT(J41))/100*60))</f>
        <v>0</v>
      </c>
      <c r="Y41" s="130" t="n">
        <f aca="false">IF(K41="","",INT(K41)+((K41-INT(K41))/100*60))</f>
        <v>0</v>
      </c>
      <c r="Z41" s="130"/>
      <c r="AE41" s="131"/>
    </row>
    <row r="42" customFormat="false" ht="20.25" hidden="false" customHeight="true" outlineLevel="0" collapsed="false">
      <c r="A42" s="120" t="str">
        <f aca="false">TEXT(B42,"TTTT")</f>
        <v>Freitag</v>
      </c>
      <c r="B42" s="132" t="n">
        <f aca="false">($A$19+ROW(B23)-1)*(MONTH(B41+1)=MONTH($A$19))</f>
        <v>43154</v>
      </c>
      <c r="C42" s="133"/>
      <c r="D42" s="134"/>
      <c r="E42" s="124" t="n">
        <f aca="false">IF(OR(A42="Samstag",A42="Sonntag",C42="UU"),"", IF(C42="SV",D42, IF(OR($E$15="",B42&lt;$E$15),IF($N$11=0,HLOOKUP($A42,$I$9:$M$10,2,0),IF($N$11=$F$10,HLOOKUP($A42,$I$9:$M$11,3,0),"FEHLER")), IF($N$15=0,HLOOKUP($A42,$I$13:$M$14,2,0),IF($N$15=$F$14,HLOOKUP($A42,$I$13:$M$15,3,0),"FEHLER")))))</f>
        <v>0</v>
      </c>
      <c r="F42" s="125"/>
      <c r="G42" s="125"/>
      <c r="H42" s="125"/>
      <c r="I42" s="126" t="n">
        <f aca="false">IF(OR(C42="K",C42="U",C42="F"),E42,IF(C42="SU",IF(H42="",D42,((V42-T42)-U42)+D42),IF(AND(H42="",E42=""),0,(V42-T42)-U42)))</f>
        <v>0</v>
      </c>
      <c r="J42" s="126" t="n">
        <f aca="false">IF(E42="",I42,I42-E42)</f>
        <v>0</v>
      </c>
      <c r="K42" s="127" t="n">
        <f aca="false">SUM(K41,J42)</f>
        <v>0</v>
      </c>
      <c r="L42" s="135"/>
      <c r="M42" s="135"/>
      <c r="N42" s="135"/>
      <c r="O42" s="135"/>
      <c r="P42" s="135"/>
      <c r="Q42" s="129" t="n">
        <f aca="false">IF($G$15=FALSE(),FALSE(),IF($B42&gt;=$E$15,TRUE(),FALSE()))</f>
        <v>0</v>
      </c>
      <c r="R42" s="129"/>
      <c r="S42" s="130" t="n">
        <f aca="false">IF(E42="",0,INT(E42)+((E42-INT(E42))/100*60))</f>
        <v>0</v>
      </c>
      <c r="T42" s="130" t="n">
        <f aca="false">IF(F42="",0,INT(F42)+((F42-INT(F42))*100/60))</f>
        <v>0</v>
      </c>
      <c r="U42" s="130" t="n">
        <f aca="false">IF(G42="",0,INT(G42)+((G42-INT(G42))*100/60))</f>
        <v>0</v>
      </c>
      <c r="V42" s="130" t="n">
        <f aca="false">IF(H42="",0,INT(H42)+((H42-INT(H42))*100/60))</f>
        <v>0</v>
      </c>
      <c r="W42" s="130" t="n">
        <f aca="false">IF(I42="","",INT(I42)+((I42-INT(I42))/100*60))</f>
        <v>0</v>
      </c>
      <c r="X42" s="130" t="n">
        <f aca="false">IF(J42="","",INT(J42)+((J42-INT(J42))/100*60))</f>
        <v>0</v>
      </c>
      <c r="Y42" s="130" t="n">
        <f aca="false">IF(K42="","",INT(K42)+((K42-INT(K42))/100*60))</f>
        <v>0</v>
      </c>
      <c r="Z42" s="130"/>
      <c r="AE42" s="131"/>
    </row>
    <row r="43" customFormat="false" ht="20.25" hidden="false" customHeight="true" outlineLevel="0" collapsed="false">
      <c r="A43" s="120" t="str">
        <f aca="false">TEXT(B43,"TTTT")</f>
        <v>Samstag</v>
      </c>
      <c r="B43" s="132" t="n">
        <f aca="false">($A$19+ROW(B24)-1)*(MONTH(B42+1)=MONTH($A$19))</f>
        <v>43155</v>
      </c>
      <c r="C43" s="133"/>
      <c r="D43" s="134"/>
      <c r="E43" s="124" t="str">
        <f aca="false">IF(OR(A43="Samstag",A43="Sonntag",C43="UU"),"", IF(C43="SV",D43, IF(OR($E$15="",B43&lt;$E$15),IF($N$11=0,HLOOKUP($A43,$I$9:$M$10,2,0),IF($N$11=$F$10,HLOOKUP($A43,$I$9:$M$11,3,0),"FEHLER")), IF($N$15=0,HLOOKUP($A43,$I$13:$M$14,2,0),IF($N$15=$F$14,HLOOKUP($A43,$I$13:$M$15,3,0),"FEHLER")))))</f>
        <v/>
      </c>
      <c r="F43" s="125"/>
      <c r="G43" s="125"/>
      <c r="H43" s="125"/>
      <c r="I43" s="126" t="n">
        <f aca="false">IF(OR(C43="K",C43="U",C43="F"),E43,IF(C43="SU",IF(H43="",D43,((V43-T43)-U43)+D43),IF(AND(H43="",E43=""),0,(V43-T43)-U43)))</f>
        <v>0</v>
      </c>
      <c r="J43" s="126" t="n">
        <f aca="false">IF(E43="",I43,I43-E43)</f>
        <v>0</v>
      </c>
      <c r="K43" s="127" t="n">
        <f aca="false">SUM(K42,J43)</f>
        <v>0</v>
      </c>
      <c r="L43" s="135"/>
      <c r="M43" s="135"/>
      <c r="N43" s="135"/>
      <c r="O43" s="135"/>
      <c r="P43" s="135"/>
      <c r="Q43" s="129" t="n">
        <f aca="false">IF($G$15=FALSE(),FALSE(),IF($B43&gt;=$E$15,TRUE(),FALSE()))</f>
        <v>0</v>
      </c>
      <c r="R43" s="129"/>
      <c r="S43" s="130" t="n">
        <f aca="false">IF(E43="",0,INT(E43)+((E43-INT(E43))/100*60))</f>
        <v>0</v>
      </c>
      <c r="T43" s="130" t="n">
        <f aca="false">IF(F43="",0,INT(F43)+((F43-INT(F43))*100/60))</f>
        <v>0</v>
      </c>
      <c r="U43" s="130" t="n">
        <f aca="false">IF(G43="",0,INT(G43)+((G43-INT(G43))*100/60))</f>
        <v>0</v>
      </c>
      <c r="V43" s="130" t="n">
        <f aca="false">IF(H43="",0,INT(H43)+((H43-INT(H43))*100/60))</f>
        <v>0</v>
      </c>
      <c r="W43" s="130" t="n">
        <f aca="false">IF(I43="","",INT(I43)+((I43-INT(I43))/100*60))</f>
        <v>0</v>
      </c>
      <c r="X43" s="130" t="n">
        <f aca="false">IF(J43="","",INT(J43)+((J43-INT(J43))/100*60))</f>
        <v>0</v>
      </c>
      <c r="Y43" s="130" t="n">
        <f aca="false">IF(K43="","",INT(K43)+((K43-INT(K43))/100*60))</f>
        <v>0</v>
      </c>
      <c r="Z43" s="130"/>
      <c r="AE43" s="131"/>
    </row>
    <row r="44" customFormat="false" ht="20.25" hidden="false" customHeight="true" outlineLevel="0" collapsed="false">
      <c r="A44" s="120" t="str">
        <f aca="false">TEXT(B44,"TTTT")</f>
        <v>Sonntag</v>
      </c>
      <c r="B44" s="132" t="n">
        <f aca="false">($A$19+ROW(B25)-1)*(MONTH(B43+1)=MONTH($A$19))</f>
        <v>43156</v>
      </c>
      <c r="C44" s="133"/>
      <c r="D44" s="134"/>
      <c r="E44" s="124" t="str">
        <f aca="false">IF(OR(A44="Samstag",A44="Sonntag",C44="UU"),"", IF(C44="SV",D44, IF(OR($E$15="",B44&lt;$E$15),IF($N$11=0,HLOOKUP($A44,$I$9:$M$10,2,0),IF($N$11=$F$10,HLOOKUP($A44,$I$9:$M$11,3,0),"FEHLER")), IF($N$15=0,HLOOKUP($A44,$I$13:$M$14,2,0),IF($N$15=$F$14,HLOOKUP($A44,$I$13:$M$15,3,0),"FEHLER")))))</f>
        <v/>
      </c>
      <c r="F44" s="125"/>
      <c r="G44" s="125"/>
      <c r="H44" s="125"/>
      <c r="I44" s="126" t="n">
        <f aca="false">IF(OR(C44="K",C44="U",C44="F"),E44,IF(C44="SU",IF(H44="",D44,((V44-T44)-U44)+D44),IF(AND(H44="",E44=""),0,(V44-T44)-U44)))</f>
        <v>0</v>
      </c>
      <c r="J44" s="126" t="n">
        <f aca="false">IF(E44="",I44,I44-E44)</f>
        <v>0</v>
      </c>
      <c r="K44" s="127" t="n">
        <f aca="false">SUM(K43,J44)</f>
        <v>0</v>
      </c>
      <c r="L44" s="135"/>
      <c r="M44" s="135"/>
      <c r="N44" s="135"/>
      <c r="O44" s="135"/>
      <c r="P44" s="135"/>
      <c r="Q44" s="129" t="n">
        <f aca="false">IF($G$15=FALSE(),FALSE(),IF($B44&gt;=$E$15,TRUE(),FALSE()))</f>
        <v>0</v>
      </c>
      <c r="R44" s="129"/>
      <c r="S44" s="130" t="n">
        <f aca="false">IF(E44="",0,INT(E44)+((E44-INT(E44))/100*60))</f>
        <v>0</v>
      </c>
      <c r="T44" s="130" t="n">
        <f aca="false">IF(F44="",0,INT(F44)+((F44-INT(F44))*100/60))</f>
        <v>0</v>
      </c>
      <c r="U44" s="130" t="n">
        <f aca="false">IF(G44="",0,INT(G44)+((G44-INT(G44))*100/60))</f>
        <v>0</v>
      </c>
      <c r="V44" s="130" t="n">
        <f aca="false">IF(H44="",0,INT(H44)+((H44-INT(H44))*100/60))</f>
        <v>0</v>
      </c>
      <c r="W44" s="130" t="n">
        <f aca="false">IF(I44="","",INT(I44)+((I44-INT(I44))/100*60))</f>
        <v>0</v>
      </c>
      <c r="X44" s="130" t="n">
        <f aca="false">IF(J44="","",INT(J44)+((J44-INT(J44))/100*60))</f>
        <v>0</v>
      </c>
      <c r="Y44" s="130" t="n">
        <f aca="false">IF(K44="","",INT(K44)+((K44-INT(K44))/100*60))</f>
        <v>0</v>
      </c>
      <c r="Z44" s="130"/>
      <c r="AE44" s="131"/>
    </row>
    <row r="45" customFormat="false" ht="20.25" hidden="false" customHeight="true" outlineLevel="0" collapsed="false">
      <c r="A45" s="120" t="str">
        <f aca="false">TEXT(B45,"TTTT")</f>
        <v>Montag</v>
      </c>
      <c r="B45" s="132" t="n">
        <f aca="false">($A$19+ROW(B26)-1)*(MONTH(B44+1)=MONTH($A$19))</f>
        <v>43157</v>
      </c>
      <c r="C45" s="133"/>
      <c r="D45" s="134"/>
      <c r="E45" s="124" t="n">
        <f aca="false">IF(OR(A45="Samstag",A45="Sonntag",C45="UU"),"", IF(C45="SV",D45, IF(OR($E$15="",B45&lt;$E$15),IF($N$11=0,HLOOKUP($A45,$I$9:$M$10,2,0),IF($N$11=$F$10,HLOOKUP($A45,$I$9:$M$11,3,0),"FEHLER")), IF($N$15=0,HLOOKUP($A45,$I$13:$M$14,2,0),IF($N$15=$F$14,HLOOKUP($A45,$I$13:$M$15,3,0),"FEHLER")))))</f>
        <v>0</v>
      </c>
      <c r="F45" s="125"/>
      <c r="G45" s="125"/>
      <c r="H45" s="125"/>
      <c r="I45" s="126" t="n">
        <f aca="false">IF(OR(C45="K",C45="U",C45="F"),E45,IF(C45="SU",IF(H45="",D45,((V45-T45)-U45)+D45),IF(AND(H45="",E45=""),0,(V45-T45)-U45)))</f>
        <v>0</v>
      </c>
      <c r="J45" s="126" t="n">
        <f aca="false">IF(E45="",I45,I45-E45)</f>
        <v>0</v>
      </c>
      <c r="K45" s="127" t="n">
        <f aca="false">SUM(K44,J45)</f>
        <v>0</v>
      </c>
      <c r="L45" s="135"/>
      <c r="M45" s="135"/>
      <c r="N45" s="135"/>
      <c r="O45" s="135"/>
      <c r="P45" s="135"/>
      <c r="Q45" s="129" t="n">
        <f aca="false">IF($G$15=FALSE(),FALSE(),IF($B45&gt;=$E$15,TRUE(),FALSE()))</f>
        <v>0</v>
      </c>
      <c r="R45" s="129"/>
      <c r="S45" s="130" t="n">
        <f aca="false">IF(E45="",0,INT(E45)+((E45-INT(E45))/100*60))</f>
        <v>0</v>
      </c>
      <c r="T45" s="130" t="n">
        <f aca="false">IF(F45="",0,INT(F45)+((F45-INT(F45))*100/60))</f>
        <v>0</v>
      </c>
      <c r="U45" s="130" t="n">
        <f aca="false">IF(G45="",0,INT(G45)+((G45-INT(G45))*100/60))</f>
        <v>0</v>
      </c>
      <c r="V45" s="130" t="n">
        <f aca="false">IF(H45="",0,INT(H45)+((H45-INT(H45))*100/60))</f>
        <v>0</v>
      </c>
      <c r="W45" s="130" t="n">
        <f aca="false">IF(I45="","",INT(I45)+((I45-INT(I45))/100*60))</f>
        <v>0</v>
      </c>
      <c r="X45" s="130" t="n">
        <f aca="false">IF(J45="","",INT(J45)+((J45-INT(J45))/100*60))</f>
        <v>0</v>
      </c>
      <c r="Y45" s="130" t="n">
        <f aca="false">IF(K45="","",INT(K45)+((K45-INT(K45))/100*60))</f>
        <v>0</v>
      </c>
      <c r="Z45" s="130"/>
      <c r="AE45" s="131"/>
    </row>
    <row r="46" customFormat="false" ht="20.25" hidden="false" customHeight="true" outlineLevel="0" collapsed="false">
      <c r="A46" s="120" t="str">
        <f aca="false">TEXT(B46,"TTTT")</f>
        <v>Dienstag</v>
      </c>
      <c r="B46" s="132" t="n">
        <f aca="false">($A$19+ROW(B27)-1)*(MONTH(B45+1)=MONTH($A$19))</f>
        <v>43158</v>
      </c>
      <c r="C46" s="133"/>
      <c r="D46" s="134"/>
      <c r="E46" s="124" t="n">
        <f aca="false">IF(OR(A46="Samstag",A46="Sonntag",C46="UU"),"", IF(C46="SV",D46, IF(OR($E$15="",B46&lt;$E$15),IF($N$11=0,HLOOKUP($A46,$I$9:$M$10,2,0),IF($N$11=$F$10,HLOOKUP($A46,$I$9:$M$11,3,0),"FEHLER")), IF($N$15=0,HLOOKUP($A46,$I$13:$M$14,2,0),IF($N$15=$F$14,HLOOKUP($A46,$I$13:$M$15,3,0),"FEHLER")))))</f>
        <v>0</v>
      </c>
      <c r="F46" s="125"/>
      <c r="G46" s="125"/>
      <c r="H46" s="125"/>
      <c r="I46" s="126" t="n">
        <f aca="false">IF(OR(C46="K",C46="U",C46="F"),E46,IF(C46="SU",IF(H46="",D46,((V46-T46)-U46)+D46),IF(AND(H46="",E46=""),0,(V46-T46)-U46)))</f>
        <v>0</v>
      </c>
      <c r="J46" s="126" t="n">
        <f aca="false">IF(E46="",I46,I46-E46)</f>
        <v>0</v>
      </c>
      <c r="K46" s="127" t="n">
        <f aca="false">SUM(K45,J46)</f>
        <v>0</v>
      </c>
      <c r="L46" s="135"/>
      <c r="M46" s="135"/>
      <c r="N46" s="135"/>
      <c r="O46" s="135"/>
      <c r="P46" s="135"/>
      <c r="Q46" s="129" t="n">
        <f aca="false">IF($G$15=FALSE(),FALSE(),IF($B46&gt;=$E$15,TRUE(),FALSE()))</f>
        <v>0</v>
      </c>
      <c r="R46" s="129"/>
      <c r="S46" s="130" t="n">
        <f aca="false">IF(E46="",0,INT(E46)+((E46-INT(E46))/100*60))</f>
        <v>0</v>
      </c>
      <c r="T46" s="130" t="n">
        <f aca="false">IF(F46="",0,INT(F46)+((F46-INT(F46))*100/60))</f>
        <v>0</v>
      </c>
      <c r="U46" s="130" t="n">
        <f aca="false">IF(G46="",0,INT(G46)+((G46-INT(G46))*100/60))</f>
        <v>0</v>
      </c>
      <c r="V46" s="130" t="n">
        <f aca="false">IF(H46="",0,INT(H46)+((H46-INT(H46))*100/60))</f>
        <v>0</v>
      </c>
      <c r="W46" s="130" t="n">
        <f aca="false">IF(I46="","",INT(I46)+((I46-INT(I46))/100*60))</f>
        <v>0</v>
      </c>
      <c r="X46" s="130" t="n">
        <f aca="false">IF(J46="","",INT(J46)+((J46-INT(J46))/100*60))</f>
        <v>0</v>
      </c>
      <c r="Y46" s="130" t="n">
        <f aca="false">IF(K46="","",INT(K46)+((K46-INT(K46))/100*60))</f>
        <v>0</v>
      </c>
      <c r="Z46" s="130"/>
      <c r="AE46" s="131"/>
    </row>
    <row r="47" customFormat="false" ht="20.25" hidden="false" customHeight="true" outlineLevel="0" collapsed="false">
      <c r="A47" s="120" t="str">
        <f aca="false">TEXT(B47,"TTTT")</f>
        <v>Mittwoch</v>
      </c>
      <c r="B47" s="132" t="n">
        <f aca="false">($A$19+ROW(B28)-1)*(MONTH(B46+1)=MONTH($A$19))</f>
        <v>43159</v>
      </c>
      <c r="C47" s="133"/>
      <c r="D47" s="134"/>
      <c r="E47" s="124" t="n">
        <f aca="false">IF(OR(A47="Samstag",A47="Sonntag",C47="UU"),"", IF(C47="SV",D47, IF(OR($E$15="",B47&lt;$E$15),IF($N$11=0,HLOOKUP($A47,$I$9:$M$10,2,0),IF($N$11=$F$10,HLOOKUP($A47,$I$9:$M$11,3,0),"FEHLER")), IF($N$15=0,HLOOKUP($A47,$I$13:$M$14,2,0),IF($N$15=$F$14,HLOOKUP($A47,$I$13:$M$15,3,0),"FEHLER")))))</f>
        <v>0</v>
      </c>
      <c r="F47" s="125"/>
      <c r="G47" s="125"/>
      <c r="H47" s="125"/>
      <c r="I47" s="126" t="n">
        <f aca="false">IF(OR(C47="K",C47="U",C47="F"),E47,IF(C47="SU",IF(H47="",D47,((V47-T47)-U47)+D47),IF(AND(H47="",E47=""),0,(V47-T47)-U47)))</f>
        <v>0</v>
      </c>
      <c r="J47" s="126" t="n">
        <f aca="false">IF(E47="",I47,I47-E47)</f>
        <v>0</v>
      </c>
      <c r="K47" s="127" t="n">
        <f aca="false">SUM(K46,J47)</f>
        <v>0</v>
      </c>
      <c r="L47" s="135"/>
      <c r="M47" s="135"/>
      <c r="N47" s="135"/>
      <c r="O47" s="135"/>
      <c r="P47" s="135"/>
      <c r="Q47" s="129" t="n">
        <f aca="false">IF($G$15=FALSE(),FALSE(),IF($B47&gt;=$E$15,TRUE(),FALSE()))</f>
        <v>0</v>
      </c>
      <c r="R47" s="129"/>
      <c r="S47" s="130" t="n">
        <f aca="false">IF(E47="",0,INT(E47)+((E47-INT(E47))/100*60))</f>
        <v>0</v>
      </c>
      <c r="T47" s="130" t="n">
        <f aca="false">IF(F47="",0,INT(F47)+((F47-INT(F47))*100/60))</f>
        <v>0</v>
      </c>
      <c r="U47" s="130" t="n">
        <f aca="false">IF(G47="",0,INT(G47)+((G47-INT(G47))*100/60))</f>
        <v>0</v>
      </c>
      <c r="V47" s="130" t="n">
        <f aca="false">IF(H47="",0,INT(H47)+((H47-INT(H47))*100/60))</f>
        <v>0</v>
      </c>
      <c r="W47" s="130" t="n">
        <f aca="false">IF(I47="","",INT(I47)+((I47-INT(I47))/100*60))</f>
        <v>0</v>
      </c>
      <c r="X47" s="130" t="n">
        <f aca="false">IF(J47="","",INT(J47)+((J47-INT(J47))/100*60))</f>
        <v>0</v>
      </c>
      <c r="Y47" s="130" t="n">
        <f aca="false">IF(K47="","",INT(K47)+((K47-INT(K47))/100*60))</f>
        <v>0</v>
      </c>
      <c r="Z47" s="130"/>
      <c r="AE47" s="131"/>
    </row>
    <row r="48" customFormat="false" ht="20.25" hidden="false" customHeight="true" outlineLevel="0" collapsed="false">
      <c r="A48" s="120" t="str">
        <f aca="false">TEXT(B48,"TTTT")</f>
        <v>Samstag</v>
      </c>
      <c r="B48" s="132" t="n">
        <f aca="false">($A$19+ROW(B29)-1)*(MONTH(B47+1)=MONTH($A$19))</f>
        <v>0</v>
      </c>
      <c r="C48" s="133"/>
      <c r="D48" s="134"/>
      <c r="E48" s="124" t="str">
        <f aca="false">IF(OR(A48="Samstag",A48="Sonntag",C48="UU"),"", IF(C48="SV",D48, IF(OR($E$15="",B48&lt;$E$15),IF($N$11=0,HLOOKUP($A48,$I$9:$M$10,2,0),IF($N$11=$F$10,HLOOKUP($A48,$I$9:$M$11,3,0),"FEHLER")), IF($N$15=0,HLOOKUP($A48,$I$13:$M$14,2,0),IF($N$15=$F$14,HLOOKUP($A48,$I$13:$M$15,3,0),"FEHLER")))))</f>
        <v/>
      </c>
      <c r="F48" s="125"/>
      <c r="G48" s="125"/>
      <c r="H48" s="125"/>
      <c r="I48" s="126" t="n">
        <f aca="false">IF(OR(C48="K",C48="U",C48="F"),E48,IF(C48="SU",IF(H48="",D48,((V48-T48)-U48)+D48),IF(AND(H48="",E48=""),0,(V48-T48)-U48)))</f>
        <v>0</v>
      </c>
      <c r="J48" s="126" t="n">
        <f aca="false">IF(E48="",I48,I48-E48)</f>
        <v>0</v>
      </c>
      <c r="K48" s="127" t="n">
        <f aca="false">SUM(K47,J48)</f>
        <v>0</v>
      </c>
      <c r="L48" s="135"/>
      <c r="M48" s="135"/>
      <c r="N48" s="135"/>
      <c r="O48" s="135"/>
      <c r="P48" s="135"/>
      <c r="Q48" s="129" t="n">
        <f aca="false">IF($G$15=FALSE(),FALSE(),IF($B48&gt;=$E$15,TRUE(),FALSE()))</f>
        <v>0</v>
      </c>
      <c r="R48" s="129"/>
      <c r="S48" s="130" t="n">
        <f aca="false">IF(E48="",0,INT(E48)+((E48-INT(E48))/100*60))</f>
        <v>0</v>
      </c>
      <c r="T48" s="130" t="n">
        <f aca="false">IF(F48="",0,INT(F48)+((F48-INT(F48))*100/60))</f>
        <v>0</v>
      </c>
      <c r="U48" s="130" t="n">
        <f aca="false">IF(G48="",0,INT(G48)+((G48-INT(G48))*100/60))</f>
        <v>0</v>
      </c>
      <c r="V48" s="130" t="n">
        <f aca="false">IF(H48="",0,INT(H48)+((H48-INT(H48))*100/60))</f>
        <v>0</v>
      </c>
      <c r="W48" s="130" t="n">
        <f aca="false">IF(I48="","",INT(I48)+((I48-INT(I48))/100*60))</f>
        <v>0</v>
      </c>
      <c r="X48" s="130" t="n">
        <f aca="false">IF(J48="","",INT(J48)+((J48-INT(J48))/100*60))</f>
        <v>0</v>
      </c>
      <c r="Y48" s="130" t="n">
        <f aca="false">IF(K48="","",INT(K48)+((K48-INT(K48))/100*60))</f>
        <v>0</v>
      </c>
      <c r="Z48" s="130"/>
      <c r="AE48" s="131"/>
    </row>
    <row r="49" customFormat="false" ht="20.25" hidden="false" customHeight="true" outlineLevel="0" collapsed="false">
      <c r="A49" s="120" t="str">
        <f aca="false">TEXT(B49,"TTTT")</f>
        <v>Samstag</v>
      </c>
      <c r="B49" s="132" t="n">
        <f aca="false">($A$19+ROW(B30)-1)*(MONTH(B48+1)=MONTH($A$19))</f>
        <v>0</v>
      </c>
      <c r="C49" s="133"/>
      <c r="D49" s="134"/>
      <c r="E49" s="124" t="str">
        <f aca="false">IF(OR(A49="Samstag",A49="Sonntag",C49="UU"),"", IF(C49="SV",D49, IF(OR($E$15="",B49&lt;$E$15),IF($N$11=0,HLOOKUP($A49,$I$9:$M$10,2,0),IF($N$11=$F$10,HLOOKUP($A49,$I$9:$M$11,3,0),"FEHLER")), IF($N$15=0,HLOOKUP($A49,$I$13:$M$14,2,0),IF($N$15=$F$14,HLOOKUP($A49,$I$13:$M$15,3,0),"FEHLER")))))</f>
        <v/>
      </c>
      <c r="F49" s="125"/>
      <c r="G49" s="125"/>
      <c r="H49" s="125"/>
      <c r="I49" s="126" t="n">
        <f aca="false">IF(OR(C49="K",C49="U",C49="F"),E49,IF(C49="SU",IF(H49="",D49,((V49-T49)-U49)+D49),IF(AND(H49="",E49=""),0,(V49-T49)-U49)))</f>
        <v>0</v>
      </c>
      <c r="J49" s="126" t="n">
        <f aca="false">IF(E49="",I49,I49-E49)</f>
        <v>0</v>
      </c>
      <c r="K49" s="127" t="n">
        <f aca="false">SUM(K48,J49)</f>
        <v>0</v>
      </c>
      <c r="L49" s="135"/>
      <c r="M49" s="135"/>
      <c r="N49" s="135"/>
      <c r="O49" s="135"/>
      <c r="P49" s="135"/>
      <c r="Q49" s="129" t="n">
        <f aca="false">IF($G$15=FALSE(),FALSE(),IF($B49&gt;=$E$15,TRUE(),FALSE()))</f>
        <v>0</v>
      </c>
      <c r="R49" s="129"/>
      <c r="S49" s="130" t="n">
        <f aca="false">IF(E49="",0,INT(E49)+((E49-INT(E49))/100*60))</f>
        <v>0</v>
      </c>
      <c r="T49" s="130" t="n">
        <f aca="false">IF(F49="",0,INT(F49)+((F49-INT(F49))*100/60))</f>
        <v>0</v>
      </c>
      <c r="U49" s="130" t="n">
        <f aca="false">IF(G49="",0,INT(G49)+((G49-INT(G49))*100/60))</f>
        <v>0</v>
      </c>
      <c r="V49" s="130" t="n">
        <f aca="false">IF(H49="",0,INT(H49)+((H49-INT(H49))*100/60))</f>
        <v>0</v>
      </c>
      <c r="W49" s="130" t="n">
        <f aca="false">IF(I49="","",INT(I49)+((I49-INT(I49))/100*60))</f>
        <v>0</v>
      </c>
      <c r="X49" s="130" t="n">
        <f aca="false">IF(J49="","",INT(J49)+((J49-INT(J49))/100*60))</f>
        <v>0</v>
      </c>
      <c r="Y49" s="130" t="n">
        <f aca="false">IF(K49="","",INT(K49)+((K49-INT(K49))/100*60))</f>
        <v>0</v>
      </c>
      <c r="Z49" s="130"/>
      <c r="AE49" s="131"/>
    </row>
    <row r="50" customFormat="false" ht="20.25" hidden="false" customHeight="true" outlineLevel="0" collapsed="false">
      <c r="A50" s="120" t="str">
        <f aca="false">TEXT(B50,"TTTT")</f>
        <v>Samstag</v>
      </c>
      <c r="B50" s="132" t="n">
        <f aca="false">($A$19+ROW(B31)-1)*(MONTH(B49+1)=MONTH($A$19))</f>
        <v>0</v>
      </c>
      <c r="C50" s="137"/>
      <c r="D50" s="138"/>
      <c r="E50" s="124" t="str">
        <f aca="false">IF(OR(A50="Samstag",A50="Sonntag",C50="UU"),"", IF(C50="SV",D50, IF(OR($E$15="",B50&lt;$E$15),IF($N$11=0,HLOOKUP($A50,$I$9:$M$10,2,0),IF($N$11=$F$10,HLOOKUP($A50,$I$9:$M$11,3,0),"FEHLER")), IF($N$15=0,HLOOKUP($A50,$I$13:$M$14,2,0),IF($N$15=$F$14,HLOOKUP($A50,$I$13:$M$15,3,0),"FEHLER")))))</f>
        <v/>
      </c>
      <c r="F50" s="139"/>
      <c r="G50" s="139"/>
      <c r="H50" s="139"/>
      <c r="I50" s="126" t="n">
        <f aca="false">IF(OR(C50="K",C50="U",C50="F"),E50,IF(C50="SU",IF(H50="",D50,((V50-T50)-U50)+D50),IF(AND(H50="",E50=""),0,(V50-T50)-U50)))</f>
        <v>0</v>
      </c>
      <c r="J50" s="140" t="n">
        <f aca="false">IF(E50="",I50,I50-E50)</f>
        <v>0</v>
      </c>
      <c r="K50" s="141" t="n">
        <f aca="false">SUM(K49,J50)</f>
        <v>0</v>
      </c>
      <c r="L50" s="142"/>
      <c r="M50" s="142"/>
      <c r="N50" s="142"/>
      <c r="O50" s="142"/>
      <c r="P50" s="142"/>
      <c r="Q50" s="129" t="n">
        <f aca="false">IF($G$15=FALSE(),FALSE(),IF($B50&gt;=$E$15,TRUE(),FALSE()))</f>
        <v>0</v>
      </c>
      <c r="R50" s="129"/>
      <c r="S50" s="143" t="n">
        <f aca="false">IF(E50="",0,INT(E50)+((E50-INT(E50))/100*60))</f>
        <v>0</v>
      </c>
      <c r="T50" s="143" t="n">
        <f aca="false">IF(F50="",0,INT(F50)+((F50-INT(F50))*100/60))</f>
        <v>0</v>
      </c>
      <c r="U50" s="143" t="n">
        <f aca="false">IF(G50="",0,INT(G50)+((G50-INT(G50))*100/60))</f>
        <v>0</v>
      </c>
      <c r="V50" s="143" t="n">
        <f aca="false">IF(H50="",0,INT(H50)+((H50-INT(H50))*100/60))</f>
        <v>0</v>
      </c>
      <c r="W50" s="143" t="n">
        <f aca="false">IF(I50="","",INT(I50)+((I50-INT(I50))/100*60))</f>
        <v>0</v>
      </c>
      <c r="X50" s="143" t="n">
        <f aca="false">IF(J50="","",INT(J50)+((J50-INT(J50))/100*60))</f>
        <v>0</v>
      </c>
      <c r="Y50" s="143" t="n">
        <f aca="false">IF(K50="","",INT(K50)+((K50-INT(K50))/100*60))</f>
        <v>0</v>
      </c>
      <c r="Z50" s="144"/>
      <c r="AE50" s="131"/>
    </row>
    <row r="51" customFormat="false" ht="18.75" hidden="false" customHeight="true" outlineLevel="0" collapsed="false">
      <c r="B51" s="145" t="s">
        <v>41</v>
      </c>
      <c r="C51" s="146"/>
      <c r="D51" s="147"/>
      <c r="E51" s="147" t="s">
        <v>39</v>
      </c>
      <c r="F51" s="148"/>
      <c r="G51" s="148"/>
      <c r="H51" s="148"/>
      <c r="I51" s="147" t="s">
        <v>40</v>
      </c>
      <c r="J51" s="147" t="s">
        <v>42</v>
      </c>
      <c r="K51" s="147" t="s">
        <v>43</v>
      </c>
      <c r="L51" s="149"/>
      <c r="M51" s="149"/>
      <c r="N51" s="149"/>
      <c r="O51" s="149"/>
      <c r="P51" s="150"/>
      <c r="Q51" s="151"/>
      <c r="R51" s="152"/>
      <c r="S51" s="130" t="n">
        <f aca="false">IF(E52="",0,INT(E52)+((E52-INT(E52))/100*60))</f>
        <v>0</v>
      </c>
      <c r="T51" s="152"/>
      <c r="U51" s="152"/>
      <c r="W51" s="144" t="n">
        <f aca="false">IF(I52="","",INT(I52)+((I52-INT(I52))/100*60))</f>
        <v>0</v>
      </c>
      <c r="X51" s="130" t="n">
        <f aca="false">IF(J52="","",INT(J52)+((J52-INT(J52))/100*60))</f>
        <v>0</v>
      </c>
      <c r="Y51" s="153" t="n">
        <f aca="false">IF(K52="","",INT(K52)+((K52-INT(K52))/100*60))</f>
        <v>0</v>
      </c>
      <c r="Z51" s="153"/>
      <c r="AE51" s="131"/>
    </row>
    <row r="52" customFormat="false" ht="18.75" hidden="false" customHeight="true" outlineLevel="0" collapsed="false">
      <c r="B52" s="154"/>
      <c r="C52" s="155"/>
      <c r="D52" s="156"/>
      <c r="E52" s="157" t="n">
        <f aca="false">SUM(E20:E50)</f>
        <v>0</v>
      </c>
      <c r="F52" s="158"/>
      <c r="G52" s="159"/>
      <c r="H52" s="156"/>
      <c r="I52" s="157" t="n">
        <f aca="false">SUM(I20:I50)</f>
        <v>0</v>
      </c>
      <c r="J52" s="157" t="n">
        <f aca="false">SUM(J20:J50)</f>
        <v>0</v>
      </c>
      <c r="K52" s="160" t="n">
        <f aca="false">K50</f>
        <v>0</v>
      </c>
      <c r="L52" s="161"/>
      <c r="M52" s="161"/>
      <c r="N52" s="161"/>
      <c r="O52" s="161"/>
      <c r="P52" s="162"/>
      <c r="Q52" s="163"/>
      <c r="R52" s="164"/>
      <c r="S52" s="165" t="n">
        <f aca="false">E52/24</f>
        <v>0</v>
      </c>
      <c r="T52" s="164"/>
      <c r="U52" s="164"/>
      <c r="W52" s="165" t="n">
        <f aca="false">I52/24</f>
        <v>0</v>
      </c>
      <c r="X52" s="165" t="n">
        <f aca="false">IF(X51&lt;0,"-"&amp;TEXT((X51*-1)/24,"[h]:mm"),X51/24)</f>
        <v>0</v>
      </c>
      <c r="AE52" s="131"/>
    </row>
    <row r="53" customFormat="false" ht="15" hidden="false" customHeight="false" outlineLevel="0" collapsed="false">
      <c r="B53" s="166"/>
      <c r="C53" s="166"/>
      <c r="D53" s="166"/>
      <c r="E53" s="166"/>
      <c r="F53" s="167"/>
      <c r="G53" s="168"/>
      <c r="H53" s="169" t="s">
        <v>44</v>
      </c>
      <c r="I53" s="1"/>
      <c r="J53" s="170"/>
      <c r="K53" s="171"/>
      <c r="L53" s="172"/>
      <c r="M53" s="172"/>
      <c r="N53" s="172"/>
      <c r="O53" s="172"/>
      <c r="P53" s="173"/>
      <c r="Q53" s="173"/>
      <c r="R53" s="174"/>
      <c r="S53" s="174"/>
      <c r="T53" s="174"/>
      <c r="U53" s="174"/>
      <c r="X53" s="130" t="n">
        <f aca="false">IF(X51&lt;0,X51*-1,X51)</f>
        <v>0</v>
      </c>
      <c r="AE53" s="131"/>
    </row>
    <row r="54" customFormat="false" ht="15" hidden="false" customHeight="false" outlineLevel="0" collapsed="false">
      <c r="B54" s="166"/>
      <c r="C54" s="166"/>
      <c r="D54" s="166"/>
      <c r="E54" s="166"/>
      <c r="F54" s="167"/>
      <c r="G54" s="168"/>
      <c r="H54" s="175" t="s">
        <v>45</v>
      </c>
      <c r="I54" s="170"/>
      <c r="J54" s="170"/>
      <c r="K54" s="171"/>
      <c r="L54" s="172"/>
      <c r="M54" s="172"/>
      <c r="N54" s="172"/>
      <c r="O54" s="172"/>
      <c r="P54" s="173"/>
      <c r="Q54" s="173"/>
      <c r="R54" s="174"/>
      <c r="S54" s="174"/>
      <c r="T54" s="174"/>
      <c r="U54" s="174"/>
      <c r="X54" s="165" t="n">
        <f aca="false">X53/24</f>
        <v>0</v>
      </c>
      <c r="AE54" s="131"/>
    </row>
    <row r="55" customFormat="false" ht="15" hidden="false" customHeight="false" outlineLevel="0" collapsed="false">
      <c r="B55" s="176"/>
      <c r="C55" s="176"/>
      <c r="D55" s="176"/>
      <c r="E55" s="176"/>
      <c r="F55" s="176"/>
      <c r="G55" s="176"/>
      <c r="H55" s="177" t="s">
        <v>46</v>
      </c>
      <c r="I55" s="1"/>
      <c r="J55" s="1"/>
      <c r="AE55" s="131"/>
    </row>
    <row r="56" customFormat="false" ht="15" hidden="false" customHeight="false" outlineLevel="0" collapsed="false">
      <c r="B56" s="177"/>
      <c r="C56" s="177"/>
      <c r="D56" s="177"/>
      <c r="E56" s="177"/>
      <c r="F56" s="177"/>
      <c r="G56" s="177"/>
      <c r="H56" s="120" t="s">
        <v>47</v>
      </c>
      <c r="I56" s="178"/>
      <c r="J56" s="4"/>
      <c r="K56" s="179"/>
      <c r="L56" s="179"/>
      <c r="M56" s="179"/>
      <c r="N56" s="179"/>
      <c r="O56" s="179"/>
      <c r="P56" s="180"/>
      <c r="Q56" s="180"/>
      <c r="R56" s="181"/>
      <c r="S56" s="181"/>
      <c r="T56" s="181"/>
      <c r="U56" s="181"/>
      <c r="AE56" s="131"/>
    </row>
    <row r="57" customFormat="false" ht="15" hidden="false" customHeight="false" outlineLevel="0" collapsed="false">
      <c r="B57" s="182"/>
      <c r="C57" s="182"/>
      <c r="D57" s="182"/>
      <c r="E57" s="182"/>
      <c r="F57" s="182"/>
      <c r="G57" s="182"/>
      <c r="H57" s="183" t="s">
        <v>48</v>
      </c>
      <c r="I57" s="1"/>
      <c r="J57" s="1"/>
      <c r="K57" s="184"/>
      <c r="L57" s="184"/>
      <c r="M57" s="184"/>
      <c r="N57" s="184"/>
      <c r="O57" s="184"/>
      <c r="P57" s="185"/>
      <c r="AE57" s="131"/>
    </row>
    <row r="58" customFormat="false" ht="15" hidden="false" customHeight="false" outlineLevel="0" collapsed="false">
      <c r="B58" s="186" t="s">
        <v>49</v>
      </c>
      <c r="C58" s="187" t="s">
        <v>50</v>
      </c>
      <c r="D58" s="187"/>
      <c r="E58" s="187"/>
      <c r="F58" s="187"/>
      <c r="G58" s="187"/>
      <c r="H58" s="120" t="s">
        <v>51</v>
      </c>
      <c r="I58" s="188"/>
      <c r="J58" s="1"/>
      <c r="K58" s="186" t="s">
        <v>49</v>
      </c>
      <c r="L58" s="189" t="s">
        <v>52</v>
      </c>
      <c r="M58" s="189"/>
      <c r="N58" s="189"/>
      <c r="O58" s="189"/>
      <c r="P58" s="189"/>
      <c r="AE58" s="131"/>
    </row>
    <row r="59" customFormat="false" ht="15" hidden="false" customHeight="false" outlineLevel="0" collapsed="false">
      <c r="B59" s="186"/>
      <c r="C59" s="189"/>
      <c r="D59" s="189"/>
      <c r="E59" s="189"/>
      <c r="F59" s="189"/>
      <c r="G59" s="189"/>
      <c r="H59" s="120" t="s">
        <v>53</v>
      </c>
      <c r="I59" s="188"/>
      <c r="J59" s="1"/>
      <c r="K59" s="186"/>
      <c r="L59" s="189"/>
      <c r="M59" s="189"/>
      <c r="N59" s="189"/>
      <c r="O59" s="189"/>
      <c r="P59" s="189"/>
      <c r="AE59" s="131"/>
    </row>
    <row r="60" customFormat="false" ht="15" hidden="false" customHeight="false" outlineLevel="0" collapsed="false">
      <c r="H60" s="190" t="s">
        <v>54</v>
      </c>
      <c r="I60" s="120"/>
      <c r="J60" s="191" t="n">
        <v>42114</v>
      </c>
      <c r="V60" s="4"/>
      <c r="AE60" s="131"/>
    </row>
  </sheetData>
  <sheetProtection sheet="true" password="ff69" objects="true" scenarios="true" selectLockedCells="true"/>
  <mergeCells count="46">
    <mergeCell ref="B2:H2"/>
    <mergeCell ref="I2:J2"/>
    <mergeCell ref="E5:H5"/>
    <mergeCell ref="M5:O5"/>
    <mergeCell ref="E7:H7"/>
    <mergeCell ref="M7:O7"/>
    <mergeCell ref="E15:F15"/>
    <mergeCell ref="C18:E18"/>
    <mergeCell ref="F18:H18"/>
    <mergeCell ref="I18:K18"/>
    <mergeCell ref="L18:P18"/>
    <mergeCell ref="L19:P19"/>
    <mergeCell ref="L20:P20"/>
    <mergeCell ref="L21:P21"/>
    <mergeCell ref="L22:P22"/>
    <mergeCell ref="L23:P23"/>
    <mergeCell ref="L24:P24"/>
    <mergeCell ref="L25:P25"/>
    <mergeCell ref="L26:P26"/>
    <mergeCell ref="L27:P27"/>
    <mergeCell ref="L28:P28"/>
    <mergeCell ref="L29:P29"/>
    <mergeCell ref="L30:P30"/>
    <mergeCell ref="L31:P31"/>
    <mergeCell ref="L32:P32"/>
    <mergeCell ref="L33:P33"/>
    <mergeCell ref="L34:P34"/>
    <mergeCell ref="L35:P35"/>
    <mergeCell ref="L36:P36"/>
    <mergeCell ref="L37:P37"/>
    <mergeCell ref="L38:P38"/>
    <mergeCell ref="L39:P39"/>
    <mergeCell ref="L40:P40"/>
    <mergeCell ref="L41:P41"/>
    <mergeCell ref="L42:P42"/>
    <mergeCell ref="L43:P43"/>
    <mergeCell ref="L44:P44"/>
    <mergeCell ref="L45:P45"/>
    <mergeCell ref="L46:P46"/>
    <mergeCell ref="L47:P47"/>
    <mergeCell ref="L48:P48"/>
    <mergeCell ref="L49:P49"/>
    <mergeCell ref="L50:P50"/>
    <mergeCell ref="K56:L56"/>
    <mergeCell ref="C58:G58"/>
    <mergeCell ref="L58:P58"/>
  </mergeCells>
  <conditionalFormatting sqref="L20:O22;C51:O51;C20:D50">
    <cfRule type="expression" priority="2" aboveAverage="0" equalAverage="0" bottom="0" percent="0" rank="0" text="" dxfId="0">
      <formula>OR(($A20="Samstag"),($A20="Sonntag"))</formula>
    </cfRule>
  </conditionalFormatting>
  <conditionalFormatting sqref="L23:O23">
    <cfRule type="expression" priority="3" aboveAverage="0" equalAverage="0" bottom="0" percent="0" rank="0" text="" dxfId="1">
      <formula>OR(($A23="Samstag"),($A23="Sonntag"))</formula>
    </cfRule>
  </conditionalFormatting>
  <conditionalFormatting sqref="L24:O50">
    <cfRule type="expression" priority="4" aboveAverage="0" equalAverage="0" bottom="0" percent="0" rank="0" text="" dxfId="2">
      <formula>OR(($A24="Samstag"),($A24="Sonntag"))</formula>
    </cfRule>
  </conditionalFormatting>
  <conditionalFormatting sqref="B20:B50">
    <cfRule type="expression" priority="5" aboveAverage="0" equalAverage="0" bottom="0" percent="0" rank="0" text="" dxfId="3">
      <formula>OR(($A20="Samstag"),($A20="Sonntag"))</formula>
    </cfRule>
    <cfRule type="expression" priority="6" aboveAverage="0" equalAverage="0" bottom="0" percent="0" rank="0" text="" dxfId="4">
      <formula>$Q20=TRUE()</formula>
    </cfRule>
  </conditionalFormatting>
  <conditionalFormatting sqref="F30:H30">
    <cfRule type="expression" priority="7" aboveAverage="0" equalAverage="0" bottom="0" percent="0" rank="0" text="" dxfId="5">
      <formula>OR(($A30="Samstag"),($A30="Sonntag"))</formula>
    </cfRule>
  </conditionalFormatting>
  <conditionalFormatting sqref="F30:H30">
    <cfRule type="expression" priority="8" aboveAverage="0" equalAverage="0" bottom="0" percent="0" rank="0" text="" dxfId="6">
      <formula>OR(($A30="Samstag"),($A30="Sonntag"))</formula>
    </cfRule>
  </conditionalFormatting>
  <conditionalFormatting sqref="F50:H50">
    <cfRule type="expression" priority="9" aboveAverage="0" equalAverage="0" bottom="0" percent="0" rank="0" text="" dxfId="7">
      <formula>OR(($A50="Samstag"),($A50="Sonntag"))</formula>
    </cfRule>
  </conditionalFormatting>
  <conditionalFormatting sqref="F50:H50">
    <cfRule type="expression" priority="10" aboveAverage="0" equalAverage="0" bottom="0" percent="0" rank="0" text="" dxfId="8">
      <formula>OR(($A50="Samstag"),($A50="Sonntag"))</formula>
    </cfRule>
  </conditionalFormatting>
  <conditionalFormatting sqref="F44:H44">
    <cfRule type="expression" priority="11" aboveAverage="0" equalAverage="0" bottom="0" percent="0" rank="0" text="" dxfId="9">
      <formula>OR(($A44="Samstag"),($A44="Sonntag"))</formula>
    </cfRule>
  </conditionalFormatting>
  <conditionalFormatting sqref="F30:H30">
    <cfRule type="expression" priority="12" aboveAverage="0" equalAverage="0" bottom="0" percent="0" rank="0" text="" dxfId="10">
      <formula>OR(($A30="Samstag"),($A30="Sonntag"))</formula>
    </cfRule>
  </conditionalFormatting>
  <conditionalFormatting sqref="F22:H23">
    <cfRule type="expression" priority="13" aboveAverage="0" equalAverage="0" bottom="0" percent="0" rank="0" text="" dxfId="11">
      <formula>OR(($A22="Samstag"),($A22="Sonntag"))</formula>
    </cfRule>
  </conditionalFormatting>
  <conditionalFormatting sqref="F22:H22">
    <cfRule type="expression" priority="14" aboveAverage="0" equalAverage="0" bottom="0" percent="0" rank="0" text="" dxfId="12">
      <formula>OR(($A22="Samstag"),($A22="Sonntag"))</formula>
    </cfRule>
  </conditionalFormatting>
  <conditionalFormatting sqref="F23:H23">
    <cfRule type="expression" priority="15" aboveAverage="0" equalAverage="0" bottom="0" percent="0" rank="0" text="" dxfId="13">
      <formula>OR(($A23="Samstag"),($A23="Sonntag"))</formula>
    </cfRule>
  </conditionalFormatting>
  <conditionalFormatting sqref="F37:H37">
    <cfRule type="expression" priority="16" aboveAverage="0" equalAverage="0" bottom="0" percent="0" rank="0" text="" dxfId="14">
      <formula>OR(($A37="Samstag"),($A37="Sonntag"))</formula>
    </cfRule>
  </conditionalFormatting>
  <conditionalFormatting sqref="F37:H37">
    <cfRule type="expression" priority="17" aboveAverage="0" equalAverage="0" bottom="0" percent="0" rank="0" text="" dxfId="15">
      <formula>OR(($A37="Samstag"),($A37="Sonntag"))</formula>
    </cfRule>
  </conditionalFormatting>
  <conditionalFormatting sqref="F37:H37">
    <cfRule type="expression" priority="18" aboveAverage="0" equalAverage="0" bottom="0" percent="0" rank="0" text="" dxfId="16">
      <formula>OR(($A37="Samstag"),($A37="Sonntag"))</formula>
    </cfRule>
  </conditionalFormatting>
  <conditionalFormatting sqref="F44:H44">
    <cfRule type="expression" priority="19" aboveAverage="0" equalAverage="0" bottom="0" percent="0" rank="0" text="" dxfId="17">
      <formula>OR(($A44="Samstag"),($A44="Sonntag"))</formula>
    </cfRule>
  </conditionalFormatting>
  <conditionalFormatting sqref="F44:H44">
    <cfRule type="expression" priority="20" aboveAverage="0" equalAverage="0" bottom="0" percent="0" rank="0" text="" dxfId="18">
      <formula>OR(($A44="Samstag"),($A44="Sonntag"))</formula>
    </cfRule>
  </conditionalFormatting>
  <conditionalFormatting sqref="F20:H20">
    <cfRule type="expression" priority="21" aboveAverage="0" equalAverage="0" bottom="0" percent="0" rank="0" text="" dxfId="19">
      <formula>OR(($A20="Samstag"),($A20="Sonntag"))</formula>
    </cfRule>
  </conditionalFormatting>
  <conditionalFormatting sqref="F20:H20">
    <cfRule type="expression" priority="22" aboveAverage="0" equalAverage="0" bottom="0" percent="0" rank="0" text="" dxfId="20">
      <formula>OR(($A20="Samstag"),($A20="Sonntag"))</formula>
    </cfRule>
  </conditionalFormatting>
  <conditionalFormatting sqref="G21">
    <cfRule type="expression" priority="23" aboveAverage="0" equalAverage="0" bottom="0" percent="0" rank="0" text="" dxfId="21">
      <formula>OR(($A21="Samstag"),($A21="Sonntag"))</formula>
    </cfRule>
  </conditionalFormatting>
  <conditionalFormatting sqref="G21">
    <cfRule type="expression" priority="24" aboveAverage="0" equalAverage="0" bottom="0" percent="0" rank="0" text="" dxfId="22">
      <formula>OR(($A21="Samstag"),($A21="Sonntag"))</formula>
    </cfRule>
  </conditionalFormatting>
  <conditionalFormatting sqref="F29:H29">
    <cfRule type="expression" priority="25" aboveAverage="0" equalAverage="0" bottom="0" percent="0" rank="0" text="" dxfId="23">
      <formula>OR(($A29="Samstag"),($A29="Sonntag"))</formula>
    </cfRule>
  </conditionalFormatting>
  <conditionalFormatting sqref="F29:H29">
    <cfRule type="expression" priority="26" aboveAverage="0" equalAverage="0" bottom="0" percent="0" rank="0" text="" dxfId="24">
      <formula>OR(($A29="Samstag"),($A29="Sonntag"))</formula>
    </cfRule>
  </conditionalFormatting>
  <conditionalFormatting sqref="F36:H36">
    <cfRule type="expression" priority="27" aboveAverage="0" equalAverage="0" bottom="0" percent="0" rank="0" text="" dxfId="25">
      <formula>OR(($A36="Samstag"),($A36="Sonntag"))</formula>
    </cfRule>
  </conditionalFormatting>
  <conditionalFormatting sqref="F36:H36">
    <cfRule type="expression" priority="28" aboveAverage="0" equalAverage="0" bottom="0" percent="0" rank="0" text="" dxfId="26">
      <formula>OR(($A36="Samstag"),($A36="Sonntag"))</formula>
    </cfRule>
  </conditionalFormatting>
  <conditionalFormatting sqref="F43:H43">
    <cfRule type="expression" priority="29" aboveAverage="0" equalAverage="0" bottom="0" percent="0" rank="0" text="" dxfId="27">
      <formula>OR(($A43="Samstag"),($A43="Sonntag"))</formula>
    </cfRule>
  </conditionalFormatting>
  <conditionalFormatting sqref="F43:H43">
    <cfRule type="expression" priority="30" aboveAverage="0" equalAverage="0" bottom="0" percent="0" rank="0" text="" dxfId="28">
      <formula>OR(($A43="Samstag"),($A43="Sonntag"))</formula>
    </cfRule>
  </conditionalFormatting>
  <conditionalFormatting sqref="G24:G28">
    <cfRule type="expression" priority="31" aboveAverage="0" equalAverage="0" bottom="0" percent="0" rank="0" text="" dxfId="29">
      <formula>OR(($A24="Samstag"),($A24="Sonntag"))</formula>
    </cfRule>
  </conditionalFormatting>
  <conditionalFormatting sqref="G24:G28">
    <cfRule type="expression" priority="32" aboveAverage="0" equalAverage="0" bottom="0" percent="0" rank="0" text="" dxfId="30">
      <formula>OR(($A24="Samstag"),($A24="Sonntag"))</formula>
    </cfRule>
  </conditionalFormatting>
  <conditionalFormatting sqref="G31:G35">
    <cfRule type="expression" priority="33" aboveAverage="0" equalAverage="0" bottom="0" percent="0" rank="0" text="" dxfId="31">
      <formula>OR(($A31="Samstag"),($A31="Sonntag"))</formula>
    </cfRule>
  </conditionalFormatting>
  <conditionalFormatting sqref="G31:G35">
    <cfRule type="expression" priority="34" aboveAverage="0" equalAverage="0" bottom="0" percent="0" rank="0" text="" dxfId="32">
      <formula>OR(($A31="Samstag"),($A31="Sonntag"))</formula>
    </cfRule>
  </conditionalFormatting>
  <conditionalFormatting sqref="G38:G42">
    <cfRule type="expression" priority="35" aboveAverage="0" equalAverage="0" bottom="0" percent="0" rank="0" text="" dxfId="33">
      <formula>OR(($A38="Samstag"),($A38="Sonntag"))</formula>
    </cfRule>
  </conditionalFormatting>
  <conditionalFormatting sqref="G38:G42">
    <cfRule type="expression" priority="36" aboveAverage="0" equalAverage="0" bottom="0" percent="0" rank="0" text="" dxfId="34">
      <formula>OR(($A38="Samstag"),($A38="Sonntag"))</formula>
    </cfRule>
  </conditionalFormatting>
  <conditionalFormatting sqref="G45:G49">
    <cfRule type="expression" priority="37" aboveAverage="0" equalAverage="0" bottom="0" percent="0" rank="0" text="" dxfId="35">
      <formula>OR(($A45="Samstag"),($A45="Sonntag"))</formula>
    </cfRule>
  </conditionalFormatting>
  <conditionalFormatting sqref="G45:G49">
    <cfRule type="expression" priority="38" aboveAverage="0" equalAverage="0" bottom="0" percent="0" rank="0" text="" dxfId="36">
      <formula>OR(($A45="Samstag"),($A45="Sonntag"))</formula>
    </cfRule>
  </conditionalFormatting>
  <conditionalFormatting sqref="F21">
    <cfRule type="expression" priority="39" aboveAverage="0" equalAverage="0" bottom="0" percent="0" rank="0" text="" dxfId="37">
      <formula>OR(($A21="Samstag"),($A21="Sonntag"))</formula>
    </cfRule>
  </conditionalFormatting>
  <conditionalFormatting sqref="F21">
    <cfRule type="expression" priority="40" aboveAverage="0" equalAverage="0" bottom="0" percent="0" rank="0" text="" dxfId="38">
      <formula>OR(($A21="Samstag"),($A21="Sonntag"))</formula>
    </cfRule>
  </conditionalFormatting>
  <conditionalFormatting sqref="F24:F28">
    <cfRule type="expression" priority="41" aboveAverage="0" equalAverage="0" bottom="0" percent="0" rank="0" text="" dxfId="39">
      <formula>OR(($A24="Samstag"),($A24="Sonntag"))</formula>
    </cfRule>
  </conditionalFormatting>
  <conditionalFormatting sqref="F24:F28">
    <cfRule type="expression" priority="42" aboveAverage="0" equalAverage="0" bottom="0" percent="0" rank="0" text="" dxfId="40">
      <formula>OR(($A24="Samstag"),($A24="Sonntag"))</formula>
    </cfRule>
  </conditionalFormatting>
  <conditionalFormatting sqref="F31:F35">
    <cfRule type="expression" priority="43" aboveAverage="0" equalAverage="0" bottom="0" percent="0" rank="0" text="" dxfId="41">
      <formula>OR(($A31="Samstag"),($A31="Sonntag"))</formula>
    </cfRule>
  </conditionalFormatting>
  <conditionalFormatting sqref="F31:F35">
    <cfRule type="expression" priority="44" aboveAverage="0" equalAverage="0" bottom="0" percent="0" rank="0" text="" dxfId="42">
      <formula>OR(($A31="Samstag"),($A31="Sonntag"))</formula>
    </cfRule>
  </conditionalFormatting>
  <conditionalFormatting sqref="F38:F42">
    <cfRule type="expression" priority="45" aboveAverage="0" equalAverage="0" bottom="0" percent="0" rank="0" text="" dxfId="43">
      <formula>OR(($A38="Samstag"),($A38="Sonntag"))</formula>
    </cfRule>
  </conditionalFormatting>
  <conditionalFormatting sqref="F38:F42">
    <cfRule type="expression" priority="46" aboveAverage="0" equalAverage="0" bottom="0" percent="0" rank="0" text="" dxfId="44">
      <formula>OR(($A38="Samstag"),($A38="Sonntag"))</formula>
    </cfRule>
  </conditionalFormatting>
  <conditionalFormatting sqref="H38:H42">
    <cfRule type="expression" priority="47" aboveAverage="0" equalAverage="0" bottom="0" percent="0" rank="0" text="" dxfId="45">
      <formula>OR(($A38="Samstag"),($A38="Sonntag"))</formula>
    </cfRule>
  </conditionalFormatting>
  <conditionalFormatting sqref="H38:H42">
    <cfRule type="expression" priority="48" aboveAverage="0" equalAverage="0" bottom="0" percent="0" rank="0" text="" dxfId="46">
      <formula>OR(($A38="Samstag"),($A38="Sonntag"))</formula>
    </cfRule>
  </conditionalFormatting>
  <conditionalFormatting sqref="F45:F49">
    <cfRule type="expression" priority="49" aboveAverage="0" equalAverage="0" bottom="0" percent="0" rank="0" text="" dxfId="47">
      <formula>OR(($A45="Samstag"),($A45="Sonntag"))</formula>
    </cfRule>
  </conditionalFormatting>
  <conditionalFormatting sqref="F45:F49">
    <cfRule type="expression" priority="50" aboveAverage="0" equalAverage="0" bottom="0" percent="0" rank="0" text="" dxfId="48">
      <formula>OR(($A45="Samstag"),($A45="Sonntag"))</formula>
    </cfRule>
  </conditionalFormatting>
  <conditionalFormatting sqref="H21">
    <cfRule type="expression" priority="51" aboveAverage="0" equalAverage="0" bottom="0" percent="0" rank="0" text="" dxfId="49">
      <formula>OR(($A21="Samstag"),($A21="Sonntag"))</formula>
    </cfRule>
  </conditionalFormatting>
  <conditionalFormatting sqref="H21">
    <cfRule type="expression" priority="52" aboveAverage="0" equalAverage="0" bottom="0" percent="0" rank="0" text="" dxfId="50">
      <formula>OR(($A21="Samstag"),($A21="Sonntag"))</formula>
    </cfRule>
  </conditionalFormatting>
  <conditionalFormatting sqref="H24:H28">
    <cfRule type="expression" priority="53" aboveAverage="0" equalAverage="0" bottom="0" percent="0" rank="0" text="" dxfId="51">
      <formula>OR(($A24="Samstag"),($A24="Sonntag"))</formula>
    </cfRule>
  </conditionalFormatting>
  <conditionalFormatting sqref="H24:H28">
    <cfRule type="expression" priority="54" aboveAverage="0" equalAverage="0" bottom="0" percent="0" rank="0" text="" dxfId="52">
      <formula>OR(($A24="Samstag"),($A24="Sonntag"))</formula>
    </cfRule>
  </conditionalFormatting>
  <conditionalFormatting sqref="H31:H35">
    <cfRule type="expression" priority="55" aboveAverage="0" equalAverage="0" bottom="0" percent="0" rank="0" text="" dxfId="53">
      <formula>OR(($A31="Samstag"),($A31="Sonntag"))</formula>
    </cfRule>
  </conditionalFormatting>
  <conditionalFormatting sqref="H31:H35">
    <cfRule type="expression" priority="56" aboveAverage="0" equalAverage="0" bottom="0" percent="0" rank="0" text="" dxfId="54">
      <formula>OR(($A31="Samstag"),($A31="Sonntag"))</formula>
    </cfRule>
  </conditionalFormatting>
  <conditionalFormatting sqref="H45:H49">
    <cfRule type="expression" priority="57" aboveAverage="0" equalAverage="0" bottom="0" percent="0" rank="0" text="" dxfId="55">
      <formula>OR(($A45="Samstag"),($A45="Sonntag"))</formula>
    </cfRule>
  </conditionalFormatting>
  <conditionalFormatting sqref="H45:H49">
    <cfRule type="expression" priority="58" aboveAverage="0" equalAverage="0" bottom="0" percent="0" rank="0" text="" dxfId="56">
      <formula>OR(($A45="Samstag"),($A45="Sonntag"))</formula>
    </cfRule>
  </conditionalFormatting>
  <conditionalFormatting sqref="J30">
    <cfRule type="expression" priority="59" aboveAverage="0" equalAverage="0" bottom="0" percent="0" rank="0" text="" dxfId="57">
      <formula>OR(($A30="Samstag"),($A30="Sonntag"))</formula>
    </cfRule>
  </conditionalFormatting>
  <conditionalFormatting sqref="J30">
    <cfRule type="expression" priority="60" aboveAverage="0" equalAverage="0" bottom="0" percent="0" rank="0" text="" dxfId="58">
      <formula>OR(($A30="Samstag"),($A30="Sonntag"))</formula>
    </cfRule>
  </conditionalFormatting>
  <conditionalFormatting sqref="J50">
    <cfRule type="expression" priority="61" aboveAverage="0" equalAverage="0" bottom="0" percent="0" rank="0" text="" dxfId="59">
      <formula>OR(($A50="Samstag"),($A50="Sonntag"))</formula>
    </cfRule>
  </conditionalFormatting>
  <conditionalFormatting sqref="J50">
    <cfRule type="expression" priority="62" aboveAverage="0" equalAverage="0" bottom="0" percent="0" rank="0" text="" dxfId="60">
      <formula>OR(($A50="Samstag"),($A50="Sonntag"))</formula>
    </cfRule>
  </conditionalFormatting>
  <conditionalFormatting sqref="J44">
    <cfRule type="expression" priority="63" aboveAverage="0" equalAverage="0" bottom="0" percent="0" rank="0" text="" dxfId="61">
      <formula>OR(($A44="Samstag"),($A44="Sonntag"))</formula>
    </cfRule>
  </conditionalFormatting>
  <conditionalFormatting sqref="J30">
    <cfRule type="expression" priority="64" aboveAverage="0" equalAverage="0" bottom="0" percent="0" rank="0" text="" dxfId="62">
      <formula>OR(($A30="Samstag"),($A30="Sonntag"))</formula>
    </cfRule>
  </conditionalFormatting>
  <conditionalFormatting sqref="J22:J23">
    <cfRule type="expression" priority="65" aboveAverage="0" equalAverage="0" bottom="0" percent="0" rank="0" text="" dxfId="63">
      <formula>OR(($A22="Samstag"),($A22="Sonntag"))</formula>
    </cfRule>
  </conditionalFormatting>
  <conditionalFormatting sqref="J22">
    <cfRule type="expression" priority="66" aboveAverage="0" equalAverage="0" bottom="0" percent="0" rank="0" text="" dxfId="64">
      <formula>OR(($A22="Samstag"),($A22="Sonntag"))</formula>
    </cfRule>
  </conditionalFormatting>
  <conditionalFormatting sqref="J23">
    <cfRule type="expression" priority="67" aboveAverage="0" equalAverage="0" bottom="0" percent="0" rank="0" text="" dxfId="65">
      <formula>OR(($A23="Samstag"),($A23="Sonntag"))</formula>
    </cfRule>
  </conditionalFormatting>
  <conditionalFormatting sqref="J37">
    <cfRule type="expression" priority="68" aboveAverage="0" equalAverage="0" bottom="0" percent="0" rank="0" text="" dxfId="66">
      <formula>OR(($A37="Samstag"),($A37="Sonntag"))</formula>
    </cfRule>
  </conditionalFormatting>
  <conditionalFormatting sqref="J37">
    <cfRule type="expression" priority="69" aboveAverage="0" equalAverage="0" bottom="0" percent="0" rank="0" text="" dxfId="67">
      <formula>OR(($A37="Samstag"),($A37="Sonntag"))</formula>
    </cfRule>
  </conditionalFormatting>
  <conditionalFormatting sqref="J37">
    <cfRule type="expression" priority="70" aboveAverage="0" equalAverage="0" bottom="0" percent="0" rank="0" text="" dxfId="68">
      <formula>OR(($A37="Samstag"),($A37="Sonntag"))</formula>
    </cfRule>
  </conditionalFormatting>
  <conditionalFormatting sqref="J44">
    <cfRule type="expression" priority="71" aboveAverage="0" equalAverage="0" bottom="0" percent="0" rank="0" text="" dxfId="69">
      <formula>OR(($A44="Samstag"),($A44="Sonntag"))</formula>
    </cfRule>
  </conditionalFormatting>
  <conditionalFormatting sqref="J44">
    <cfRule type="expression" priority="72" aboveAverage="0" equalAverage="0" bottom="0" percent="0" rank="0" text="" dxfId="70">
      <formula>OR(($A44="Samstag"),($A44="Sonntag"))</formula>
    </cfRule>
  </conditionalFormatting>
  <conditionalFormatting sqref="J20">
    <cfRule type="expression" priority="73" aboveAverage="0" equalAverage="0" bottom="0" percent="0" rank="0" text="" dxfId="71">
      <formula>OR(($A20="Samstag"),($A20="Sonntag"))</formula>
    </cfRule>
  </conditionalFormatting>
  <conditionalFormatting sqref="J20">
    <cfRule type="expression" priority="74" aboveAverage="0" equalAverage="0" bottom="0" percent="0" rank="0" text="" dxfId="72">
      <formula>OR(($A20="Samstag"),($A20="Sonntag"))</formula>
    </cfRule>
  </conditionalFormatting>
  <conditionalFormatting sqref="J29">
    <cfRule type="expression" priority="75" aboveAverage="0" equalAverage="0" bottom="0" percent="0" rank="0" text="" dxfId="73">
      <formula>OR(($A29="Samstag"),($A29="Sonntag"))</formula>
    </cfRule>
  </conditionalFormatting>
  <conditionalFormatting sqref="J29">
    <cfRule type="expression" priority="76" aboveAverage="0" equalAverage="0" bottom="0" percent="0" rank="0" text="" dxfId="74">
      <formula>OR(($A29="Samstag"),($A29="Sonntag"))</formula>
    </cfRule>
  </conditionalFormatting>
  <conditionalFormatting sqref="J36">
    <cfRule type="expression" priority="77" aboveAverage="0" equalAverage="0" bottom="0" percent="0" rank="0" text="" dxfId="75">
      <formula>OR(($A36="Samstag"),($A36="Sonntag"))</formula>
    </cfRule>
  </conditionalFormatting>
  <conditionalFormatting sqref="J36">
    <cfRule type="expression" priority="78" aboveAverage="0" equalAverage="0" bottom="0" percent="0" rank="0" text="" dxfId="76">
      <formula>OR(($A36="Samstag"),($A36="Sonntag"))</formula>
    </cfRule>
  </conditionalFormatting>
  <conditionalFormatting sqref="J43">
    <cfRule type="expression" priority="79" aboveAverage="0" equalAverage="0" bottom="0" percent="0" rank="0" text="" dxfId="77">
      <formula>OR(($A43="Samstag"),($A43="Sonntag"))</formula>
    </cfRule>
  </conditionalFormatting>
  <conditionalFormatting sqref="J43">
    <cfRule type="expression" priority="80" aboveAverage="0" equalAverage="0" bottom="0" percent="0" rank="0" text="" dxfId="78">
      <formula>OR(($A43="Samstag"),($A43="Sonntag"))</formula>
    </cfRule>
  </conditionalFormatting>
  <conditionalFormatting sqref="J38:J42">
    <cfRule type="expression" priority="81" aboveAverage="0" equalAverage="0" bottom="0" percent="0" rank="0" text="" dxfId="79">
      <formula>OR(($A38="Samstag"),($A38="Sonntag"))</formula>
    </cfRule>
  </conditionalFormatting>
  <conditionalFormatting sqref="J38:J42">
    <cfRule type="expression" priority="82" aboveAverage="0" equalAverage="0" bottom="0" percent="0" rank="0" text="" dxfId="80">
      <formula>OR(($A38="Samstag"),($A38="Sonntag"))</formula>
    </cfRule>
  </conditionalFormatting>
  <conditionalFormatting sqref="J21">
    <cfRule type="expression" priority="83" aboveAverage="0" equalAverage="0" bottom="0" percent="0" rank="0" text="" dxfId="81">
      <formula>OR(($A21="Samstag"),($A21="Sonntag"))</formula>
    </cfRule>
  </conditionalFormatting>
  <conditionalFormatting sqref="J21">
    <cfRule type="expression" priority="84" aboveAverage="0" equalAverage="0" bottom="0" percent="0" rank="0" text="" dxfId="82">
      <formula>OR(($A21="Samstag"),($A21="Sonntag"))</formula>
    </cfRule>
  </conditionalFormatting>
  <conditionalFormatting sqref="J24:J28">
    <cfRule type="expression" priority="85" aboveAverage="0" equalAverage="0" bottom="0" percent="0" rank="0" text="" dxfId="83">
      <formula>OR(($A24="Samstag"),($A24="Sonntag"))</formula>
    </cfRule>
  </conditionalFormatting>
  <conditionalFormatting sqref="J24:J28">
    <cfRule type="expression" priority="86" aboveAverage="0" equalAverage="0" bottom="0" percent="0" rank="0" text="" dxfId="84">
      <formula>OR(($A24="Samstag"),($A24="Sonntag"))</formula>
    </cfRule>
  </conditionalFormatting>
  <conditionalFormatting sqref="J31:J35">
    <cfRule type="expression" priority="87" aboveAverage="0" equalAverage="0" bottom="0" percent="0" rank="0" text="" dxfId="85">
      <formula>OR(($A31="Samstag"),($A31="Sonntag"))</formula>
    </cfRule>
  </conditionalFormatting>
  <conditionalFormatting sqref="J31:J35">
    <cfRule type="expression" priority="88" aboveAverage="0" equalAverage="0" bottom="0" percent="0" rank="0" text="" dxfId="86">
      <formula>OR(($A31="Samstag"),($A31="Sonntag"))</formula>
    </cfRule>
  </conditionalFormatting>
  <conditionalFormatting sqref="J45:J49">
    <cfRule type="expression" priority="89" aboveAverage="0" equalAverage="0" bottom="0" percent="0" rank="0" text="" dxfId="87">
      <formula>OR(($A45="Samstag"),($A45="Sonntag"))</formula>
    </cfRule>
  </conditionalFormatting>
  <conditionalFormatting sqref="J45:J49">
    <cfRule type="expression" priority="90" aboveAverage="0" equalAverage="0" bottom="0" percent="0" rank="0" text="" dxfId="88">
      <formula>OR(($A45="Samstag"),($A45="Sonntag"))</formula>
    </cfRule>
  </conditionalFormatting>
  <conditionalFormatting sqref="K30">
    <cfRule type="expression" priority="91" aboveAverage="0" equalAverage="0" bottom="0" percent="0" rank="0" text="" dxfId="89">
      <formula>OR(($A30="Samstag"),($A30="Sonntag"))</formula>
    </cfRule>
  </conditionalFormatting>
  <conditionalFormatting sqref="K30">
    <cfRule type="expression" priority="92" aboveAverage="0" equalAverage="0" bottom="0" percent="0" rank="0" text="" dxfId="90">
      <formula>OR(($A30="Samstag"),($A30="Sonntag"))</formula>
    </cfRule>
  </conditionalFormatting>
  <conditionalFormatting sqref="K50">
    <cfRule type="expression" priority="93" aboveAverage="0" equalAverage="0" bottom="0" percent="0" rank="0" text="" dxfId="91">
      <formula>OR(($A50="Samstag"),($A50="Sonntag"))</formula>
    </cfRule>
  </conditionalFormatting>
  <conditionalFormatting sqref="K50">
    <cfRule type="expression" priority="94" aboveAverage="0" equalAverage="0" bottom="0" percent="0" rank="0" text="" dxfId="92">
      <formula>OR(($A50="Samstag"),($A50="Sonntag"))</formula>
    </cfRule>
  </conditionalFormatting>
  <conditionalFormatting sqref="K44">
    <cfRule type="expression" priority="95" aboveAverage="0" equalAverage="0" bottom="0" percent="0" rank="0" text="" dxfId="93">
      <formula>OR(($A44="Samstag"),($A44="Sonntag"))</formula>
    </cfRule>
  </conditionalFormatting>
  <conditionalFormatting sqref="K30">
    <cfRule type="expression" priority="96" aboveAverage="0" equalAverage="0" bottom="0" percent="0" rank="0" text="" dxfId="94">
      <formula>OR(($A30="Samstag"),($A30="Sonntag"))</formula>
    </cfRule>
  </conditionalFormatting>
  <conditionalFormatting sqref="K22:K23">
    <cfRule type="expression" priority="97" aboveAverage="0" equalAverage="0" bottom="0" percent="0" rank="0" text="" dxfId="95">
      <formula>OR(($A22="Samstag"),($A22="Sonntag"))</formula>
    </cfRule>
  </conditionalFormatting>
  <conditionalFormatting sqref="K22">
    <cfRule type="expression" priority="98" aboveAverage="0" equalAverage="0" bottom="0" percent="0" rank="0" text="" dxfId="96">
      <formula>OR(($A22="Samstag"),($A22="Sonntag"))</formula>
    </cfRule>
  </conditionalFormatting>
  <conditionalFormatting sqref="K23">
    <cfRule type="expression" priority="99" aboveAverage="0" equalAverage="0" bottom="0" percent="0" rank="0" text="" dxfId="97">
      <formula>OR(($A23="Samstag"),($A23="Sonntag"))</formula>
    </cfRule>
  </conditionalFormatting>
  <conditionalFormatting sqref="K37">
    <cfRule type="expression" priority="100" aboveAverage="0" equalAverage="0" bottom="0" percent="0" rank="0" text="" dxfId="98">
      <formula>OR(($A37="Samstag"),($A37="Sonntag"))</formula>
    </cfRule>
  </conditionalFormatting>
  <conditionalFormatting sqref="K37">
    <cfRule type="expression" priority="101" aboveAverage="0" equalAverage="0" bottom="0" percent="0" rank="0" text="" dxfId="99">
      <formula>OR(($A37="Samstag"),($A37="Sonntag"))</formula>
    </cfRule>
  </conditionalFormatting>
  <conditionalFormatting sqref="K37">
    <cfRule type="expression" priority="102" aboveAverage="0" equalAverage="0" bottom="0" percent="0" rank="0" text="" dxfId="100">
      <formula>OR(($A37="Samstag"),($A37="Sonntag"))</formula>
    </cfRule>
  </conditionalFormatting>
  <conditionalFormatting sqref="K44">
    <cfRule type="expression" priority="103" aboveAverage="0" equalAverage="0" bottom="0" percent="0" rank="0" text="" dxfId="101">
      <formula>OR(($A44="Samstag"),($A44="Sonntag"))</formula>
    </cfRule>
  </conditionalFormatting>
  <conditionalFormatting sqref="K44">
    <cfRule type="expression" priority="104" aboveAverage="0" equalAverage="0" bottom="0" percent="0" rank="0" text="" dxfId="102">
      <formula>OR(($A44="Samstag"),($A44="Sonntag"))</formula>
    </cfRule>
  </conditionalFormatting>
  <conditionalFormatting sqref="K20">
    <cfRule type="expression" priority="105" aboveAverage="0" equalAverage="0" bottom="0" percent="0" rank="0" text="" dxfId="103">
      <formula>OR(($A20="Samstag"),($A20="Sonntag"))</formula>
    </cfRule>
  </conditionalFormatting>
  <conditionalFormatting sqref="K20">
    <cfRule type="expression" priority="106" aboveAverage="0" equalAverage="0" bottom="0" percent="0" rank="0" text="" dxfId="104">
      <formula>OR(($A20="Samstag"),($A20="Sonntag"))</formula>
    </cfRule>
  </conditionalFormatting>
  <conditionalFormatting sqref="K29">
    <cfRule type="expression" priority="107" aboveAverage="0" equalAverage="0" bottom="0" percent="0" rank="0" text="" dxfId="105">
      <formula>OR(($A29="Samstag"),($A29="Sonntag"))</formula>
    </cfRule>
  </conditionalFormatting>
  <conditionalFormatting sqref="K29">
    <cfRule type="expression" priority="108" aboveAverage="0" equalAverage="0" bottom="0" percent="0" rank="0" text="" dxfId="106">
      <formula>OR(($A29="Samstag"),($A29="Sonntag"))</formula>
    </cfRule>
  </conditionalFormatting>
  <conditionalFormatting sqref="K36">
    <cfRule type="expression" priority="109" aboveAverage="0" equalAverage="0" bottom="0" percent="0" rank="0" text="" dxfId="107">
      <formula>OR(($A36="Samstag"),($A36="Sonntag"))</formula>
    </cfRule>
  </conditionalFormatting>
  <conditionalFormatting sqref="K36">
    <cfRule type="expression" priority="110" aboveAverage="0" equalAverage="0" bottom="0" percent="0" rank="0" text="" dxfId="108">
      <formula>OR(($A36="Samstag"),($A36="Sonntag"))</formula>
    </cfRule>
  </conditionalFormatting>
  <conditionalFormatting sqref="K43">
    <cfRule type="expression" priority="111" aboveAverage="0" equalAverage="0" bottom="0" percent="0" rank="0" text="" dxfId="109">
      <formula>OR(($A43="Samstag"),($A43="Sonntag"))</formula>
    </cfRule>
  </conditionalFormatting>
  <conditionalFormatting sqref="K43">
    <cfRule type="expression" priority="112" aboveAverage="0" equalAverage="0" bottom="0" percent="0" rank="0" text="" dxfId="110">
      <formula>OR(($A43="Samstag"),($A43="Sonntag"))</formula>
    </cfRule>
  </conditionalFormatting>
  <conditionalFormatting sqref="K38:K42">
    <cfRule type="expression" priority="113" aboveAverage="0" equalAverage="0" bottom="0" percent="0" rank="0" text="" dxfId="111">
      <formula>OR(($A38="Samstag"),($A38="Sonntag"))</formula>
    </cfRule>
  </conditionalFormatting>
  <conditionalFormatting sqref="K38:K42">
    <cfRule type="expression" priority="114" aboveAverage="0" equalAverage="0" bottom="0" percent="0" rank="0" text="" dxfId="112">
      <formula>OR(($A38="Samstag"),($A38="Sonntag"))</formula>
    </cfRule>
  </conditionalFormatting>
  <conditionalFormatting sqref="K21">
    <cfRule type="expression" priority="115" aboveAverage="0" equalAverage="0" bottom="0" percent="0" rank="0" text="" dxfId="113">
      <formula>OR(($A21="Samstag"),($A21="Sonntag"))</formula>
    </cfRule>
  </conditionalFormatting>
  <conditionalFormatting sqref="K21">
    <cfRule type="expression" priority="116" aboveAverage="0" equalAverage="0" bottom="0" percent="0" rank="0" text="" dxfId="114">
      <formula>OR(($A21="Samstag"),($A21="Sonntag"))</formula>
    </cfRule>
  </conditionalFormatting>
  <conditionalFormatting sqref="K24:K28">
    <cfRule type="expression" priority="117" aboveAverage="0" equalAverage="0" bottom="0" percent="0" rank="0" text="" dxfId="115">
      <formula>OR(($A24="Samstag"),($A24="Sonntag"))</formula>
    </cfRule>
  </conditionalFormatting>
  <conditionalFormatting sqref="K24:K28">
    <cfRule type="expression" priority="118" aboveAverage="0" equalAverage="0" bottom="0" percent="0" rank="0" text="" dxfId="116">
      <formula>OR(($A24="Samstag"),($A24="Sonntag"))</formula>
    </cfRule>
  </conditionalFormatting>
  <conditionalFormatting sqref="K31:K35">
    <cfRule type="expression" priority="119" aboveAverage="0" equalAverage="0" bottom="0" percent="0" rank="0" text="" dxfId="117">
      <formula>OR(($A31="Samstag"),($A31="Sonntag"))</formula>
    </cfRule>
  </conditionalFormatting>
  <conditionalFormatting sqref="K31:K35">
    <cfRule type="expression" priority="120" aboveAverage="0" equalAverage="0" bottom="0" percent="0" rank="0" text="" dxfId="118">
      <formula>OR(($A31="Samstag"),($A31="Sonntag"))</formula>
    </cfRule>
  </conditionalFormatting>
  <conditionalFormatting sqref="K45:K49">
    <cfRule type="expression" priority="121" aboveAverage="0" equalAverage="0" bottom="0" percent="0" rank="0" text="" dxfId="119">
      <formula>OR(($A45="Samstag"),($A45="Sonntag"))</formula>
    </cfRule>
  </conditionalFormatting>
  <conditionalFormatting sqref="K45:K49">
    <cfRule type="expression" priority="122" aboveAverage="0" equalAverage="0" bottom="0" percent="0" rank="0" text="" dxfId="120">
      <formula>OR(($A45="Samstag"),($A45="Sonntag"))</formula>
    </cfRule>
  </conditionalFormatting>
  <conditionalFormatting sqref="N11;N15">
    <cfRule type="cellIs" priority="123" operator="equal" aboveAverage="0" equalAverage="0" bottom="0" percent="0" rank="0" text="" dxfId="121">
      <formula>0</formula>
    </cfRule>
  </conditionalFormatting>
  <conditionalFormatting sqref="N11">
    <cfRule type="cellIs" priority="124" operator="equal" aboveAverage="0" equalAverage="0" bottom="0" percent="0" rank="0" text="" dxfId="122">
      <formula>$F$10</formula>
    </cfRule>
    <cfRule type="cellIs" priority="125" operator="notEqual" aboveAverage="0" equalAverage="0" bottom="0" percent="0" rank="0" text="" dxfId="123">
      <formula>$F$10</formula>
    </cfRule>
  </conditionalFormatting>
  <conditionalFormatting sqref="N15">
    <cfRule type="cellIs" priority="126" operator="notEqual" aboveAverage="0" equalAverage="0" bottom="0" percent="0" rank="0" text="" dxfId="124">
      <formula>$F$14</formula>
    </cfRule>
    <cfRule type="cellIs" priority="127" operator="equal" aboveAverage="0" equalAverage="0" bottom="0" percent="0" rank="0" text="" dxfId="125">
      <formula>$F$14</formula>
    </cfRule>
  </conditionalFormatting>
  <conditionalFormatting sqref="I20:I50">
    <cfRule type="expression" priority="128" aboveAverage="0" equalAverage="0" bottom="0" percent="0" rank="0" text="" dxfId="126">
      <formula>OR(($A20="Samstag"),($A20="Sonntag"))</formula>
    </cfRule>
  </conditionalFormatting>
  <conditionalFormatting sqref="I20:I50">
    <cfRule type="expression" priority="129" aboveAverage="0" equalAverage="0" bottom="0" percent="0" rank="0" text="" dxfId="127">
      <formula>OR(($A20="Samstag"),($A20="Sonntag"))</formula>
    </cfRule>
  </conditionalFormatting>
  <conditionalFormatting sqref="E20">
    <cfRule type="expression" priority="130" aboveAverage="0" equalAverage="0" bottom="0" percent="0" rank="0" text="" dxfId="128">
      <formula>OR(($A20="Samstag"),($A20="Sonntag"))</formula>
    </cfRule>
  </conditionalFormatting>
  <conditionalFormatting sqref="E21:E50">
    <cfRule type="expression" priority="131" aboveAverage="0" equalAverage="0" bottom="0" percent="0" rank="0" text="" dxfId="129">
      <formula>OR(($A21="Samstag"),($A21="Sonntag"))</formula>
    </cfRule>
  </conditionalFormatting>
  <dataValidations count="7">
    <dataValidation allowBlank="false" operator="between" showDropDown="false" showErrorMessage="true" showInputMessage="true" sqref="G8:I8" type="none">
      <formula1>0</formula1>
      <formula2>0</formula2>
    </dataValidation>
    <dataValidation allowBlank="true" operator="between" showDropDown="false" showErrorMessage="true" showInputMessage="true" sqref="E15:F15" type="list">
      <formula1>$B$20:$B$50</formula1>
      <formula2>0</formula2>
    </dataValidation>
    <dataValidation allowBlank="true" error="Bitte geben Sie eine Dezimalzahl ein." errorTitle="Eingabefehler" operator="between" showDropDown="false" showErrorMessage="true" showInputMessage="true" sqref="M7" type="decimal">
      <formula1>-1000</formula1>
      <formula2>1000</formula2>
    </dataValidation>
    <dataValidation allowBlank="true" operator="between" showDropDown="false" showErrorMessage="true" showInputMessage="true" sqref="I10:M10 I14:M14" type="decimal">
      <formula1>$AA$33</formula1>
      <formula2>$AA$34</formula2>
    </dataValidation>
    <dataValidation allowBlank="true" error="Bitte geben Sie eine Uhrzeit im Dezimalformat ( hh,mm ) zwischen 0,00 und 23,59 ein." errorTitle="Eingabefehler" operator="between" showDropDown="false" showErrorMessage="true" showInputMessage="true" sqref="F20:H50" type="decimal">
      <formula1>0</formula1>
      <formula2>23.59</formula2>
    </dataValidation>
    <dataValidation allowBlank="true" error="Bitte geben Sie eine positive Dezimalzahl ein." errorTitle="Eingabefehler" operator="between" showDropDown="false" showErrorMessage="true" showInputMessage="true" sqref="D20:D50" type="decimal">
      <formula1>0</formula1>
      <formula2>20</formula2>
    </dataValidation>
    <dataValidation allowBlank="true" operator="between" showDropDown="false" showErrorMessage="true" showInputMessage="true" sqref="C20:C50" type="list">
      <formula1>Vorgaben</formula1>
      <formula2>0</formula2>
    </dataValidation>
  </dataValidations>
  <printOptions headings="false" gridLines="false" gridLinesSet="true" horizontalCentered="false" verticalCentered="false"/>
  <pageMargins left="0.433333333333333" right="0.236111111111111" top="0.7375" bottom="0.540277777777778" header="0.4" footer="0.315277777777778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&amp;L&amp;8FeU-SH31-2015&amp;R&amp;8Arbeitszeitkonto - Stand: 15.04.2015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60"/>
  <sheetViews>
    <sheetView windowProtection="false" showFormulas="false" showGridLines="false" showRowColHeaders="false" showZeros="true" rightToLeft="false" tabSelected="false" showOutlineSymbols="true" defaultGridColor="true" view="normal" topLeftCell="A1" colorId="64" zoomScale="110" zoomScaleNormal="110" zoomScalePageLayoutView="55" workbookViewId="0">
      <selection pane="topLeft" activeCell="K11" activeCellId="0" sqref="K11"/>
    </sheetView>
  </sheetViews>
  <sheetFormatPr defaultRowHeight="12.8"/>
  <cols>
    <col collapsed="false" hidden="false" max="1" min="1" style="1" width="5.03643724696356"/>
    <col collapsed="false" hidden="false" max="2" min="2" style="2" width="7.2834008097166"/>
    <col collapsed="false" hidden="false" max="3" min="3" style="2" width="7.49797570850202"/>
    <col collapsed="false" hidden="false" max="8" min="4" style="2" width="7.81781376518219"/>
    <col collapsed="false" hidden="false" max="13" min="9" style="2" width="8.1417004048583"/>
    <col collapsed="false" hidden="false" max="14" min="14" style="2" width="7.49797570850202"/>
    <col collapsed="false" hidden="false" max="15" min="15" style="2" width="10.0688259109312"/>
    <col collapsed="false" hidden="false" max="16" min="16" style="3" width="7.49797570850202"/>
    <col collapsed="false" hidden="false" max="17" min="17" style="3" width="5.03643724696356"/>
    <col collapsed="false" hidden="false" max="18" min="18" style="1" width="10.1781376518219"/>
    <col collapsed="false" hidden="false" max="19" min="19" style="1" width="7.71255060728745"/>
    <col collapsed="false" hidden="false" max="20" min="20" style="1" width="7.2834008097166"/>
    <col collapsed="false" hidden="false" max="21" min="21" style="1" width="7.39271255060729"/>
    <col collapsed="false" hidden="false" max="22" min="22" style="1" width="7.92712550607287"/>
    <col collapsed="false" hidden="false" max="23" min="23" style="1" width="7.71255060728745"/>
    <col collapsed="false" hidden="false" max="24" min="24" style="1" width="8.24696356275304"/>
    <col collapsed="false" hidden="false" max="25" min="25" style="1" width="9.85425101214575"/>
    <col collapsed="false" hidden="false" max="26" min="26" style="1" width="7.2834008097166"/>
    <col collapsed="false" hidden="false" max="27" min="27" style="4" width="10.497975708502"/>
    <col collapsed="false" hidden="false" max="28" min="28" style="4" width="8.35627530364373"/>
    <col collapsed="false" hidden="false" max="29" min="29" style="1" width="11.1417004048583"/>
    <col collapsed="false" hidden="true" max="31" min="30" style="5" width="0"/>
    <col collapsed="false" hidden="true" max="34" min="32" style="6" width="0"/>
    <col collapsed="false" hidden="true" max="1025" min="35" style="7" width="0"/>
  </cols>
  <sheetData>
    <row r="1" customFormat="false" ht="11.25" hidden="false" customHeight="true" outlineLevel="0" collapsed="false">
      <c r="A1" s="0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9"/>
      <c r="Q1" s="9"/>
      <c r="R1" s="10"/>
      <c r="S1" s="10"/>
      <c r="T1" s="10"/>
      <c r="U1" s="1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8.75" hidden="false" customHeight="true" outlineLevel="0" collapsed="false">
      <c r="A2" s="0"/>
      <c r="B2" s="11" t="s">
        <v>0</v>
      </c>
      <c r="C2" s="11"/>
      <c r="D2" s="11"/>
      <c r="E2" s="11"/>
      <c r="F2" s="11"/>
      <c r="G2" s="11"/>
      <c r="H2" s="11"/>
      <c r="I2" s="11" t="s">
        <v>56</v>
      </c>
      <c r="J2" s="11"/>
      <c r="K2" s="12" t="n">
        <v>2018</v>
      </c>
      <c r="L2" s="13"/>
      <c r="M2" s="13"/>
      <c r="N2" s="13"/>
      <c r="O2" s="13"/>
      <c r="P2" s="14"/>
      <c r="Q2" s="9"/>
      <c r="R2" s="10"/>
      <c r="S2" s="10"/>
      <c r="T2" s="10"/>
      <c r="U2" s="1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1.25" hidden="false" customHeight="true" outlineLevel="0" collapsed="false">
      <c r="A3" s="0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9"/>
      <c r="Q3" s="9"/>
      <c r="R3" s="10"/>
      <c r="S3" s="10"/>
      <c r="T3" s="10"/>
      <c r="U3" s="1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5" hidden="false" customHeight="true" outlineLevel="0" collapsed="false">
      <c r="A4" s="0"/>
      <c r="B4" s="16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8"/>
      <c r="Q4" s="9"/>
      <c r="R4" s="10"/>
      <c r="S4" s="10"/>
      <c r="T4" s="10"/>
      <c r="U4" s="1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22.5" hidden="false" customHeight="true" outlineLevel="0" collapsed="false">
      <c r="A5" s="0"/>
      <c r="B5" s="19"/>
      <c r="C5" s="20" t="s">
        <v>2</v>
      </c>
      <c r="D5" s="21"/>
      <c r="E5" s="22" t="str">
        <f aca="false">Februar!E5</f>
        <v>Mustermann, Manfred</v>
      </c>
      <c r="F5" s="22"/>
      <c r="G5" s="22"/>
      <c r="H5" s="22"/>
      <c r="I5" s="23"/>
      <c r="J5" s="20" t="s">
        <v>4</v>
      </c>
      <c r="K5" s="23"/>
      <c r="L5" s="0"/>
      <c r="M5" s="22" t="str">
        <f aca="false">Februar!M5</f>
        <v>Musterbereich</v>
      </c>
      <c r="N5" s="22"/>
      <c r="O5" s="22"/>
      <c r="P5" s="24"/>
      <c r="Q5" s="25"/>
      <c r="R5" s="26"/>
      <c r="S5" s="4"/>
      <c r="T5" s="4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5" hidden="false" customHeight="false" outlineLevel="0" collapsed="false">
      <c r="A6" s="0"/>
      <c r="B6" s="27"/>
      <c r="C6" s="28"/>
      <c r="D6" s="28"/>
      <c r="E6" s="28"/>
      <c r="F6" s="28"/>
      <c r="G6" s="29"/>
      <c r="H6" s="29"/>
      <c r="I6" s="23"/>
      <c r="J6" s="23"/>
      <c r="K6" s="0"/>
      <c r="L6" s="0"/>
      <c r="M6" s="0"/>
      <c r="N6" s="0"/>
      <c r="O6" s="0"/>
      <c r="P6" s="3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22.5" hidden="false" customHeight="true" outlineLevel="0" collapsed="false">
      <c r="A7" s="0"/>
      <c r="B7" s="19"/>
      <c r="C7" s="20" t="s">
        <v>6</v>
      </c>
      <c r="D7" s="23"/>
      <c r="E7" s="31"/>
      <c r="F7" s="31"/>
      <c r="G7" s="31"/>
      <c r="H7" s="31"/>
      <c r="I7" s="23"/>
      <c r="J7" s="20" t="s">
        <v>7</v>
      </c>
      <c r="K7" s="23"/>
      <c r="L7" s="0"/>
      <c r="M7" s="32" t="n">
        <f aca="false">Februar!K52</f>
        <v>0</v>
      </c>
      <c r="N7" s="32"/>
      <c r="O7" s="32"/>
      <c r="P7" s="3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5" hidden="false" customHeight="false" outlineLevel="0" collapsed="false">
      <c r="A8" s="0"/>
      <c r="B8" s="33"/>
      <c r="C8" s="20"/>
      <c r="D8" s="20"/>
      <c r="E8" s="20"/>
      <c r="F8" s="28"/>
      <c r="G8" s="34"/>
      <c r="H8" s="34"/>
      <c r="I8" s="34"/>
      <c r="J8" s="0"/>
      <c r="K8" s="0"/>
      <c r="L8" s="0"/>
      <c r="M8" s="0"/>
      <c r="N8" s="0"/>
      <c r="O8" s="0"/>
      <c r="P8" s="30"/>
      <c r="Q8" s="35"/>
      <c r="R8" s="4"/>
      <c r="S8" s="4"/>
      <c r="T8" s="4"/>
      <c r="U8" s="4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5" hidden="false" customHeight="true" outlineLevel="0" collapsed="false">
      <c r="A9" s="0"/>
      <c r="B9" s="36"/>
      <c r="C9" s="37"/>
      <c r="D9" s="38"/>
      <c r="E9" s="38"/>
      <c r="F9" s="39"/>
      <c r="G9" s="39"/>
      <c r="H9" s="40" t="s">
        <v>8</v>
      </c>
      <c r="I9" s="41" t="s">
        <v>9</v>
      </c>
      <c r="J9" s="42" t="s">
        <v>10</v>
      </c>
      <c r="K9" s="43" t="s">
        <v>11</v>
      </c>
      <c r="L9" s="41" t="s">
        <v>12</v>
      </c>
      <c r="M9" s="41" t="s">
        <v>13</v>
      </c>
      <c r="N9" s="44"/>
      <c r="O9" s="45"/>
      <c r="P9" s="3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22.5" hidden="false" customHeight="true" outlineLevel="0" collapsed="false">
      <c r="A10" s="0"/>
      <c r="B10" s="36"/>
      <c r="C10" s="33" t="s">
        <v>14</v>
      </c>
      <c r="D10" s="46"/>
      <c r="E10" s="47"/>
      <c r="F10" s="48" t="n">
        <f aca="false">Februar!F10</f>
        <v>0</v>
      </c>
      <c r="G10" s="8"/>
      <c r="H10" s="49" t="s">
        <v>15</v>
      </c>
      <c r="I10" s="50" t="n">
        <f aca="false">$F$10/5</f>
        <v>0</v>
      </c>
      <c r="J10" s="51" t="n">
        <f aca="false">$F$10/5</f>
        <v>0</v>
      </c>
      <c r="K10" s="51" t="n">
        <f aca="false">$F$10/5</f>
        <v>0</v>
      </c>
      <c r="L10" s="51" t="n">
        <f aca="false">$F$10/5</f>
        <v>0</v>
      </c>
      <c r="M10" s="52" t="n">
        <f aca="false">$F$10/5</f>
        <v>0</v>
      </c>
      <c r="N10" s="53" t="s">
        <v>16</v>
      </c>
      <c r="O10" s="45"/>
      <c r="P10" s="3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22.5" hidden="false" customHeight="true" outlineLevel="0" collapsed="false">
      <c r="A11" s="0"/>
      <c r="B11" s="36"/>
      <c r="C11" s="54"/>
      <c r="D11" s="55"/>
      <c r="E11" s="55"/>
      <c r="F11" s="56"/>
      <c r="G11" s="56"/>
      <c r="H11" s="57" t="s">
        <v>17</v>
      </c>
      <c r="I11" s="58"/>
      <c r="J11" s="59"/>
      <c r="K11" s="59"/>
      <c r="L11" s="59"/>
      <c r="M11" s="60"/>
      <c r="N11" s="61" t="n">
        <f aca="false">SUM(I11:M11)</f>
        <v>0</v>
      </c>
      <c r="O11" s="45"/>
      <c r="P11" s="3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8.75" hidden="false" customHeight="true" outlineLevel="0" collapsed="false">
      <c r="A12" s="0"/>
      <c r="B12" s="36"/>
      <c r="C12" s="62" t="s">
        <v>18</v>
      </c>
      <c r="D12" s="20"/>
      <c r="E12" s="63"/>
      <c r="F12" s="64"/>
      <c r="G12" s="64"/>
      <c r="H12" s="0"/>
      <c r="I12" s="0"/>
      <c r="J12" s="0"/>
      <c r="K12" s="0"/>
      <c r="L12" s="0"/>
      <c r="M12" s="0"/>
      <c r="N12" s="0"/>
      <c r="O12" s="45"/>
      <c r="P12" s="3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5" hidden="false" customHeight="true" outlineLevel="0" collapsed="false">
      <c r="A13" s="0"/>
      <c r="B13" s="36"/>
      <c r="C13" s="65"/>
      <c r="D13" s="66"/>
      <c r="E13" s="67"/>
      <c r="F13" s="67"/>
      <c r="G13" s="68"/>
      <c r="H13" s="69" t="s">
        <v>19</v>
      </c>
      <c r="I13" s="70" t="s">
        <v>9</v>
      </c>
      <c r="J13" s="71" t="s">
        <v>10</v>
      </c>
      <c r="K13" s="72" t="s">
        <v>11</v>
      </c>
      <c r="L13" s="70" t="s">
        <v>12</v>
      </c>
      <c r="M13" s="70" t="s">
        <v>13</v>
      </c>
      <c r="N13" s="73"/>
      <c r="O13" s="45"/>
      <c r="P13" s="3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23.25" hidden="false" customHeight="true" outlineLevel="0" collapsed="false">
      <c r="A14" s="0"/>
      <c r="B14" s="36"/>
      <c r="C14" s="74" t="s">
        <v>20</v>
      </c>
      <c r="D14" s="75"/>
      <c r="E14" s="75"/>
      <c r="F14" s="76"/>
      <c r="G14" s="77"/>
      <c r="H14" s="78" t="s">
        <v>15</v>
      </c>
      <c r="I14" s="79" t="n">
        <f aca="false">$F$14/5</f>
        <v>0</v>
      </c>
      <c r="J14" s="80" t="n">
        <f aca="false">$F$14/5</f>
        <v>0</v>
      </c>
      <c r="K14" s="80" t="n">
        <f aca="false">$F$14/5</f>
        <v>0</v>
      </c>
      <c r="L14" s="80" t="n">
        <f aca="false">$F$14/5</f>
        <v>0</v>
      </c>
      <c r="M14" s="81" t="n">
        <f aca="false">$F$14/5</f>
        <v>0</v>
      </c>
      <c r="N14" s="82" t="s">
        <v>16</v>
      </c>
      <c r="O14" s="45"/>
      <c r="P14" s="3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22.5" hidden="false" customHeight="true" outlineLevel="0" collapsed="false">
      <c r="A15" s="0"/>
      <c r="B15" s="36"/>
      <c r="C15" s="83" t="s">
        <v>21</v>
      </c>
      <c r="D15" s="84"/>
      <c r="E15" s="85"/>
      <c r="F15" s="85"/>
      <c r="G15" s="86" t="n">
        <f aca="false">IF($E$15&lt;&gt;0,TRUE(),FALSE())</f>
        <v>0</v>
      </c>
      <c r="H15" s="87" t="s">
        <v>17</v>
      </c>
      <c r="I15" s="88"/>
      <c r="J15" s="89"/>
      <c r="K15" s="89"/>
      <c r="L15" s="89"/>
      <c r="M15" s="90"/>
      <c r="N15" s="91" t="n">
        <f aca="false">SUM(I15:M15)</f>
        <v>0</v>
      </c>
      <c r="O15" s="45"/>
      <c r="P15" s="3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5" hidden="false" customHeight="false" outlineLevel="0" collapsed="false">
      <c r="A16" s="0"/>
      <c r="B16" s="92"/>
      <c r="C16" s="93"/>
      <c r="D16" s="94"/>
      <c r="E16" s="94"/>
      <c r="F16" s="94"/>
      <c r="G16" s="94"/>
      <c r="H16" s="94"/>
      <c r="I16" s="94"/>
      <c r="J16" s="94"/>
      <c r="K16" s="95"/>
      <c r="L16" s="95"/>
      <c r="M16" s="95"/>
      <c r="N16" s="95"/>
      <c r="O16" s="95"/>
      <c r="P16" s="96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5" hidden="false" customHeight="false" outlineLevel="0" collapsed="false">
      <c r="A17" s="97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s="108" customFormat="true" ht="18.75" hidden="false" customHeight="true" outlineLevel="0" collapsed="false">
      <c r="A18" s="98"/>
      <c r="B18" s="99"/>
      <c r="C18" s="100" t="s">
        <v>22</v>
      </c>
      <c r="D18" s="100"/>
      <c r="E18" s="100"/>
      <c r="F18" s="101" t="s">
        <v>23</v>
      </c>
      <c r="G18" s="101"/>
      <c r="H18" s="101"/>
      <c r="I18" s="102" t="s">
        <v>24</v>
      </c>
      <c r="J18" s="102"/>
      <c r="K18" s="102"/>
      <c r="L18" s="102"/>
      <c r="M18" s="102"/>
      <c r="N18" s="102"/>
      <c r="O18" s="102"/>
      <c r="P18" s="102"/>
      <c r="Q18" s="103"/>
      <c r="R18" s="104"/>
      <c r="S18" s="104" t="s">
        <v>25</v>
      </c>
      <c r="T18" s="104" t="s">
        <v>26</v>
      </c>
      <c r="U18" s="104" t="s">
        <v>26</v>
      </c>
      <c r="V18" s="105" t="s">
        <v>27</v>
      </c>
      <c r="W18" s="105" t="s">
        <v>25</v>
      </c>
      <c r="X18" s="105" t="s">
        <v>25</v>
      </c>
      <c r="Y18" s="105"/>
      <c r="Z18" s="105"/>
      <c r="AA18" s="104"/>
      <c r="AB18" s="104"/>
      <c r="AC18" s="105"/>
      <c r="AD18" s="106"/>
      <c r="AE18" s="106"/>
      <c r="AF18" s="107"/>
      <c r="AG18" s="107"/>
      <c r="AH18" s="107"/>
    </row>
    <row r="19" customFormat="false" ht="18.75" hidden="false" customHeight="true" outlineLevel="0" collapsed="false">
      <c r="A19" s="109" t="n">
        <f aca="false">DATEVALUE(I2&amp;K2)</f>
        <v>43160</v>
      </c>
      <c r="B19" s="110" t="s">
        <v>28</v>
      </c>
      <c r="C19" s="111" t="s">
        <v>29</v>
      </c>
      <c r="D19" s="112" t="s">
        <v>30</v>
      </c>
      <c r="E19" s="113" t="s">
        <v>31</v>
      </c>
      <c r="F19" s="110" t="s">
        <v>32</v>
      </c>
      <c r="G19" s="114" t="s">
        <v>33</v>
      </c>
      <c r="H19" s="113" t="s">
        <v>34</v>
      </c>
      <c r="I19" s="114" t="s">
        <v>35</v>
      </c>
      <c r="J19" s="114" t="s">
        <v>36</v>
      </c>
      <c r="K19" s="114" t="s">
        <v>37</v>
      </c>
      <c r="L19" s="115" t="s">
        <v>38</v>
      </c>
      <c r="M19" s="115"/>
      <c r="N19" s="115"/>
      <c r="O19" s="115"/>
      <c r="P19" s="115"/>
      <c r="Q19" s="116"/>
      <c r="R19" s="117"/>
      <c r="S19" s="118" t="s">
        <v>39</v>
      </c>
      <c r="T19" s="118" t="s">
        <v>32</v>
      </c>
      <c r="U19" s="118" t="s">
        <v>33</v>
      </c>
      <c r="V19" s="26" t="s">
        <v>34</v>
      </c>
      <c r="W19" s="26" t="s">
        <v>40</v>
      </c>
      <c r="X19" s="26" t="s">
        <v>36</v>
      </c>
      <c r="Y19" s="26" t="s">
        <v>37</v>
      </c>
      <c r="Z19" s="119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20.25" hidden="false" customHeight="true" outlineLevel="0" collapsed="false">
      <c r="A20" s="120" t="str">
        <f aca="false">TEXT(B20,"TTTT")</f>
        <v>Donnerstag</v>
      </c>
      <c r="B20" s="121" t="n">
        <f aca="false">($A$19+ROW(B1)-1)*(MONTH($A$19+1)=MONTH($A$19))</f>
        <v>43160</v>
      </c>
      <c r="C20" s="122"/>
      <c r="D20" s="123"/>
      <c r="E20" s="124" t="n">
        <f aca="false">IF(OR(A20="Samstag",A20="Sonntag",C20="UU"),"", IF(C20="SV",D20, IF(OR($E$15="",B20&lt;$E$15),IF($N$11=0,HLOOKUP($A20,$I$9:$M$10,2,0),IF($N$11=$F$10,HLOOKUP($A20,$I$9:$M$11,3,0),"FEHLER")), IF($N$15=0,HLOOKUP($A20,$I$13:$M$14,2,0),IF($N$15=$F$14,HLOOKUP($A20,$I$13:$M$15,3,0),"FEHLER")))))</f>
        <v>0</v>
      </c>
      <c r="F20" s="125"/>
      <c r="G20" s="125"/>
      <c r="H20" s="125"/>
      <c r="I20" s="126" t="n">
        <f aca="false">IF(OR(C20="K",C20="U",C20="F"),E20,IF(C20="SU",IF(H20="",D20,((V20-T20)-U20)+D20),IF(AND(H20="",E20=""),0,(V20-T20)-U20)))</f>
        <v>0</v>
      </c>
      <c r="J20" s="126" t="n">
        <f aca="false">IF(E20="",I20,I20-E20)</f>
        <v>0</v>
      </c>
      <c r="K20" s="127" t="n">
        <f aca="false">SUM($M$7,J20)</f>
        <v>0</v>
      </c>
      <c r="L20" s="128"/>
      <c r="M20" s="128"/>
      <c r="N20" s="128"/>
      <c r="O20" s="128"/>
      <c r="P20" s="128"/>
      <c r="Q20" s="129" t="n">
        <f aca="false">IF($G$15=FALSE(),FALSE(),IF($B20&gt;=$E$15,TRUE(),FALSE()))</f>
        <v>0</v>
      </c>
      <c r="R20" s="0"/>
      <c r="S20" s="130" t="n">
        <f aca="false">IF(E20="",0,INT(E20)+((E20-INT(E20))/100*60))</f>
        <v>0</v>
      </c>
      <c r="T20" s="130" t="n">
        <f aca="false">IF(F20="",0,INT(F20)+((F20-INT(F20))*100/60))</f>
        <v>0</v>
      </c>
      <c r="U20" s="130" t="n">
        <f aca="false">IF(G20="",0,INT(G20)+((G20-INT(G20))*100/60))</f>
        <v>0</v>
      </c>
      <c r="V20" s="130" t="n">
        <f aca="false">IF(H20="",0,INT(H20)+((H20-INT(H20))*100/60))</f>
        <v>0</v>
      </c>
      <c r="W20" s="130" t="n">
        <f aca="false">IF(I20="","",INT(I20)+((I20-INT(I20))/100*60))</f>
        <v>0</v>
      </c>
      <c r="X20" s="130" t="n">
        <f aca="false">IF(J20="","",INT(J20)+((J20-INT(J20))/100*60))</f>
        <v>0</v>
      </c>
      <c r="Y20" s="130" t="n">
        <f aca="false">IF(K20="","",INT(K20)+((K20-INT(K20))/100*60))</f>
        <v>0</v>
      </c>
      <c r="Z20" s="130"/>
      <c r="AA20" s="0"/>
      <c r="AB20" s="0"/>
      <c r="AC20" s="0"/>
      <c r="AD20" s="0"/>
      <c r="AE20" s="131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s="6" customFormat="true" ht="20.25" hidden="false" customHeight="true" outlineLevel="0" collapsed="false">
      <c r="A21" s="120" t="str">
        <f aca="false">TEXT(B21,"TTTT")</f>
        <v>Freitag</v>
      </c>
      <c r="B21" s="132" t="n">
        <f aca="false">($A$19+ROW(B2)-1)*(MONTH(B20+1)=MONTH($A$19))</f>
        <v>43161</v>
      </c>
      <c r="C21" s="133"/>
      <c r="D21" s="134"/>
      <c r="E21" s="124" t="n">
        <f aca="false">IF(OR(A21="Samstag",A21="Sonntag",C21="UU"),"", IF(C21="SV",D21, IF(OR($E$15="",B21&lt;$E$15),IF($N$11=0,HLOOKUP($A21,$I$9:$M$10,2,0),IF($N$11=$F$10,HLOOKUP($A21,$I$9:$M$11,3,0),"FEHLER")), IF($N$15=0,HLOOKUP($A21,$I$13:$M$14,2,0),IF($N$15=$F$14,HLOOKUP($A21,$I$13:$M$15,3,0),"FEHLER")))))</f>
        <v>0</v>
      </c>
      <c r="F21" s="125"/>
      <c r="G21" s="125"/>
      <c r="H21" s="125"/>
      <c r="I21" s="126" t="n">
        <f aca="false">IF(OR(C21="K",C21="U",C21="F"),E21,IF(C21="SU",IF(H21="",D21,((V21-T21)-U21)+D21),IF(AND(H21="",E21=""),0,(V21-T21)-U21)))</f>
        <v>0</v>
      </c>
      <c r="J21" s="126" t="n">
        <f aca="false">IF(E21="",I21,I21-E21)</f>
        <v>0</v>
      </c>
      <c r="K21" s="127" t="n">
        <f aca="false">SUM(K20,J21)</f>
        <v>0</v>
      </c>
      <c r="L21" s="135"/>
      <c r="M21" s="135"/>
      <c r="N21" s="135"/>
      <c r="O21" s="135"/>
      <c r="P21" s="135"/>
      <c r="Q21" s="129" t="n">
        <f aca="false">IF($G$15=FALSE(),FALSE(),IF($B21&gt;=$E$15,TRUE(),FALSE()))</f>
        <v>0</v>
      </c>
      <c r="R21" s="129"/>
      <c r="S21" s="130" t="n">
        <f aca="false">IF(E21="",0,INT(E21)+((E21-INT(E21))/100*60))</f>
        <v>0</v>
      </c>
      <c r="T21" s="130" t="n">
        <f aca="false">IF(F21="",0,INT(F21)+((F21-INT(F21))*100/60))</f>
        <v>0</v>
      </c>
      <c r="U21" s="130" t="n">
        <f aca="false">IF(G21="",0,INT(G21)+((G21-INT(G21))*100/60))</f>
        <v>0</v>
      </c>
      <c r="V21" s="130" t="n">
        <f aca="false">IF(H21="",0,INT(H21)+((H21-INT(H21))*100/60))</f>
        <v>0</v>
      </c>
      <c r="W21" s="130" t="n">
        <f aca="false">IF(I21="","",INT(I21)+((I21-INT(I21))/100*60))</f>
        <v>0</v>
      </c>
      <c r="X21" s="130" t="n">
        <f aca="false">IF(J21="","",INT(J21)+((J21-INT(J21))/100*60))</f>
        <v>0</v>
      </c>
      <c r="Y21" s="130" t="n">
        <f aca="false">IF(K21="","",INT(K21)+((K21-INT(K21))/100*60))</f>
        <v>0</v>
      </c>
      <c r="Z21" s="130"/>
      <c r="AA21" s="4"/>
      <c r="AB21" s="4"/>
      <c r="AC21" s="1"/>
      <c r="AD21" s="5"/>
      <c r="AE21" s="131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  <c r="BW21" s="7"/>
      <c r="BX21" s="7"/>
      <c r="BY21" s="7"/>
      <c r="BZ21" s="7"/>
      <c r="CA21" s="7"/>
      <c r="CB21" s="7"/>
      <c r="CC21" s="7"/>
      <c r="CD21" s="7"/>
      <c r="CE21" s="7"/>
      <c r="CF21" s="7"/>
      <c r="CG21" s="7"/>
      <c r="CH21" s="7"/>
      <c r="CI21" s="7"/>
      <c r="CJ21" s="7"/>
      <c r="CK21" s="7"/>
      <c r="CL21" s="7"/>
      <c r="CM21" s="7"/>
      <c r="CN21" s="7"/>
      <c r="CO21" s="7"/>
      <c r="CP21" s="7"/>
      <c r="CQ21" s="7"/>
      <c r="CR21" s="7"/>
      <c r="CS21" s="7"/>
      <c r="CT21" s="7"/>
      <c r="CU21" s="7"/>
      <c r="CV21" s="7"/>
      <c r="CW21" s="7"/>
      <c r="CX21" s="7"/>
      <c r="CY21" s="7"/>
      <c r="CZ21" s="7"/>
      <c r="DA21" s="7"/>
      <c r="DB21" s="7"/>
      <c r="DC21" s="7"/>
      <c r="DD21" s="7"/>
      <c r="DE21" s="7"/>
      <c r="DF21" s="7"/>
      <c r="DG21" s="7"/>
      <c r="DH21" s="7"/>
      <c r="DI21" s="7"/>
      <c r="DJ21" s="7"/>
      <c r="DK21" s="7"/>
      <c r="DL21" s="7"/>
      <c r="DM21" s="7"/>
      <c r="DN21" s="7"/>
      <c r="DO21" s="7"/>
      <c r="DP21" s="7"/>
      <c r="DQ21" s="7"/>
      <c r="DR21" s="7"/>
      <c r="DS21" s="7"/>
      <c r="DT21" s="7"/>
      <c r="DU21" s="7"/>
      <c r="DV21" s="7"/>
      <c r="DW21" s="7"/>
      <c r="DX21" s="7"/>
      <c r="DY21" s="7"/>
      <c r="DZ21" s="7"/>
      <c r="EA21" s="7"/>
      <c r="EB21" s="7"/>
      <c r="EC21" s="7"/>
      <c r="ED21" s="7"/>
      <c r="EE21" s="7"/>
      <c r="EF21" s="7"/>
      <c r="EG21" s="7"/>
      <c r="EH21" s="7"/>
      <c r="EI21" s="7"/>
      <c r="EJ21" s="7"/>
      <c r="EK21" s="7"/>
      <c r="EL21" s="7"/>
      <c r="EM21" s="7"/>
      <c r="EN21" s="7"/>
      <c r="EO21" s="7"/>
      <c r="EP21" s="7"/>
      <c r="EQ21" s="7"/>
      <c r="ER21" s="7"/>
      <c r="ES21" s="7"/>
      <c r="ET21" s="7"/>
      <c r="EU21" s="7"/>
      <c r="EV21" s="7"/>
      <c r="EW21" s="7"/>
      <c r="EX21" s="7"/>
      <c r="EY21" s="7"/>
      <c r="EZ21" s="7"/>
      <c r="FA21" s="7"/>
      <c r="FB21" s="7"/>
      <c r="FC21" s="7"/>
      <c r="FD21" s="7"/>
      <c r="FE21" s="7"/>
      <c r="FF21" s="7"/>
      <c r="FG21" s="7"/>
      <c r="FH21" s="7"/>
      <c r="FI21" s="7"/>
      <c r="FJ21" s="7"/>
      <c r="FK21" s="7"/>
      <c r="FL21" s="7"/>
      <c r="FM21" s="7"/>
      <c r="FN21" s="7"/>
      <c r="FO21" s="7"/>
      <c r="FP21" s="7"/>
      <c r="FQ21" s="7"/>
      <c r="FR21" s="7"/>
      <c r="FS21" s="7"/>
      <c r="FT21" s="7"/>
      <c r="FU21" s="7"/>
      <c r="FV21" s="7"/>
      <c r="FW21" s="7"/>
      <c r="FX21" s="7"/>
      <c r="FY21" s="7"/>
      <c r="FZ21" s="7"/>
      <c r="GA21" s="7"/>
      <c r="GB21" s="7"/>
      <c r="GC21" s="7"/>
      <c r="GD21" s="7"/>
      <c r="GE21" s="7"/>
      <c r="GF21" s="7"/>
      <c r="GG21" s="7"/>
      <c r="GH21" s="7"/>
      <c r="GI21" s="7"/>
      <c r="GJ21" s="7"/>
      <c r="GK21" s="7"/>
      <c r="GL21" s="7"/>
      <c r="GM21" s="7"/>
      <c r="GN21" s="7"/>
      <c r="GO21" s="7"/>
      <c r="GP21" s="7"/>
      <c r="GQ21" s="7"/>
      <c r="GR21" s="7"/>
      <c r="GS21" s="7"/>
      <c r="GT21" s="7"/>
      <c r="GU21" s="7"/>
      <c r="GV21" s="7"/>
      <c r="GW21" s="7"/>
      <c r="GX21" s="7"/>
      <c r="GY21" s="7"/>
      <c r="GZ21" s="7"/>
      <c r="HA21" s="7"/>
      <c r="HB21" s="7"/>
      <c r="HC21" s="7"/>
      <c r="HD21" s="7"/>
      <c r="HE21" s="7"/>
      <c r="HF21" s="7"/>
      <c r="HG21" s="7"/>
      <c r="HH21" s="7"/>
      <c r="HI21" s="7"/>
      <c r="HJ21" s="7"/>
      <c r="HK21" s="7"/>
      <c r="HL21" s="7"/>
      <c r="HM21" s="7"/>
      <c r="HN21" s="7"/>
      <c r="HO21" s="7"/>
      <c r="HP21" s="7"/>
      <c r="HQ21" s="7"/>
      <c r="HR21" s="7"/>
      <c r="HS21" s="7"/>
      <c r="HT21" s="7"/>
      <c r="HU21" s="7"/>
      <c r="HV21" s="7"/>
      <c r="HW21" s="7"/>
      <c r="HX21" s="7"/>
      <c r="HY21" s="7"/>
      <c r="HZ21" s="7"/>
      <c r="IA21" s="7"/>
      <c r="IB21" s="7"/>
      <c r="IC21" s="7"/>
      <c r="ID21" s="7"/>
      <c r="IE21" s="7"/>
      <c r="IF21" s="7"/>
      <c r="IG21" s="7"/>
      <c r="IH21" s="7"/>
      <c r="II21" s="7"/>
      <c r="IJ21" s="7"/>
      <c r="IK21" s="7"/>
      <c r="IL21" s="7"/>
      <c r="IM21" s="7"/>
      <c r="IN21" s="7"/>
      <c r="IO21" s="7"/>
      <c r="IP21" s="7"/>
      <c r="IQ21" s="7"/>
      <c r="IR21" s="7"/>
    </row>
    <row r="22" s="6" customFormat="true" ht="20.25" hidden="false" customHeight="true" outlineLevel="0" collapsed="false">
      <c r="A22" s="120" t="str">
        <f aca="false">TEXT(B22,"TTTT")</f>
        <v>Samstag</v>
      </c>
      <c r="B22" s="132" t="n">
        <f aca="false">($A$19+ROW(B3)-1)*(MONTH(B21+1)=MONTH($A$19))</f>
        <v>43162</v>
      </c>
      <c r="C22" s="133"/>
      <c r="D22" s="134"/>
      <c r="E22" s="124" t="str">
        <f aca="false">IF(OR(A22="Samstag",A22="Sonntag",C22="UU"),"", IF(C22="SV",D22, IF(OR($E$15="",B22&lt;$E$15),IF($N$11=0,HLOOKUP($A22,$I$9:$M$10,2,0),IF($N$11=$F$10,HLOOKUP($A22,$I$9:$M$11,3,0),"FEHLER")), IF($N$15=0,HLOOKUP($A22,$I$13:$M$14,2,0),IF($N$15=$F$14,HLOOKUP($A22,$I$13:$M$15,3,0),"FEHLER")))))</f>
        <v/>
      </c>
      <c r="F22" s="125"/>
      <c r="G22" s="125"/>
      <c r="H22" s="125"/>
      <c r="I22" s="126" t="n">
        <f aca="false">IF(OR(C22="K",C22="U",C22="F"),E22,IF(C22="SU",IF(H22="",D22,((V22-T22)-U22)+D22),IF(AND(H22="",E22=""),0,(V22-T22)-U22)))</f>
        <v>0</v>
      </c>
      <c r="J22" s="126" t="n">
        <f aca="false">IF(E22="",I22,I22-E22)</f>
        <v>0</v>
      </c>
      <c r="K22" s="127" t="n">
        <f aca="false">SUM(K21,J22)</f>
        <v>0</v>
      </c>
      <c r="L22" s="135"/>
      <c r="M22" s="135"/>
      <c r="N22" s="135"/>
      <c r="O22" s="135"/>
      <c r="P22" s="135"/>
      <c r="Q22" s="129" t="n">
        <f aca="false">IF($G$15=FALSE(),FALSE(),IF($B22&gt;=$E$15,TRUE(),FALSE()))</f>
        <v>0</v>
      </c>
      <c r="R22" s="129"/>
      <c r="S22" s="130" t="n">
        <f aca="false">IF(E22="",0,INT(E22)+((E22-INT(E22))/100*60))</f>
        <v>0</v>
      </c>
      <c r="T22" s="130" t="n">
        <f aca="false">IF(F22="",0,INT(F22)+((F22-INT(F22))*100/60))</f>
        <v>0</v>
      </c>
      <c r="U22" s="130" t="n">
        <f aca="false">IF(G22="",0,INT(G22)+((G22-INT(G22))*100/60))</f>
        <v>0</v>
      </c>
      <c r="V22" s="130" t="n">
        <f aca="false">IF(H22="",0,INT(H22)+((H22-INT(H22))*100/60))</f>
        <v>0</v>
      </c>
      <c r="W22" s="130" t="n">
        <f aca="false">IF(I22="","",INT(I22)+((I22-INT(I22))/100*60))</f>
        <v>0</v>
      </c>
      <c r="X22" s="130" t="n">
        <f aca="false">IF(J22="","",INT(J22)+((J22-INT(J22))/100*60))</f>
        <v>0</v>
      </c>
      <c r="Y22" s="130" t="n">
        <f aca="false">IF(K22="","",INT(K22)+((K22-INT(K22))/100*60))</f>
        <v>0</v>
      </c>
      <c r="Z22" s="130"/>
      <c r="AA22" s="4"/>
      <c r="AB22" s="4"/>
      <c r="AC22" s="1"/>
      <c r="AD22" s="5"/>
      <c r="AE22" s="131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7"/>
      <c r="BL22" s="7"/>
      <c r="BM22" s="7"/>
      <c r="BN22" s="7"/>
      <c r="BO22" s="7"/>
      <c r="BP22" s="7"/>
      <c r="BQ22" s="7"/>
      <c r="BR22" s="7"/>
      <c r="BS22" s="7"/>
      <c r="BT22" s="7"/>
      <c r="BU22" s="7"/>
      <c r="BV22" s="7"/>
      <c r="BW22" s="7"/>
      <c r="BX22" s="7"/>
      <c r="BY22" s="7"/>
      <c r="BZ22" s="7"/>
      <c r="CA22" s="7"/>
      <c r="CB22" s="7"/>
      <c r="CC22" s="7"/>
      <c r="CD22" s="7"/>
      <c r="CE22" s="7"/>
      <c r="CF22" s="7"/>
      <c r="CG22" s="7"/>
      <c r="CH22" s="7"/>
      <c r="CI22" s="7"/>
      <c r="CJ22" s="7"/>
      <c r="CK22" s="7"/>
      <c r="CL22" s="7"/>
      <c r="CM22" s="7"/>
      <c r="CN22" s="7"/>
      <c r="CO22" s="7"/>
      <c r="CP22" s="7"/>
      <c r="CQ22" s="7"/>
      <c r="CR22" s="7"/>
      <c r="CS22" s="7"/>
      <c r="CT22" s="7"/>
      <c r="CU22" s="7"/>
      <c r="CV22" s="7"/>
      <c r="CW22" s="7"/>
      <c r="CX22" s="7"/>
      <c r="CY22" s="7"/>
      <c r="CZ22" s="7"/>
      <c r="DA22" s="7"/>
      <c r="DB22" s="7"/>
      <c r="DC22" s="7"/>
      <c r="DD22" s="7"/>
      <c r="DE22" s="7"/>
      <c r="DF22" s="7"/>
      <c r="DG22" s="7"/>
      <c r="DH22" s="7"/>
      <c r="DI22" s="7"/>
      <c r="DJ22" s="7"/>
      <c r="DK22" s="7"/>
      <c r="DL22" s="7"/>
      <c r="DM22" s="7"/>
      <c r="DN22" s="7"/>
      <c r="DO22" s="7"/>
      <c r="DP22" s="7"/>
      <c r="DQ22" s="7"/>
      <c r="DR22" s="7"/>
      <c r="DS22" s="7"/>
      <c r="DT22" s="7"/>
      <c r="DU22" s="7"/>
      <c r="DV22" s="7"/>
      <c r="DW22" s="7"/>
      <c r="DX22" s="7"/>
      <c r="DY22" s="7"/>
      <c r="DZ22" s="7"/>
      <c r="EA22" s="7"/>
      <c r="EB22" s="7"/>
      <c r="EC22" s="7"/>
      <c r="ED22" s="7"/>
      <c r="EE22" s="7"/>
      <c r="EF22" s="7"/>
      <c r="EG22" s="7"/>
      <c r="EH22" s="7"/>
      <c r="EI22" s="7"/>
      <c r="EJ22" s="7"/>
      <c r="EK22" s="7"/>
      <c r="EL22" s="7"/>
      <c r="EM22" s="7"/>
      <c r="EN22" s="7"/>
      <c r="EO22" s="7"/>
      <c r="EP22" s="7"/>
      <c r="EQ22" s="7"/>
      <c r="ER22" s="7"/>
      <c r="ES22" s="7"/>
      <c r="ET22" s="7"/>
      <c r="EU22" s="7"/>
      <c r="EV22" s="7"/>
      <c r="EW22" s="7"/>
      <c r="EX22" s="7"/>
      <c r="EY22" s="7"/>
      <c r="EZ22" s="7"/>
      <c r="FA22" s="7"/>
      <c r="FB22" s="7"/>
      <c r="FC22" s="7"/>
      <c r="FD22" s="7"/>
      <c r="FE22" s="7"/>
      <c r="FF22" s="7"/>
      <c r="FG22" s="7"/>
      <c r="FH22" s="7"/>
      <c r="FI22" s="7"/>
      <c r="FJ22" s="7"/>
      <c r="FK22" s="7"/>
      <c r="FL22" s="7"/>
      <c r="FM22" s="7"/>
      <c r="FN22" s="7"/>
      <c r="FO22" s="7"/>
      <c r="FP22" s="7"/>
      <c r="FQ22" s="7"/>
      <c r="FR22" s="7"/>
      <c r="FS22" s="7"/>
      <c r="FT22" s="7"/>
      <c r="FU22" s="7"/>
      <c r="FV22" s="7"/>
      <c r="FW22" s="7"/>
      <c r="FX22" s="7"/>
      <c r="FY22" s="7"/>
      <c r="FZ22" s="7"/>
      <c r="GA22" s="7"/>
      <c r="GB22" s="7"/>
      <c r="GC22" s="7"/>
      <c r="GD22" s="7"/>
      <c r="GE22" s="7"/>
      <c r="GF22" s="7"/>
      <c r="GG22" s="7"/>
      <c r="GH22" s="7"/>
      <c r="GI22" s="7"/>
      <c r="GJ22" s="7"/>
      <c r="GK22" s="7"/>
      <c r="GL22" s="7"/>
      <c r="GM22" s="7"/>
      <c r="GN22" s="7"/>
      <c r="GO22" s="7"/>
      <c r="GP22" s="7"/>
      <c r="GQ22" s="7"/>
      <c r="GR22" s="7"/>
      <c r="GS22" s="7"/>
      <c r="GT22" s="7"/>
      <c r="GU22" s="7"/>
      <c r="GV22" s="7"/>
      <c r="GW22" s="7"/>
      <c r="GX22" s="7"/>
      <c r="GY22" s="7"/>
      <c r="GZ22" s="7"/>
      <c r="HA22" s="7"/>
      <c r="HB22" s="7"/>
      <c r="HC22" s="7"/>
      <c r="HD22" s="7"/>
      <c r="HE22" s="7"/>
      <c r="HF22" s="7"/>
      <c r="HG22" s="7"/>
      <c r="HH22" s="7"/>
      <c r="HI22" s="7"/>
      <c r="HJ22" s="7"/>
      <c r="HK22" s="7"/>
      <c r="HL22" s="7"/>
      <c r="HM22" s="7"/>
      <c r="HN22" s="7"/>
      <c r="HO22" s="7"/>
      <c r="HP22" s="7"/>
      <c r="HQ22" s="7"/>
      <c r="HR22" s="7"/>
      <c r="HS22" s="7"/>
      <c r="HT22" s="7"/>
      <c r="HU22" s="7"/>
      <c r="HV22" s="7"/>
      <c r="HW22" s="7"/>
      <c r="HX22" s="7"/>
      <c r="HY22" s="7"/>
      <c r="HZ22" s="7"/>
      <c r="IA22" s="7"/>
      <c r="IB22" s="7"/>
      <c r="IC22" s="7"/>
      <c r="ID22" s="7"/>
      <c r="IE22" s="7"/>
      <c r="IF22" s="7"/>
      <c r="IG22" s="7"/>
      <c r="IH22" s="7"/>
      <c r="II22" s="7"/>
      <c r="IJ22" s="7"/>
      <c r="IK22" s="7"/>
      <c r="IL22" s="7"/>
      <c r="IM22" s="7"/>
      <c r="IN22" s="7"/>
      <c r="IO22" s="7"/>
      <c r="IP22" s="7"/>
      <c r="IQ22" s="7"/>
      <c r="IR22" s="7"/>
    </row>
    <row r="23" s="6" customFormat="true" ht="20.25" hidden="false" customHeight="true" outlineLevel="0" collapsed="false">
      <c r="A23" s="120" t="str">
        <f aca="false">TEXT(B23,"TTTT")</f>
        <v>Sonntag</v>
      </c>
      <c r="B23" s="132" t="n">
        <f aca="false">($A$19+ROW(B4)-1)*(MONTH(B22+1)=MONTH($A$19))</f>
        <v>43163</v>
      </c>
      <c r="C23" s="133"/>
      <c r="D23" s="134"/>
      <c r="E23" s="124" t="str">
        <f aca="false">IF(OR(A23="Samstag",A23="Sonntag",C23="UU"),"", IF(C23="SV",D23, IF(OR($E$15="",B23&lt;$E$15),IF($N$11=0,HLOOKUP($A23,$I$9:$M$10,2,0),IF($N$11=$F$10,HLOOKUP($A23,$I$9:$M$11,3,0),"FEHLER")), IF($N$15=0,HLOOKUP($A23,$I$13:$M$14,2,0),IF($N$15=$F$14,HLOOKUP($A23,$I$13:$M$15,3,0),"FEHLER")))))</f>
        <v/>
      </c>
      <c r="F23" s="125"/>
      <c r="G23" s="125"/>
      <c r="H23" s="125"/>
      <c r="I23" s="126" t="n">
        <f aca="false">IF(OR(C23="K",C23="U",C23="F"),E23,IF(C23="SU",IF(H23="",D23,((V23-T23)-U23)+D23),IF(AND(H23="",E23=""),0,(V23-T23)-U23)))</f>
        <v>0</v>
      </c>
      <c r="J23" s="126" t="n">
        <f aca="false">IF(E23="",I23,I23-E23)</f>
        <v>0</v>
      </c>
      <c r="K23" s="127" t="n">
        <f aca="false">SUM(K22,J23)</f>
        <v>0</v>
      </c>
      <c r="L23" s="135"/>
      <c r="M23" s="135"/>
      <c r="N23" s="135"/>
      <c r="O23" s="135"/>
      <c r="P23" s="135"/>
      <c r="Q23" s="129" t="n">
        <f aca="false">IF($G$15=FALSE(),FALSE(),IF($B23&gt;=$E$15,TRUE(),FALSE()))</f>
        <v>0</v>
      </c>
      <c r="R23" s="129"/>
      <c r="S23" s="130" t="n">
        <f aca="false">IF(E23="",0,INT(E23)+((E23-INT(E23))/100*60))</f>
        <v>0</v>
      </c>
      <c r="T23" s="130" t="n">
        <f aca="false">IF(F23="",0,INT(F23)+((F23-INT(F23))*100/60))</f>
        <v>0</v>
      </c>
      <c r="U23" s="130" t="n">
        <f aca="false">IF(G23="",0,INT(G23)+((G23-INT(G23))*100/60))</f>
        <v>0</v>
      </c>
      <c r="V23" s="130" t="n">
        <f aca="false">IF(H23="",0,INT(H23)+((H23-INT(H23))*100/60))</f>
        <v>0</v>
      </c>
      <c r="W23" s="130" t="n">
        <f aca="false">IF(I23="","",INT(I23)+((I23-INT(I23))/100*60))</f>
        <v>0</v>
      </c>
      <c r="X23" s="130" t="n">
        <f aca="false">IF(J23="","",INT(J23)+((J23-INT(J23))/100*60))</f>
        <v>0</v>
      </c>
      <c r="Y23" s="130" t="n">
        <f aca="false">IF(K23="","",INT(K23)+((K23-INT(K23))/100*60))</f>
        <v>0</v>
      </c>
      <c r="Z23" s="130"/>
      <c r="AA23" s="4"/>
      <c r="AB23" s="4"/>
      <c r="AC23" s="1"/>
      <c r="AD23" s="5"/>
      <c r="AE23" s="131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  <c r="BJ23" s="7"/>
      <c r="BK23" s="7"/>
      <c r="BL23" s="7"/>
      <c r="BM23" s="7"/>
      <c r="BN23" s="7"/>
      <c r="BO23" s="7"/>
      <c r="BP23" s="7"/>
      <c r="BQ23" s="7"/>
      <c r="BR23" s="7"/>
      <c r="BS23" s="7"/>
      <c r="BT23" s="7"/>
      <c r="BU23" s="7"/>
      <c r="BV23" s="7"/>
      <c r="BW23" s="7"/>
      <c r="BX23" s="7"/>
      <c r="BY23" s="7"/>
      <c r="BZ23" s="7"/>
      <c r="CA23" s="7"/>
      <c r="CB23" s="7"/>
      <c r="CC23" s="7"/>
      <c r="CD23" s="7"/>
      <c r="CE23" s="7"/>
      <c r="CF23" s="7"/>
      <c r="CG23" s="7"/>
      <c r="CH23" s="7"/>
      <c r="CI23" s="7"/>
      <c r="CJ23" s="7"/>
      <c r="CK23" s="7"/>
      <c r="CL23" s="7"/>
      <c r="CM23" s="7"/>
      <c r="CN23" s="7"/>
      <c r="CO23" s="7"/>
      <c r="CP23" s="7"/>
      <c r="CQ23" s="7"/>
      <c r="CR23" s="7"/>
      <c r="CS23" s="7"/>
      <c r="CT23" s="7"/>
      <c r="CU23" s="7"/>
      <c r="CV23" s="7"/>
      <c r="CW23" s="7"/>
      <c r="CX23" s="7"/>
      <c r="CY23" s="7"/>
      <c r="CZ23" s="7"/>
      <c r="DA23" s="7"/>
      <c r="DB23" s="7"/>
      <c r="DC23" s="7"/>
      <c r="DD23" s="7"/>
      <c r="DE23" s="7"/>
      <c r="DF23" s="7"/>
      <c r="DG23" s="7"/>
      <c r="DH23" s="7"/>
      <c r="DI23" s="7"/>
      <c r="DJ23" s="7"/>
      <c r="DK23" s="7"/>
      <c r="DL23" s="7"/>
      <c r="DM23" s="7"/>
      <c r="DN23" s="7"/>
      <c r="DO23" s="7"/>
      <c r="DP23" s="7"/>
      <c r="DQ23" s="7"/>
      <c r="DR23" s="7"/>
      <c r="DS23" s="7"/>
      <c r="DT23" s="7"/>
      <c r="DU23" s="7"/>
      <c r="DV23" s="7"/>
      <c r="DW23" s="7"/>
      <c r="DX23" s="7"/>
      <c r="DY23" s="7"/>
      <c r="DZ23" s="7"/>
      <c r="EA23" s="7"/>
      <c r="EB23" s="7"/>
      <c r="EC23" s="7"/>
      <c r="ED23" s="7"/>
      <c r="EE23" s="7"/>
      <c r="EF23" s="7"/>
      <c r="EG23" s="7"/>
      <c r="EH23" s="7"/>
      <c r="EI23" s="7"/>
      <c r="EJ23" s="7"/>
      <c r="EK23" s="7"/>
      <c r="EL23" s="7"/>
      <c r="EM23" s="7"/>
      <c r="EN23" s="7"/>
      <c r="EO23" s="7"/>
      <c r="EP23" s="7"/>
      <c r="EQ23" s="7"/>
      <c r="ER23" s="7"/>
      <c r="ES23" s="7"/>
      <c r="ET23" s="7"/>
      <c r="EU23" s="7"/>
      <c r="EV23" s="7"/>
      <c r="EW23" s="7"/>
      <c r="EX23" s="7"/>
      <c r="EY23" s="7"/>
      <c r="EZ23" s="7"/>
      <c r="FA23" s="7"/>
      <c r="FB23" s="7"/>
      <c r="FC23" s="7"/>
      <c r="FD23" s="7"/>
      <c r="FE23" s="7"/>
      <c r="FF23" s="7"/>
      <c r="FG23" s="7"/>
      <c r="FH23" s="7"/>
      <c r="FI23" s="7"/>
      <c r="FJ23" s="7"/>
      <c r="FK23" s="7"/>
      <c r="FL23" s="7"/>
      <c r="FM23" s="7"/>
      <c r="FN23" s="7"/>
      <c r="FO23" s="7"/>
      <c r="FP23" s="7"/>
      <c r="FQ23" s="7"/>
      <c r="FR23" s="7"/>
      <c r="FS23" s="7"/>
      <c r="FT23" s="7"/>
      <c r="FU23" s="7"/>
      <c r="FV23" s="7"/>
      <c r="FW23" s="7"/>
      <c r="FX23" s="7"/>
      <c r="FY23" s="7"/>
      <c r="FZ23" s="7"/>
      <c r="GA23" s="7"/>
      <c r="GB23" s="7"/>
      <c r="GC23" s="7"/>
      <c r="GD23" s="7"/>
      <c r="GE23" s="7"/>
      <c r="GF23" s="7"/>
      <c r="GG23" s="7"/>
      <c r="GH23" s="7"/>
      <c r="GI23" s="7"/>
      <c r="GJ23" s="7"/>
      <c r="GK23" s="7"/>
      <c r="GL23" s="7"/>
      <c r="GM23" s="7"/>
      <c r="GN23" s="7"/>
      <c r="GO23" s="7"/>
      <c r="GP23" s="7"/>
      <c r="GQ23" s="7"/>
      <c r="GR23" s="7"/>
      <c r="GS23" s="7"/>
      <c r="GT23" s="7"/>
      <c r="GU23" s="7"/>
      <c r="GV23" s="7"/>
      <c r="GW23" s="7"/>
      <c r="GX23" s="7"/>
      <c r="GY23" s="7"/>
      <c r="GZ23" s="7"/>
      <c r="HA23" s="7"/>
      <c r="HB23" s="7"/>
      <c r="HC23" s="7"/>
      <c r="HD23" s="7"/>
      <c r="HE23" s="7"/>
      <c r="HF23" s="7"/>
      <c r="HG23" s="7"/>
      <c r="HH23" s="7"/>
      <c r="HI23" s="7"/>
      <c r="HJ23" s="7"/>
      <c r="HK23" s="7"/>
      <c r="HL23" s="7"/>
      <c r="HM23" s="7"/>
      <c r="HN23" s="7"/>
      <c r="HO23" s="7"/>
      <c r="HP23" s="7"/>
      <c r="HQ23" s="7"/>
      <c r="HR23" s="7"/>
      <c r="HS23" s="7"/>
      <c r="HT23" s="7"/>
      <c r="HU23" s="7"/>
      <c r="HV23" s="7"/>
      <c r="HW23" s="7"/>
      <c r="HX23" s="7"/>
      <c r="HY23" s="7"/>
      <c r="HZ23" s="7"/>
      <c r="IA23" s="7"/>
      <c r="IB23" s="7"/>
      <c r="IC23" s="7"/>
      <c r="ID23" s="7"/>
      <c r="IE23" s="7"/>
      <c r="IF23" s="7"/>
      <c r="IG23" s="7"/>
      <c r="IH23" s="7"/>
      <c r="II23" s="7"/>
      <c r="IJ23" s="7"/>
      <c r="IK23" s="7"/>
      <c r="IL23" s="7"/>
      <c r="IM23" s="7"/>
      <c r="IN23" s="7"/>
      <c r="IO23" s="7"/>
      <c r="IP23" s="7"/>
      <c r="IQ23" s="7"/>
      <c r="IR23" s="7"/>
    </row>
    <row r="24" s="6" customFormat="true" ht="20.25" hidden="false" customHeight="true" outlineLevel="0" collapsed="false">
      <c r="A24" s="120" t="str">
        <f aca="false">TEXT(B24,"TTTT")</f>
        <v>Montag</v>
      </c>
      <c r="B24" s="132" t="n">
        <f aca="false">($A$19+ROW(B5)-1)*(MONTH(B23+1)=MONTH($A$19))</f>
        <v>43164</v>
      </c>
      <c r="C24" s="133"/>
      <c r="D24" s="134"/>
      <c r="E24" s="124" t="n">
        <f aca="false">IF(OR(A24="Samstag",A24="Sonntag",C24="UU"),"", IF(C24="SV",D24, IF(OR($E$15="",B24&lt;$E$15),IF($N$11=0,HLOOKUP($A24,$I$9:$M$10,2,0),IF($N$11=$F$10,HLOOKUP($A24,$I$9:$M$11,3,0),"FEHLER")), IF($N$15=0,HLOOKUP($A24,$I$13:$M$14,2,0),IF($N$15=$F$14,HLOOKUP($A24,$I$13:$M$15,3,0),"FEHLER")))))</f>
        <v>0</v>
      </c>
      <c r="F24" s="125"/>
      <c r="G24" s="125"/>
      <c r="H24" s="125"/>
      <c r="I24" s="126" t="n">
        <f aca="false">IF(OR(C24="K",C24="U",C24="F"),E24,IF(C24="SU",IF(H24="",D24,((V24-T24)-U24)+D24),IF(AND(H24="",E24=""),0,(V24-T24)-U24)))</f>
        <v>0</v>
      </c>
      <c r="J24" s="126" t="n">
        <f aca="false">IF(E24="",I24,I24-E24)</f>
        <v>0</v>
      </c>
      <c r="K24" s="127" t="n">
        <f aca="false">SUM(K23,J24)</f>
        <v>0</v>
      </c>
      <c r="L24" s="135"/>
      <c r="M24" s="135"/>
      <c r="N24" s="135"/>
      <c r="O24" s="135"/>
      <c r="P24" s="135"/>
      <c r="Q24" s="129" t="n">
        <f aca="false">IF($G$15=FALSE(),FALSE(),IF($B24&gt;=$E$15,TRUE(),FALSE()))</f>
        <v>0</v>
      </c>
      <c r="R24" s="129"/>
      <c r="S24" s="130" t="n">
        <f aca="false">IF(E24="",0,INT(E24)+((E24-INT(E24))/100*60))</f>
        <v>0</v>
      </c>
      <c r="T24" s="130" t="n">
        <f aca="false">IF(F24="",0,INT(F24)+((F24-INT(F24))*100/60))</f>
        <v>0</v>
      </c>
      <c r="U24" s="130" t="n">
        <f aca="false">IF(G24="",0,INT(G24)+((G24-INT(G24))*100/60))</f>
        <v>0</v>
      </c>
      <c r="V24" s="130" t="n">
        <f aca="false">IF(H24="",0,INT(H24)+((H24-INT(H24))*100/60))</f>
        <v>0</v>
      </c>
      <c r="W24" s="130" t="n">
        <f aca="false">IF(I24="","",INT(I24)+((I24-INT(I24))/100*60))</f>
        <v>0</v>
      </c>
      <c r="X24" s="130" t="n">
        <f aca="false">IF(J24="","",INT(J24)+((J24-INT(J24))/100*60))</f>
        <v>0</v>
      </c>
      <c r="Y24" s="130" t="n">
        <f aca="false">IF(K24="","",INT(K24)+((K24-INT(K24))/100*60))</f>
        <v>0</v>
      </c>
      <c r="Z24" s="130"/>
      <c r="AA24" s="4"/>
      <c r="AB24" s="4"/>
      <c r="AC24" s="1"/>
      <c r="AD24" s="5"/>
      <c r="AE24" s="131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7"/>
      <c r="BL24" s="7"/>
      <c r="BM24" s="7"/>
      <c r="BN24" s="7"/>
      <c r="BO24" s="7"/>
      <c r="BP24" s="7"/>
      <c r="BQ24" s="7"/>
      <c r="BR24" s="7"/>
      <c r="BS24" s="7"/>
      <c r="BT24" s="7"/>
      <c r="BU24" s="7"/>
      <c r="BV24" s="7"/>
      <c r="BW24" s="7"/>
      <c r="BX24" s="7"/>
      <c r="BY24" s="7"/>
      <c r="BZ24" s="7"/>
      <c r="CA24" s="7"/>
      <c r="CB24" s="7"/>
      <c r="CC24" s="7"/>
      <c r="CD24" s="7"/>
      <c r="CE24" s="7"/>
      <c r="CF24" s="7"/>
      <c r="CG24" s="7"/>
      <c r="CH24" s="7"/>
      <c r="CI24" s="7"/>
      <c r="CJ24" s="7"/>
      <c r="CK24" s="7"/>
      <c r="CL24" s="7"/>
      <c r="CM24" s="7"/>
      <c r="CN24" s="7"/>
      <c r="CO24" s="7"/>
      <c r="CP24" s="7"/>
      <c r="CQ24" s="7"/>
      <c r="CR24" s="7"/>
      <c r="CS24" s="7"/>
      <c r="CT24" s="7"/>
      <c r="CU24" s="7"/>
      <c r="CV24" s="7"/>
      <c r="CW24" s="7"/>
      <c r="CX24" s="7"/>
      <c r="CY24" s="7"/>
      <c r="CZ24" s="7"/>
      <c r="DA24" s="7"/>
      <c r="DB24" s="7"/>
      <c r="DC24" s="7"/>
      <c r="DD24" s="7"/>
      <c r="DE24" s="7"/>
      <c r="DF24" s="7"/>
      <c r="DG24" s="7"/>
      <c r="DH24" s="7"/>
      <c r="DI24" s="7"/>
      <c r="DJ24" s="7"/>
      <c r="DK24" s="7"/>
      <c r="DL24" s="7"/>
      <c r="DM24" s="7"/>
      <c r="DN24" s="7"/>
      <c r="DO24" s="7"/>
      <c r="DP24" s="7"/>
      <c r="DQ24" s="7"/>
      <c r="DR24" s="7"/>
      <c r="DS24" s="7"/>
      <c r="DT24" s="7"/>
      <c r="DU24" s="7"/>
      <c r="DV24" s="7"/>
      <c r="DW24" s="7"/>
      <c r="DX24" s="7"/>
      <c r="DY24" s="7"/>
      <c r="DZ24" s="7"/>
      <c r="EA24" s="7"/>
      <c r="EB24" s="7"/>
      <c r="EC24" s="7"/>
      <c r="ED24" s="7"/>
      <c r="EE24" s="7"/>
      <c r="EF24" s="7"/>
      <c r="EG24" s="7"/>
      <c r="EH24" s="7"/>
      <c r="EI24" s="7"/>
      <c r="EJ24" s="7"/>
      <c r="EK24" s="7"/>
      <c r="EL24" s="7"/>
      <c r="EM24" s="7"/>
      <c r="EN24" s="7"/>
      <c r="EO24" s="7"/>
      <c r="EP24" s="7"/>
      <c r="EQ24" s="7"/>
      <c r="ER24" s="7"/>
      <c r="ES24" s="7"/>
      <c r="ET24" s="7"/>
      <c r="EU24" s="7"/>
      <c r="EV24" s="7"/>
      <c r="EW24" s="7"/>
      <c r="EX24" s="7"/>
      <c r="EY24" s="7"/>
      <c r="EZ24" s="7"/>
      <c r="FA24" s="7"/>
      <c r="FB24" s="7"/>
      <c r="FC24" s="7"/>
      <c r="FD24" s="7"/>
      <c r="FE24" s="7"/>
      <c r="FF24" s="7"/>
      <c r="FG24" s="7"/>
      <c r="FH24" s="7"/>
      <c r="FI24" s="7"/>
      <c r="FJ24" s="7"/>
      <c r="FK24" s="7"/>
      <c r="FL24" s="7"/>
      <c r="FM24" s="7"/>
      <c r="FN24" s="7"/>
      <c r="FO24" s="7"/>
      <c r="FP24" s="7"/>
      <c r="FQ24" s="7"/>
      <c r="FR24" s="7"/>
      <c r="FS24" s="7"/>
      <c r="FT24" s="7"/>
      <c r="FU24" s="7"/>
      <c r="FV24" s="7"/>
      <c r="FW24" s="7"/>
      <c r="FX24" s="7"/>
      <c r="FY24" s="7"/>
      <c r="FZ24" s="7"/>
      <c r="GA24" s="7"/>
      <c r="GB24" s="7"/>
      <c r="GC24" s="7"/>
      <c r="GD24" s="7"/>
      <c r="GE24" s="7"/>
      <c r="GF24" s="7"/>
      <c r="GG24" s="7"/>
      <c r="GH24" s="7"/>
      <c r="GI24" s="7"/>
      <c r="GJ24" s="7"/>
      <c r="GK24" s="7"/>
      <c r="GL24" s="7"/>
      <c r="GM24" s="7"/>
      <c r="GN24" s="7"/>
      <c r="GO24" s="7"/>
      <c r="GP24" s="7"/>
      <c r="GQ24" s="7"/>
      <c r="GR24" s="7"/>
      <c r="GS24" s="7"/>
      <c r="GT24" s="7"/>
      <c r="GU24" s="7"/>
      <c r="GV24" s="7"/>
      <c r="GW24" s="7"/>
      <c r="GX24" s="7"/>
      <c r="GY24" s="7"/>
      <c r="GZ24" s="7"/>
      <c r="HA24" s="7"/>
      <c r="HB24" s="7"/>
      <c r="HC24" s="7"/>
      <c r="HD24" s="7"/>
      <c r="HE24" s="7"/>
      <c r="HF24" s="7"/>
      <c r="HG24" s="7"/>
      <c r="HH24" s="7"/>
      <c r="HI24" s="7"/>
      <c r="HJ24" s="7"/>
      <c r="HK24" s="7"/>
      <c r="HL24" s="7"/>
      <c r="HM24" s="7"/>
      <c r="HN24" s="7"/>
      <c r="HO24" s="7"/>
      <c r="HP24" s="7"/>
      <c r="HQ24" s="7"/>
      <c r="HR24" s="7"/>
      <c r="HS24" s="7"/>
      <c r="HT24" s="7"/>
      <c r="HU24" s="7"/>
      <c r="HV24" s="7"/>
      <c r="HW24" s="7"/>
      <c r="HX24" s="7"/>
      <c r="HY24" s="7"/>
      <c r="HZ24" s="7"/>
      <c r="IA24" s="7"/>
      <c r="IB24" s="7"/>
      <c r="IC24" s="7"/>
      <c r="ID24" s="7"/>
      <c r="IE24" s="7"/>
      <c r="IF24" s="7"/>
      <c r="IG24" s="7"/>
      <c r="IH24" s="7"/>
      <c r="II24" s="7"/>
      <c r="IJ24" s="7"/>
      <c r="IK24" s="7"/>
      <c r="IL24" s="7"/>
      <c r="IM24" s="7"/>
      <c r="IN24" s="7"/>
      <c r="IO24" s="7"/>
      <c r="IP24" s="7"/>
      <c r="IQ24" s="7"/>
      <c r="IR24" s="7"/>
    </row>
    <row r="25" s="6" customFormat="true" ht="20.25" hidden="false" customHeight="true" outlineLevel="0" collapsed="false">
      <c r="A25" s="120" t="str">
        <f aca="false">TEXT(B25,"TTTT")</f>
        <v>Dienstag</v>
      </c>
      <c r="B25" s="132" t="n">
        <f aca="false">($A$19+ROW(B6)-1)*(MONTH(B24+1)=MONTH($A$19))</f>
        <v>43165</v>
      </c>
      <c r="C25" s="133"/>
      <c r="D25" s="134"/>
      <c r="E25" s="124" t="n">
        <f aca="false">IF(OR(A25="Samstag",A25="Sonntag",C25="UU"),"", IF(C25="SV",D25, IF(OR($E$15="",B25&lt;$E$15),IF($N$11=0,HLOOKUP($A25,$I$9:$M$10,2,0),IF($N$11=$F$10,HLOOKUP($A25,$I$9:$M$11,3,0),"FEHLER")), IF($N$15=0,HLOOKUP($A25,$I$13:$M$14,2,0),IF($N$15=$F$14,HLOOKUP($A25,$I$13:$M$15,3,0),"FEHLER")))))</f>
        <v>0</v>
      </c>
      <c r="F25" s="125"/>
      <c r="G25" s="125"/>
      <c r="H25" s="125"/>
      <c r="I25" s="126" t="n">
        <f aca="false">IF(OR(C25="K",C25="U",C25="F"),E25,IF(C25="SU",IF(H25="",D25,((V25-T25)-U25)+D25),IF(AND(H25="",E25=""),0,(V25-T25)-U25)))</f>
        <v>0</v>
      </c>
      <c r="J25" s="126" t="n">
        <f aca="false">IF(E25="",I25,I25-E25)</f>
        <v>0</v>
      </c>
      <c r="K25" s="127" t="n">
        <f aca="false">SUM(K24,J25)</f>
        <v>0</v>
      </c>
      <c r="L25" s="135"/>
      <c r="M25" s="135"/>
      <c r="N25" s="135"/>
      <c r="O25" s="135"/>
      <c r="P25" s="135"/>
      <c r="Q25" s="129" t="n">
        <f aca="false">IF($G$15=FALSE(),FALSE(),IF($B25&gt;=$E$15,TRUE(),FALSE()))</f>
        <v>0</v>
      </c>
      <c r="R25" s="129"/>
      <c r="S25" s="130" t="n">
        <f aca="false">IF(E25="",0,INT(E25)+((E25-INT(E25))/100*60))</f>
        <v>0</v>
      </c>
      <c r="T25" s="130" t="n">
        <f aca="false">IF(F25="",0,INT(F25)+((F25-INT(F25))*100/60))</f>
        <v>0</v>
      </c>
      <c r="U25" s="130" t="n">
        <f aca="false">IF(G25="",0,INT(G25)+((G25-INT(G25))*100/60))</f>
        <v>0</v>
      </c>
      <c r="V25" s="130" t="n">
        <f aca="false">IF(H25="",0,INT(H25)+((H25-INT(H25))*100/60))</f>
        <v>0</v>
      </c>
      <c r="W25" s="130" t="n">
        <f aca="false">IF(I25="","",INT(I25)+((I25-INT(I25))/100*60))</f>
        <v>0</v>
      </c>
      <c r="X25" s="130" t="n">
        <f aca="false">IF(J25="","",INT(J25)+((J25-INT(J25))/100*60))</f>
        <v>0</v>
      </c>
      <c r="Y25" s="130" t="n">
        <f aca="false">IF(K25="","",INT(K25)+((K25-INT(K25))/100*60))</f>
        <v>0</v>
      </c>
      <c r="Z25" s="130"/>
      <c r="AA25" s="4"/>
      <c r="AB25" s="4"/>
      <c r="AC25" s="1"/>
      <c r="AD25" s="5"/>
      <c r="AE25" s="131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  <c r="BJ25" s="7"/>
      <c r="BK25" s="7"/>
      <c r="BL25" s="7"/>
      <c r="BM25" s="7"/>
      <c r="BN25" s="7"/>
      <c r="BO25" s="7"/>
      <c r="BP25" s="7"/>
      <c r="BQ25" s="7"/>
      <c r="BR25" s="7"/>
      <c r="BS25" s="7"/>
      <c r="BT25" s="7"/>
      <c r="BU25" s="7"/>
      <c r="BV25" s="7"/>
      <c r="BW25" s="7"/>
      <c r="BX25" s="7"/>
      <c r="BY25" s="7"/>
      <c r="BZ25" s="7"/>
      <c r="CA25" s="7"/>
      <c r="CB25" s="7"/>
      <c r="CC25" s="7"/>
      <c r="CD25" s="7"/>
      <c r="CE25" s="7"/>
      <c r="CF25" s="7"/>
      <c r="CG25" s="7"/>
      <c r="CH25" s="7"/>
      <c r="CI25" s="7"/>
      <c r="CJ25" s="7"/>
      <c r="CK25" s="7"/>
      <c r="CL25" s="7"/>
      <c r="CM25" s="7"/>
      <c r="CN25" s="7"/>
      <c r="CO25" s="7"/>
      <c r="CP25" s="7"/>
      <c r="CQ25" s="7"/>
      <c r="CR25" s="7"/>
      <c r="CS25" s="7"/>
      <c r="CT25" s="7"/>
      <c r="CU25" s="7"/>
      <c r="CV25" s="7"/>
      <c r="CW25" s="7"/>
      <c r="CX25" s="7"/>
      <c r="CY25" s="7"/>
      <c r="CZ25" s="7"/>
      <c r="DA25" s="7"/>
      <c r="DB25" s="7"/>
      <c r="DC25" s="7"/>
      <c r="DD25" s="7"/>
      <c r="DE25" s="7"/>
      <c r="DF25" s="7"/>
      <c r="DG25" s="7"/>
      <c r="DH25" s="7"/>
      <c r="DI25" s="7"/>
      <c r="DJ25" s="7"/>
      <c r="DK25" s="7"/>
      <c r="DL25" s="7"/>
      <c r="DM25" s="7"/>
      <c r="DN25" s="7"/>
      <c r="DO25" s="7"/>
      <c r="DP25" s="7"/>
      <c r="DQ25" s="7"/>
      <c r="DR25" s="7"/>
      <c r="DS25" s="7"/>
      <c r="DT25" s="7"/>
      <c r="DU25" s="7"/>
      <c r="DV25" s="7"/>
      <c r="DW25" s="7"/>
      <c r="DX25" s="7"/>
      <c r="DY25" s="7"/>
      <c r="DZ25" s="7"/>
      <c r="EA25" s="7"/>
      <c r="EB25" s="7"/>
      <c r="EC25" s="7"/>
      <c r="ED25" s="7"/>
      <c r="EE25" s="7"/>
      <c r="EF25" s="7"/>
      <c r="EG25" s="7"/>
      <c r="EH25" s="7"/>
      <c r="EI25" s="7"/>
      <c r="EJ25" s="7"/>
      <c r="EK25" s="7"/>
      <c r="EL25" s="7"/>
      <c r="EM25" s="7"/>
      <c r="EN25" s="7"/>
      <c r="EO25" s="7"/>
      <c r="EP25" s="7"/>
      <c r="EQ25" s="7"/>
      <c r="ER25" s="7"/>
      <c r="ES25" s="7"/>
      <c r="ET25" s="7"/>
      <c r="EU25" s="7"/>
      <c r="EV25" s="7"/>
      <c r="EW25" s="7"/>
      <c r="EX25" s="7"/>
      <c r="EY25" s="7"/>
      <c r="EZ25" s="7"/>
      <c r="FA25" s="7"/>
      <c r="FB25" s="7"/>
      <c r="FC25" s="7"/>
      <c r="FD25" s="7"/>
      <c r="FE25" s="7"/>
      <c r="FF25" s="7"/>
      <c r="FG25" s="7"/>
      <c r="FH25" s="7"/>
      <c r="FI25" s="7"/>
      <c r="FJ25" s="7"/>
      <c r="FK25" s="7"/>
      <c r="FL25" s="7"/>
      <c r="FM25" s="7"/>
      <c r="FN25" s="7"/>
      <c r="FO25" s="7"/>
      <c r="FP25" s="7"/>
      <c r="FQ25" s="7"/>
      <c r="FR25" s="7"/>
      <c r="FS25" s="7"/>
      <c r="FT25" s="7"/>
      <c r="FU25" s="7"/>
      <c r="FV25" s="7"/>
      <c r="FW25" s="7"/>
      <c r="FX25" s="7"/>
      <c r="FY25" s="7"/>
      <c r="FZ25" s="7"/>
      <c r="GA25" s="7"/>
      <c r="GB25" s="7"/>
      <c r="GC25" s="7"/>
      <c r="GD25" s="7"/>
      <c r="GE25" s="7"/>
      <c r="GF25" s="7"/>
      <c r="GG25" s="7"/>
      <c r="GH25" s="7"/>
      <c r="GI25" s="7"/>
      <c r="GJ25" s="7"/>
      <c r="GK25" s="7"/>
      <c r="GL25" s="7"/>
      <c r="GM25" s="7"/>
      <c r="GN25" s="7"/>
      <c r="GO25" s="7"/>
      <c r="GP25" s="7"/>
      <c r="GQ25" s="7"/>
      <c r="GR25" s="7"/>
      <c r="GS25" s="7"/>
      <c r="GT25" s="7"/>
      <c r="GU25" s="7"/>
      <c r="GV25" s="7"/>
      <c r="GW25" s="7"/>
      <c r="GX25" s="7"/>
      <c r="GY25" s="7"/>
      <c r="GZ25" s="7"/>
      <c r="HA25" s="7"/>
      <c r="HB25" s="7"/>
      <c r="HC25" s="7"/>
      <c r="HD25" s="7"/>
      <c r="HE25" s="7"/>
      <c r="HF25" s="7"/>
      <c r="HG25" s="7"/>
      <c r="HH25" s="7"/>
      <c r="HI25" s="7"/>
      <c r="HJ25" s="7"/>
      <c r="HK25" s="7"/>
      <c r="HL25" s="7"/>
      <c r="HM25" s="7"/>
      <c r="HN25" s="7"/>
      <c r="HO25" s="7"/>
      <c r="HP25" s="7"/>
      <c r="HQ25" s="7"/>
      <c r="HR25" s="7"/>
      <c r="HS25" s="7"/>
      <c r="HT25" s="7"/>
      <c r="HU25" s="7"/>
      <c r="HV25" s="7"/>
      <c r="HW25" s="7"/>
      <c r="HX25" s="7"/>
      <c r="HY25" s="7"/>
      <c r="HZ25" s="7"/>
      <c r="IA25" s="7"/>
      <c r="IB25" s="7"/>
      <c r="IC25" s="7"/>
      <c r="ID25" s="7"/>
      <c r="IE25" s="7"/>
      <c r="IF25" s="7"/>
      <c r="IG25" s="7"/>
      <c r="IH25" s="7"/>
      <c r="II25" s="7"/>
      <c r="IJ25" s="7"/>
      <c r="IK25" s="7"/>
      <c r="IL25" s="7"/>
      <c r="IM25" s="7"/>
      <c r="IN25" s="7"/>
      <c r="IO25" s="7"/>
      <c r="IP25" s="7"/>
      <c r="IQ25" s="7"/>
      <c r="IR25" s="7"/>
    </row>
    <row r="26" s="6" customFormat="true" ht="20.25" hidden="false" customHeight="true" outlineLevel="0" collapsed="false">
      <c r="A26" s="120" t="str">
        <f aca="false">TEXT(B26,"TTTT")</f>
        <v>Mittwoch</v>
      </c>
      <c r="B26" s="132" t="n">
        <f aca="false">($A$19+ROW(B7)-1)*(MONTH(B25+1)=MONTH($A$19))</f>
        <v>43166</v>
      </c>
      <c r="C26" s="133"/>
      <c r="D26" s="134"/>
      <c r="E26" s="124" t="n">
        <f aca="false">IF(OR(A26="Samstag",A26="Sonntag",C26="UU"),"", IF(C26="SV",D26, IF(OR($E$15="",B26&lt;$E$15),IF($N$11=0,HLOOKUP($A26,$I$9:$M$10,2,0),IF($N$11=$F$10,HLOOKUP($A26,$I$9:$M$11,3,0),"FEHLER")), IF($N$15=0,HLOOKUP($A26,$I$13:$M$14,2,0),IF($N$15=$F$14,HLOOKUP($A26,$I$13:$M$15,3,0),"FEHLER")))))</f>
        <v>0</v>
      </c>
      <c r="F26" s="125"/>
      <c r="G26" s="125"/>
      <c r="H26" s="125"/>
      <c r="I26" s="126" t="n">
        <f aca="false">IF(OR(C26="K",C26="U",C26="F"),E26,IF(C26="SU",IF(H26="",D26,((V26-T26)-U26)+D26),IF(AND(H26="",E26=""),0,(V26-T26)-U26)))</f>
        <v>0</v>
      </c>
      <c r="J26" s="126" t="n">
        <f aca="false">IF(E26="",I26,I26-E26)</f>
        <v>0</v>
      </c>
      <c r="K26" s="127" t="n">
        <f aca="false">SUM(K25,J26)</f>
        <v>0</v>
      </c>
      <c r="L26" s="135"/>
      <c r="M26" s="135"/>
      <c r="N26" s="135"/>
      <c r="O26" s="135"/>
      <c r="P26" s="135"/>
      <c r="Q26" s="129" t="n">
        <f aca="false">IF($G$15=FALSE(),FALSE(),IF($B26&gt;=$E$15,TRUE(),FALSE()))</f>
        <v>0</v>
      </c>
      <c r="R26" s="129"/>
      <c r="S26" s="130" t="n">
        <f aca="false">IF(E26="",0,INT(E26)+((E26-INT(E26))/100*60))</f>
        <v>0</v>
      </c>
      <c r="T26" s="130" t="n">
        <f aca="false">IF(F26="",0,INT(F26)+((F26-INT(F26))*100/60))</f>
        <v>0</v>
      </c>
      <c r="U26" s="130" t="n">
        <f aca="false">IF(G26="",0,INT(G26)+((G26-INT(G26))*100/60))</f>
        <v>0</v>
      </c>
      <c r="V26" s="130" t="n">
        <f aca="false">IF(H26="",0,INT(H26)+((H26-INT(H26))*100/60))</f>
        <v>0</v>
      </c>
      <c r="W26" s="130" t="n">
        <f aca="false">IF(I26="","",INT(I26)+((I26-INT(I26))/100*60))</f>
        <v>0</v>
      </c>
      <c r="X26" s="130" t="n">
        <f aca="false">IF(J26="","",INT(J26)+((J26-INT(J26))/100*60))</f>
        <v>0</v>
      </c>
      <c r="Y26" s="130" t="n">
        <f aca="false">IF(K26="","",INT(K26)+((K26-INT(K26))/100*60))</f>
        <v>0</v>
      </c>
      <c r="Z26" s="130"/>
      <c r="AA26" s="4"/>
      <c r="AB26" s="4"/>
      <c r="AC26" s="1"/>
      <c r="AD26" s="5"/>
      <c r="AE26" s="131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7"/>
      <c r="BP26" s="7"/>
      <c r="BQ26" s="7"/>
      <c r="BR26" s="7"/>
      <c r="BS26" s="7"/>
      <c r="BT26" s="7"/>
      <c r="BU26" s="7"/>
      <c r="BV26" s="7"/>
      <c r="BW26" s="7"/>
      <c r="BX26" s="7"/>
      <c r="BY26" s="7"/>
      <c r="BZ26" s="7"/>
      <c r="CA26" s="7"/>
      <c r="CB26" s="7"/>
      <c r="CC26" s="7"/>
      <c r="CD26" s="7"/>
      <c r="CE26" s="7"/>
      <c r="CF26" s="7"/>
      <c r="CG26" s="7"/>
      <c r="CH26" s="7"/>
      <c r="CI26" s="7"/>
      <c r="CJ26" s="7"/>
      <c r="CK26" s="7"/>
      <c r="CL26" s="7"/>
      <c r="CM26" s="7"/>
      <c r="CN26" s="7"/>
      <c r="CO26" s="7"/>
      <c r="CP26" s="7"/>
      <c r="CQ26" s="7"/>
      <c r="CR26" s="7"/>
      <c r="CS26" s="7"/>
      <c r="CT26" s="7"/>
      <c r="CU26" s="7"/>
      <c r="CV26" s="7"/>
      <c r="CW26" s="7"/>
      <c r="CX26" s="7"/>
      <c r="CY26" s="7"/>
      <c r="CZ26" s="7"/>
      <c r="DA26" s="7"/>
      <c r="DB26" s="7"/>
      <c r="DC26" s="7"/>
      <c r="DD26" s="7"/>
      <c r="DE26" s="7"/>
      <c r="DF26" s="7"/>
      <c r="DG26" s="7"/>
      <c r="DH26" s="7"/>
      <c r="DI26" s="7"/>
      <c r="DJ26" s="7"/>
      <c r="DK26" s="7"/>
      <c r="DL26" s="7"/>
      <c r="DM26" s="7"/>
      <c r="DN26" s="7"/>
      <c r="DO26" s="7"/>
      <c r="DP26" s="7"/>
      <c r="DQ26" s="7"/>
      <c r="DR26" s="7"/>
      <c r="DS26" s="7"/>
      <c r="DT26" s="7"/>
      <c r="DU26" s="7"/>
      <c r="DV26" s="7"/>
      <c r="DW26" s="7"/>
      <c r="DX26" s="7"/>
      <c r="DY26" s="7"/>
      <c r="DZ26" s="7"/>
      <c r="EA26" s="7"/>
      <c r="EB26" s="7"/>
      <c r="EC26" s="7"/>
      <c r="ED26" s="7"/>
      <c r="EE26" s="7"/>
      <c r="EF26" s="7"/>
      <c r="EG26" s="7"/>
      <c r="EH26" s="7"/>
      <c r="EI26" s="7"/>
      <c r="EJ26" s="7"/>
      <c r="EK26" s="7"/>
      <c r="EL26" s="7"/>
      <c r="EM26" s="7"/>
      <c r="EN26" s="7"/>
      <c r="EO26" s="7"/>
      <c r="EP26" s="7"/>
      <c r="EQ26" s="7"/>
      <c r="ER26" s="7"/>
      <c r="ES26" s="7"/>
      <c r="ET26" s="7"/>
      <c r="EU26" s="7"/>
      <c r="EV26" s="7"/>
      <c r="EW26" s="7"/>
      <c r="EX26" s="7"/>
      <c r="EY26" s="7"/>
      <c r="EZ26" s="7"/>
      <c r="FA26" s="7"/>
      <c r="FB26" s="7"/>
      <c r="FC26" s="7"/>
      <c r="FD26" s="7"/>
      <c r="FE26" s="7"/>
      <c r="FF26" s="7"/>
      <c r="FG26" s="7"/>
      <c r="FH26" s="7"/>
      <c r="FI26" s="7"/>
      <c r="FJ26" s="7"/>
      <c r="FK26" s="7"/>
      <c r="FL26" s="7"/>
      <c r="FM26" s="7"/>
      <c r="FN26" s="7"/>
      <c r="FO26" s="7"/>
      <c r="FP26" s="7"/>
      <c r="FQ26" s="7"/>
      <c r="FR26" s="7"/>
      <c r="FS26" s="7"/>
      <c r="FT26" s="7"/>
      <c r="FU26" s="7"/>
      <c r="FV26" s="7"/>
      <c r="FW26" s="7"/>
      <c r="FX26" s="7"/>
      <c r="FY26" s="7"/>
      <c r="FZ26" s="7"/>
      <c r="GA26" s="7"/>
      <c r="GB26" s="7"/>
      <c r="GC26" s="7"/>
      <c r="GD26" s="7"/>
      <c r="GE26" s="7"/>
      <c r="GF26" s="7"/>
      <c r="GG26" s="7"/>
      <c r="GH26" s="7"/>
      <c r="GI26" s="7"/>
      <c r="GJ26" s="7"/>
      <c r="GK26" s="7"/>
      <c r="GL26" s="7"/>
      <c r="GM26" s="7"/>
      <c r="GN26" s="7"/>
      <c r="GO26" s="7"/>
      <c r="GP26" s="7"/>
      <c r="GQ26" s="7"/>
      <c r="GR26" s="7"/>
      <c r="GS26" s="7"/>
      <c r="GT26" s="7"/>
      <c r="GU26" s="7"/>
      <c r="GV26" s="7"/>
      <c r="GW26" s="7"/>
      <c r="GX26" s="7"/>
      <c r="GY26" s="7"/>
      <c r="GZ26" s="7"/>
      <c r="HA26" s="7"/>
      <c r="HB26" s="7"/>
      <c r="HC26" s="7"/>
      <c r="HD26" s="7"/>
      <c r="HE26" s="7"/>
      <c r="HF26" s="7"/>
      <c r="HG26" s="7"/>
      <c r="HH26" s="7"/>
      <c r="HI26" s="7"/>
      <c r="HJ26" s="7"/>
      <c r="HK26" s="7"/>
      <c r="HL26" s="7"/>
      <c r="HM26" s="7"/>
      <c r="HN26" s="7"/>
      <c r="HO26" s="7"/>
      <c r="HP26" s="7"/>
      <c r="HQ26" s="7"/>
      <c r="HR26" s="7"/>
      <c r="HS26" s="7"/>
      <c r="HT26" s="7"/>
      <c r="HU26" s="7"/>
      <c r="HV26" s="7"/>
      <c r="HW26" s="7"/>
      <c r="HX26" s="7"/>
      <c r="HY26" s="7"/>
      <c r="HZ26" s="7"/>
      <c r="IA26" s="7"/>
      <c r="IB26" s="7"/>
      <c r="IC26" s="7"/>
      <c r="ID26" s="7"/>
      <c r="IE26" s="7"/>
      <c r="IF26" s="7"/>
      <c r="IG26" s="7"/>
      <c r="IH26" s="7"/>
      <c r="II26" s="7"/>
      <c r="IJ26" s="7"/>
      <c r="IK26" s="7"/>
      <c r="IL26" s="7"/>
      <c r="IM26" s="7"/>
      <c r="IN26" s="7"/>
      <c r="IO26" s="7"/>
      <c r="IP26" s="7"/>
      <c r="IQ26" s="7"/>
      <c r="IR26" s="7"/>
    </row>
    <row r="27" s="6" customFormat="true" ht="20.25" hidden="false" customHeight="true" outlineLevel="0" collapsed="false">
      <c r="A27" s="120" t="str">
        <f aca="false">TEXT(B27,"TTTT")</f>
        <v>Donnerstag</v>
      </c>
      <c r="B27" s="132" t="n">
        <f aca="false">($A$19+ROW(B8)-1)*(MONTH(B26+1)=MONTH($A$19))</f>
        <v>43167</v>
      </c>
      <c r="C27" s="133"/>
      <c r="D27" s="134"/>
      <c r="E27" s="124" t="n">
        <f aca="false">IF(OR(A27="Samstag",A27="Sonntag",C27="UU"),"", IF(C27="SV",D27, IF(OR($E$15="",B27&lt;$E$15),IF($N$11=0,HLOOKUP($A27,$I$9:$M$10,2,0),IF($N$11=$F$10,HLOOKUP($A27,$I$9:$M$11,3,0),"FEHLER")), IF($N$15=0,HLOOKUP($A27,$I$13:$M$14,2,0),IF($N$15=$F$14,HLOOKUP($A27,$I$13:$M$15,3,0),"FEHLER")))))</f>
        <v>0</v>
      </c>
      <c r="F27" s="125"/>
      <c r="G27" s="125"/>
      <c r="H27" s="125"/>
      <c r="I27" s="126" t="n">
        <f aca="false">IF(OR(C27="K",C27="U",C27="F"),E27,IF(C27="SU",IF(H27="",D27,((V27-T27)-U27)+D27),IF(AND(H27="",E27=""),0,(V27-T27)-U27)))</f>
        <v>0</v>
      </c>
      <c r="J27" s="126" t="n">
        <f aca="false">IF(E27="",I27,I27-E27)</f>
        <v>0</v>
      </c>
      <c r="K27" s="127" t="n">
        <f aca="false">SUM(K26,J27)</f>
        <v>0</v>
      </c>
      <c r="L27" s="135"/>
      <c r="M27" s="135"/>
      <c r="N27" s="135"/>
      <c r="O27" s="135"/>
      <c r="P27" s="135"/>
      <c r="Q27" s="129" t="n">
        <f aca="false">IF($G$15=FALSE(),FALSE(),IF($B27&gt;=$E$15,TRUE(),FALSE()))</f>
        <v>0</v>
      </c>
      <c r="R27" s="129"/>
      <c r="S27" s="130" t="n">
        <f aca="false">IF(E27="",0,INT(E27)+((E27-INT(E27))/100*60))</f>
        <v>0</v>
      </c>
      <c r="T27" s="130" t="n">
        <f aca="false">IF(F27="",0,INT(F27)+((F27-INT(F27))*100/60))</f>
        <v>0</v>
      </c>
      <c r="U27" s="130" t="n">
        <f aca="false">IF(G27="",0,INT(G27)+((G27-INT(G27))*100/60))</f>
        <v>0</v>
      </c>
      <c r="V27" s="130" t="n">
        <f aca="false">IF(H27="",0,INT(H27)+((H27-INT(H27))*100/60))</f>
        <v>0</v>
      </c>
      <c r="W27" s="130" t="n">
        <f aca="false">IF(I27="","",INT(I27)+((I27-INT(I27))/100*60))</f>
        <v>0</v>
      </c>
      <c r="X27" s="130" t="n">
        <f aca="false">IF(J27="","",INT(J27)+((J27-INT(J27))/100*60))</f>
        <v>0</v>
      </c>
      <c r="Y27" s="130" t="n">
        <f aca="false">IF(K27="","",INT(K27)+((K27-INT(K27))/100*60))</f>
        <v>0</v>
      </c>
      <c r="Z27" s="130"/>
      <c r="AA27" s="4"/>
      <c r="AB27" s="4"/>
      <c r="AC27" s="1"/>
      <c r="AD27" s="5"/>
      <c r="AE27" s="131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  <c r="BJ27" s="7"/>
      <c r="BK27" s="7"/>
      <c r="BL27" s="7"/>
      <c r="BM27" s="7"/>
      <c r="BN27" s="7"/>
      <c r="BO27" s="7"/>
      <c r="BP27" s="7"/>
      <c r="BQ27" s="7"/>
      <c r="BR27" s="7"/>
      <c r="BS27" s="7"/>
      <c r="BT27" s="7"/>
      <c r="BU27" s="7"/>
      <c r="BV27" s="7"/>
      <c r="BW27" s="7"/>
      <c r="BX27" s="7"/>
      <c r="BY27" s="7"/>
      <c r="BZ27" s="7"/>
      <c r="CA27" s="7"/>
      <c r="CB27" s="7"/>
      <c r="CC27" s="7"/>
      <c r="CD27" s="7"/>
      <c r="CE27" s="7"/>
      <c r="CF27" s="7"/>
      <c r="CG27" s="7"/>
      <c r="CH27" s="7"/>
      <c r="CI27" s="7"/>
      <c r="CJ27" s="7"/>
      <c r="CK27" s="7"/>
      <c r="CL27" s="7"/>
      <c r="CM27" s="7"/>
      <c r="CN27" s="7"/>
      <c r="CO27" s="7"/>
      <c r="CP27" s="7"/>
      <c r="CQ27" s="7"/>
      <c r="CR27" s="7"/>
      <c r="CS27" s="7"/>
      <c r="CT27" s="7"/>
      <c r="CU27" s="7"/>
      <c r="CV27" s="7"/>
      <c r="CW27" s="7"/>
      <c r="CX27" s="7"/>
      <c r="CY27" s="7"/>
      <c r="CZ27" s="7"/>
      <c r="DA27" s="7"/>
      <c r="DB27" s="7"/>
      <c r="DC27" s="7"/>
      <c r="DD27" s="7"/>
      <c r="DE27" s="7"/>
      <c r="DF27" s="7"/>
      <c r="DG27" s="7"/>
      <c r="DH27" s="7"/>
      <c r="DI27" s="7"/>
      <c r="DJ27" s="7"/>
      <c r="DK27" s="7"/>
      <c r="DL27" s="7"/>
      <c r="DM27" s="7"/>
      <c r="DN27" s="7"/>
      <c r="DO27" s="7"/>
      <c r="DP27" s="7"/>
      <c r="DQ27" s="7"/>
      <c r="DR27" s="7"/>
      <c r="DS27" s="7"/>
      <c r="DT27" s="7"/>
      <c r="DU27" s="7"/>
      <c r="DV27" s="7"/>
      <c r="DW27" s="7"/>
      <c r="DX27" s="7"/>
      <c r="DY27" s="7"/>
      <c r="DZ27" s="7"/>
      <c r="EA27" s="7"/>
      <c r="EB27" s="7"/>
      <c r="EC27" s="7"/>
      <c r="ED27" s="7"/>
      <c r="EE27" s="7"/>
      <c r="EF27" s="7"/>
      <c r="EG27" s="7"/>
      <c r="EH27" s="7"/>
      <c r="EI27" s="7"/>
      <c r="EJ27" s="7"/>
      <c r="EK27" s="7"/>
      <c r="EL27" s="7"/>
      <c r="EM27" s="7"/>
      <c r="EN27" s="7"/>
      <c r="EO27" s="7"/>
      <c r="EP27" s="7"/>
      <c r="EQ27" s="7"/>
      <c r="ER27" s="7"/>
      <c r="ES27" s="7"/>
      <c r="ET27" s="7"/>
      <c r="EU27" s="7"/>
      <c r="EV27" s="7"/>
      <c r="EW27" s="7"/>
      <c r="EX27" s="7"/>
      <c r="EY27" s="7"/>
      <c r="EZ27" s="7"/>
      <c r="FA27" s="7"/>
      <c r="FB27" s="7"/>
      <c r="FC27" s="7"/>
      <c r="FD27" s="7"/>
      <c r="FE27" s="7"/>
      <c r="FF27" s="7"/>
      <c r="FG27" s="7"/>
      <c r="FH27" s="7"/>
      <c r="FI27" s="7"/>
      <c r="FJ27" s="7"/>
      <c r="FK27" s="7"/>
      <c r="FL27" s="7"/>
      <c r="FM27" s="7"/>
      <c r="FN27" s="7"/>
      <c r="FO27" s="7"/>
      <c r="FP27" s="7"/>
      <c r="FQ27" s="7"/>
      <c r="FR27" s="7"/>
      <c r="FS27" s="7"/>
      <c r="FT27" s="7"/>
      <c r="FU27" s="7"/>
      <c r="FV27" s="7"/>
      <c r="FW27" s="7"/>
      <c r="FX27" s="7"/>
      <c r="FY27" s="7"/>
      <c r="FZ27" s="7"/>
      <c r="GA27" s="7"/>
      <c r="GB27" s="7"/>
      <c r="GC27" s="7"/>
      <c r="GD27" s="7"/>
      <c r="GE27" s="7"/>
      <c r="GF27" s="7"/>
      <c r="GG27" s="7"/>
      <c r="GH27" s="7"/>
      <c r="GI27" s="7"/>
      <c r="GJ27" s="7"/>
      <c r="GK27" s="7"/>
      <c r="GL27" s="7"/>
      <c r="GM27" s="7"/>
      <c r="GN27" s="7"/>
      <c r="GO27" s="7"/>
      <c r="GP27" s="7"/>
      <c r="GQ27" s="7"/>
      <c r="GR27" s="7"/>
      <c r="GS27" s="7"/>
      <c r="GT27" s="7"/>
      <c r="GU27" s="7"/>
      <c r="GV27" s="7"/>
      <c r="GW27" s="7"/>
      <c r="GX27" s="7"/>
      <c r="GY27" s="7"/>
      <c r="GZ27" s="7"/>
      <c r="HA27" s="7"/>
      <c r="HB27" s="7"/>
      <c r="HC27" s="7"/>
      <c r="HD27" s="7"/>
      <c r="HE27" s="7"/>
      <c r="HF27" s="7"/>
      <c r="HG27" s="7"/>
      <c r="HH27" s="7"/>
      <c r="HI27" s="7"/>
      <c r="HJ27" s="7"/>
      <c r="HK27" s="7"/>
      <c r="HL27" s="7"/>
      <c r="HM27" s="7"/>
      <c r="HN27" s="7"/>
      <c r="HO27" s="7"/>
      <c r="HP27" s="7"/>
      <c r="HQ27" s="7"/>
      <c r="HR27" s="7"/>
      <c r="HS27" s="7"/>
      <c r="HT27" s="7"/>
      <c r="HU27" s="7"/>
      <c r="HV27" s="7"/>
      <c r="HW27" s="7"/>
      <c r="HX27" s="7"/>
      <c r="HY27" s="7"/>
      <c r="HZ27" s="7"/>
      <c r="IA27" s="7"/>
      <c r="IB27" s="7"/>
      <c r="IC27" s="7"/>
      <c r="ID27" s="7"/>
      <c r="IE27" s="7"/>
      <c r="IF27" s="7"/>
      <c r="IG27" s="7"/>
      <c r="IH27" s="7"/>
      <c r="II27" s="7"/>
      <c r="IJ27" s="7"/>
      <c r="IK27" s="7"/>
      <c r="IL27" s="7"/>
      <c r="IM27" s="7"/>
      <c r="IN27" s="7"/>
      <c r="IO27" s="7"/>
      <c r="IP27" s="7"/>
      <c r="IQ27" s="7"/>
      <c r="IR27" s="7"/>
    </row>
    <row r="28" s="6" customFormat="true" ht="20.25" hidden="false" customHeight="true" outlineLevel="0" collapsed="false">
      <c r="A28" s="120" t="str">
        <f aca="false">TEXT(B28,"TTTT")</f>
        <v>Freitag</v>
      </c>
      <c r="B28" s="132" t="n">
        <f aca="false">($A$19+ROW(B9)-1)*(MONTH(B27+1)=MONTH($A$19))</f>
        <v>43168</v>
      </c>
      <c r="C28" s="133"/>
      <c r="D28" s="134"/>
      <c r="E28" s="124" t="n">
        <f aca="false">IF(OR(A28="Samstag",A28="Sonntag",C28="UU"),"", IF(C28="SV",D28, IF(OR($E$15="",B28&lt;$E$15),IF($N$11=0,HLOOKUP($A28,$I$9:$M$10,2,0),IF($N$11=$F$10,HLOOKUP($A28,$I$9:$M$11,3,0),"FEHLER")), IF($N$15=0,HLOOKUP($A28,$I$13:$M$14,2,0),IF($N$15=$F$14,HLOOKUP($A28,$I$13:$M$15,3,0),"FEHLER")))))</f>
        <v>0</v>
      </c>
      <c r="F28" s="125"/>
      <c r="G28" s="125"/>
      <c r="H28" s="125"/>
      <c r="I28" s="126" t="n">
        <f aca="false">IF(OR(C28="K",C28="U",C28="F"),E28,IF(C28="SU",IF(H28="",D28,((V28-T28)-U28)+D28),IF(AND(H28="",E28=""),0,(V28-T28)-U28)))</f>
        <v>0</v>
      </c>
      <c r="J28" s="126" t="n">
        <f aca="false">IF(E28="",I28,I28-E28)</f>
        <v>0</v>
      </c>
      <c r="K28" s="127" t="n">
        <f aca="false">SUM(K27,J28)</f>
        <v>0</v>
      </c>
      <c r="L28" s="135"/>
      <c r="M28" s="135"/>
      <c r="N28" s="135"/>
      <c r="O28" s="135"/>
      <c r="P28" s="135"/>
      <c r="Q28" s="129" t="n">
        <f aca="false">IF($G$15=FALSE(),FALSE(),IF($B28&gt;=$E$15,TRUE(),FALSE()))</f>
        <v>0</v>
      </c>
      <c r="R28" s="129"/>
      <c r="S28" s="130" t="n">
        <f aca="false">IF(E28="",0,INT(E28)+((E28-INT(E28))/100*60))</f>
        <v>0</v>
      </c>
      <c r="T28" s="130" t="n">
        <f aca="false">IF(F28="",0,INT(F28)+((F28-INT(F28))*100/60))</f>
        <v>0</v>
      </c>
      <c r="U28" s="130" t="n">
        <f aca="false">IF(G28="",0,INT(G28)+((G28-INT(G28))*100/60))</f>
        <v>0</v>
      </c>
      <c r="V28" s="130" t="n">
        <f aca="false">IF(H28="",0,INT(H28)+((H28-INT(H28))*100/60))</f>
        <v>0</v>
      </c>
      <c r="W28" s="130" t="n">
        <f aca="false">IF(I28="","",INT(I28)+((I28-INT(I28))/100*60))</f>
        <v>0</v>
      </c>
      <c r="X28" s="130" t="n">
        <f aca="false">IF(J28="","",INT(J28)+((J28-INT(J28))/100*60))</f>
        <v>0</v>
      </c>
      <c r="Y28" s="130" t="n">
        <f aca="false">IF(K28="","",INT(K28)+((K28-INT(K28))/100*60))</f>
        <v>0</v>
      </c>
      <c r="Z28" s="130"/>
      <c r="AA28" s="4"/>
      <c r="AB28" s="4"/>
      <c r="AC28" s="1"/>
      <c r="AD28" s="5"/>
      <c r="AE28" s="131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7"/>
      <c r="BK28" s="7"/>
      <c r="BL28" s="7"/>
      <c r="BM28" s="7"/>
      <c r="BN28" s="7"/>
      <c r="BO28" s="7"/>
      <c r="BP28" s="7"/>
      <c r="BQ28" s="7"/>
      <c r="BR28" s="7"/>
      <c r="BS28" s="7"/>
      <c r="BT28" s="7"/>
      <c r="BU28" s="7"/>
      <c r="BV28" s="7"/>
      <c r="BW28" s="7"/>
      <c r="BX28" s="7"/>
      <c r="BY28" s="7"/>
      <c r="BZ28" s="7"/>
      <c r="CA28" s="7"/>
      <c r="CB28" s="7"/>
      <c r="CC28" s="7"/>
      <c r="CD28" s="7"/>
      <c r="CE28" s="7"/>
      <c r="CF28" s="7"/>
      <c r="CG28" s="7"/>
      <c r="CH28" s="7"/>
      <c r="CI28" s="7"/>
      <c r="CJ28" s="7"/>
      <c r="CK28" s="7"/>
      <c r="CL28" s="7"/>
      <c r="CM28" s="7"/>
      <c r="CN28" s="7"/>
      <c r="CO28" s="7"/>
      <c r="CP28" s="7"/>
      <c r="CQ28" s="7"/>
      <c r="CR28" s="7"/>
      <c r="CS28" s="7"/>
      <c r="CT28" s="7"/>
      <c r="CU28" s="7"/>
      <c r="CV28" s="7"/>
      <c r="CW28" s="7"/>
      <c r="CX28" s="7"/>
      <c r="CY28" s="7"/>
      <c r="CZ28" s="7"/>
      <c r="DA28" s="7"/>
      <c r="DB28" s="7"/>
      <c r="DC28" s="7"/>
      <c r="DD28" s="7"/>
      <c r="DE28" s="7"/>
      <c r="DF28" s="7"/>
      <c r="DG28" s="7"/>
      <c r="DH28" s="7"/>
      <c r="DI28" s="7"/>
      <c r="DJ28" s="7"/>
      <c r="DK28" s="7"/>
      <c r="DL28" s="7"/>
      <c r="DM28" s="7"/>
      <c r="DN28" s="7"/>
      <c r="DO28" s="7"/>
      <c r="DP28" s="7"/>
      <c r="DQ28" s="7"/>
      <c r="DR28" s="7"/>
      <c r="DS28" s="7"/>
      <c r="DT28" s="7"/>
      <c r="DU28" s="7"/>
      <c r="DV28" s="7"/>
      <c r="DW28" s="7"/>
      <c r="DX28" s="7"/>
      <c r="DY28" s="7"/>
      <c r="DZ28" s="7"/>
      <c r="EA28" s="7"/>
      <c r="EB28" s="7"/>
      <c r="EC28" s="7"/>
      <c r="ED28" s="7"/>
      <c r="EE28" s="7"/>
      <c r="EF28" s="7"/>
      <c r="EG28" s="7"/>
      <c r="EH28" s="7"/>
      <c r="EI28" s="7"/>
      <c r="EJ28" s="7"/>
      <c r="EK28" s="7"/>
      <c r="EL28" s="7"/>
      <c r="EM28" s="7"/>
      <c r="EN28" s="7"/>
      <c r="EO28" s="7"/>
      <c r="EP28" s="7"/>
      <c r="EQ28" s="7"/>
      <c r="ER28" s="7"/>
      <c r="ES28" s="7"/>
      <c r="ET28" s="7"/>
      <c r="EU28" s="7"/>
      <c r="EV28" s="7"/>
      <c r="EW28" s="7"/>
      <c r="EX28" s="7"/>
      <c r="EY28" s="7"/>
      <c r="EZ28" s="7"/>
      <c r="FA28" s="7"/>
      <c r="FB28" s="7"/>
      <c r="FC28" s="7"/>
      <c r="FD28" s="7"/>
      <c r="FE28" s="7"/>
      <c r="FF28" s="7"/>
      <c r="FG28" s="7"/>
      <c r="FH28" s="7"/>
      <c r="FI28" s="7"/>
      <c r="FJ28" s="7"/>
      <c r="FK28" s="7"/>
      <c r="FL28" s="7"/>
      <c r="FM28" s="7"/>
      <c r="FN28" s="7"/>
      <c r="FO28" s="7"/>
      <c r="FP28" s="7"/>
      <c r="FQ28" s="7"/>
      <c r="FR28" s="7"/>
      <c r="FS28" s="7"/>
      <c r="FT28" s="7"/>
      <c r="FU28" s="7"/>
      <c r="FV28" s="7"/>
      <c r="FW28" s="7"/>
      <c r="FX28" s="7"/>
      <c r="FY28" s="7"/>
      <c r="FZ28" s="7"/>
      <c r="GA28" s="7"/>
      <c r="GB28" s="7"/>
      <c r="GC28" s="7"/>
      <c r="GD28" s="7"/>
      <c r="GE28" s="7"/>
      <c r="GF28" s="7"/>
      <c r="GG28" s="7"/>
      <c r="GH28" s="7"/>
      <c r="GI28" s="7"/>
      <c r="GJ28" s="7"/>
      <c r="GK28" s="7"/>
      <c r="GL28" s="7"/>
      <c r="GM28" s="7"/>
      <c r="GN28" s="7"/>
      <c r="GO28" s="7"/>
      <c r="GP28" s="7"/>
      <c r="GQ28" s="7"/>
      <c r="GR28" s="7"/>
      <c r="GS28" s="7"/>
      <c r="GT28" s="7"/>
      <c r="GU28" s="7"/>
      <c r="GV28" s="7"/>
      <c r="GW28" s="7"/>
      <c r="GX28" s="7"/>
      <c r="GY28" s="7"/>
      <c r="GZ28" s="7"/>
      <c r="HA28" s="7"/>
      <c r="HB28" s="7"/>
      <c r="HC28" s="7"/>
      <c r="HD28" s="7"/>
      <c r="HE28" s="7"/>
      <c r="HF28" s="7"/>
      <c r="HG28" s="7"/>
      <c r="HH28" s="7"/>
      <c r="HI28" s="7"/>
      <c r="HJ28" s="7"/>
      <c r="HK28" s="7"/>
      <c r="HL28" s="7"/>
      <c r="HM28" s="7"/>
      <c r="HN28" s="7"/>
      <c r="HO28" s="7"/>
      <c r="HP28" s="7"/>
      <c r="HQ28" s="7"/>
      <c r="HR28" s="7"/>
      <c r="HS28" s="7"/>
      <c r="HT28" s="7"/>
      <c r="HU28" s="7"/>
      <c r="HV28" s="7"/>
      <c r="HW28" s="7"/>
      <c r="HX28" s="7"/>
      <c r="HY28" s="7"/>
      <c r="HZ28" s="7"/>
      <c r="IA28" s="7"/>
      <c r="IB28" s="7"/>
      <c r="IC28" s="7"/>
      <c r="ID28" s="7"/>
      <c r="IE28" s="7"/>
      <c r="IF28" s="7"/>
      <c r="IG28" s="7"/>
      <c r="IH28" s="7"/>
      <c r="II28" s="7"/>
      <c r="IJ28" s="7"/>
      <c r="IK28" s="7"/>
      <c r="IL28" s="7"/>
      <c r="IM28" s="7"/>
      <c r="IN28" s="7"/>
      <c r="IO28" s="7"/>
      <c r="IP28" s="7"/>
      <c r="IQ28" s="7"/>
      <c r="IR28" s="7"/>
    </row>
    <row r="29" s="6" customFormat="true" ht="20.25" hidden="false" customHeight="true" outlineLevel="0" collapsed="false">
      <c r="A29" s="120" t="str">
        <f aca="false">TEXT(B29,"TTTT")</f>
        <v>Samstag</v>
      </c>
      <c r="B29" s="132" t="n">
        <f aca="false">($A$19+ROW(B10)-1)*(MONTH(B28+1)=MONTH($A$19))</f>
        <v>43169</v>
      </c>
      <c r="C29" s="133"/>
      <c r="D29" s="134"/>
      <c r="E29" s="124" t="str">
        <f aca="false">IF(OR(A29="Samstag",A29="Sonntag",C29="UU"),"", IF(C29="SV",D29, IF(OR($E$15="",B29&lt;$E$15),IF($N$11=0,HLOOKUP($A29,$I$9:$M$10,2,0),IF($N$11=$F$10,HLOOKUP($A29,$I$9:$M$11,3,0),"FEHLER")), IF($N$15=0,HLOOKUP($A29,$I$13:$M$14,2,0),IF($N$15=$F$14,HLOOKUP($A29,$I$13:$M$15,3,0),"FEHLER")))))</f>
        <v/>
      </c>
      <c r="F29" s="125"/>
      <c r="G29" s="125"/>
      <c r="H29" s="125"/>
      <c r="I29" s="126" t="n">
        <f aca="false">IF(OR(C29="K",C29="U",C29="F"),E29,IF(C29="SU",IF(H29="",D29,((V29-T29)-U29)+D29),IF(AND(H29="",E29=""),0,(V29-T29)-U29)))</f>
        <v>0</v>
      </c>
      <c r="J29" s="126" t="n">
        <f aca="false">IF(E29="",I29,I29-E29)</f>
        <v>0</v>
      </c>
      <c r="K29" s="127" t="n">
        <f aca="false">SUM(K28,J29)</f>
        <v>0</v>
      </c>
      <c r="L29" s="135"/>
      <c r="M29" s="135"/>
      <c r="N29" s="135"/>
      <c r="O29" s="135"/>
      <c r="P29" s="135"/>
      <c r="Q29" s="129" t="n">
        <f aca="false">IF($G$15=FALSE(),FALSE(),IF($B29&gt;=$E$15,TRUE(),FALSE()))</f>
        <v>0</v>
      </c>
      <c r="R29" s="129"/>
      <c r="S29" s="130" t="n">
        <f aca="false">IF(E29="",0,INT(E29)+((E29-INT(E29))/100*60))</f>
        <v>0</v>
      </c>
      <c r="T29" s="130" t="n">
        <f aca="false">IF(F29="",0,INT(F29)+((F29-INT(F29))*100/60))</f>
        <v>0</v>
      </c>
      <c r="U29" s="130" t="n">
        <f aca="false">IF(G29="",0,INT(G29)+((G29-INT(G29))*100/60))</f>
        <v>0</v>
      </c>
      <c r="V29" s="130" t="n">
        <f aca="false">IF(H29="",0,INT(H29)+((H29-INT(H29))*100/60))</f>
        <v>0</v>
      </c>
      <c r="W29" s="130" t="n">
        <f aca="false">IF(I29="","",INT(I29)+((I29-INT(I29))/100*60))</f>
        <v>0</v>
      </c>
      <c r="X29" s="130" t="n">
        <f aca="false">IF(J29="","",INT(J29)+((J29-INT(J29))/100*60))</f>
        <v>0</v>
      </c>
      <c r="Y29" s="130" t="n">
        <f aca="false">IF(K29="","",INT(K29)+((K29-INT(K29))/100*60))</f>
        <v>0</v>
      </c>
      <c r="Z29" s="130"/>
      <c r="AA29" s="4"/>
      <c r="AB29" s="4"/>
      <c r="AC29" s="1"/>
      <c r="AD29" s="5"/>
      <c r="AE29" s="131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  <c r="BJ29" s="7"/>
      <c r="BK29" s="7"/>
      <c r="BL29" s="7"/>
      <c r="BM29" s="7"/>
      <c r="BN29" s="7"/>
      <c r="BO29" s="7"/>
      <c r="BP29" s="7"/>
      <c r="BQ29" s="7"/>
      <c r="BR29" s="7"/>
      <c r="BS29" s="7"/>
      <c r="BT29" s="7"/>
      <c r="BU29" s="7"/>
      <c r="BV29" s="7"/>
      <c r="BW29" s="7"/>
      <c r="BX29" s="7"/>
      <c r="BY29" s="7"/>
      <c r="BZ29" s="7"/>
      <c r="CA29" s="7"/>
      <c r="CB29" s="7"/>
      <c r="CC29" s="7"/>
      <c r="CD29" s="7"/>
      <c r="CE29" s="7"/>
      <c r="CF29" s="7"/>
      <c r="CG29" s="7"/>
      <c r="CH29" s="7"/>
      <c r="CI29" s="7"/>
      <c r="CJ29" s="7"/>
      <c r="CK29" s="7"/>
      <c r="CL29" s="7"/>
      <c r="CM29" s="7"/>
      <c r="CN29" s="7"/>
      <c r="CO29" s="7"/>
      <c r="CP29" s="7"/>
      <c r="CQ29" s="7"/>
      <c r="CR29" s="7"/>
      <c r="CS29" s="7"/>
      <c r="CT29" s="7"/>
      <c r="CU29" s="7"/>
      <c r="CV29" s="7"/>
      <c r="CW29" s="7"/>
      <c r="CX29" s="7"/>
      <c r="CY29" s="7"/>
      <c r="CZ29" s="7"/>
      <c r="DA29" s="7"/>
      <c r="DB29" s="7"/>
      <c r="DC29" s="7"/>
      <c r="DD29" s="7"/>
      <c r="DE29" s="7"/>
      <c r="DF29" s="7"/>
      <c r="DG29" s="7"/>
      <c r="DH29" s="7"/>
      <c r="DI29" s="7"/>
      <c r="DJ29" s="7"/>
      <c r="DK29" s="7"/>
      <c r="DL29" s="7"/>
      <c r="DM29" s="7"/>
      <c r="DN29" s="7"/>
      <c r="DO29" s="7"/>
      <c r="DP29" s="7"/>
      <c r="DQ29" s="7"/>
      <c r="DR29" s="7"/>
      <c r="DS29" s="7"/>
      <c r="DT29" s="7"/>
      <c r="DU29" s="7"/>
      <c r="DV29" s="7"/>
      <c r="DW29" s="7"/>
      <c r="DX29" s="7"/>
      <c r="DY29" s="7"/>
      <c r="DZ29" s="7"/>
      <c r="EA29" s="7"/>
      <c r="EB29" s="7"/>
      <c r="EC29" s="7"/>
      <c r="ED29" s="7"/>
      <c r="EE29" s="7"/>
      <c r="EF29" s="7"/>
      <c r="EG29" s="7"/>
      <c r="EH29" s="7"/>
      <c r="EI29" s="7"/>
      <c r="EJ29" s="7"/>
      <c r="EK29" s="7"/>
      <c r="EL29" s="7"/>
      <c r="EM29" s="7"/>
      <c r="EN29" s="7"/>
      <c r="EO29" s="7"/>
      <c r="EP29" s="7"/>
      <c r="EQ29" s="7"/>
      <c r="ER29" s="7"/>
      <c r="ES29" s="7"/>
      <c r="ET29" s="7"/>
      <c r="EU29" s="7"/>
      <c r="EV29" s="7"/>
      <c r="EW29" s="7"/>
      <c r="EX29" s="7"/>
      <c r="EY29" s="7"/>
      <c r="EZ29" s="7"/>
      <c r="FA29" s="7"/>
      <c r="FB29" s="7"/>
      <c r="FC29" s="7"/>
      <c r="FD29" s="7"/>
      <c r="FE29" s="7"/>
      <c r="FF29" s="7"/>
      <c r="FG29" s="7"/>
      <c r="FH29" s="7"/>
      <c r="FI29" s="7"/>
      <c r="FJ29" s="7"/>
      <c r="FK29" s="7"/>
      <c r="FL29" s="7"/>
      <c r="FM29" s="7"/>
      <c r="FN29" s="7"/>
      <c r="FO29" s="7"/>
      <c r="FP29" s="7"/>
      <c r="FQ29" s="7"/>
      <c r="FR29" s="7"/>
      <c r="FS29" s="7"/>
      <c r="FT29" s="7"/>
      <c r="FU29" s="7"/>
      <c r="FV29" s="7"/>
      <c r="FW29" s="7"/>
      <c r="FX29" s="7"/>
      <c r="FY29" s="7"/>
      <c r="FZ29" s="7"/>
      <c r="GA29" s="7"/>
      <c r="GB29" s="7"/>
      <c r="GC29" s="7"/>
      <c r="GD29" s="7"/>
      <c r="GE29" s="7"/>
      <c r="GF29" s="7"/>
      <c r="GG29" s="7"/>
      <c r="GH29" s="7"/>
      <c r="GI29" s="7"/>
      <c r="GJ29" s="7"/>
      <c r="GK29" s="7"/>
      <c r="GL29" s="7"/>
      <c r="GM29" s="7"/>
      <c r="GN29" s="7"/>
      <c r="GO29" s="7"/>
      <c r="GP29" s="7"/>
      <c r="GQ29" s="7"/>
      <c r="GR29" s="7"/>
      <c r="GS29" s="7"/>
      <c r="GT29" s="7"/>
      <c r="GU29" s="7"/>
      <c r="GV29" s="7"/>
      <c r="GW29" s="7"/>
      <c r="GX29" s="7"/>
      <c r="GY29" s="7"/>
      <c r="GZ29" s="7"/>
      <c r="HA29" s="7"/>
      <c r="HB29" s="7"/>
      <c r="HC29" s="7"/>
      <c r="HD29" s="7"/>
      <c r="HE29" s="7"/>
      <c r="HF29" s="7"/>
      <c r="HG29" s="7"/>
      <c r="HH29" s="7"/>
      <c r="HI29" s="7"/>
      <c r="HJ29" s="7"/>
      <c r="HK29" s="7"/>
      <c r="HL29" s="7"/>
      <c r="HM29" s="7"/>
      <c r="HN29" s="7"/>
      <c r="HO29" s="7"/>
      <c r="HP29" s="7"/>
      <c r="HQ29" s="7"/>
      <c r="HR29" s="7"/>
      <c r="HS29" s="7"/>
      <c r="HT29" s="7"/>
      <c r="HU29" s="7"/>
      <c r="HV29" s="7"/>
      <c r="HW29" s="7"/>
      <c r="HX29" s="7"/>
      <c r="HY29" s="7"/>
      <c r="HZ29" s="7"/>
      <c r="IA29" s="7"/>
      <c r="IB29" s="7"/>
      <c r="IC29" s="7"/>
      <c r="ID29" s="7"/>
      <c r="IE29" s="7"/>
      <c r="IF29" s="7"/>
      <c r="IG29" s="7"/>
      <c r="IH29" s="7"/>
      <c r="II29" s="7"/>
      <c r="IJ29" s="7"/>
      <c r="IK29" s="7"/>
      <c r="IL29" s="7"/>
      <c r="IM29" s="7"/>
      <c r="IN29" s="7"/>
      <c r="IO29" s="7"/>
      <c r="IP29" s="7"/>
      <c r="IQ29" s="7"/>
      <c r="IR29" s="7"/>
    </row>
    <row r="30" customFormat="false" ht="20.25" hidden="false" customHeight="true" outlineLevel="0" collapsed="false">
      <c r="A30" s="120" t="str">
        <f aca="false">TEXT(B30,"TTTT")</f>
        <v>Sonntag</v>
      </c>
      <c r="B30" s="132" t="n">
        <f aca="false">($A$19+ROW(B11)-1)*(MONTH(B29+1)=MONTH($A$19))</f>
        <v>43170</v>
      </c>
      <c r="C30" s="133"/>
      <c r="D30" s="134"/>
      <c r="E30" s="124" t="str">
        <f aca="false">IF(OR(A30="Samstag",A30="Sonntag",C30="UU"),"", IF(C30="SV",D30, IF(OR($E$15="",B30&lt;$E$15),IF($N$11=0,HLOOKUP($A30,$I$9:$M$10,2,0),IF($N$11=$F$10,HLOOKUP($A30,$I$9:$M$11,3,0),"FEHLER")), IF($N$15=0,HLOOKUP($A30,$I$13:$M$14,2,0),IF($N$15=$F$14,HLOOKUP($A30,$I$13:$M$15,3,0),"FEHLER")))))</f>
        <v/>
      </c>
      <c r="F30" s="125"/>
      <c r="G30" s="125"/>
      <c r="H30" s="125"/>
      <c r="I30" s="126" t="n">
        <f aca="false">IF(OR(C30="K",C30="U",C30="F"),E30,IF(C30="SU",IF(H30="",D30,((V30-T30)-U30)+D30),IF(AND(H30="",E30=""),0,(V30-T30)-U30)))</f>
        <v>0</v>
      </c>
      <c r="J30" s="126" t="n">
        <f aca="false">IF(E30="",I30,I30-E30)</f>
        <v>0</v>
      </c>
      <c r="K30" s="127" t="n">
        <f aca="false">SUM(K29,J30)</f>
        <v>0</v>
      </c>
      <c r="L30" s="135"/>
      <c r="M30" s="135"/>
      <c r="N30" s="135"/>
      <c r="O30" s="135"/>
      <c r="P30" s="135"/>
      <c r="Q30" s="129" t="n">
        <f aca="false">IF($G$15=FALSE(),FALSE(),IF($B30&gt;=$E$15,TRUE(),FALSE()))</f>
        <v>0</v>
      </c>
      <c r="R30" s="129"/>
      <c r="S30" s="130" t="n">
        <f aca="false">IF(E30="",0,INT(E30)+((E30-INT(E30))/100*60))</f>
        <v>0</v>
      </c>
      <c r="T30" s="130" t="n">
        <f aca="false">IF(F30="",0,INT(F30)+((F30-INT(F30))*100/60))</f>
        <v>0</v>
      </c>
      <c r="U30" s="130" t="n">
        <f aca="false">IF(G30="",0,INT(G30)+((G30-INT(G30))*100/60))</f>
        <v>0</v>
      </c>
      <c r="V30" s="130" t="n">
        <f aca="false">IF(H30="",0,INT(H30)+((H30-INT(H30))*100/60))</f>
        <v>0</v>
      </c>
      <c r="W30" s="130" t="n">
        <f aca="false">IF(I30="","",INT(I30)+((I30-INT(I30))/100*60))</f>
        <v>0</v>
      </c>
      <c r="X30" s="130" t="n">
        <f aca="false">IF(J30="","",INT(J30)+((J30-INT(J30))/100*60))</f>
        <v>0</v>
      </c>
      <c r="Y30" s="130" t="n">
        <f aca="false">IF(K30="","",INT(K30)+((K30-INT(K30))/100*60))</f>
        <v>0</v>
      </c>
      <c r="Z30" s="130"/>
      <c r="AB30" s="136"/>
      <c r="AE30" s="131"/>
    </row>
    <row r="31" customFormat="false" ht="20.25" hidden="false" customHeight="true" outlineLevel="0" collapsed="false">
      <c r="A31" s="120" t="str">
        <f aca="false">TEXT(B31,"TTTT")</f>
        <v>Montag</v>
      </c>
      <c r="B31" s="132" t="n">
        <f aca="false">($A$19+ROW(B12)-1)*(MONTH(B30+1)=MONTH($A$19))</f>
        <v>43171</v>
      </c>
      <c r="C31" s="133"/>
      <c r="D31" s="134"/>
      <c r="E31" s="124" t="n">
        <f aca="false">IF(OR(A31="Samstag",A31="Sonntag",C31="UU"),"", IF(C31="SV",D31, IF(OR($E$15="",B31&lt;$E$15),IF($N$11=0,HLOOKUP($A31,$I$9:$M$10,2,0),IF($N$11=$F$10,HLOOKUP($A31,$I$9:$M$11,3,0),"FEHLER")), IF($N$15=0,HLOOKUP($A31,$I$13:$M$14,2,0),IF($N$15=$F$14,HLOOKUP($A31,$I$13:$M$15,3,0),"FEHLER")))))</f>
        <v>0</v>
      </c>
      <c r="F31" s="125"/>
      <c r="G31" s="125"/>
      <c r="H31" s="125"/>
      <c r="I31" s="126" t="n">
        <f aca="false">IF(OR(C31="K",C31="U",C31="F"),E31,IF(C31="SU",IF(H31="",D31,((V31-T31)-U31)+D31),IF(AND(H31="",E31=""),0,(V31-T31)-U31)))</f>
        <v>0</v>
      </c>
      <c r="J31" s="126" t="n">
        <f aca="false">IF(E31="",I31,I31-E31)</f>
        <v>0</v>
      </c>
      <c r="K31" s="127" t="n">
        <f aca="false">SUM(K30,J31)</f>
        <v>0</v>
      </c>
      <c r="L31" s="135"/>
      <c r="M31" s="135"/>
      <c r="N31" s="135"/>
      <c r="O31" s="135"/>
      <c r="P31" s="135"/>
      <c r="Q31" s="129" t="n">
        <f aca="false">IF($G$15=FALSE(),FALSE(),IF($B31&gt;=$E$15,TRUE(),FALSE()))</f>
        <v>0</v>
      </c>
      <c r="R31" s="129"/>
      <c r="S31" s="130" t="n">
        <f aca="false">IF(E31="",0,INT(E31)+((E31-INT(E31))/100*60))</f>
        <v>0</v>
      </c>
      <c r="T31" s="130" t="n">
        <f aca="false">IF(F31="",0,INT(F31)+((F31-INT(F31))*100/60))</f>
        <v>0</v>
      </c>
      <c r="U31" s="130" t="n">
        <f aca="false">IF(G31="",0,INT(G31)+((G31-INT(G31))*100/60))</f>
        <v>0</v>
      </c>
      <c r="V31" s="130" t="n">
        <f aca="false">IF(H31="",0,INT(H31)+((H31-INT(H31))*100/60))</f>
        <v>0</v>
      </c>
      <c r="W31" s="130" t="n">
        <f aca="false">IF(I31="","",INT(I31)+((I31-INT(I31))/100*60))</f>
        <v>0</v>
      </c>
      <c r="X31" s="130" t="n">
        <f aca="false">IF(J31="","",INT(J31)+((J31-INT(J31))/100*60))</f>
        <v>0</v>
      </c>
      <c r="Y31" s="130" t="n">
        <f aca="false">IF(K31="","",INT(K31)+((K31-INT(K31))/100*60))</f>
        <v>0</v>
      </c>
      <c r="Z31" s="130"/>
      <c r="AE31" s="131"/>
    </row>
    <row r="32" customFormat="false" ht="20.25" hidden="false" customHeight="true" outlineLevel="0" collapsed="false">
      <c r="A32" s="120" t="str">
        <f aca="false">TEXT(B32,"TTTT")</f>
        <v>Dienstag</v>
      </c>
      <c r="B32" s="132" t="n">
        <f aca="false">($A$19+ROW(B13)-1)*(MONTH(B31+1)=MONTH($A$19))</f>
        <v>43172</v>
      </c>
      <c r="C32" s="133"/>
      <c r="D32" s="134"/>
      <c r="E32" s="124" t="n">
        <f aca="false">IF(OR(A32="Samstag",A32="Sonntag",C32="UU"),"", IF(C32="SV",D32, IF(OR($E$15="",B32&lt;$E$15),IF($N$11=0,HLOOKUP($A32,$I$9:$M$10,2,0),IF($N$11=$F$10,HLOOKUP($A32,$I$9:$M$11,3,0),"FEHLER")), IF($N$15=0,HLOOKUP($A32,$I$13:$M$14,2,0),IF($N$15=$F$14,HLOOKUP($A32,$I$13:$M$15,3,0),"FEHLER")))))</f>
        <v>0</v>
      </c>
      <c r="F32" s="125"/>
      <c r="G32" s="125"/>
      <c r="H32" s="125"/>
      <c r="I32" s="126" t="n">
        <f aca="false">IF(OR(C32="K",C32="U",C32="F"),E32,IF(C32="SU",IF(H32="",D32,((V32-T32)-U32)+D32),IF(AND(H32="",E32=""),0,(V32-T32)-U32)))</f>
        <v>0</v>
      </c>
      <c r="J32" s="126" t="n">
        <f aca="false">IF(E32="",I32,I32-E32)</f>
        <v>0</v>
      </c>
      <c r="K32" s="127" t="n">
        <f aca="false">SUM(K31,J32)</f>
        <v>0</v>
      </c>
      <c r="L32" s="135"/>
      <c r="M32" s="135"/>
      <c r="N32" s="135"/>
      <c r="O32" s="135"/>
      <c r="P32" s="135"/>
      <c r="Q32" s="129" t="n">
        <f aca="false">IF($G$15=FALSE(),FALSE(),IF($B32&gt;=$E$15,TRUE(),FALSE()))</f>
        <v>0</v>
      </c>
      <c r="R32" s="129"/>
      <c r="S32" s="130" t="n">
        <f aca="false">IF(E32="",0,INT(E32)+((E32-INT(E32))/100*60))</f>
        <v>0</v>
      </c>
      <c r="T32" s="130" t="n">
        <f aca="false">IF(F32="",0,INT(F32)+((F32-INT(F32))*100/60))</f>
        <v>0</v>
      </c>
      <c r="U32" s="130" t="n">
        <f aca="false">IF(G32="",0,INT(G32)+((G32-INT(G32))*100/60))</f>
        <v>0</v>
      </c>
      <c r="V32" s="130" t="n">
        <f aca="false">IF(H32="",0,INT(H32)+((H32-INT(H32))*100/60))</f>
        <v>0</v>
      </c>
      <c r="W32" s="130" t="n">
        <f aca="false">IF(I32="","",INT(I32)+((I32-INT(I32))/100*60))</f>
        <v>0</v>
      </c>
      <c r="X32" s="130" t="n">
        <f aca="false">IF(J32="","",INT(J32)+((J32-INT(J32))/100*60))</f>
        <v>0</v>
      </c>
      <c r="Y32" s="130" t="n">
        <f aca="false">IF(K32="","",INT(K32)+((K32-INT(K32))/100*60))</f>
        <v>0</v>
      </c>
      <c r="Z32" s="130"/>
      <c r="AE32" s="131"/>
    </row>
    <row r="33" customFormat="false" ht="20.25" hidden="false" customHeight="true" outlineLevel="0" collapsed="false">
      <c r="A33" s="120" t="str">
        <f aca="false">TEXT(B33,"TTTT")</f>
        <v>Mittwoch</v>
      </c>
      <c r="B33" s="132" t="n">
        <f aca="false">($A$19+ROW(B14)-1)*(MONTH(B32+1)=MONTH($A$19))</f>
        <v>43173</v>
      </c>
      <c r="C33" s="133"/>
      <c r="D33" s="134"/>
      <c r="E33" s="124" t="n">
        <f aca="false">IF(OR(A33="Samstag",A33="Sonntag",C33="UU"),"", IF(C33="SV",D33, IF(OR($E$15="",B33&lt;$E$15),IF($N$11=0,HLOOKUP($A33,$I$9:$M$10,2,0),IF($N$11=$F$10,HLOOKUP($A33,$I$9:$M$11,3,0),"FEHLER")), IF($N$15=0,HLOOKUP($A33,$I$13:$M$14,2,0),IF($N$15=$F$14,HLOOKUP($A33,$I$13:$M$15,3,0),"FEHLER")))))</f>
        <v>0</v>
      </c>
      <c r="F33" s="125"/>
      <c r="G33" s="125"/>
      <c r="H33" s="125"/>
      <c r="I33" s="126" t="n">
        <f aca="false">IF(OR(C33="K",C33="U",C33="F"),E33,IF(C33="SU",IF(H33="",D33,((V33-T33)-U33)+D33),IF(AND(H33="",E33=""),0,(V33-T33)-U33)))</f>
        <v>0</v>
      </c>
      <c r="J33" s="126" t="n">
        <f aca="false">IF(E33="",I33,I33-E33)</f>
        <v>0</v>
      </c>
      <c r="K33" s="127" t="n">
        <f aca="false">SUM(K32,J33)</f>
        <v>0</v>
      </c>
      <c r="L33" s="135"/>
      <c r="M33" s="135"/>
      <c r="N33" s="135"/>
      <c r="O33" s="135"/>
      <c r="P33" s="135"/>
      <c r="Q33" s="129" t="n">
        <f aca="false">IF($G$15=FALSE(),FALSE(),IF($B33&gt;=$E$15,TRUE(),FALSE()))</f>
        <v>0</v>
      </c>
      <c r="R33" s="129"/>
      <c r="S33" s="130" t="n">
        <f aca="false">IF(E33="",0,INT(E33)+((E33-INT(E33))/100*60))</f>
        <v>0</v>
      </c>
      <c r="T33" s="130" t="n">
        <f aca="false">IF(F33="",0,INT(F33)+((F33-INT(F33))*100/60))</f>
        <v>0</v>
      </c>
      <c r="U33" s="130" t="n">
        <f aca="false">IF(G33="",0,INT(G33)+((G33-INT(G33))*100/60))</f>
        <v>0</v>
      </c>
      <c r="V33" s="130" t="n">
        <f aca="false">IF(H33="",0,INT(H33)+((H33-INT(H33))*100/60))</f>
        <v>0</v>
      </c>
      <c r="W33" s="130" t="n">
        <f aca="false">IF(I33="","",INT(I33)+((I33-INT(I33))/100*60))</f>
        <v>0</v>
      </c>
      <c r="X33" s="130" t="n">
        <f aca="false">IF(J33="","",INT(J33)+((J33-INT(J33))/100*60))</f>
        <v>0</v>
      </c>
      <c r="Y33" s="130" t="n">
        <f aca="false">IF(K33="","",INT(K33)+((K33-INT(K33))/100*60))</f>
        <v>0</v>
      </c>
      <c r="Z33" s="130"/>
      <c r="AE33" s="131"/>
    </row>
    <row r="34" customFormat="false" ht="20.25" hidden="false" customHeight="true" outlineLevel="0" collapsed="false">
      <c r="A34" s="120" t="str">
        <f aca="false">TEXT(B34,"TTTT")</f>
        <v>Donnerstag</v>
      </c>
      <c r="B34" s="132" t="n">
        <f aca="false">($A$19+ROW(B15)-1)*(MONTH(B33+1)=MONTH($A$19))</f>
        <v>43174</v>
      </c>
      <c r="C34" s="133"/>
      <c r="D34" s="134"/>
      <c r="E34" s="124" t="n">
        <f aca="false">IF(OR(A34="Samstag",A34="Sonntag",C34="UU"),"", IF(C34="SV",D34, IF(OR($E$15="",B34&lt;$E$15),IF($N$11=0,HLOOKUP($A34,$I$9:$M$10,2,0),IF($N$11=$F$10,HLOOKUP($A34,$I$9:$M$11,3,0),"FEHLER")), IF($N$15=0,HLOOKUP($A34,$I$13:$M$14,2,0),IF($N$15=$F$14,HLOOKUP($A34,$I$13:$M$15,3,0),"FEHLER")))))</f>
        <v>0</v>
      </c>
      <c r="F34" s="125"/>
      <c r="G34" s="125"/>
      <c r="H34" s="125"/>
      <c r="I34" s="126" t="n">
        <f aca="false">IF(OR(C34="K",C34="U",C34="F"),E34,IF(C34="SU",IF(H34="",D34,((V34-T34)-U34)+D34),IF(AND(H34="",E34=""),0,(V34-T34)-U34)))</f>
        <v>0</v>
      </c>
      <c r="J34" s="126" t="n">
        <f aca="false">IF(E34="",I34,I34-E34)</f>
        <v>0</v>
      </c>
      <c r="K34" s="127" t="n">
        <f aca="false">SUM(K33,J34)</f>
        <v>0</v>
      </c>
      <c r="L34" s="135"/>
      <c r="M34" s="135"/>
      <c r="N34" s="135"/>
      <c r="O34" s="135"/>
      <c r="P34" s="135"/>
      <c r="Q34" s="129" t="n">
        <f aca="false">IF($G$15=FALSE(),FALSE(),IF($B34&gt;=$E$15,TRUE(),FALSE()))</f>
        <v>0</v>
      </c>
      <c r="R34" s="129"/>
      <c r="S34" s="130" t="n">
        <f aca="false">IF(E34="",0,INT(E34)+((E34-INT(E34))/100*60))</f>
        <v>0</v>
      </c>
      <c r="T34" s="130" t="n">
        <f aca="false">IF(F34="",0,INT(F34)+((F34-INT(F34))*100/60))</f>
        <v>0</v>
      </c>
      <c r="U34" s="130" t="n">
        <f aca="false">IF(G34="",0,INT(G34)+((G34-INT(G34))*100/60))</f>
        <v>0</v>
      </c>
      <c r="V34" s="130" t="n">
        <f aca="false">IF(H34="",0,INT(H34)+((H34-INT(H34))*100/60))</f>
        <v>0</v>
      </c>
      <c r="W34" s="130" t="n">
        <f aca="false">IF(I34="","",INT(I34)+((I34-INT(I34))/100*60))</f>
        <v>0</v>
      </c>
      <c r="X34" s="130" t="n">
        <f aca="false">IF(J34="","",INT(J34)+((J34-INT(J34))/100*60))</f>
        <v>0</v>
      </c>
      <c r="Y34" s="130" t="n">
        <f aca="false">IF(K34="","",INT(K34)+((K34-INT(K34))/100*60))</f>
        <v>0</v>
      </c>
      <c r="Z34" s="130"/>
      <c r="AE34" s="131"/>
    </row>
    <row r="35" customFormat="false" ht="20.25" hidden="false" customHeight="true" outlineLevel="0" collapsed="false">
      <c r="A35" s="120" t="str">
        <f aca="false">TEXT(B35,"TTTT")</f>
        <v>Freitag</v>
      </c>
      <c r="B35" s="132" t="n">
        <f aca="false">($A$19+ROW(B16)-1)*(MONTH(B34+1)=MONTH($A$19))</f>
        <v>43175</v>
      </c>
      <c r="C35" s="133"/>
      <c r="D35" s="134"/>
      <c r="E35" s="124" t="n">
        <f aca="false">IF(OR(A35="Samstag",A35="Sonntag",C35="UU"),"", IF(C35="SV",D35, IF(OR($E$15="",B35&lt;$E$15),IF($N$11=0,HLOOKUP($A35,$I$9:$M$10,2,0),IF($N$11=$F$10,HLOOKUP($A35,$I$9:$M$11,3,0),"FEHLER")), IF($N$15=0,HLOOKUP($A35,$I$13:$M$14,2,0),IF($N$15=$F$14,HLOOKUP($A35,$I$13:$M$15,3,0),"FEHLER")))))</f>
        <v>0</v>
      </c>
      <c r="F35" s="125"/>
      <c r="G35" s="125"/>
      <c r="H35" s="125"/>
      <c r="I35" s="126" t="n">
        <f aca="false">IF(OR(C35="K",C35="U",C35="F"),E35,IF(C35="SU",IF(H35="",D35,((V35-T35)-U35)+D35),IF(AND(H35="",E35=""),0,(V35-T35)-U35)))</f>
        <v>0</v>
      </c>
      <c r="J35" s="126" t="n">
        <f aca="false">IF(E35="",I35,I35-E35)</f>
        <v>0</v>
      </c>
      <c r="K35" s="127" t="n">
        <f aca="false">SUM(K34,J35)</f>
        <v>0</v>
      </c>
      <c r="L35" s="135"/>
      <c r="M35" s="135"/>
      <c r="N35" s="135"/>
      <c r="O35" s="135"/>
      <c r="P35" s="135"/>
      <c r="Q35" s="129" t="n">
        <f aca="false">IF($G$15=FALSE(),FALSE(),IF($B35&gt;=$E$15,TRUE(),FALSE()))</f>
        <v>0</v>
      </c>
      <c r="R35" s="129"/>
      <c r="S35" s="130" t="n">
        <f aca="false">IF(E35="",0,INT(E35)+((E35-INT(E35))/100*60))</f>
        <v>0</v>
      </c>
      <c r="T35" s="130" t="n">
        <f aca="false">IF(F35="",0,INT(F35)+((F35-INT(F35))*100/60))</f>
        <v>0</v>
      </c>
      <c r="U35" s="130" t="n">
        <f aca="false">IF(G35="",0,INT(G35)+((G35-INT(G35))*100/60))</f>
        <v>0</v>
      </c>
      <c r="V35" s="130" t="n">
        <f aca="false">IF(H35="",0,INT(H35)+((H35-INT(H35))*100/60))</f>
        <v>0</v>
      </c>
      <c r="W35" s="130" t="n">
        <f aca="false">IF(I35="","",INT(I35)+((I35-INT(I35))/100*60))</f>
        <v>0</v>
      </c>
      <c r="X35" s="130" t="n">
        <f aca="false">IF(J35="","",INT(J35)+((J35-INT(J35))/100*60))</f>
        <v>0</v>
      </c>
      <c r="Y35" s="130" t="n">
        <f aca="false">IF(K35="","",INT(K35)+((K35-INT(K35))/100*60))</f>
        <v>0</v>
      </c>
      <c r="Z35" s="130"/>
      <c r="AE35" s="131"/>
    </row>
    <row r="36" customFormat="false" ht="20.25" hidden="false" customHeight="true" outlineLevel="0" collapsed="false">
      <c r="A36" s="120" t="str">
        <f aca="false">TEXT(B36,"TTTT")</f>
        <v>Samstag</v>
      </c>
      <c r="B36" s="132" t="n">
        <f aca="false">($A$19+ROW(B17)-1)*(MONTH(B35+1)=MONTH($A$19))</f>
        <v>43176</v>
      </c>
      <c r="C36" s="133"/>
      <c r="D36" s="134"/>
      <c r="E36" s="124" t="str">
        <f aca="false">IF(OR(A36="Samstag",A36="Sonntag",C36="UU"),"", IF(C36="SV",D36, IF(OR($E$15="",B36&lt;$E$15),IF($N$11=0,HLOOKUP($A36,$I$9:$M$10,2,0),IF($N$11=$F$10,HLOOKUP($A36,$I$9:$M$11,3,0),"FEHLER")), IF($N$15=0,HLOOKUP($A36,$I$13:$M$14,2,0),IF($N$15=$F$14,HLOOKUP($A36,$I$13:$M$15,3,0),"FEHLER")))))</f>
        <v/>
      </c>
      <c r="F36" s="125"/>
      <c r="G36" s="125"/>
      <c r="H36" s="125"/>
      <c r="I36" s="126" t="n">
        <f aca="false">IF(OR(C36="K",C36="U",C36="F"),E36,IF(C36="SU",IF(H36="",D36,((V36-T36)-U36)+D36),IF(AND(H36="",E36=""),0,(V36-T36)-U36)))</f>
        <v>0</v>
      </c>
      <c r="J36" s="126" t="n">
        <f aca="false">IF(E36="",I36,I36-E36)</f>
        <v>0</v>
      </c>
      <c r="K36" s="127" t="n">
        <f aca="false">SUM(K35,J36)</f>
        <v>0</v>
      </c>
      <c r="L36" s="135"/>
      <c r="M36" s="135"/>
      <c r="N36" s="135"/>
      <c r="O36" s="135"/>
      <c r="P36" s="135"/>
      <c r="Q36" s="129" t="n">
        <f aca="false">IF($G$15=FALSE(),FALSE(),IF($B36&gt;=$E$15,TRUE(),FALSE()))</f>
        <v>0</v>
      </c>
      <c r="R36" s="129"/>
      <c r="S36" s="130" t="n">
        <f aca="false">IF(E36="",0,INT(E36)+((E36-INT(E36))/100*60))</f>
        <v>0</v>
      </c>
      <c r="T36" s="130" t="n">
        <f aca="false">IF(F36="",0,INT(F36)+((F36-INT(F36))*100/60))</f>
        <v>0</v>
      </c>
      <c r="U36" s="130" t="n">
        <f aca="false">IF(G36="",0,INT(G36)+((G36-INT(G36))*100/60))</f>
        <v>0</v>
      </c>
      <c r="V36" s="130" t="n">
        <f aca="false">IF(H36="",0,INT(H36)+((H36-INT(H36))*100/60))</f>
        <v>0</v>
      </c>
      <c r="W36" s="130" t="n">
        <f aca="false">IF(I36="","",INT(I36)+((I36-INT(I36))/100*60))</f>
        <v>0</v>
      </c>
      <c r="X36" s="130" t="n">
        <f aca="false">IF(J36="","",INT(J36)+((J36-INT(J36))/100*60))</f>
        <v>0</v>
      </c>
      <c r="Y36" s="130" t="n">
        <f aca="false">IF(K36="","",INT(K36)+((K36-INT(K36))/100*60))</f>
        <v>0</v>
      </c>
      <c r="Z36" s="130"/>
      <c r="AE36" s="131"/>
    </row>
    <row r="37" customFormat="false" ht="20.25" hidden="false" customHeight="true" outlineLevel="0" collapsed="false">
      <c r="A37" s="120" t="str">
        <f aca="false">TEXT(B37,"TTTT")</f>
        <v>Sonntag</v>
      </c>
      <c r="B37" s="132" t="n">
        <f aca="false">($A$19+ROW(B18)-1)*(MONTH(B36+1)=MONTH($A$19))</f>
        <v>43177</v>
      </c>
      <c r="C37" s="133"/>
      <c r="D37" s="134"/>
      <c r="E37" s="124" t="str">
        <f aca="false">IF(OR(A37="Samstag",A37="Sonntag",C37="UU"),"", IF(C37="SV",D37, IF(OR($E$15="",B37&lt;$E$15),IF($N$11=0,HLOOKUP($A37,$I$9:$M$10,2,0),IF($N$11=$F$10,HLOOKUP($A37,$I$9:$M$11,3,0),"FEHLER")), IF($N$15=0,HLOOKUP($A37,$I$13:$M$14,2,0),IF($N$15=$F$14,HLOOKUP($A37,$I$13:$M$15,3,0),"FEHLER")))))</f>
        <v/>
      </c>
      <c r="F37" s="125"/>
      <c r="G37" s="125"/>
      <c r="H37" s="125"/>
      <c r="I37" s="126" t="n">
        <f aca="false">IF(OR(C37="K",C37="U",C37="F"),E37,IF(C37="SU",IF(H37="",D37,((V37-T37)-U37)+D37),IF(AND(H37="",E37=""),0,(V37-T37)-U37)))</f>
        <v>0</v>
      </c>
      <c r="J37" s="126" t="n">
        <f aca="false">IF(E37="",I37,I37-E37)</f>
        <v>0</v>
      </c>
      <c r="K37" s="127" t="n">
        <f aca="false">SUM(K36,J37)</f>
        <v>0</v>
      </c>
      <c r="L37" s="135"/>
      <c r="M37" s="135"/>
      <c r="N37" s="135"/>
      <c r="O37" s="135"/>
      <c r="P37" s="135"/>
      <c r="Q37" s="129" t="n">
        <f aca="false">IF($G$15=FALSE(),FALSE(),IF($B37&gt;=$E$15,TRUE(),FALSE()))</f>
        <v>0</v>
      </c>
      <c r="R37" s="129"/>
      <c r="S37" s="130" t="n">
        <f aca="false">IF(E37="",0,INT(E37)+((E37-INT(E37))/100*60))</f>
        <v>0</v>
      </c>
      <c r="T37" s="130" t="n">
        <f aca="false">IF(F37="",0,INT(F37)+((F37-INT(F37))*100/60))</f>
        <v>0</v>
      </c>
      <c r="U37" s="130" t="n">
        <f aca="false">IF(G37="",0,INT(G37)+((G37-INT(G37))*100/60))</f>
        <v>0</v>
      </c>
      <c r="V37" s="130" t="n">
        <f aca="false">IF(H37="",0,INT(H37)+((H37-INT(H37))*100/60))</f>
        <v>0</v>
      </c>
      <c r="W37" s="130" t="n">
        <f aca="false">IF(I37="","",INT(I37)+((I37-INT(I37))/100*60))</f>
        <v>0</v>
      </c>
      <c r="X37" s="130" t="n">
        <f aca="false">IF(J37="","",INT(J37)+((J37-INT(J37))/100*60))</f>
        <v>0</v>
      </c>
      <c r="Y37" s="130" t="n">
        <f aca="false">IF(K37="","",INT(K37)+((K37-INT(K37))/100*60))</f>
        <v>0</v>
      </c>
      <c r="Z37" s="130"/>
      <c r="AE37" s="131"/>
    </row>
    <row r="38" customFormat="false" ht="20.25" hidden="false" customHeight="true" outlineLevel="0" collapsed="false">
      <c r="A38" s="120" t="str">
        <f aca="false">TEXT(B38,"TTTT")</f>
        <v>Montag</v>
      </c>
      <c r="B38" s="132" t="n">
        <f aca="false">($A$19+ROW(B19)-1)*(MONTH(B37+1)=MONTH($A$19))</f>
        <v>43178</v>
      </c>
      <c r="C38" s="133"/>
      <c r="D38" s="134"/>
      <c r="E38" s="124" t="n">
        <f aca="false">IF(OR(A38="Samstag",A38="Sonntag",C38="UU"),"", IF(C38="SV",D38, IF(OR($E$15="",B38&lt;$E$15),IF($N$11=0,HLOOKUP($A38,$I$9:$M$10,2,0),IF($N$11=$F$10,HLOOKUP($A38,$I$9:$M$11,3,0),"FEHLER")), IF($N$15=0,HLOOKUP($A38,$I$13:$M$14,2,0),IF($N$15=$F$14,HLOOKUP($A38,$I$13:$M$15,3,0),"FEHLER")))))</f>
        <v>0</v>
      </c>
      <c r="F38" s="125"/>
      <c r="G38" s="125"/>
      <c r="H38" s="125"/>
      <c r="I38" s="126" t="n">
        <f aca="false">IF(OR(C38="K",C38="U",C38="F"),E38,IF(C38="SU",IF(H38="",D38,((V38-T38)-U38)+D38),IF(AND(H38="",E38=""),0,(V38-T38)-U38)))</f>
        <v>0</v>
      </c>
      <c r="J38" s="126" t="n">
        <f aca="false">IF(E38="",I38,I38-E38)</f>
        <v>0</v>
      </c>
      <c r="K38" s="127" t="n">
        <f aca="false">SUM(K37,J38)</f>
        <v>0</v>
      </c>
      <c r="L38" s="135"/>
      <c r="M38" s="135"/>
      <c r="N38" s="135"/>
      <c r="O38" s="135"/>
      <c r="P38" s="135"/>
      <c r="Q38" s="129" t="n">
        <f aca="false">IF($G$15=FALSE(),FALSE(),IF($B38&gt;=$E$15,TRUE(),FALSE()))</f>
        <v>0</v>
      </c>
      <c r="R38" s="129"/>
      <c r="S38" s="130" t="n">
        <f aca="false">IF(E38="",0,INT(E38)+((E38-INT(E38))/100*60))</f>
        <v>0</v>
      </c>
      <c r="T38" s="130" t="n">
        <f aca="false">IF(F38="",0,INT(F38)+((F38-INT(F38))*100/60))</f>
        <v>0</v>
      </c>
      <c r="U38" s="130" t="n">
        <f aca="false">IF(G38="",0,INT(G38)+((G38-INT(G38))*100/60))</f>
        <v>0</v>
      </c>
      <c r="V38" s="130" t="n">
        <f aca="false">IF(H38="",0,INT(H38)+((H38-INT(H38))*100/60))</f>
        <v>0</v>
      </c>
      <c r="W38" s="130" t="n">
        <f aca="false">IF(I38="","",INT(I38)+((I38-INT(I38))/100*60))</f>
        <v>0</v>
      </c>
      <c r="X38" s="130" t="n">
        <f aca="false">IF(J38="","",INT(J38)+((J38-INT(J38))/100*60))</f>
        <v>0</v>
      </c>
      <c r="Y38" s="130" t="n">
        <f aca="false">IF(K38="","",INT(K38)+((K38-INT(K38))/100*60))</f>
        <v>0</v>
      </c>
      <c r="Z38" s="130"/>
      <c r="AE38" s="131"/>
    </row>
    <row r="39" customFormat="false" ht="20.25" hidden="false" customHeight="true" outlineLevel="0" collapsed="false">
      <c r="A39" s="120" t="str">
        <f aca="false">TEXT(B39,"TTTT")</f>
        <v>Dienstag</v>
      </c>
      <c r="B39" s="132" t="n">
        <f aca="false">($A$19+ROW(B20)-1)*(MONTH(B38+1)=MONTH($A$19))</f>
        <v>43179</v>
      </c>
      <c r="C39" s="133"/>
      <c r="D39" s="134"/>
      <c r="E39" s="124" t="n">
        <f aca="false">IF(OR(A39="Samstag",A39="Sonntag",C39="UU"),"", IF(C39="SV",D39, IF(OR($E$15="",B39&lt;$E$15),IF($N$11=0,HLOOKUP($A39,$I$9:$M$10,2,0),IF($N$11=$F$10,HLOOKUP($A39,$I$9:$M$11,3,0),"FEHLER")), IF($N$15=0,HLOOKUP($A39,$I$13:$M$14,2,0),IF($N$15=$F$14,HLOOKUP($A39,$I$13:$M$15,3,0),"FEHLER")))))</f>
        <v>0</v>
      </c>
      <c r="F39" s="125"/>
      <c r="G39" s="125"/>
      <c r="H39" s="125"/>
      <c r="I39" s="126" t="n">
        <f aca="false">IF(OR(C39="K",C39="U",C39="F"),E39,IF(C39="SU",IF(H39="",D39,((V39-T39)-U39)+D39),IF(AND(H39="",E39=""),0,(V39-T39)-U39)))</f>
        <v>0</v>
      </c>
      <c r="J39" s="126" t="n">
        <f aca="false">IF(E39="",I39,I39-E39)</f>
        <v>0</v>
      </c>
      <c r="K39" s="127" t="n">
        <f aca="false">SUM(K38,J39)</f>
        <v>0</v>
      </c>
      <c r="L39" s="135"/>
      <c r="M39" s="135"/>
      <c r="N39" s="135"/>
      <c r="O39" s="135"/>
      <c r="P39" s="135"/>
      <c r="Q39" s="129" t="n">
        <f aca="false">IF($G$15=FALSE(),FALSE(),IF($B39&gt;=$E$15,TRUE(),FALSE()))</f>
        <v>0</v>
      </c>
      <c r="R39" s="129"/>
      <c r="S39" s="130" t="n">
        <f aca="false">IF(E39="",0,INT(E39)+((E39-INT(E39))/100*60))</f>
        <v>0</v>
      </c>
      <c r="T39" s="130" t="n">
        <f aca="false">IF(F39="",0,INT(F39)+((F39-INT(F39))*100/60))</f>
        <v>0</v>
      </c>
      <c r="U39" s="130" t="n">
        <f aca="false">IF(G39="",0,INT(G39)+((G39-INT(G39))*100/60))</f>
        <v>0</v>
      </c>
      <c r="V39" s="130" t="n">
        <f aca="false">IF(H39="",0,INT(H39)+((H39-INT(H39))*100/60))</f>
        <v>0</v>
      </c>
      <c r="W39" s="130" t="n">
        <f aca="false">IF(I39="","",INT(I39)+((I39-INT(I39))/100*60))</f>
        <v>0</v>
      </c>
      <c r="X39" s="130" t="n">
        <f aca="false">IF(J39="","",INT(J39)+((J39-INT(J39))/100*60))</f>
        <v>0</v>
      </c>
      <c r="Y39" s="130" t="n">
        <f aca="false">IF(K39="","",INT(K39)+((K39-INT(K39))/100*60))</f>
        <v>0</v>
      </c>
      <c r="Z39" s="130"/>
      <c r="AE39" s="131"/>
    </row>
    <row r="40" customFormat="false" ht="20.25" hidden="false" customHeight="true" outlineLevel="0" collapsed="false">
      <c r="A40" s="120" t="str">
        <f aca="false">TEXT(B40,"TTTT")</f>
        <v>Mittwoch</v>
      </c>
      <c r="B40" s="132" t="n">
        <f aca="false">($A$19+ROW(B21)-1)*(MONTH(B39+1)=MONTH($A$19))</f>
        <v>43180</v>
      </c>
      <c r="C40" s="133"/>
      <c r="D40" s="134"/>
      <c r="E40" s="124" t="n">
        <f aca="false">IF(OR(A40="Samstag",A40="Sonntag",C40="UU"),"", IF(C40="SV",D40, IF(OR($E$15="",B40&lt;$E$15),IF($N$11=0,HLOOKUP($A40,$I$9:$M$10,2,0),IF($N$11=$F$10,HLOOKUP($A40,$I$9:$M$11,3,0),"FEHLER")), IF($N$15=0,HLOOKUP($A40,$I$13:$M$14,2,0),IF($N$15=$F$14,HLOOKUP($A40,$I$13:$M$15,3,0),"FEHLER")))))</f>
        <v>0</v>
      </c>
      <c r="F40" s="125"/>
      <c r="G40" s="125"/>
      <c r="H40" s="125"/>
      <c r="I40" s="126" t="n">
        <f aca="false">IF(OR(C40="K",C40="U",C40="F"),E40,IF(C40="SU",IF(H40="",D40,((V40-T40)-U40)+D40),IF(AND(H40="",E40=""),0,(V40-T40)-U40)))</f>
        <v>0</v>
      </c>
      <c r="J40" s="126" t="n">
        <f aca="false">IF(E40="",I40,I40-E40)</f>
        <v>0</v>
      </c>
      <c r="K40" s="127" t="n">
        <f aca="false">SUM(K39,J40)</f>
        <v>0</v>
      </c>
      <c r="L40" s="135"/>
      <c r="M40" s="135"/>
      <c r="N40" s="135"/>
      <c r="O40" s="135"/>
      <c r="P40" s="135"/>
      <c r="Q40" s="129" t="n">
        <f aca="false">IF($G$15=FALSE(),FALSE(),IF($B40&gt;=$E$15,TRUE(),FALSE()))</f>
        <v>0</v>
      </c>
      <c r="R40" s="129"/>
      <c r="S40" s="130" t="n">
        <f aca="false">IF(E40="",0,INT(E40)+((E40-INT(E40))/100*60))</f>
        <v>0</v>
      </c>
      <c r="T40" s="130" t="n">
        <f aca="false">IF(F40="",0,INT(F40)+((F40-INT(F40))*100/60))</f>
        <v>0</v>
      </c>
      <c r="U40" s="130" t="n">
        <f aca="false">IF(G40="",0,INT(G40)+((G40-INT(G40))*100/60))</f>
        <v>0</v>
      </c>
      <c r="V40" s="130" t="n">
        <f aca="false">IF(H40="",0,INT(H40)+((H40-INT(H40))*100/60))</f>
        <v>0</v>
      </c>
      <c r="W40" s="130" t="n">
        <f aca="false">IF(I40="","",INT(I40)+((I40-INT(I40))/100*60))</f>
        <v>0</v>
      </c>
      <c r="X40" s="130" t="n">
        <f aca="false">IF(J40="","",INT(J40)+((J40-INT(J40))/100*60))</f>
        <v>0</v>
      </c>
      <c r="Y40" s="130" t="n">
        <f aca="false">IF(K40="","",INT(K40)+((K40-INT(K40))/100*60))</f>
        <v>0</v>
      </c>
      <c r="Z40" s="130"/>
      <c r="AE40" s="131"/>
    </row>
    <row r="41" customFormat="false" ht="20.25" hidden="false" customHeight="true" outlineLevel="0" collapsed="false">
      <c r="A41" s="120" t="str">
        <f aca="false">TEXT(B41,"TTTT")</f>
        <v>Donnerstag</v>
      </c>
      <c r="B41" s="132" t="n">
        <f aca="false">($A$19+ROW(B22)-1)*(MONTH(B40+1)=MONTH($A$19))</f>
        <v>43181</v>
      </c>
      <c r="C41" s="133"/>
      <c r="D41" s="134"/>
      <c r="E41" s="124" t="n">
        <f aca="false">IF(OR(A41="Samstag",A41="Sonntag",C41="UU"),"", IF(C41="SV",D41, IF(OR($E$15="",B41&lt;$E$15),IF($N$11=0,HLOOKUP($A41,$I$9:$M$10,2,0),IF($N$11=$F$10,HLOOKUP($A41,$I$9:$M$11,3,0),"FEHLER")), IF($N$15=0,HLOOKUP($A41,$I$13:$M$14,2,0),IF($N$15=$F$14,HLOOKUP($A41,$I$13:$M$15,3,0),"FEHLER")))))</f>
        <v>0</v>
      </c>
      <c r="F41" s="125"/>
      <c r="G41" s="125"/>
      <c r="H41" s="125"/>
      <c r="I41" s="126" t="n">
        <f aca="false">IF(OR(C41="K",C41="U",C41="F"),E41,IF(C41="SU",IF(H41="",D41,((V41-T41)-U41)+D41),IF(AND(H41="",E41=""),0,(V41-T41)-U41)))</f>
        <v>0</v>
      </c>
      <c r="J41" s="126" t="n">
        <f aca="false">IF(E41="",I41,I41-E41)</f>
        <v>0</v>
      </c>
      <c r="K41" s="127" t="n">
        <f aca="false">SUM(K40,J41)</f>
        <v>0</v>
      </c>
      <c r="L41" s="135"/>
      <c r="M41" s="135"/>
      <c r="N41" s="135"/>
      <c r="O41" s="135"/>
      <c r="P41" s="135"/>
      <c r="Q41" s="129" t="n">
        <f aca="false">IF($G$15=FALSE(),FALSE(),IF($B41&gt;=$E$15,TRUE(),FALSE()))</f>
        <v>0</v>
      </c>
      <c r="R41" s="129"/>
      <c r="S41" s="130" t="n">
        <f aca="false">IF(E41="",0,INT(E41)+((E41-INT(E41))/100*60))</f>
        <v>0</v>
      </c>
      <c r="T41" s="130" t="n">
        <f aca="false">IF(F41="",0,INT(F41)+((F41-INT(F41))*100/60))</f>
        <v>0</v>
      </c>
      <c r="U41" s="130" t="n">
        <f aca="false">IF(G41="",0,INT(G41)+((G41-INT(G41))*100/60))</f>
        <v>0</v>
      </c>
      <c r="V41" s="130" t="n">
        <f aca="false">IF(H41="",0,INT(H41)+((H41-INT(H41))*100/60))</f>
        <v>0</v>
      </c>
      <c r="W41" s="130" t="n">
        <f aca="false">IF(I41="","",INT(I41)+((I41-INT(I41))/100*60))</f>
        <v>0</v>
      </c>
      <c r="X41" s="130" t="n">
        <f aca="false">IF(J41="","",INT(J41)+((J41-INT(J41))/100*60))</f>
        <v>0</v>
      </c>
      <c r="Y41" s="130" t="n">
        <f aca="false">IF(K41="","",INT(K41)+((K41-INT(K41))/100*60))</f>
        <v>0</v>
      </c>
      <c r="Z41" s="130"/>
      <c r="AE41" s="131"/>
    </row>
    <row r="42" customFormat="false" ht="20.25" hidden="false" customHeight="true" outlineLevel="0" collapsed="false">
      <c r="A42" s="120" t="str">
        <f aca="false">TEXT(B42,"TTTT")</f>
        <v>Freitag</v>
      </c>
      <c r="B42" s="132" t="n">
        <f aca="false">($A$19+ROW(B23)-1)*(MONTH(B41+1)=MONTH($A$19))</f>
        <v>43182</v>
      </c>
      <c r="C42" s="133"/>
      <c r="D42" s="134"/>
      <c r="E42" s="124" t="n">
        <f aca="false">IF(OR(A42="Samstag",A42="Sonntag",C42="UU"),"", IF(C42="SV",D42, IF(OR($E$15="",B42&lt;$E$15),IF($N$11=0,HLOOKUP($A42,$I$9:$M$10,2,0),IF($N$11=$F$10,HLOOKUP($A42,$I$9:$M$11,3,0),"FEHLER")), IF($N$15=0,HLOOKUP($A42,$I$13:$M$14,2,0),IF($N$15=$F$14,HLOOKUP($A42,$I$13:$M$15,3,0),"FEHLER")))))</f>
        <v>0</v>
      </c>
      <c r="F42" s="125"/>
      <c r="G42" s="125"/>
      <c r="H42" s="125"/>
      <c r="I42" s="126" t="n">
        <f aca="false">IF(OR(C42="K",C42="U",C42="F"),E42,IF(C42="SU",IF(H42="",D42,((V42-T42)-U42)+D42),IF(AND(H42="",E42=""),0,(V42-T42)-U42)))</f>
        <v>0</v>
      </c>
      <c r="J42" s="126" t="n">
        <f aca="false">IF(E42="",I42,I42-E42)</f>
        <v>0</v>
      </c>
      <c r="K42" s="127" t="n">
        <f aca="false">SUM(K41,J42)</f>
        <v>0</v>
      </c>
      <c r="L42" s="135"/>
      <c r="M42" s="135"/>
      <c r="N42" s="135"/>
      <c r="O42" s="135"/>
      <c r="P42" s="135"/>
      <c r="Q42" s="129" t="n">
        <f aca="false">IF($G$15=FALSE(),FALSE(),IF($B42&gt;=$E$15,TRUE(),FALSE()))</f>
        <v>0</v>
      </c>
      <c r="R42" s="129"/>
      <c r="S42" s="130" t="n">
        <f aca="false">IF(E42="",0,INT(E42)+((E42-INT(E42))/100*60))</f>
        <v>0</v>
      </c>
      <c r="T42" s="130" t="n">
        <f aca="false">IF(F42="",0,INT(F42)+((F42-INT(F42))*100/60))</f>
        <v>0</v>
      </c>
      <c r="U42" s="130" t="n">
        <f aca="false">IF(G42="",0,INT(G42)+((G42-INT(G42))*100/60))</f>
        <v>0</v>
      </c>
      <c r="V42" s="130" t="n">
        <f aca="false">IF(H42="",0,INT(H42)+((H42-INT(H42))*100/60))</f>
        <v>0</v>
      </c>
      <c r="W42" s="130" t="n">
        <f aca="false">IF(I42="","",INT(I42)+((I42-INT(I42))/100*60))</f>
        <v>0</v>
      </c>
      <c r="X42" s="130" t="n">
        <f aca="false">IF(J42="","",INT(J42)+((J42-INT(J42))/100*60))</f>
        <v>0</v>
      </c>
      <c r="Y42" s="130" t="n">
        <f aca="false">IF(K42="","",INT(K42)+((K42-INT(K42))/100*60))</f>
        <v>0</v>
      </c>
      <c r="Z42" s="130"/>
      <c r="AE42" s="131"/>
    </row>
    <row r="43" customFormat="false" ht="20.25" hidden="false" customHeight="true" outlineLevel="0" collapsed="false">
      <c r="A43" s="120" t="str">
        <f aca="false">TEXT(B43,"TTTT")</f>
        <v>Samstag</v>
      </c>
      <c r="B43" s="132" t="n">
        <f aca="false">($A$19+ROW(B24)-1)*(MONTH(B42+1)=MONTH($A$19))</f>
        <v>43183</v>
      </c>
      <c r="C43" s="133"/>
      <c r="D43" s="134"/>
      <c r="E43" s="124" t="str">
        <f aca="false">IF(OR(A43="Samstag",A43="Sonntag",C43="UU"),"", IF(C43="SV",D43, IF(OR($E$15="",B43&lt;$E$15),IF($N$11=0,HLOOKUP($A43,$I$9:$M$10,2,0),IF($N$11=$F$10,HLOOKUP($A43,$I$9:$M$11,3,0),"FEHLER")), IF($N$15=0,HLOOKUP($A43,$I$13:$M$14,2,0),IF($N$15=$F$14,HLOOKUP($A43,$I$13:$M$15,3,0),"FEHLER")))))</f>
        <v/>
      </c>
      <c r="F43" s="125"/>
      <c r="G43" s="125"/>
      <c r="H43" s="125"/>
      <c r="I43" s="126" t="n">
        <f aca="false">IF(OR(C43="K",C43="U",C43="F"),E43,IF(C43="SU",IF(H43="",D43,((V43-T43)-U43)+D43),IF(AND(H43="",E43=""),0,(V43-T43)-U43)))</f>
        <v>0</v>
      </c>
      <c r="J43" s="126" t="n">
        <f aca="false">IF(E43="",I43,I43-E43)</f>
        <v>0</v>
      </c>
      <c r="K43" s="127" t="n">
        <f aca="false">SUM(K42,J43)</f>
        <v>0</v>
      </c>
      <c r="L43" s="135"/>
      <c r="M43" s="135"/>
      <c r="N43" s="135"/>
      <c r="O43" s="135"/>
      <c r="P43" s="135"/>
      <c r="Q43" s="129" t="n">
        <f aca="false">IF($G$15=FALSE(),FALSE(),IF($B43&gt;=$E$15,TRUE(),FALSE()))</f>
        <v>0</v>
      </c>
      <c r="R43" s="129"/>
      <c r="S43" s="130" t="n">
        <f aca="false">IF(E43="",0,INT(E43)+((E43-INT(E43))/100*60))</f>
        <v>0</v>
      </c>
      <c r="T43" s="130" t="n">
        <f aca="false">IF(F43="",0,INT(F43)+((F43-INT(F43))*100/60))</f>
        <v>0</v>
      </c>
      <c r="U43" s="130" t="n">
        <f aca="false">IF(G43="",0,INT(G43)+((G43-INT(G43))*100/60))</f>
        <v>0</v>
      </c>
      <c r="V43" s="130" t="n">
        <f aca="false">IF(H43="",0,INT(H43)+((H43-INT(H43))*100/60))</f>
        <v>0</v>
      </c>
      <c r="W43" s="130" t="n">
        <f aca="false">IF(I43="","",INT(I43)+((I43-INT(I43))/100*60))</f>
        <v>0</v>
      </c>
      <c r="X43" s="130" t="n">
        <f aca="false">IF(J43="","",INT(J43)+((J43-INT(J43))/100*60))</f>
        <v>0</v>
      </c>
      <c r="Y43" s="130" t="n">
        <f aca="false">IF(K43="","",INT(K43)+((K43-INT(K43))/100*60))</f>
        <v>0</v>
      </c>
      <c r="Z43" s="130"/>
      <c r="AE43" s="131"/>
    </row>
    <row r="44" customFormat="false" ht="20.25" hidden="false" customHeight="true" outlineLevel="0" collapsed="false">
      <c r="A44" s="120" t="str">
        <f aca="false">TEXT(B44,"TTTT")</f>
        <v>Sonntag</v>
      </c>
      <c r="B44" s="132" t="n">
        <f aca="false">($A$19+ROW(B25)-1)*(MONTH(B43+1)=MONTH($A$19))</f>
        <v>43184</v>
      </c>
      <c r="C44" s="133"/>
      <c r="D44" s="134"/>
      <c r="E44" s="124" t="str">
        <f aca="false">IF(OR(A44="Samstag",A44="Sonntag",C44="UU"),"", IF(C44="SV",D44, IF(OR($E$15="",B44&lt;$E$15),IF($N$11=0,HLOOKUP($A44,$I$9:$M$10,2,0),IF($N$11=$F$10,HLOOKUP($A44,$I$9:$M$11,3,0),"FEHLER")), IF($N$15=0,HLOOKUP($A44,$I$13:$M$14,2,0),IF($N$15=$F$14,HLOOKUP($A44,$I$13:$M$15,3,0),"FEHLER")))))</f>
        <v/>
      </c>
      <c r="F44" s="125"/>
      <c r="G44" s="125"/>
      <c r="H44" s="125"/>
      <c r="I44" s="126" t="n">
        <f aca="false">IF(OR(C44="K",C44="U",C44="F"),E44,IF(C44="SU",IF(H44="",D44,((V44-T44)-U44)+D44),IF(AND(H44="",E44=""),0,(V44-T44)-U44)))</f>
        <v>0</v>
      </c>
      <c r="J44" s="126" t="n">
        <f aca="false">IF(E44="",I44,I44-E44)</f>
        <v>0</v>
      </c>
      <c r="K44" s="127" t="n">
        <f aca="false">SUM(K43,J44)</f>
        <v>0</v>
      </c>
      <c r="L44" s="135"/>
      <c r="M44" s="135"/>
      <c r="N44" s="135"/>
      <c r="O44" s="135"/>
      <c r="P44" s="135"/>
      <c r="Q44" s="129" t="n">
        <f aca="false">IF($G$15=FALSE(),FALSE(),IF($B44&gt;=$E$15,TRUE(),FALSE()))</f>
        <v>0</v>
      </c>
      <c r="R44" s="129"/>
      <c r="S44" s="130" t="n">
        <f aca="false">IF(E44="",0,INT(E44)+((E44-INT(E44))/100*60))</f>
        <v>0</v>
      </c>
      <c r="T44" s="130" t="n">
        <f aca="false">IF(F44="",0,INT(F44)+((F44-INT(F44))*100/60))</f>
        <v>0</v>
      </c>
      <c r="U44" s="130" t="n">
        <f aca="false">IF(G44="",0,INT(G44)+((G44-INT(G44))*100/60))</f>
        <v>0</v>
      </c>
      <c r="V44" s="130" t="n">
        <f aca="false">IF(H44="",0,INT(H44)+((H44-INT(H44))*100/60))</f>
        <v>0</v>
      </c>
      <c r="W44" s="130" t="n">
        <f aca="false">IF(I44="","",INT(I44)+((I44-INT(I44))/100*60))</f>
        <v>0</v>
      </c>
      <c r="X44" s="130" t="n">
        <f aca="false">IF(J44="","",INT(J44)+((J44-INT(J44))/100*60))</f>
        <v>0</v>
      </c>
      <c r="Y44" s="130" t="n">
        <f aca="false">IF(K44="","",INT(K44)+((K44-INT(K44))/100*60))</f>
        <v>0</v>
      </c>
      <c r="Z44" s="130"/>
      <c r="AE44" s="131"/>
    </row>
    <row r="45" customFormat="false" ht="20.25" hidden="false" customHeight="true" outlineLevel="0" collapsed="false">
      <c r="A45" s="120" t="str">
        <f aca="false">TEXT(B45,"TTTT")</f>
        <v>Montag</v>
      </c>
      <c r="B45" s="132" t="n">
        <f aca="false">($A$19+ROW(B26)-1)*(MONTH(B44+1)=MONTH($A$19))</f>
        <v>43185</v>
      </c>
      <c r="C45" s="133"/>
      <c r="D45" s="134"/>
      <c r="E45" s="124" t="n">
        <f aca="false">IF(OR(A45="Samstag",A45="Sonntag",C45="UU"),"", IF(C45="SV",D45, IF(OR($E$15="",B45&lt;$E$15),IF($N$11=0,HLOOKUP($A45,$I$9:$M$10,2,0),IF($N$11=$F$10,HLOOKUP($A45,$I$9:$M$11,3,0),"FEHLER")), IF($N$15=0,HLOOKUP($A45,$I$13:$M$14,2,0),IF($N$15=$F$14,HLOOKUP($A45,$I$13:$M$15,3,0),"FEHLER")))))</f>
        <v>0</v>
      </c>
      <c r="F45" s="125"/>
      <c r="G45" s="125"/>
      <c r="H45" s="125"/>
      <c r="I45" s="126" t="n">
        <f aca="false">IF(OR(C45="K",C45="U",C45="F"),E45,IF(C45="SU",IF(H45="",D45,((V45-T45)-U45)+D45),IF(AND(H45="",E45=""),0,(V45-T45)-U45)))</f>
        <v>0</v>
      </c>
      <c r="J45" s="126" t="n">
        <f aca="false">IF(E45="",I45,I45-E45)</f>
        <v>0</v>
      </c>
      <c r="K45" s="127" t="n">
        <f aca="false">SUM(K44,J45)</f>
        <v>0</v>
      </c>
      <c r="L45" s="135"/>
      <c r="M45" s="135"/>
      <c r="N45" s="135"/>
      <c r="O45" s="135"/>
      <c r="P45" s="135"/>
      <c r="Q45" s="129" t="n">
        <f aca="false">IF($G$15=FALSE(),FALSE(),IF($B45&gt;=$E$15,TRUE(),FALSE()))</f>
        <v>0</v>
      </c>
      <c r="R45" s="129"/>
      <c r="S45" s="130" t="n">
        <f aca="false">IF(E45="",0,INT(E45)+((E45-INT(E45))/100*60))</f>
        <v>0</v>
      </c>
      <c r="T45" s="130" t="n">
        <f aca="false">IF(F45="",0,INT(F45)+((F45-INT(F45))*100/60))</f>
        <v>0</v>
      </c>
      <c r="U45" s="130" t="n">
        <f aca="false">IF(G45="",0,INT(G45)+((G45-INT(G45))*100/60))</f>
        <v>0</v>
      </c>
      <c r="V45" s="130" t="n">
        <f aca="false">IF(H45="",0,INT(H45)+((H45-INT(H45))*100/60))</f>
        <v>0</v>
      </c>
      <c r="W45" s="130" t="n">
        <f aca="false">IF(I45="","",INT(I45)+((I45-INT(I45))/100*60))</f>
        <v>0</v>
      </c>
      <c r="X45" s="130" t="n">
        <f aca="false">IF(J45="","",INT(J45)+((J45-INT(J45))/100*60))</f>
        <v>0</v>
      </c>
      <c r="Y45" s="130" t="n">
        <f aca="false">IF(K45="","",INT(K45)+((K45-INT(K45))/100*60))</f>
        <v>0</v>
      </c>
      <c r="Z45" s="130"/>
      <c r="AE45" s="131"/>
    </row>
    <row r="46" customFormat="false" ht="20.25" hidden="false" customHeight="true" outlineLevel="0" collapsed="false">
      <c r="A46" s="120" t="str">
        <f aca="false">TEXT(B46,"TTTT")</f>
        <v>Dienstag</v>
      </c>
      <c r="B46" s="132" t="n">
        <f aca="false">($A$19+ROW(B27)-1)*(MONTH(B45+1)=MONTH($A$19))</f>
        <v>43186</v>
      </c>
      <c r="C46" s="133"/>
      <c r="D46" s="134"/>
      <c r="E46" s="124" t="n">
        <f aca="false">IF(OR(A46="Samstag",A46="Sonntag",C46="UU"),"", IF(C46="SV",D46, IF(OR($E$15="",B46&lt;$E$15),IF($N$11=0,HLOOKUP($A46,$I$9:$M$10,2,0),IF($N$11=$F$10,HLOOKUP($A46,$I$9:$M$11,3,0),"FEHLER")), IF($N$15=0,HLOOKUP($A46,$I$13:$M$14,2,0),IF($N$15=$F$14,HLOOKUP($A46,$I$13:$M$15,3,0),"FEHLER")))))</f>
        <v>0</v>
      </c>
      <c r="F46" s="125"/>
      <c r="G46" s="125"/>
      <c r="H46" s="125"/>
      <c r="I46" s="126" t="n">
        <f aca="false">IF(OR(C46="K",C46="U",C46="F"),E46,IF(C46="SU",IF(H46="",D46,((V46-T46)-U46)+D46),IF(AND(H46="",E46=""),0,(V46-T46)-U46)))</f>
        <v>0</v>
      </c>
      <c r="J46" s="126" t="n">
        <f aca="false">IF(E46="",I46,I46-E46)</f>
        <v>0</v>
      </c>
      <c r="K46" s="127" t="n">
        <f aca="false">SUM(K45,J46)</f>
        <v>0</v>
      </c>
      <c r="L46" s="135"/>
      <c r="M46" s="135"/>
      <c r="N46" s="135"/>
      <c r="O46" s="135"/>
      <c r="P46" s="135"/>
      <c r="Q46" s="129" t="n">
        <f aca="false">IF($G$15=FALSE(),FALSE(),IF($B46&gt;=$E$15,TRUE(),FALSE()))</f>
        <v>0</v>
      </c>
      <c r="R46" s="129"/>
      <c r="S46" s="130" t="n">
        <f aca="false">IF(E46="",0,INT(E46)+((E46-INT(E46))/100*60))</f>
        <v>0</v>
      </c>
      <c r="T46" s="130" t="n">
        <f aca="false">IF(F46="",0,INT(F46)+((F46-INT(F46))*100/60))</f>
        <v>0</v>
      </c>
      <c r="U46" s="130" t="n">
        <f aca="false">IF(G46="",0,INT(G46)+((G46-INT(G46))*100/60))</f>
        <v>0</v>
      </c>
      <c r="V46" s="130" t="n">
        <f aca="false">IF(H46="",0,INT(H46)+((H46-INT(H46))*100/60))</f>
        <v>0</v>
      </c>
      <c r="W46" s="130" t="n">
        <f aca="false">IF(I46="","",INT(I46)+((I46-INT(I46))/100*60))</f>
        <v>0</v>
      </c>
      <c r="X46" s="130" t="n">
        <f aca="false">IF(J46="","",INT(J46)+((J46-INT(J46))/100*60))</f>
        <v>0</v>
      </c>
      <c r="Y46" s="130" t="n">
        <f aca="false">IF(K46="","",INT(K46)+((K46-INT(K46))/100*60))</f>
        <v>0</v>
      </c>
      <c r="Z46" s="130"/>
      <c r="AE46" s="131"/>
    </row>
    <row r="47" customFormat="false" ht="20.25" hidden="false" customHeight="true" outlineLevel="0" collapsed="false">
      <c r="A47" s="120" t="str">
        <f aca="false">TEXT(B47,"TTTT")</f>
        <v>Mittwoch</v>
      </c>
      <c r="B47" s="132" t="n">
        <f aca="false">($A$19+ROW(B28)-1)*(MONTH(B46+1)=MONTH($A$19))</f>
        <v>43187</v>
      </c>
      <c r="C47" s="133"/>
      <c r="D47" s="134"/>
      <c r="E47" s="124" t="n">
        <f aca="false">IF(OR(A47="Samstag",A47="Sonntag",C47="UU"),"", IF(C47="SV",D47, IF(OR($E$15="",B47&lt;$E$15),IF($N$11=0,HLOOKUP($A47,$I$9:$M$10,2,0),IF($N$11=$F$10,HLOOKUP($A47,$I$9:$M$11,3,0),"FEHLER")), IF($N$15=0,HLOOKUP($A47,$I$13:$M$14,2,0),IF($N$15=$F$14,HLOOKUP($A47,$I$13:$M$15,3,0),"FEHLER")))))</f>
        <v>0</v>
      </c>
      <c r="F47" s="125"/>
      <c r="G47" s="125"/>
      <c r="H47" s="125"/>
      <c r="I47" s="126" t="n">
        <f aca="false">IF(OR(C47="K",C47="U",C47="F"),E47,IF(C47="SU",IF(H47="",D47,((V47-T47)-U47)+D47),IF(AND(H47="",E47=""),0,(V47-T47)-U47)))</f>
        <v>0</v>
      </c>
      <c r="J47" s="126" t="n">
        <f aca="false">IF(E47="",I47,I47-E47)</f>
        <v>0</v>
      </c>
      <c r="K47" s="127" t="n">
        <f aca="false">SUM(K46,J47)</f>
        <v>0</v>
      </c>
      <c r="L47" s="135"/>
      <c r="M47" s="135"/>
      <c r="N47" s="135"/>
      <c r="O47" s="135"/>
      <c r="P47" s="135"/>
      <c r="Q47" s="129" t="n">
        <f aca="false">IF($G$15=FALSE(),FALSE(),IF($B47&gt;=$E$15,TRUE(),FALSE()))</f>
        <v>0</v>
      </c>
      <c r="R47" s="129"/>
      <c r="S47" s="130" t="n">
        <f aca="false">IF(E47="",0,INT(E47)+((E47-INT(E47))/100*60))</f>
        <v>0</v>
      </c>
      <c r="T47" s="130" t="n">
        <f aca="false">IF(F47="",0,INT(F47)+((F47-INT(F47))*100/60))</f>
        <v>0</v>
      </c>
      <c r="U47" s="130" t="n">
        <f aca="false">IF(G47="",0,INT(G47)+((G47-INT(G47))*100/60))</f>
        <v>0</v>
      </c>
      <c r="V47" s="130" t="n">
        <f aca="false">IF(H47="",0,INT(H47)+((H47-INT(H47))*100/60))</f>
        <v>0</v>
      </c>
      <c r="W47" s="130" t="n">
        <f aca="false">IF(I47="","",INT(I47)+((I47-INT(I47))/100*60))</f>
        <v>0</v>
      </c>
      <c r="X47" s="130" t="n">
        <f aca="false">IF(J47="","",INT(J47)+((J47-INT(J47))/100*60))</f>
        <v>0</v>
      </c>
      <c r="Y47" s="130" t="n">
        <f aca="false">IF(K47="","",INT(K47)+((K47-INT(K47))/100*60))</f>
        <v>0</v>
      </c>
      <c r="Z47" s="130"/>
      <c r="AE47" s="131"/>
    </row>
    <row r="48" customFormat="false" ht="20.25" hidden="false" customHeight="true" outlineLevel="0" collapsed="false">
      <c r="A48" s="120" t="str">
        <f aca="false">TEXT(B48,"TTTT")</f>
        <v>Donnerstag</v>
      </c>
      <c r="B48" s="132" t="n">
        <f aca="false">($A$19+ROW(B29)-1)*(MONTH(B47+1)=MONTH($A$19))</f>
        <v>43188</v>
      </c>
      <c r="C48" s="133"/>
      <c r="D48" s="134"/>
      <c r="E48" s="124" t="n">
        <f aca="false">IF(OR(A48="Samstag",A48="Sonntag",C48="UU"),"", IF(C48="SV",D48, IF(OR($E$15="",B48&lt;$E$15),IF($N$11=0,HLOOKUP($A48,$I$9:$M$10,2,0),IF($N$11=$F$10,HLOOKUP($A48,$I$9:$M$11,3,0),"FEHLER")), IF($N$15=0,HLOOKUP($A48,$I$13:$M$14,2,0),IF($N$15=$F$14,HLOOKUP($A48,$I$13:$M$15,3,0),"FEHLER")))))</f>
        <v>0</v>
      </c>
      <c r="F48" s="125"/>
      <c r="G48" s="125"/>
      <c r="H48" s="125"/>
      <c r="I48" s="126" t="n">
        <f aca="false">IF(OR(C48="K",C48="U",C48="F"),E48,IF(C48="SU",IF(H48="",D48,((V48-T48)-U48)+D48),IF(AND(H48="",E48=""),0,(V48-T48)-U48)))</f>
        <v>0</v>
      </c>
      <c r="J48" s="126" t="n">
        <f aca="false">IF(E48="",I48,I48-E48)</f>
        <v>0</v>
      </c>
      <c r="K48" s="127" t="n">
        <f aca="false">SUM(K47,J48)</f>
        <v>0</v>
      </c>
      <c r="L48" s="135"/>
      <c r="M48" s="135"/>
      <c r="N48" s="135"/>
      <c r="O48" s="135"/>
      <c r="P48" s="135"/>
      <c r="Q48" s="129" t="n">
        <f aca="false">IF($G$15=FALSE(),FALSE(),IF($B48&gt;=$E$15,TRUE(),FALSE()))</f>
        <v>0</v>
      </c>
      <c r="R48" s="129"/>
      <c r="S48" s="130" t="n">
        <f aca="false">IF(E48="",0,INT(E48)+((E48-INT(E48))/100*60))</f>
        <v>0</v>
      </c>
      <c r="T48" s="130" t="n">
        <f aca="false">IF(F48="",0,INT(F48)+((F48-INT(F48))*100/60))</f>
        <v>0</v>
      </c>
      <c r="U48" s="130" t="n">
        <f aca="false">IF(G48="",0,INT(G48)+((G48-INT(G48))*100/60))</f>
        <v>0</v>
      </c>
      <c r="V48" s="130" t="n">
        <f aca="false">IF(H48="",0,INT(H48)+((H48-INT(H48))*100/60))</f>
        <v>0</v>
      </c>
      <c r="W48" s="130" t="n">
        <f aca="false">IF(I48="","",INT(I48)+((I48-INT(I48))/100*60))</f>
        <v>0</v>
      </c>
      <c r="X48" s="130" t="n">
        <f aca="false">IF(J48="","",INT(J48)+((J48-INT(J48))/100*60))</f>
        <v>0</v>
      </c>
      <c r="Y48" s="130" t="n">
        <f aca="false">IF(K48="","",INT(K48)+((K48-INT(K48))/100*60))</f>
        <v>0</v>
      </c>
      <c r="Z48" s="130"/>
      <c r="AE48" s="131"/>
    </row>
    <row r="49" customFormat="false" ht="20.25" hidden="false" customHeight="true" outlineLevel="0" collapsed="false">
      <c r="A49" s="120" t="str">
        <f aca="false">TEXT(B49,"TTTT")</f>
        <v>Freitag</v>
      </c>
      <c r="B49" s="132" t="n">
        <f aca="false">($A$19+ROW(B30)-1)*(MONTH(B48+1)=MONTH($A$19))</f>
        <v>43189</v>
      </c>
      <c r="C49" s="133"/>
      <c r="D49" s="134"/>
      <c r="E49" s="124" t="n">
        <f aca="false">IF(OR(A49="Samstag",A49="Sonntag",C49="UU"),"", IF(C49="SV",D49, IF(OR($E$15="",B49&lt;$E$15),IF($N$11=0,HLOOKUP($A49,$I$9:$M$10,2,0),IF($N$11=$F$10,HLOOKUP($A49,$I$9:$M$11,3,0),"FEHLER")), IF($N$15=0,HLOOKUP($A49,$I$13:$M$14,2,0),IF($N$15=$F$14,HLOOKUP($A49,$I$13:$M$15,3,0),"FEHLER")))))</f>
        <v>0</v>
      </c>
      <c r="F49" s="125"/>
      <c r="G49" s="125"/>
      <c r="H49" s="125"/>
      <c r="I49" s="126" t="n">
        <f aca="false">IF(OR(C49="K",C49="U",C49="F"),E49,IF(C49="SU",IF(H49="",D49,((V49-T49)-U49)+D49),IF(AND(H49="",E49=""),0,(V49-T49)-U49)))</f>
        <v>0</v>
      </c>
      <c r="J49" s="126" t="n">
        <f aca="false">IF(E49="",I49,I49-E49)</f>
        <v>0</v>
      </c>
      <c r="K49" s="127" t="n">
        <f aca="false">SUM(K48,J49)</f>
        <v>0</v>
      </c>
      <c r="L49" s="135"/>
      <c r="M49" s="135"/>
      <c r="N49" s="135"/>
      <c r="O49" s="135"/>
      <c r="P49" s="135"/>
      <c r="Q49" s="129" t="n">
        <f aca="false">IF($G$15=FALSE(),FALSE(),IF($B49&gt;=$E$15,TRUE(),FALSE()))</f>
        <v>0</v>
      </c>
      <c r="R49" s="129"/>
      <c r="S49" s="130" t="n">
        <f aca="false">IF(E49="",0,INT(E49)+((E49-INT(E49))/100*60))</f>
        <v>0</v>
      </c>
      <c r="T49" s="130" t="n">
        <f aca="false">IF(F49="",0,INT(F49)+((F49-INT(F49))*100/60))</f>
        <v>0</v>
      </c>
      <c r="U49" s="130" t="n">
        <f aca="false">IF(G49="",0,INT(G49)+((G49-INT(G49))*100/60))</f>
        <v>0</v>
      </c>
      <c r="V49" s="130" t="n">
        <f aca="false">IF(H49="",0,INT(H49)+((H49-INT(H49))*100/60))</f>
        <v>0</v>
      </c>
      <c r="W49" s="130" t="n">
        <f aca="false">IF(I49="","",INT(I49)+((I49-INT(I49))/100*60))</f>
        <v>0</v>
      </c>
      <c r="X49" s="130" t="n">
        <f aca="false">IF(J49="","",INT(J49)+((J49-INT(J49))/100*60))</f>
        <v>0</v>
      </c>
      <c r="Y49" s="130" t="n">
        <f aca="false">IF(K49="","",INT(K49)+((K49-INT(K49))/100*60))</f>
        <v>0</v>
      </c>
      <c r="Z49" s="130"/>
      <c r="AE49" s="131"/>
    </row>
    <row r="50" customFormat="false" ht="20.25" hidden="false" customHeight="true" outlineLevel="0" collapsed="false">
      <c r="A50" s="120" t="str">
        <f aca="false">TEXT(B50,"TTTT")</f>
        <v>Samstag</v>
      </c>
      <c r="B50" s="132" t="n">
        <f aca="false">($A$19+ROW(B31)-1)*(MONTH(B49+1)=MONTH($A$19))</f>
        <v>43190</v>
      </c>
      <c r="C50" s="137"/>
      <c r="D50" s="138"/>
      <c r="E50" s="124" t="str">
        <f aca="false">IF(OR(A50="Samstag",A50="Sonntag",C50="UU"),"", IF(C50="SV",D50, IF(OR($E$15="",B50&lt;$E$15),IF($N$11=0,HLOOKUP($A50,$I$9:$M$10,2,0),IF($N$11=$F$10,HLOOKUP($A50,$I$9:$M$11,3,0),"FEHLER")), IF($N$15=0,HLOOKUP($A50,$I$13:$M$14,2,0),IF($N$15=$F$14,HLOOKUP($A50,$I$13:$M$15,3,0),"FEHLER")))))</f>
        <v/>
      </c>
      <c r="F50" s="139"/>
      <c r="G50" s="139"/>
      <c r="H50" s="139"/>
      <c r="I50" s="126" t="n">
        <f aca="false">IF(OR(C50="K",C50="U",C50="F"),E50,IF(C50="SU",IF(H50="",D50,((V50-T50)-U50)+D50),IF(AND(H50="",E50=""),0,(V50-T50)-U50)))</f>
        <v>0</v>
      </c>
      <c r="J50" s="140" t="n">
        <f aca="false">IF(E50="",I50,I50-E50)</f>
        <v>0</v>
      </c>
      <c r="K50" s="141" t="n">
        <f aca="false">SUM(K49,J50)</f>
        <v>0</v>
      </c>
      <c r="L50" s="142"/>
      <c r="M50" s="142"/>
      <c r="N50" s="142"/>
      <c r="O50" s="142"/>
      <c r="P50" s="142"/>
      <c r="Q50" s="129" t="n">
        <f aca="false">IF($G$15=FALSE(),FALSE(),IF($B50&gt;=$E$15,TRUE(),FALSE()))</f>
        <v>0</v>
      </c>
      <c r="R50" s="129"/>
      <c r="S50" s="143" t="n">
        <f aca="false">IF(E50="",0,INT(E50)+((E50-INT(E50))/100*60))</f>
        <v>0</v>
      </c>
      <c r="T50" s="143" t="n">
        <f aca="false">IF(F50="",0,INT(F50)+((F50-INT(F50))*100/60))</f>
        <v>0</v>
      </c>
      <c r="U50" s="143" t="n">
        <f aca="false">IF(G50="",0,INT(G50)+((G50-INT(G50))*100/60))</f>
        <v>0</v>
      </c>
      <c r="V50" s="143" t="n">
        <f aca="false">IF(H50="",0,INT(H50)+((H50-INT(H50))*100/60))</f>
        <v>0</v>
      </c>
      <c r="W50" s="143" t="n">
        <f aca="false">IF(I50="","",INT(I50)+((I50-INT(I50))/100*60))</f>
        <v>0</v>
      </c>
      <c r="X50" s="143" t="n">
        <f aca="false">IF(J50="","",INT(J50)+((J50-INT(J50))/100*60))</f>
        <v>0</v>
      </c>
      <c r="Y50" s="143" t="n">
        <f aca="false">IF(K50="","",INT(K50)+((K50-INT(K50))/100*60))</f>
        <v>0</v>
      </c>
      <c r="Z50" s="144"/>
      <c r="AE50" s="131"/>
    </row>
    <row r="51" customFormat="false" ht="18.75" hidden="false" customHeight="true" outlineLevel="0" collapsed="false">
      <c r="B51" s="145" t="s">
        <v>41</v>
      </c>
      <c r="C51" s="146"/>
      <c r="D51" s="147"/>
      <c r="E51" s="147" t="s">
        <v>39</v>
      </c>
      <c r="F51" s="148"/>
      <c r="G51" s="148"/>
      <c r="H51" s="148"/>
      <c r="I51" s="147" t="s">
        <v>40</v>
      </c>
      <c r="J51" s="147" t="s">
        <v>42</v>
      </c>
      <c r="K51" s="147" t="s">
        <v>43</v>
      </c>
      <c r="L51" s="149"/>
      <c r="M51" s="149"/>
      <c r="N51" s="149"/>
      <c r="O51" s="149"/>
      <c r="P51" s="150"/>
      <c r="Q51" s="151"/>
      <c r="R51" s="152"/>
      <c r="S51" s="130" t="n">
        <f aca="false">IF(E52="",0,INT(E52)+((E52-INT(E52))/100*60))</f>
        <v>0</v>
      </c>
      <c r="T51" s="152"/>
      <c r="U51" s="152"/>
      <c r="W51" s="144" t="n">
        <f aca="false">IF(I52="","",INT(I52)+((I52-INT(I52))/100*60))</f>
        <v>0</v>
      </c>
      <c r="X51" s="130" t="n">
        <f aca="false">IF(J52="","",INT(J52)+((J52-INT(J52))/100*60))</f>
        <v>0</v>
      </c>
      <c r="Y51" s="153" t="n">
        <f aca="false">IF(K52="","",INT(K52)+((K52-INT(K52))/100*60))</f>
        <v>0</v>
      </c>
      <c r="Z51" s="153"/>
      <c r="AE51" s="131"/>
    </row>
    <row r="52" customFormat="false" ht="18.75" hidden="false" customHeight="true" outlineLevel="0" collapsed="false">
      <c r="B52" s="154"/>
      <c r="C52" s="155"/>
      <c r="D52" s="156"/>
      <c r="E52" s="157" t="n">
        <f aca="false">SUM(E20:E50)</f>
        <v>0</v>
      </c>
      <c r="F52" s="158"/>
      <c r="G52" s="159"/>
      <c r="H52" s="156"/>
      <c r="I52" s="157" t="n">
        <f aca="false">SUM(I20:I50)</f>
        <v>0</v>
      </c>
      <c r="J52" s="157" t="n">
        <f aca="false">SUM(J20:J50)</f>
        <v>0</v>
      </c>
      <c r="K52" s="160" t="n">
        <f aca="false">K50</f>
        <v>0</v>
      </c>
      <c r="L52" s="161"/>
      <c r="M52" s="161"/>
      <c r="N52" s="161"/>
      <c r="O52" s="161"/>
      <c r="P52" s="162"/>
      <c r="Q52" s="163"/>
      <c r="R52" s="164"/>
      <c r="S52" s="165" t="n">
        <f aca="false">E52/24</f>
        <v>0</v>
      </c>
      <c r="T52" s="164"/>
      <c r="U52" s="164"/>
      <c r="W52" s="165" t="n">
        <f aca="false">I52/24</f>
        <v>0</v>
      </c>
      <c r="X52" s="165" t="n">
        <f aca="false">IF(X51&lt;0,"-"&amp;TEXT((X51*-1)/24,"[h]:mm"),X51/24)</f>
        <v>0</v>
      </c>
      <c r="AE52" s="131"/>
    </row>
    <row r="53" customFormat="false" ht="15" hidden="false" customHeight="false" outlineLevel="0" collapsed="false">
      <c r="B53" s="166"/>
      <c r="C53" s="166"/>
      <c r="D53" s="166"/>
      <c r="E53" s="166"/>
      <c r="F53" s="167"/>
      <c r="G53" s="168"/>
      <c r="H53" s="169" t="s">
        <v>44</v>
      </c>
      <c r="I53" s="1"/>
      <c r="J53" s="170"/>
      <c r="K53" s="171"/>
      <c r="L53" s="172"/>
      <c r="M53" s="172"/>
      <c r="N53" s="172"/>
      <c r="O53" s="172"/>
      <c r="P53" s="173"/>
      <c r="Q53" s="173"/>
      <c r="R53" s="174"/>
      <c r="S53" s="174"/>
      <c r="T53" s="174"/>
      <c r="U53" s="174"/>
      <c r="X53" s="130" t="n">
        <f aca="false">IF(X51&lt;0,X51*-1,X51)</f>
        <v>0</v>
      </c>
      <c r="AE53" s="131"/>
    </row>
    <row r="54" customFormat="false" ht="15" hidden="false" customHeight="false" outlineLevel="0" collapsed="false">
      <c r="B54" s="166"/>
      <c r="C54" s="166"/>
      <c r="D54" s="166"/>
      <c r="E54" s="166"/>
      <c r="F54" s="167"/>
      <c r="G54" s="168"/>
      <c r="H54" s="175" t="s">
        <v>45</v>
      </c>
      <c r="I54" s="170"/>
      <c r="J54" s="170"/>
      <c r="K54" s="171"/>
      <c r="L54" s="172"/>
      <c r="M54" s="172"/>
      <c r="N54" s="172"/>
      <c r="O54" s="172"/>
      <c r="P54" s="173"/>
      <c r="Q54" s="173"/>
      <c r="R54" s="174"/>
      <c r="S54" s="174"/>
      <c r="T54" s="174"/>
      <c r="U54" s="174"/>
      <c r="X54" s="165" t="n">
        <f aca="false">X53/24</f>
        <v>0</v>
      </c>
      <c r="AE54" s="131"/>
    </row>
    <row r="55" customFormat="false" ht="15" hidden="false" customHeight="false" outlineLevel="0" collapsed="false">
      <c r="B55" s="176"/>
      <c r="C55" s="176"/>
      <c r="D55" s="176"/>
      <c r="E55" s="176"/>
      <c r="F55" s="176"/>
      <c r="G55" s="176"/>
      <c r="H55" s="177" t="s">
        <v>46</v>
      </c>
      <c r="I55" s="1"/>
      <c r="J55" s="1"/>
      <c r="AE55" s="131"/>
    </row>
    <row r="56" customFormat="false" ht="15" hidden="false" customHeight="false" outlineLevel="0" collapsed="false">
      <c r="B56" s="177"/>
      <c r="C56" s="177"/>
      <c r="D56" s="177"/>
      <c r="E56" s="177"/>
      <c r="F56" s="177"/>
      <c r="G56" s="177"/>
      <c r="H56" s="120" t="s">
        <v>47</v>
      </c>
      <c r="I56" s="178"/>
      <c r="J56" s="4"/>
      <c r="K56" s="179"/>
      <c r="L56" s="179"/>
      <c r="M56" s="179"/>
      <c r="N56" s="179"/>
      <c r="O56" s="179"/>
      <c r="P56" s="180"/>
      <c r="Q56" s="180"/>
      <c r="R56" s="181"/>
      <c r="S56" s="181"/>
      <c r="T56" s="181"/>
      <c r="U56" s="181"/>
      <c r="AE56" s="131"/>
    </row>
    <row r="57" customFormat="false" ht="15" hidden="false" customHeight="false" outlineLevel="0" collapsed="false">
      <c r="B57" s="182"/>
      <c r="C57" s="182"/>
      <c r="D57" s="182"/>
      <c r="E57" s="182"/>
      <c r="F57" s="182"/>
      <c r="G57" s="182"/>
      <c r="H57" s="183" t="s">
        <v>48</v>
      </c>
      <c r="I57" s="1"/>
      <c r="J57" s="1"/>
      <c r="K57" s="184"/>
      <c r="L57" s="184"/>
      <c r="M57" s="184"/>
      <c r="N57" s="184"/>
      <c r="O57" s="184"/>
      <c r="P57" s="185"/>
      <c r="AE57" s="131"/>
    </row>
    <row r="58" customFormat="false" ht="15" hidden="false" customHeight="false" outlineLevel="0" collapsed="false">
      <c r="B58" s="186" t="s">
        <v>49</v>
      </c>
      <c r="C58" s="187" t="s">
        <v>50</v>
      </c>
      <c r="D58" s="187"/>
      <c r="E58" s="187"/>
      <c r="F58" s="187"/>
      <c r="G58" s="187"/>
      <c r="H58" s="120" t="s">
        <v>51</v>
      </c>
      <c r="I58" s="188"/>
      <c r="J58" s="1"/>
      <c r="K58" s="186" t="s">
        <v>49</v>
      </c>
      <c r="L58" s="189" t="s">
        <v>52</v>
      </c>
      <c r="M58" s="189"/>
      <c r="N58" s="189"/>
      <c r="O58" s="189"/>
      <c r="P58" s="189"/>
      <c r="AE58" s="131"/>
    </row>
    <row r="59" customFormat="false" ht="15" hidden="false" customHeight="false" outlineLevel="0" collapsed="false">
      <c r="B59" s="186"/>
      <c r="C59" s="189"/>
      <c r="D59" s="189"/>
      <c r="E59" s="189"/>
      <c r="F59" s="189"/>
      <c r="G59" s="189"/>
      <c r="H59" s="120" t="s">
        <v>53</v>
      </c>
      <c r="I59" s="188"/>
      <c r="J59" s="1"/>
      <c r="K59" s="186"/>
      <c r="L59" s="189"/>
      <c r="M59" s="189"/>
      <c r="N59" s="189"/>
      <c r="O59" s="189"/>
      <c r="P59" s="189"/>
      <c r="AE59" s="131"/>
    </row>
    <row r="60" customFormat="false" ht="15" hidden="false" customHeight="false" outlineLevel="0" collapsed="false">
      <c r="H60" s="190" t="s">
        <v>54</v>
      </c>
      <c r="I60" s="120"/>
      <c r="J60" s="191" t="n">
        <v>42114</v>
      </c>
      <c r="V60" s="4"/>
      <c r="AE60" s="131"/>
    </row>
  </sheetData>
  <sheetProtection sheet="true" password="ff69" objects="true" scenarios="true" selectLockedCells="true"/>
  <mergeCells count="46">
    <mergeCell ref="B2:H2"/>
    <mergeCell ref="I2:J2"/>
    <mergeCell ref="E5:H5"/>
    <mergeCell ref="M5:O5"/>
    <mergeCell ref="E7:H7"/>
    <mergeCell ref="M7:O7"/>
    <mergeCell ref="E15:F15"/>
    <mergeCell ref="C18:E18"/>
    <mergeCell ref="F18:H18"/>
    <mergeCell ref="I18:K18"/>
    <mergeCell ref="L18:P18"/>
    <mergeCell ref="L19:P19"/>
    <mergeCell ref="L20:P20"/>
    <mergeCell ref="L21:P21"/>
    <mergeCell ref="L22:P22"/>
    <mergeCell ref="L23:P23"/>
    <mergeCell ref="L24:P24"/>
    <mergeCell ref="L25:P25"/>
    <mergeCell ref="L26:P26"/>
    <mergeCell ref="L27:P27"/>
    <mergeCell ref="L28:P28"/>
    <mergeCell ref="L29:P29"/>
    <mergeCell ref="L30:P30"/>
    <mergeCell ref="L31:P31"/>
    <mergeCell ref="L32:P32"/>
    <mergeCell ref="L33:P33"/>
    <mergeCell ref="L34:P34"/>
    <mergeCell ref="L35:P35"/>
    <mergeCell ref="L36:P36"/>
    <mergeCell ref="L37:P37"/>
    <mergeCell ref="L38:P38"/>
    <mergeCell ref="L39:P39"/>
    <mergeCell ref="L40:P40"/>
    <mergeCell ref="L41:P41"/>
    <mergeCell ref="L42:P42"/>
    <mergeCell ref="L43:P43"/>
    <mergeCell ref="L44:P44"/>
    <mergeCell ref="L45:P45"/>
    <mergeCell ref="L46:P46"/>
    <mergeCell ref="L47:P47"/>
    <mergeCell ref="L48:P48"/>
    <mergeCell ref="L49:P49"/>
    <mergeCell ref="L50:P50"/>
    <mergeCell ref="K56:L56"/>
    <mergeCell ref="C58:G58"/>
    <mergeCell ref="L58:P58"/>
  </mergeCells>
  <conditionalFormatting sqref="L20:O22;C51:O51;C20:D50">
    <cfRule type="expression" priority="2" aboveAverage="0" equalAverage="0" bottom="0" percent="0" rank="0" text="" dxfId="0">
      <formula>OR(($A20="Samstag"),($A20="Sonntag"))</formula>
    </cfRule>
  </conditionalFormatting>
  <conditionalFormatting sqref="L23:O23">
    <cfRule type="expression" priority="3" aboveAverage="0" equalAverage="0" bottom="0" percent="0" rank="0" text="" dxfId="1">
      <formula>OR(($A23="Samstag"),($A23="Sonntag"))</formula>
    </cfRule>
  </conditionalFormatting>
  <conditionalFormatting sqref="L24:O50">
    <cfRule type="expression" priority="4" aboveAverage="0" equalAverage="0" bottom="0" percent="0" rank="0" text="" dxfId="2">
      <formula>OR(($A24="Samstag"),($A24="Sonntag"))</formula>
    </cfRule>
  </conditionalFormatting>
  <conditionalFormatting sqref="B20:B50">
    <cfRule type="expression" priority="5" aboveAverage="0" equalAverage="0" bottom="0" percent="0" rank="0" text="" dxfId="3">
      <formula>OR(($A20="Samstag"),($A20="Sonntag"))</formula>
    </cfRule>
    <cfRule type="expression" priority="6" aboveAverage="0" equalAverage="0" bottom="0" percent="0" rank="0" text="" dxfId="4">
      <formula>$Q20=TRUE()</formula>
    </cfRule>
  </conditionalFormatting>
  <conditionalFormatting sqref="F30:H30">
    <cfRule type="expression" priority="7" aboveAverage="0" equalAverage="0" bottom="0" percent="0" rank="0" text="" dxfId="5">
      <formula>OR(($A30="Samstag"),($A30="Sonntag"))</formula>
    </cfRule>
  </conditionalFormatting>
  <conditionalFormatting sqref="F30:H30">
    <cfRule type="expression" priority="8" aboveAverage="0" equalAverage="0" bottom="0" percent="0" rank="0" text="" dxfId="6">
      <formula>OR(($A30="Samstag"),($A30="Sonntag"))</formula>
    </cfRule>
  </conditionalFormatting>
  <conditionalFormatting sqref="F50:H50">
    <cfRule type="expression" priority="9" aboveAverage="0" equalAverage="0" bottom="0" percent="0" rank="0" text="" dxfId="7">
      <formula>OR(($A50="Samstag"),($A50="Sonntag"))</formula>
    </cfRule>
  </conditionalFormatting>
  <conditionalFormatting sqref="F50:H50">
    <cfRule type="expression" priority="10" aboveAverage="0" equalAverage="0" bottom="0" percent="0" rank="0" text="" dxfId="8">
      <formula>OR(($A50="Samstag"),($A50="Sonntag"))</formula>
    </cfRule>
  </conditionalFormatting>
  <conditionalFormatting sqref="F44:H44">
    <cfRule type="expression" priority="11" aboveAverage="0" equalAverage="0" bottom="0" percent="0" rank="0" text="" dxfId="9">
      <formula>OR(($A44="Samstag"),($A44="Sonntag"))</formula>
    </cfRule>
  </conditionalFormatting>
  <conditionalFormatting sqref="F30:H30">
    <cfRule type="expression" priority="12" aboveAverage="0" equalAverage="0" bottom="0" percent="0" rank="0" text="" dxfId="10">
      <formula>OR(($A30="Samstag"),($A30="Sonntag"))</formula>
    </cfRule>
  </conditionalFormatting>
  <conditionalFormatting sqref="F22:H23">
    <cfRule type="expression" priority="13" aboveAverage="0" equalAverage="0" bottom="0" percent="0" rank="0" text="" dxfId="11">
      <formula>OR(($A22="Samstag"),($A22="Sonntag"))</formula>
    </cfRule>
  </conditionalFormatting>
  <conditionalFormatting sqref="F22:H22">
    <cfRule type="expression" priority="14" aboveAverage="0" equalAverage="0" bottom="0" percent="0" rank="0" text="" dxfId="12">
      <formula>OR(($A22="Samstag"),($A22="Sonntag"))</formula>
    </cfRule>
  </conditionalFormatting>
  <conditionalFormatting sqref="F23:H23">
    <cfRule type="expression" priority="15" aboveAverage="0" equalAverage="0" bottom="0" percent="0" rank="0" text="" dxfId="13">
      <formula>OR(($A23="Samstag"),($A23="Sonntag"))</formula>
    </cfRule>
  </conditionalFormatting>
  <conditionalFormatting sqref="F37:H37">
    <cfRule type="expression" priority="16" aboveAverage="0" equalAverage="0" bottom="0" percent="0" rank="0" text="" dxfId="14">
      <formula>OR(($A37="Samstag"),($A37="Sonntag"))</formula>
    </cfRule>
  </conditionalFormatting>
  <conditionalFormatting sqref="F37:H37">
    <cfRule type="expression" priority="17" aboveAverage="0" equalAverage="0" bottom="0" percent="0" rank="0" text="" dxfId="15">
      <formula>OR(($A37="Samstag"),($A37="Sonntag"))</formula>
    </cfRule>
  </conditionalFormatting>
  <conditionalFormatting sqref="F37:H37">
    <cfRule type="expression" priority="18" aboveAverage="0" equalAverage="0" bottom="0" percent="0" rank="0" text="" dxfId="16">
      <formula>OR(($A37="Samstag"),($A37="Sonntag"))</formula>
    </cfRule>
  </conditionalFormatting>
  <conditionalFormatting sqref="F44:H44">
    <cfRule type="expression" priority="19" aboveAverage="0" equalAverage="0" bottom="0" percent="0" rank="0" text="" dxfId="17">
      <formula>OR(($A44="Samstag"),($A44="Sonntag"))</formula>
    </cfRule>
  </conditionalFormatting>
  <conditionalFormatting sqref="F44:H44">
    <cfRule type="expression" priority="20" aboveAverage="0" equalAverage="0" bottom="0" percent="0" rank="0" text="" dxfId="18">
      <formula>OR(($A44="Samstag"),($A44="Sonntag"))</formula>
    </cfRule>
  </conditionalFormatting>
  <conditionalFormatting sqref="F20:H20">
    <cfRule type="expression" priority="21" aboveAverage="0" equalAverage="0" bottom="0" percent="0" rank="0" text="" dxfId="19">
      <formula>OR(($A20="Samstag"),($A20="Sonntag"))</formula>
    </cfRule>
  </conditionalFormatting>
  <conditionalFormatting sqref="F20:H20">
    <cfRule type="expression" priority="22" aboveAverage="0" equalAverage="0" bottom="0" percent="0" rank="0" text="" dxfId="20">
      <formula>OR(($A20="Samstag"),($A20="Sonntag"))</formula>
    </cfRule>
  </conditionalFormatting>
  <conditionalFormatting sqref="G21">
    <cfRule type="expression" priority="23" aboveAverage="0" equalAverage="0" bottom="0" percent="0" rank="0" text="" dxfId="21">
      <formula>OR(($A21="Samstag"),($A21="Sonntag"))</formula>
    </cfRule>
  </conditionalFormatting>
  <conditionalFormatting sqref="G21">
    <cfRule type="expression" priority="24" aboveAverage="0" equalAverage="0" bottom="0" percent="0" rank="0" text="" dxfId="22">
      <formula>OR(($A21="Samstag"),($A21="Sonntag"))</formula>
    </cfRule>
  </conditionalFormatting>
  <conditionalFormatting sqref="F29:H29">
    <cfRule type="expression" priority="25" aboveAverage="0" equalAverage="0" bottom="0" percent="0" rank="0" text="" dxfId="23">
      <formula>OR(($A29="Samstag"),($A29="Sonntag"))</formula>
    </cfRule>
  </conditionalFormatting>
  <conditionalFormatting sqref="F29:H29">
    <cfRule type="expression" priority="26" aboveAverage="0" equalAverage="0" bottom="0" percent="0" rank="0" text="" dxfId="24">
      <formula>OR(($A29="Samstag"),($A29="Sonntag"))</formula>
    </cfRule>
  </conditionalFormatting>
  <conditionalFormatting sqref="F36:H36">
    <cfRule type="expression" priority="27" aboveAverage="0" equalAverage="0" bottom="0" percent="0" rank="0" text="" dxfId="25">
      <formula>OR(($A36="Samstag"),($A36="Sonntag"))</formula>
    </cfRule>
  </conditionalFormatting>
  <conditionalFormatting sqref="F36:H36">
    <cfRule type="expression" priority="28" aboveAverage="0" equalAverage="0" bottom="0" percent="0" rank="0" text="" dxfId="26">
      <formula>OR(($A36="Samstag"),($A36="Sonntag"))</formula>
    </cfRule>
  </conditionalFormatting>
  <conditionalFormatting sqref="F43:H43">
    <cfRule type="expression" priority="29" aboveAverage="0" equalAverage="0" bottom="0" percent="0" rank="0" text="" dxfId="27">
      <formula>OR(($A43="Samstag"),($A43="Sonntag"))</formula>
    </cfRule>
  </conditionalFormatting>
  <conditionalFormatting sqref="F43:H43">
    <cfRule type="expression" priority="30" aboveAverage="0" equalAverage="0" bottom="0" percent="0" rank="0" text="" dxfId="28">
      <formula>OR(($A43="Samstag"),($A43="Sonntag"))</formula>
    </cfRule>
  </conditionalFormatting>
  <conditionalFormatting sqref="G24:G28">
    <cfRule type="expression" priority="31" aboveAverage="0" equalAverage="0" bottom="0" percent="0" rank="0" text="" dxfId="29">
      <formula>OR(($A24="Samstag"),($A24="Sonntag"))</formula>
    </cfRule>
  </conditionalFormatting>
  <conditionalFormatting sqref="G24:G28">
    <cfRule type="expression" priority="32" aboveAverage="0" equalAverage="0" bottom="0" percent="0" rank="0" text="" dxfId="30">
      <formula>OR(($A24="Samstag"),($A24="Sonntag"))</formula>
    </cfRule>
  </conditionalFormatting>
  <conditionalFormatting sqref="G31:G35">
    <cfRule type="expression" priority="33" aboveAverage="0" equalAverage="0" bottom="0" percent="0" rank="0" text="" dxfId="31">
      <formula>OR(($A31="Samstag"),($A31="Sonntag"))</formula>
    </cfRule>
  </conditionalFormatting>
  <conditionalFormatting sqref="G31:G35">
    <cfRule type="expression" priority="34" aboveAverage="0" equalAverage="0" bottom="0" percent="0" rank="0" text="" dxfId="32">
      <formula>OR(($A31="Samstag"),($A31="Sonntag"))</formula>
    </cfRule>
  </conditionalFormatting>
  <conditionalFormatting sqref="G38:G42">
    <cfRule type="expression" priority="35" aboveAverage="0" equalAverage="0" bottom="0" percent="0" rank="0" text="" dxfId="33">
      <formula>OR(($A38="Samstag"),($A38="Sonntag"))</formula>
    </cfRule>
  </conditionalFormatting>
  <conditionalFormatting sqref="G38:G42">
    <cfRule type="expression" priority="36" aboveAverage="0" equalAverage="0" bottom="0" percent="0" rank="0" text="" dxfId="34">
      <formula>OR(($A38="Samstag"),($A38="Sonntag"))</formula>
    </cfRule>
  </conditionalFormatting>
  <conditionalFormatting sqref="G45:G49">
    <cfRule type="expression" priority="37" aboveAverage="0" equalAverage="0" bottom="0" percent="0" rank="0" text="" dxfId="35">
      <formula>OR(($A45="Samstag"),($A45="Sonntag"))</formula>
    </cfRule>
  </conditionalFormatting>
  <conditionalFormatting sqref="G45:G49">
    <cfRule type="expression" priority="38" aboveAverage="0" equalAverage="0" bottom="0" percent="0" rank="0" text="" dxfId="36">
      <formula>OR(($A45="Samstag"),($A45="Sonntag"))</formula>
    </cfRule>
  </conditionalFormatting>
  <conditionalFormatting sqref="F21">
    <cfRule type="expression" priority="39" aboveAverage="0" equalAverage="0" bottom="0" percent="0" rank="0" text="" dxfId="37">
      <formula>OR(($A21="Samstag"),($A21="Sonntag"))</formula>
    </cfRule>
  </conditionalFormatting>
  <conditionalFormatting sqref="F21">
    <cfRule type="expression" priority="40" aboveAverage="0" equalAverage="0" bottom="0" percent="0" rank="0" text="" dxfId="38">
      <formula>OR(($A21="Samstag"),($A21="Sonntag"))</formula>
    </cfRule>
  </conditionalFormatting>
  <conditionalFormatting sqref="F24:F28">
    <cfRule type="expression" priority="41" aboveAverage="0" equalAverage="0" bottom="0" percent="0" rank="0" text="" dxfId="39">
      <formula>OR(($A24="Samstag"),($A24="Sonntag"))</formula>
    </cfRule>
  </conditionalFormatting>
  <conditionalFormatting sqref="F24:F28">
    <cfRule type="expression" priority="42" aboveAverage="0" equalAverage="0" bottom="0" percent="0" rank="0" text="" dxfId="40">
      <formula>OR(($A24="Samstag"),($A24="Sonntag"))</formula>
    </cfRule>
  </conditionalFormatting>
  <conditionalFormatting sqref="F31:F35">
    <cfRule type="expression" priority="43" aboveAverage="0" equalAverage="0" bottom="0" percent="0" rank="0" text="" dxfId="41">
      <formula>OR(($A31="Samstag"),($A31="Sonntag"))</formula>
    </cfRule>
  </conditionalFormatting>
  <conditionalFormatting sqref="F31:F35">
    <cfRule type="expression" priority="44" aboveAverage="0" equalAverage="0" bottom="0" percent="0" rank="0" text="" dxfId="42">
      <formula>OR(($A31="Samstag"),($A31="Sonntag"))</formula>
    </cfRule>
  </conditionalFormatting>
  <conditionalFormatting sqref="F38:F42">
    <cfRule type="expression" priority="45" aboveAverage="0" equalAverage="0" bottom="0" percent="0" rank="0" text="" dxfId="43">
      <formula>OR(($A38="Samstag"),($A38="Sonntag"))</formula>
    </cfRule>
  </conditionalFormatting>
  <conditionalFormatting sqref="F38:F42">
    <cfRule type="expression" priority="46" aboveAverage="0" equalAverage="0" bottom="0" percent="0" rank="0" text="" dxfId="44">
      <formula>OR(($A38="Samstag"),($A38="Sonntag"))</formula>
    </cfRule>
  </conditionalFormatting>
  <conditionalFormatting sqref="H38:H42">
    <cfRule type="expression" priority="47" aboveAverage="0" equalAverage="0" bottom="0" percent="0" rank="0" text="" dxfId="45">
      <formula>OR(($A38="Samstag"),($A38="Sonntag"))</formula>
    </cfRule>
  </conditionalFormatting>
  <conditionalFormatting sqref="H38:H42">
    <cfRule type="expression" priority="48" aboveAverage="0" equalAverage="0" bottom="0" percent="0" rank="0" text="" dxfId="46">
      <formula>OR(($A38="Samstag"),($A38="Sonntag"))</formula>
    </cfRule>
  </conditionalFormatting>
  <conditionalFormatting sqref="F45:F49">
    <cfRule type="expression" priority="49" aboveAverage="0" equalAverage="0" bottom="0" percent="0" rank="0" text="" dxfId="47">
      <formula>OR(($A45="Samstag"),($A45="Sonntag"))</formula>
    </cfRule>
  </conditionalFormatting>
  <conditionalFormatting sqref="F45:F49">
    <cfRule type="expression" priority="50" aboveAverage="0" equalAverage="0" bottom="0" percent="0" rank="0" text="" dxfId="48">
      <formula>OR(($A45="Samstag"),($A45="Sonntag"))</formula>
    </cfRule>
  </conditionalFormatting>
  <conditionalFormatting sqref="H21">
    <cfRule type="expression" priority="51" aboveAverage="0" equalAverage="0" bottom="0" percent="0" rank="0" text="" dxfId="49">
      <formula>OR(($A21="Samstag"),($A21="Sonntag"))</formula>
    </cfRule>
  </conditionalFormatting>
  <conditionalFormatting sqref="H21">
    <cfRule type="expression" priority="52" aboveAverage="0" equalAverage="0" bottom="0" percent="0" rank="0" text="" dxfId="50">
      <formula>OR(($A21="Samstag"),($A21="Sonntag"))</formula>
    </cfRule>
  </conditionalFormatting>
  <conditionalFormatting sqref="H24:H28">
    <cfRule type="expression" priority="53" aboveAverage="0" equalAverage="0" bottom="0" percent="0" rank="0" text="" dxfId="51">
      <formula>OR(($A24="Samstag"),($A24="Sonntag"))</formula>
    </cfRule>
  </conditionalFormatting>
  <conditionalFormatting sqref="H24:H28">
    <cfRule type="expression" priority="54" aboveAverage="0" equalAverage="0" bottom="0" percent="0" rank="0" text="" dxfId="52">
      <formula>OR(($A24="Samstag"),($A24="Sonntag"))</formula>
    </cfRule>
  </conditionalFormatting>
  <conditionalFormatting sqref="H31:H35">
    <cfRule type="expression" priority="55" aboveAverage="0" equalAverage="0" bottom="0" percent="0" rank="0" text="" dxfId="53">
      <formula>OR(($A31="Samstag"),($A31="Sonntag"))</formula>
    </cfRule>
  </conditionalFormatting>
  <conditionalFormatting sqref="H31:H35">
    <cfRule type="expression" priority="56" aboveAverage="0" equalAverage="0" bottom="0" percent="0" rank="0" text="" dxfId="54">
      <formula>OR(($A31="Samstag"),($A31="Sonntag"))</formula>
    </cfRule>
  </conditionalFormatting>
  <conditionalFormatting sqref="H45:H49">
    <cfRule type="expression" priority="57" aboveAverage="0" equalAverage="0" bottom="0" percent="0" rank="0" text="" dxfId="55">
      <formula>OR(($A45="Samstag"),($A45="Sonntag"))</formula>
    </cfRule>
  </conditionalFormatting>
  <conditionalFormatting sqref="H45:H49">
    <cfRule type="expression" priority="58" aboveAverage="0" equalAverage="0" bottom="0" percent="0" rank="0" text="" dxfId="56">
      <formula>OR(($A45="Samstag"),($A45="Sonntag"))</formula>
    </cfRule>
  </conditionalFormatting>
  <conditionalFormatting sqref="J30">
    <cfRule type="expression" priority="59" aboveAverage="0" equalAverage="0" bottom="0" percent="0" rank="0" text="" dxfId="57">
      <formula>OR(($A30="Samstag"),($A30="Sonntag"))</formula>
    </cfRule>
  </conditionalFormatting>
  <conditionalFormatting sqref="J30">
    <cfRule type="expression" priority="60" aboveAverage="0" equalAverage="0" bottom="0" percent="0" rank="0" text="" dxfId="58">
      <formula>OR(($A30="Samstag"),($A30="Sonntag"))</formula>
    </cfRule>
  </conditionalFormatting>
  <conditionalFormatting sqref="J50">
    <cfRule type="expression" priority="61" aboveAverage="0" equalAverage="0" bottom="0" percent="0" rank="0" text="" dxfId="59">
      <formula>OR(($A50="Samstag"),($A50="Sonntag"))</formula>
    </cfRule>
  </conditionalFormatting>
  <conditionalFormatting sqref="J50">
    <cfRule type="expression" priority="62" aboveAverage="0" equalAverage="0" bottom="0" percent="0" rank="0" text="" dxfId="60">
      <formula>OR(($A50="Samstag"),($A50="Sonntag"))</formula>
    </cfRule>
  </conditionalFormatting>
  <conditionalFormatting sqref="J44">
    <cfRule type="expression" priority="63" aboveAverage="0" equalAverage="0" bottom="0" percent="0" rank="0" text="" dxfId="61">
      <formula>OR(($A44="Samstag"),($A44="Sonntag"))</formula>
    </cfRule>
  </conditionalFormatting>
  <conditionalFormatting sqref="J30">
    <cfRule type="expression" priority="64" aboveAverage="0" equalAverage="0" bottom="0" percent="0" rank="0" text="" dxfId="62">
      <formula>OR(($A30="Samstag"),($A30="Sonntag"))</formula>
    </cfRule>
  </conditionalFormatting>
  <conditionalFormatting sqref="J22:J23">
    <cfRule type="expression" priority="65" aboveAverage="0" equalAverage="0" bottom="0" percent="0" rank="0" text="" dxfId="63">
      <formula>OR(($A22="Samstag"),($A22="Sonntag"))</formula>
    </cfRule>
  </conditionalFormatting>
  <conditionalFormatting sqref="J22">
    <cfRule type="expression" priority="66" aboveAverage="0" equalAverage="0" bottom="0" percent="0" rank="0" text="" dxfId="64">
      <formula>OR(($A22="Samstag"),($A22="Sonntag"))</formula>
    </cfRule>
  </conditionalFormatting>
  <conditionalFormatting sqref="J23">
    <cfRule type="expression" priority="67" aboveAverage="0" equalAverage="0" bottom="0" percent="0" rank="0" text="" dxfId="65">
      <formula>OR(($A23="Samstag"),($A23="Sonntag"))</formula>
    </cfRule>
  </conditionalFormatting>
  <conditionalFormatting sqref="J37">
    <cfRule type="expression" priority="68" aboveAverage="0" equalAverage="0" bottom="0" percent="0" rank="0" text="" dxfId="66">
      <formula>OR(($A37="Samstag"),($A37="Sonntag"))</formula>
    </cfRule>
  </conditionalFormatting>
  <conditionalFormatting sqref="J37">
    <cfRule type="expression" priority="69" aboveAverage="0" equalAverage="0" bottom="0" percent="0" rank="0" text="" dxfId="67">
      <formula>OR(($A37="Samstag"),($A37="Sonntag"))</formula>
    </cfRule>
  </conditionalFormatting>
  <conditionalFormatting sqref="J37">
    <cfRule type="expression" priority="70" aboveAverage="0" equalAverage="0" bottom="0" percent="0" rank="0" text="" dxfId="68">
      <formula>OR(($A37="Samstag"),($A37="Sonntag"))</formula>
    </cfRule>
  </conditionalFormatting>
  <conditionalFormatting sqref="J44">
    <cfRule type="expression" priority="71" aboveAverage="0" equalAverage="0" bottom="0" percent="0" rank="0" text="" dxfId="69">
      <formula>OR(($A44="Samstag"),($A44="Sonntag"))</formula>
    </cfRule>
  </conditionalFormatting>
  <conditionalFormatting sqref="J44">
    <cfRule type="expression" priority="72" aboveAverage="0" equalAverage="0" bottom="0" percent="0" rank="0" text="" dxfId="70">
      <formula>OR(($A44="Samstag"),($A44="Sonntag"))</formula>
    </cfRule>
  </conditionalFormatting>
  <conditionalFormatting sqref="J20">
    <cfRule type="expression" priority="73" aboveAverage="0" equalAverage="0" bottom="0" percent="0" rank="0" text="" dxfId="71">
      <formula>OR(($A20="Samstag"),($A20="Sonntag"))</formula>
    </cfRule>
  </conditionalFormatting>
  <conditionalFormatting sqref="J20">
    <cfRule type="expression" priority="74" aboveAverage="0" equalAverage="0" bottom="0" percent="0" rank="0" text="" dxfId="72">
      <formula>OR(($A20="Samstag"),($A20="Sonntag"))</formula>
    </cfRule>
  </conditionalFormatting>
  <conditionalFormatting sqref="J29">
    <cfRule type="expression" priority="75" aboveAverage="0" equalAverage="0" bottom="0" percent="0" rank="0" text="" dxfId="73">
      <formula>OR(($A29="Samstag"),($A29="Sonntag"))</formula>
    </cfRule>
  </conditionalFormatting>
  <conditionalFormatting sqref="J29">
    <cfRule type="expression" priority="76" aboveAverage="0" equalAverage="0" bottom="0" percent="0" rank="0" text="" dxfId="74">
      <formula>OR(($A29="Samstag"),($A29="Sonntag"))</formula>
    </cfRule>
  </conditionalFormatting>
  <conditionalFormatting sqref="J36">
    <cfRule type="expression" priority="77" aboveAverage="0" equalAverage="0" bottom="0" percent="0" rank="0" text="" dxfId="75">
      <formula>OR(($A36="Samstag"),($A36="Sonntag"))</formula>
    </cfRule>
  </conditionalFormatting>
  <conditionalFormatting sqref="J36">
    <cfRule type="expression" priority="78" aboveAverage="0" equalAverage="0" bottom="0" percent="0" rank="0" text="" dxfId="76">
      <formula>OR(($A36="Samstag"),($A36="Sonntag"))</formula>
    </cfRule>
  </conditionalFormatting>
  <conditionalFormatting sqref="J43">
    <cfRule type="expression" priority="79" aboveAverage="0" equalAverage="0" bottom="0" percent="0" rank="0" text="" dxfId="77">
      <formula>OR(($A43="Samstag"),($A43="Sonntag"))</formula>
    </cfRule>
  </conditionalFormatting>
  <conditionalFormatting sqref="J43">
    <cfRule type="expression" priority="80" aboveAverage="0" equalAverage="0" bottom="0" percent="0" rank="0" text="" dxfId="78">
      <formula>OR(($A43="Samstag"),($A43="Sonntag"))</formula>
    </cfRule>
  </conditionalFormatting>
  <conditionalFormatting sqref="J38:J42">
    <cfRule type="expression" priority="81" aboveAverage="0" equalAverage="0" bottom="0" percent="0" rank="0" text="" dxfId="79">
      <formula>OR(($A38="Samstag"),($A38="Sonntag"))</formula>
    </cfRule>
  </conditionalFormatting>
  <conditionalFormatting sqref="J38:J42">
    <cfRule type="expression" priority="82" aboveAverage="0" equalAverage="0" bottom="0" percent="0" rank="0" text="" dxfId="80">
      <formula>OR(($A38="Samstag"),($A38="Sonntag"))</formula>
    </cfRule>
  </conditionalFormatting>
  <conditionalFormatting sqref="J21">
    <cfRule type="expression" priority="83" aboveAverage="0" equalAverage="0" bottom="0" percent="0" rank="0" text="" dxfId="81">
      <formula>OR(($A21="Samstag"),($A21="Sonntag"))</formula>
    </cfRule>
  </conditionalFormatting>
  <conditionalFormatting sqref="J21">
    <cfRule type="expression" priority="84" aboveAverage="0" equalAverage="0" bottom="0" percent="0" rank="0" text="" dxfId="82">
      <formula>OR(($A21="Samstag"),($A21="Sonntag"))</formula>
    </cfRule>
  </conditionalFormatting>
  <conditionalFormatting sqref="J24:J28">
    <cfRule type="expression" priority="85" aboveAverage="0" equalAverage="0" bottom="0" percent="0" rank="0" text="" dxfId="83">
      <formula>OR(($A24="Samstag"),($A24="Sonntag"))</formula>
    </cfRule>
  </conditionalFormatting>
  <conditionalFormatting sqref="J24:J28">
    <cfRule type="expression" priority="86" aboveAverage="0" equalAverage="0" bottom="0" percent="0" rank="0" text="" dxfId="84">
      <formula>OR(($A24="Samstag"),($A24="Sonntag"))</formula>
    </cfRule>
  </conditionalFormatting>
  <conditionalFormatting sqref="J31:J35">
    <cfRule type="expression" priority="87" aboveAverage="0" equalAverage="0" bottom="0" percent="0" rank="0" text="" dxfId="85">
      <formula>OR(($A31="Samstag"),($A31="Sonntag"))</formula>
    </cfRule>
  </conditionalFormatting>
  <conditionalFormatting sqref="J31:J35">
    <cfRule type="expression" priority="88" aboveAverage="0" equalAverage="0" bottom="0" percent="0" rank="0" text="" dxfId="86">
      <formula>OR(($A31="Samstag"),($A31="Sonntag"))</formula>
    </cfRule>
  </conditionalFormatting>
  <conditionalFormatting sqref="J45:J49">
    <cfRule type="expression" priority="89" aboveAverage="0" equalAverage="0" bottom="0" percent="0" rank="0" text="" dxfId="87">
      <formula>OR(($A45="Samstag"),($A45="Sonntag"))</formula>
    </cfRule>
  </conditionalFormatting>
  <conditionalFormatting sqref="J45:J49">
    <cfRule type="expression" priority="90" aboveAverage="0" equalAverage="0" bottom="0" percent="0" rank="0" text="" dxfId="88">
      <formula>OR(($A45="Samstag"),($A45="Sonntag"))</formula>
    </cfRule>
  </conditionalFormatting>
  <conditionalFormatting sqref="K30">
    <cfRule type="expression" priority="91" aboveAverage="0" equalAverage="0" bottom="0" percent="0" rank="0" text="" dxfId="89">
      <formula>OR(($A30="Samstag"),($A30="Sonntag"))</formula>
    </cfRule>
  </conditionalFormatting>
  <conditionalFormatting sqref="K30">
    <cfRule type="expression" priority="92" aboveAverage="0" equalAverage="0" bottom="0" percent="0" rank="0" text="" dxfId="90">
      <formula>OR(($A30="Samstag"),($A30="Sonntag"))</formula>
    </cfRule>
  </conditionalFormatting>
  <conditionalFormatting sqref="K50">
    <cfRule type="expression" priority="93" aboveAverage="0" equalAverage="0" bottom="0" percent="0" rank="0" text="" dxfId="91">
      <formula>OR(($A50="Samstag"),($A50="Sonntag"))</formula>
    </cfRule>
  </conditionalFormatting>
  <conditionalFormatting sqref="K50">
    <cfRule type="expression" priority="94" aboveAverage="0" equalAverage="0" bottom="0" percent="0" rank="0" text="" dxfId="92">
      <formula>OR(($A50="Samstag"),($A50="Sonntag"))</formula>
    </cfRule>
  </conditionalFormatting>
  <conditionalFormatting sqref="K44">
    <cfRule type="expression" priority="95" aboveAverage="0" equalAverage="0" bottom="0" percent="0" rank="0" text="" dxfId="93">
      <formula>OR(($A44="Samstag"),($A44="Sonntag"))</formula>
    </cfRule>
  </conditionalFormatting>
  <conditionalFormatting sqref="K30">
    <cfRule type="expression" priority="96" aboveAverage="0" equalAverage="0" bottom="0" percent="0" rank="0" text="" dxfId="94">
      <formula>OR(($A30="Samstag"),($A30="Sonntag"))</formula>
    </cfRule>
  </conditionalFormatting>
  <conditionalFormatting sqref="K22:K23">
    <cfRule type="expression" priority="97" aboveAverage="0" equalAverage="0" bottom="0" percent="0" rank="0" text="" dxfId="95">
      <formula>OR(($A22="Samstag"),($A22="Sonntag"))</formula>
    </cfRule>
  </conditionalFormatting>
  <conditionalFormatting sqref="K22">
    <cfRule type="expression" priority="98" aboveAverage="0" equalAverage="0" bottom="0" percent="0" rank="0" text="" dxfId="96">
      <formula>OR(($A22="Samstag"),($A22="Sonntag"))</formula>
    </cfRule>
  </conditionalFormatting>
  <conditionalFormatting sqref="K23">
    <cfRule type="expression" priority="99" aboveAverage="0" equalAverage="0" bottom="0" percent="0" rank="0" text="" dxfId="97">
      <formula>OR(($A23="Samstag"),($A23="Sonntag"))</formula>
    </cfRule>
  </conditionalFormatting>
  <conditionalFormatting sqref="K37">
    <cfRule type="expression" priority="100" aboveAverage="0" equalAverage="0" bottom="0" percent="0" rank="0" text="" dxfId="98">
      <formula>OR(($A37="Samstag"),($A37="Sonntag"))</formula>
    </cfRule>
  </conditionalFormatting>
  <conditionalFormatting sqref="K37">
    <cfRule type="expression" priority="101" aboveAverage="0" equalAverage="0" bottom="0" percent="0" rank="0" text="" dxfId="99">
      <formula>OR(($A37="Samstag"),($A37="Sonntag"))</formula>
    </cfRule>
  </conditionalFormatting>
  <conditionalFormatting sqref="K37">
    <cfRule type="expression" priority="102" aboveAverage="0" equalAverage="0" bottom="0" percent="0" rank="0" text="" dxfId="100">
      <formula>OR(($A37="Samstag"),($A37="Sonntag"))</formula>
    </cfRule>
  </conditionalFormatting>
  <conditionalFormatting sqref="K44">
    <cfRule type="expression" priority="103" aboveAverage="0" equalAverage="0" bottom="0" percent="0" rank="0" text="" dxfId="101">
      <formula>OR(($A44="Samstag"),($A44="Sonntag"))</formula>
    </cfRule>
  </conditionalFormatting>
  <conditionalFormatting sqref="K44">
    <cfRule type="expression" priority="104" aboveAverage="0" equalAverage="0" bottom="0" percent="0" rank="0" text="" dxfId="102">
      <formula>OR(($A44="Samstag"),($A44="Sonntag"))</formula>
    </cfRule>
  </conditionalFormatting>
  <conditionalFormatting sqref="K20">
    <cfRule type="expression" priority="105" aboveAverage="0" equalAverage="0" bottom="0" percent="0" rank="0" text="" dxfId="103">
      <formula>OR(($A20="Samstag"),($A20="Sonntag"))</formula>
    </cfRule>
  </conditionalFormatting>
  <conditionalFormatting sqref="K20">
    <cfRule type="expression" priority="106" aboveAverage="0" equalAverage="0" bottom="0" percent="0" rank="0" text="" dxfId="104">
      <formula>OR(($A20="Samstag"),($A20="Sonntag"))</formula>
    </cfRule>
  </conditionalFormatting>
  <conditionalFormatting sqref="K29">
    <cfRule type="expression" priority="107" aboveAverage="0" equalAverage="0" bottom="0" percent="0" rank="0" text="" dxfId="105">
      <formula>OR(($A29="Samstag"),($A29="Sonntag"))</formula>
    </cfRule>
  </conditionalFormatting>
  <conditionalFormatting sqref="K29">
    <cfRule type="expression" priority="108" aboveAverage="0" equalAverage="0" bottom="0" percent="0" rank="0" text="" dxfId="106">
      <formula>OR(($A29="Samstag"),($A29="Sonntag"))</formula>
    </cfRule>
  </conditionalFormatting>
  <conditionalFormatting sqref="K36">
    <cfRule type="expression" priority="109" aboveAverage="0" equalAverage="0" bottom="0" percent="0" rank="0" text="" dxfId="107">
      <formula>OR(($A36="Samstag"),($A36="Sonntag"))</formula>
    </cfRule>
  </conditionalFormatting>
  <conditionalFormatting sqref="K36">
    <cfRule type="expression" priority="110" aboveAverage="0" equalAverage="0" bottom="0" percent="0" rank="0" text="" dxfId="108">
      <formula>OR(($A36="Samstag"),($A36="Sonntag"))</formula>
    </cfRule>
  </conditionalFormatting>
  <conditionalFormatting sqref="K43">
    <cfRule type="expression" priority="111" aboveAverage="0" equalAverage="0" bottom="0" percent="0" rank="0" text="" dxfId="109">
      <formula>OR(($A43="Samstag"),($A43="Sonntag"))</formula>
    </cfRule>
  </conditionalFormatting>
  <conditionalFormatting sqref="K43">
    <cfRule type="expression" priority="112" aboveAverage="0" equalAverage="0" bottom="0" percent="0" rank="0" text="" dxfId="110">
      <formula>OR(($A43="Samstag"),($A43="Sonntag"))</formula>
    </cfRule>
  </conditionalFormatting>
  <conditionalFormatting sqref="K38:K42">
    <cfRule type="expression" priority="113" aboveAverage="0" equalAverage="0" bottom="0" percent="0" rank="0" text="" dxfId="111">
      <formula>OR(($A38="Samstag"),($A38="Sonntag"))</formula>
    </cfRule>
  </conditionalFormatting>
  <conditionalFormatting sqref="K38:K42">
    <cfRule type="expression" priority="114" aboveAverage="0" equalAverage="0" bottom="0" percent="0" rank="0" text="" dxfId="112">
      <formula>OR(($A38="Samstag"),($A38="Sonntag"))</formula>
    </cfRule>
  </conditionalFormatting>
  <conditionalFormatting sqref="K21">
    <cfRule type="expression" priority="115" aboveAverage="0" equalAverage="0" bottom="0" percent="0" rank="0" text="" dxfId="113">
      <formula>OR(($A21="Samstag"),($A21="Sonntag"))</formula>
    </cfRule>
  </conditionalFormatting>
  <conditionalFormatting sqref="K21">
    <cfRule type="expression" priority="116" aboveAverage="0" equalAverage="0" bottom="0" percent="0" rank="0" text="" dxfId="114">
      <formula>OR(($A21="Samstag"),($A21="Sonntag"))</formula>
    </cfRule>
  </conditionalFormatting>
  <conditionalFormatting sqref="K24:K28">
    <cfRule type="expression" priority="117" aboveAverage="0" equalAverage="0" bottom="0" percent="0" rank="0" text="" dxfId="115">
      <formula>OR(($A24="Samstag"),($A24="Sonntag"))</formula>
    </cfRule>
  </conditionalFormatting>
  <conditionalFormatting sqref="K24:K28">
    <cfRule type="expression" priority="118" aboveAverage="0" equalAverage="0" bottom="0" percent="0" rank="0" text="" dxfId="116">
      <formula>OR(($A24="Samstag"),($A24="Sonntag"))</formula>
    </cfRule>
  </conditionalFormatting>
  <conditionalFormatting sqref="K31:K35">
    <cfRule type="expression" priority="119" aboveAverage="0" equalAverage="0" bottom="0" percent="0" rank="0" text="" dxfId="117">
      <formula>OR(($A31="Samstag"),($A31="Sonntag"))</formula>
    </cfRule>
  </conditionalFormatting>
  <conditionalFormatting sqref="K31:K35">
    <cfRule type="expression" priority="120" aboveAverage="0" equalAverage="0" bottom="0" percent="0" rank="0" text="" dxfId="118">
      <formula>OR(($A31="Samstag"),($A31="Sonntag"))</formula>
    </cfRule>
  </conditionalFormatting>
  <conditionalFormatting sqref="K45:K49">
    <cfRule type="expression" priority="121" aboveAverage="0" equalAverage="0" bottom="0" percent="0" rank="0" text="" dxfId="119">
      <formula>OR(($A45="Samstag"),($A45="Sonntag"))</formula>
    </cfRule>
  </conditionalFormatting>
  <conditionalFormatting sqref="K45:K49">
    <cfRule type="expression" priority="122" aboveAverage="0" equalAverage="0" bottom="0" percent="0" rank="0" text="" dxfId="120">
      <formula>OR(($A45="Samstag"),($A45="Sonntag"))</formula>
    </cfRule>
  </conditionalFormatting>
  <conditionalFormatting sqref="N11;N15">
    <cfRule type="cellIs" priority="123" operator="equal" aboveAverage="0" equalAverage="0" bottom="0" percent="0" rank="0" text="" dxfId="121">
      <formula>0</formula>
    </cfRule>
  </conditionalFormatting>
  <conditionalFormatting sqref="N11">
    <cfRule type="cellIs" priority="124" operator="equal" aboveAverage="0" equalAverage="0" bottom="0" percent="0" rank="0" text="" dxfId="122">
      <formula>$F$10</formula>
    </cfRule>
    <cfRule type="cellIs" priority="125" operator="notEqual" aboveAverage="0" equalAverage="0" bottom="0" percent="0" rank="0" text="" dxfId="123">
      <formula>$F$10</formula>
    </cfRule>
  </conditionalFormatting>
  <conditionalFormatting sqref="N15">
    <cfRule type="cellIs" priority="126" operator="notEqual" aboveAverage="0" equalAverage="0" bottom="0" percent="0" rank="0" text="" dxfId="124">
      <formula>$F$14</formula>
    </cfRule>
    <cfRule type="cellIs" priority="127" operator="equal" aboveAverage="0" equalAverage="0" bottom="0" percent="0" rank="0" text="" dxfId="125">
      <formula>$F$14</formula>
    </cfRule>
  </conditionalFormatting>
  <conditionalFormatting sqref="I20:I50">
    <cfRule type="expression" priority="128" aboveAverage="0" equalAverage="0" bottom="0" percent="0" rank="0" text="" dxfId="126">
      <formula>OR(($A20="Samstag"),($A20="Sonntag"))</formula>
    </cfRule>
  </conditionalFormatting>
  <conditionalFormatting sqref="I20:I50">
    <cfRule type="expression" priority="129" aboveAverage="0" equalAverage="0" bottom="0" percent="0" rank="0" text="" dxfId="127">
      <formula>OR(($A20="Samstag"),($A20="Sonntag"))</formula>
    </cfRule>
  </conditionalFormatting>
  <conditionalFormatting sqref="E20">
    <cfRule type="expression" priority="130" aboveAverage="0" equalAverage="0" bottom="0" percent="0" rank="0" text="" dxfId="128">
      <formula>OR(($A20="Samstag"),($A20="Sonntag"))</formula>
    </cfRule>
  </conditionalFormatting>
  <conditionalFormatting sqref="E21:E50">
    <cfRule type="expression" priority="131" aboveAverage="0" equalAverage="0" bottom="0" percent="0" rank="0" text="" dxfId="129">
      <formula>OR(($A21="Samstag"),($A21="Sonntag"))</formula>
    </cfRule>
  </conditionalFormatting>
  <dataValidations count="7">
    <dataValidation allowBlank="false" operator="between" showDropDown="false" showErrorMessage="true" showInputMessage="true" sqref="G8:I8" type="none">
      <formula1>0</formula1>
      <formula2>0</formula2>
    </dataValidation>
    <dataValidation allowBlank="true" error="Bitte geben Sie eine positive Dezimalzahl ein." errorTitle="Eingabefehler" operator="between" showDropDown="false" showErrorMessage="true" showInputMessage="true" sqref="D20:D50" type="decimal">
      <formula1>0</formula1>
      <formula2>20</formula2>
    </dataValidation>
    <dataValidation allowBlank="true" error="Bitte geben Sie eine Uhrzeit im Dezimalformat ( hh,mm ) zwischen 0,00 und 23,59 ein." errorTitle="Eingabefehler" operator="between" showDropDown="false" showErrorMessage="true" showInputMessage="true" sqref="F20:H50" type="decimal">
      <formula1>0</formula1>
      <formula2>23.59</formula2>
    </dataValidation>
    <dataValidation allowBlank="true" operator="between" showDropDown="false" showErrorMessage="true" showInputMessage="true" sqref="I10:M10 I14:M14" type="decimal">
      <formula1>$AA$33</formula1>
      <formula2>$AA$34</formula2>
    </dataValidation>
    <dataValidation allowBlank="true" error="Bitte geben Sie eine Dezimalzahl ein." errorTitle="Eingabefehler" operator="between" showDropDown="false" showErrorMessage="true" showInputMessage="true" sqref="M7" type="decimal">
      <formula1>-1000</formula1>
      <formula2>1000</formula2>
    </dataValidation>
    <dataValidation allowBlank="true" operator="between" showDropDown="false" showErrorMessage="true" showInputMessage="true" sqref="E15:F15" type="list">
      <formula1>$B$20:$B$50</formula1>
      <formula2>0</formula2>
    </dataValidation>
    <dataValidation allowBlank="true" operator="between" showDropDown="false" showErrorMessage="true" showInputMessage="true" sqref="C20:C50" type="list">
      <formula1>Vorgaben</formula1>
      <formula2>0</formula2>
    </dataValidation>
  </dataValidations>
  <printOptions headings="false" gridLines="false" gridLinesSet="true" horizontalCentered="false" verticalCentered="false"/>
  <pageMargins left="0.433333333333333" right="0.236111111111111" top="0.7375" bottom="0.540277777777778" header="0.4" footer="0.315277777777778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&amp;L&amp;8FeU-SH31-2015&amp;R&amp;8Arbeitszeitkonto - Stand: 15.04.2015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60"/>
  <sheetViews>
    <sheetView windowProtection="false" showFormulas="false" showGridLines="false" showRowColHeaders="false" showZeros="true" rightToLeft="false" tabSelected="false" showOutlineSymbols="true" defaultGridColor="true" view="normal" topLeftCell="A1" colorId="64" zoomScale="110" zoomScaleNormal="110" zoomScalePageLayoutView="55" workbookViewId="0">
      <selection pane="topLeft" activeCell="K11" activeCellId="0" sqref="K11"/>
    </sheetView>
  </sheetViews>
  <sheetFormatPr defaultRowHeight="12.8"/>
  <cols>
    <col collapsed="false" hidden="false" max="1" min="1" style="1" width="5.03643724696356"/>
    <col collapsed="false" hidden="false" max="2" min="2" style="2" width="7.2834008097166"/>
    <col collapsed="false" hidden="false" max="3" min="3" style="2" width="7.49797570850202"/>
    <col collapsed="false" hidden="false" max="8" min="4" style="2" width="7.81781376518219"/>
    <col collapsed="false" hidden="false" max="13" min="9" style="2" width="8.1417004048583"/>
    <col collapsed="false" hidden="false" max="14" min="14" style="2" width="7.49797570850202"/>
    <col collapsed="false" hidden="false" max="15" min="15" style="2" width="10.0688259109312"/>
    <col collapsed="false" hidden="false" max="16" min="16" style="3" width="7.49797570850202"/>
    <col collapsed="false" hidden="false" max="17" min="17" style="3" width="5.03643724696356"/>
    <col collapsed="false" hidden="false" max="18" min="18" style="1" width="10.1781376518219"/>
    <col collapsed="false" hidden="false" max="19" min="19" style="1" width="7.71255060728745"/>
    <col collapsed="false" hidden="false" max="20" min="20" style="1" width="7.2834008097166"/>
    <col collapsed="false" hidden="false" max="21" min="21" style="1" width="7.39271255060729"/>
    <col collapsed="false" hidden="false" max="22" min="22" style="1" width="7.92712550607287"/>
    <col collapsed="false" hidden="false" max="23" min="23" style="1" width="7.71255060728745"/>
    <col collapsed="false" hidden="false" max="24" min="24" style="1" width="8.24696356275304"/>
    <col collapsed="false" hidden="false" max="25" min="25" style="1" width="9.85425101214575"/>
    <col collapsed="false" hidden="false" max="26" min="26" style="1" width="7.2834008097166"/>
    <col collapsed="false" hidden="false" max="27" min="27" style="4" width="10.497975708502"/>
    <col collapsed="false" hidden="false" max="28" min="28" style="4" width="8.35627530364373"/>
    <col collapsed="false" hidden="false" max="29" min="29" style="1" width="11.1417004048583"/>
    <col collapsed="false" hidden="true" max="31" min="30" style="5" width="0"/>
    <col collapsed="false" hidden="true" max="34" min="32" style="6" width="0"/>
    <col collapsed="false" hidden="true" max="1025" min="35" style="7" width="0"/>
  </cols>
  <sheetData>
    <row r="1" customFormat="false" ht="11.25" hidden="false" customHeight="true" outlineLevel="0" collapsed="false">
      <c r="A1" s="0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9"/>
      <c r="Q1" s="9"/>
      <c r="R1" s="10"/>
      <c r="S1" s="10"/>
      <c r="T1" s="10"/>
      <c r="U1" s="1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8.75" hidden="false" customHeight="true" outlineLevel="0" collapsed="false">
      <c r="A2" s="0"/>
      <c r="B2" s="11" t="s">
        <v>0</v>
      </c>
      <c r="C2" s="11"/>
      <c r="D2" s="11"/>
      <c r="E2" s="11"/>
      <c r="F2" s="11"/>
      <c r="G2" s="11"/>
      <c r="H2" s="11"/>
      <c r="I2" s="11" t="s">
        <v>57</v>
      </c>
      <c r="J2" s="11"/>
      <c r="K2" s="12" t="n">
        <v>2018</v>
      </c>
      <c r="L2" s="13"/>
      <c r="M2" s="13"/>
      <c r="N2" s="13"/>
      <c r="O2" s="13"/>
      <c r="P2" s="14"/>
      <c r="Q2" s="9"/>
      <c r="R2" s="10"/>
      <c r="S2" s="10"/>
      <c r="T2" s="10"/>
      <c r="U2" s="1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1.25" hidden="false" customHeight="true" outlineLevel="0" collapsed="false">
      <c r="A3" s="0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9"/>
      <c r="Q3" s="9"/>
      <c r="R3" s="10"/>
      <c r="S3" s="10"/>
      <c r="T3" s="10"/>
      <c r="U3" s="1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5" hidden="false" customHeight="true" outlineLevel="0" collapsed="false">
      <c r="A4" s="0"/>
      <c r="B4" s="16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8"/>
      <c r="Q4" s="9"/>
      <c r="R4" s="10"/>
      <c r="S4" s="10"/>
      <c r="T4" s="10"/>
      <c r="U4" s="1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22.5" hidden="false" customHeight="true" outlineLevel="0" collapsed="false">
      <c r="A5" s="0"/>
      <c r="B5" s="19"/>
      <c r="C5" s="20" t="s">
        <v>2</v>
      </c>
      <c r="D5" s="21"/>
      <c r="E5" s="22" t="str">
        <f aca="false">März!E5</f>
        <v>Mustermann, Manfred</v>
      </c>
      <c r="F5" s="22"/>
      <c r="G5" s="22"/>
      <c r="H5" s="22"/>
      <c r="I5" s="23"/>
      <c r="J5" s="20" t="s">
        <v>4</v>
      </c>
      <c r="K5" s="23"/>
      <c r="L5" s="0"/>
      <c r="M5" s="22" t="str">
        <f aca="false">März!M5</f>
        <v>Musterbereich</v>
      </c>
      <c r="N5" s="22"/>
      <c r="O5" s="22"/>
      <c r="P5" s="24"/>
      <c r="Q5" s="25"/>
      <c r="R5" s="26"/>
      <c r="S5" s="4"/>
      <c r="T5" s="4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5" hidden="false" customHeight="false" outlineLevel="0" collapsed="false">
      <c r="A6" s="0"/>
      <c r="B6" s="27"/>
      <c r="C6" s="28"/>
      <c r="D6" s="28"/>
      <c r="E6" s="28"/>
      <c r="F6" s="28"/>
      <c r="G6" s="29"/>
      <c r="H6" s="29"/>
      <c r="I6" s="23"/>
      <c r="J6" s="23"/>
      <c r="K6" s="0"/>
      <c r="L6" s="0"/>
      <c r="M6" s="0"/>
      <c r="N6" s="0"/>
      <c r="O6" s="0"/>
      <c r="P6" s="3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22.5" hidden="false" customHeight="true" outlineLevel="0" collapsed="false">
      <c r="A7" s="0"/>
      <c r="B7" s="19"/>
      <c r="C7" s="20" t="s">
        <v>6</v>
      </c>
      <c r="D7" s="23"/>
      <c r="E7" s="31"/>
      <c r="F7" s="31"/>
      <c r="G7" s="31"/>
      <c r="H7" s="31"/>
      <c r="I7" s="23"/>
      <c r="J7" s="20" t="s">
        <v>7</v>
      </c>
      <c r="K7" s="23"/>
      <c r="L7" s="0"/>
      <c r="M7" s="32" t="n">
        <f aca="false">März!K52</f>
        <v>0</v>
      </c>
      <c r="N7" s="32"/>
      <c r="O7" s="32"/>
      <c r="P7" s="3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5" hidden="false" customHeight="false" outlineLevel="0" collapsed="false">
      <c r="A8" s="0"/>
      <c r="B8" s="33"/>
      <c r="C8" s="20"/>
      <c r="D8" s="20"/>
      <c r="E8" s="20"/>
      <c r="F8" s="28"/>
      <c r="G8" s="34"/>
      <c r="H8" s="34"/>
      <c r="I8" s="34"/>
      <c r="J8" s="0"/>
      <c r="K8" s="0"/>
      <c r="L8" s="0"/>
      <c r="M8" s="0"/>
      <c r="N8" s="0"/>
      <c r="O8" s="0"/>
      <c r="P8" s="30"/>
      <c r="Q8" s="35"/>
      <c r="R8" s="4"/>
      <c r="S8" s="4"/>
      <c r="T8" s="4"/>
      <c r="U8" s="4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5" hidden="false" customHeight="true" outlineLevel="0" collapsed="false">
      <c r="A9" s="0"/>
      <c r="B9" s="36"/>
      <c r="C9" s="37"/>
      <c r="D9" s="38"/>
      <c r="E9" s="38"/>
      <c r="F9" s="39"/>
      <c r="G9" s="39"/>
      <c r="H9" s="40" t="s">
        <v>8</v>
      </c>
      <c r="I9" s="41" t="s">
        <v>9</v>
      </c>
      <c r="J9" s="42" t="s">
        <v>10</v>
      </c>
      <c r="K9" s="43" t="s">
        <v>11</v>
      </c>
      <c r="L9" s="41" t="s">
        <v>12</v>
      </c>
      <c r="M9" s="41" t="s">
        <v>13</v>
      </c>
      <c r="N9" s="44"/>
      <c r="O9" s="45"/>
      <c r="P9" s="3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22.5" hidden="false" customHeight="true" outlineLevel="0" collapsed="false">
      <c r="A10" s="0"/>
      <c r="B10" s="36"/>
      <c r="C10" s="33" t="s">
        <v>14</v>
      </c>
      <c r="D10" s="46"/>
      <c r="E10" s="47"/>
      <c r="F10" s="48" t="n">
        <f aca="false">März!F10</f>
        <v>0</v>
      </c>
      <c r="G10" s="8"/>
      <c r="H10" s="49" t="s">
        <v>15</v>
      </c>
      <c r="I10" s="50" t="n">
        <f aca="false">$F$10/5</f>
        <v>0</v>
      </c>
      <c r="J10" s="51" t="n">
        <f aca="false">$F$10/5</f>
        <v>0</v>
      </c>
      <c r="K10" s="51" t="n">
        <f aca="false">$F$10/5</f>
        <v>0</v>
      </c>
      <c r="L10" s="51" t="n">
        <f aca="false">$F$10/5</f>
        <v>0</v>
      </c>
      <c r="M10" s="52" t="n">
        <f aca="false">$F$10/5</f>
        <v>0</v>
      </c>
      <c r="N10" s="53" t="s">
        <v>16</v>
      </c>
      <c r="O10" s="45"/>
      <c r="P10" s="3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22.5" hidden="false" customHeight="true" outlineLevel="0" collapsed="false">
      <c r="A11" s="0"/>
      <c r="B11" s="36"/>
      <c r="C11" s="54"/>
      <c r="D11" s="55"/>
      <c r="E11" s="55"/>
      <c r="F11" s="56"/>
      <c r="G11" s="56"/>
      <c r="H11" s="57" t="s">
        <v>17</v>
      </c>
      <c r="I11" s="58"/>
      <c r="J11" s="59"/>
      <c r="K11" s="59"/>
      <c r="L11" s="59"/>
      <c r="M11" s="60"/>
      <c r="N11" s="61" t="n">
        <f aca="false">SUM(I11:M11)</f>
        <v>0</v>
      </c>
      <c r="O11" s="45"/>
      <c r="P11" s="3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8.75" hidden="false" customHeight="true" outlineLevel="0" collapsed="false">
      <c r="A12" s="0"/>
      <c r="B12" s="36"/>
      <c r="C12" s="62" t="s">
        <v>18</v>
      </c>
      <c r="D12" s="20"/>
      <c r="E12" s="63"/>
      <c r="F12" s="64"/>
      <c r="G12" s="64"/>
      <c r="H12" s="0"/>
      <c r="I12" s="0"/>
      <c r="J12" s="0"/>
      <c r="K12" s="0"/>
      <c r="L12" s="0"/>
      <c r="M12" s="0"/>
      <c r="N12" s="0"/>
      <c r="O12" s="45"/>
      <c r="P12" s="3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5" hidden="false" customHeight="true" outlineLevel="0" collapsed="false">
      <c r="A13" s="0"/>
      <c r="B13" s="36"/>
      <c r="C13" s="65"/>
      <c r="D13" s="66"/>
      <c r="E13" s="67"/>
      <c r="F13" s="67"/>
      <c r="G13" s="68"/>
      <c r="H13" s="69" t="s">
        <v>19</v>
      </c>
      <c r="I13" s="70" t="s">
        <v>9</v>
      </c>
      <c r="J13" s="71" t="s">
        <v>10</v>
      </c>
      <c r="K13" s="72" t="s">
        <v>11</v>
      </c>
      <c r="L13" s="70" t="s">
        <v>12</v>
      </c>
      <c r="M13" s="70" t="s">
        <v>13</v>
      </c>
      <c r="N13" s="73"/>
      <c r="O13" s="45"/>
      <c r="P13" s="3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23.25" hidden="false" customHeight="true" outlineLevel="0" collapsed="false">
      <c r="A14" s="0"/>
      <c r="B14" s="36"/>
      <c r="C14" s="74" t="s">
        <v>20</v>
      </c>
      <c r="D14" s="75"/>
      <c r="E14" s="75"/>
      <c r="F14" s="76"/>
      <c r="G14" s="77"/>
      <c r="H14" s="78" t="s">
        <v>15</v>
      </c>
      <c r="I14" s="79" t="n">
        <f aca="false">$F$14/5</f>
        <v>0</v>
      </c>
      <c r="J14" s="80" t="n">
        <f aca="false">$F$14/5</f>
        <v>0</v>
      </c>
      <c r="K14" s="80" t="n">
        <f aca="false">$F$14/5</f>
        <v>0</v>
      </c>
      <c r="L14" s="80" t="n">
        <f aca="false">$F$14/5</f>
        <v>0</v>
      </c>
      <c r="M14" s="81" t="n">
        <f aca="false">$F$14/5</f>
        <v>0</v>
      </c>
      <c r="N14" s="82" t="s">
        <v>16</v>
      </c>
      <c r="O14" s="45"/>
      <c r="P14" s="3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22.5" hidden="false" customHeight="true" outlineLevel="0" collapsed="false">
      <c r="A15" s="0"/>
      <c r="B15" s="36"/>
      <c r="C15" s="83" t="s">
        <v>21</v>
      </c>
      <c r="D15" s="84"/>
      <c r="E15" s="85"/>
      <c r="F15" s="85"/>
      <c r="G15" s="86" t="n">
        <f aca="false">IF($E$15&lt;&gt;0,TRUE(),FALSE())</f>
        <v>0</v>
      </c>
      <c r="H15" s="87" t="s">
        <v>17</v>
      </c>
      <c r="I15" s="88"/>
      <c r="J15" s="89"/>
      <c r="K15" s="89"/>
      <c r="L15" s="89"/>
      <c r="M15" s="90"/>
      <c r="N15" s="91" t="n">
        <f aca="false">SUM(I15:M15)</f>
        <v>0</v>
      </c>
      <c r="O15" s="45"/>
      <c r="P15" s="3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5" hidden="false" customHeight="false" outlineLevel="0" collapsed="false">
      <c r="A16" s="0"/>
      <c r="B16" s="92"/>
      <c r="C16" s="93"/>
      <c r="D16" s="94"/>
      <c r="E16" s="94"/>
      <c r="F16" s="94"/>
      <c r="G16" s="94"/>
      <c r="H16" s="94"/>
      <c r="I16" s="94"/>
      <c r="J16" s="94"/>
      <c r="K16" s="95"/>
      <c r="L16" s="95"/>
      <c r="M16" s="95"/>
      <c r="N16" s="95"/>
      <c r="O16" s="95"/>
      <c r="P16" s="96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5" hidden="false" customHeight="false" outlineLevel="0" collapsed="false">
      <c r="A17" s="97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s="108" customFormat="true" ht="18.75" hidden="false" customHeight="true" outlineLevel="0" collapsed="false">
      <c r="A18" s="98"/>
      <c r="B18" s="99"/>
      <c r="C18" s="100" t="s">
        <v>22</v>
      </c>
      <c r="D18" s="100"/>
      <c r="E18" s="100"/>
      <c r="F18" s="101" t="s">
        <v>23</v>
      </c>
      <c r="G18" s="101"/>
      <c r="H18" s="101"/>
      <c r="I18" s="102" t="s">
        <v>24</v>
      </c>
      <c r="J18" s="102"/>
      <c r="K18" s="102"/>
      <c r="L18" s="102"/>
      <c r="M18" s="102"/>
      <c r="N18" s="102"/>
      <c r="O18" s="102"/>
      <c r="P18" s="102"/>
      <c r="Q18" s="103"/>
      <c r="R18" s="104"/>
      <c r="S18" s="104" t="s">
        <v>25</v>
      </c>
      <c r="T18" s="104" t="s">
        <v>26</v>
      </c>
      <c r="U18" s="104" t="s">
        <v>26</v>
      </c>
      <c r="V18" s="105" t="s">
        <v>27</v>
      </c>
      <c r="W18" s="105" t="s">
        <v>25</v>
      </c>
      <c r="X18" s="105" t="s">
        <v>25</v>
      </c>
      <c r="Y18" s="105"/>
      <c r="Z18" s="105"/>
      <c r="AA18" s="104"/>
      <c r="AB18" s="104"/>
      <c r="AC18" s="105"/>
      <c r="AD18" s="106"/>
      <c r="AE18" s="106"/>
      <c r="AF18" s="107"/>
      <c r="AG18" s="107"/>
      <c r="AH18" s="107"/>
    </row>
    <row r="19" customFormat="false" ht="18.75" hidden="false" customHeight="true" outlineLevel="0" collapsed="false">
      <c r="A19" s="109" t="n">
        <f aca="false">DATEVALUE(I2&amp;K2)</f>
        <v>43191</v>
      </c>
      <c r="B19" s="110" t="s">
        <v>28</v>
      </c>
      <c r="C19" s="111" t="s">
        <v>29</v>
      </c>
      <c r="D19" s="112" t="s">
        <v>30</v>
      </c>
      <c r="E19" s="113" t="s">
        <v>31</v>
      </c>
      <c r="F19" s="110" t="s">
        <v>32</v>
      </c>
      <c r="G19" s="114" t="s">
        <v>33</v>
      </c>
      <c r="H19" s="113" t="s">
        <v>34</v>
      </c>
      <c r="I19" s="114" t="s">
        <v>35</v>
      </c>
      <c r="J19" s="114" t="s">
        <v>36</v>
      </c>
      <c r="K19" s="114" t="s">
        <v>37</v>
      </c>
      <c r="L19" s="115" t="s">
        <v>38</v>
      </c>
      <c r="M19" s="115"/>
      <c r="N19" s="115"/>
      <c r="O19" s="115"/>
      <c r="P19" s="115"/>
      <c r="Q19" s="116"/>
      <c r="R19" s="117"/>
      <c r="S19" s="118" t="s">
        <v>39</v>
      </c>
      <c r="T19" s="118" t="s">
        <v>32</v>
      </c>
      <c r="U19" s="118" t="s">
        <v>33</v>
      </c>
      <c r="V19" s="26" t="s">
        <v>34</v>
      </c>
      <c r="W19" s="26" t="s">
        <v>40</v>
      </c>
      <c r="X19" s="26" t="s">
        <v>36</v>
      </c>
      <c r="Y19" s="26" t="s">
        <v>37</v>
      </c>
      <c r="Z19" s="119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20.25" hidden="false" customHeight="true" outlineLevel="0" collapsed="false">
      <c r="A20" s="120" t="str">
        <f aca="false">TEXT(B20,"TTTT")</f>
        <v>Sonntag</v>
      </c>
      <c r="B20" s="121" t="n">
        <f aca="false">($A$19+ROW(B1)-1)*(MONTH($A$19+1)=MONTH($A$19))</f>
        <v>43191</v>
      </c>
      <c r="C20" s="122"/>
      <c r="D20" s="123"/>
      <c r="E20" s="124" t="str">
        <f aca="false">IF(OR(A20="Samstag",A20="Sonntag",C20="UU"),"", IF(C20="SV",D20, IF(OR($E$15="",B20&lt;$E$15),IF($N$11=0,HLOOKUP($A20,$I$9:$M$10,2,0),IF($N$11=$F$10,HLOOKUP($A20,$I$9:$M$11,3,0),"FEHLER")), IF($N$15=0,HLOOKUP($A20,$I$13:$M$14,2,0),IF($N$15=$F$14,HLOOKUP($A20,$I$13:$M$15,3,0),"FEHLER")))))</f>
        <v/>
      </c>
      <c r="F20" s="125"/>
      <c r="G20" s="125"/>
      <c r="H20" s="125"/>
      <c r="I20" s="126" t="n">
        <f aca="false">IF(OR(C20="K",C20="U",C20="F"),E20,IF(C20="SU",IF(H20="",D20,((V20-T20)-U20)+D20),IF(AND(H20="",E20=""),0,(V20-T20)-U20)))</f>
        <v>0</v>
      </c>
      <c r="J20" s="126" t="n">
        <f aca="false">IF(E20="",I20,I20-E20)</f>
        <v>0</v>
      </c>
      <c r="K20" s="127" t="n">
        <f aca="false">SUM($M$7,J20)</f>
        <v>0</v>
      </c>
      <c r="L20" s="128"/>
      <c r="M20" s="128"/>
      <c r="N20" s="128"/>
      <c r="O20" s="128"/>
      <c r="P20" s="128"/>
      <c r="Q20" s="129" t="n">
        <f aca="false">IF($G$15=FALSE(),FALSE(),IF($B20&gt;=$E$15,TRUE(),FALSE()))</f>
        <v>0</v>
      </c>
      <c r="R20" s="0"/>
      <c r="S20" s="130" t="n">
        <f aca="false">IF(E20="",0,INT(E20)+((E20-INT(E20))/100*60))</f>
        <v>0</v>
      </c>
      <c r="T20" s="130" t="n">
        <f aca="false">IF(F20="",0,INT(F20)+((F20-INT(F20))*100/60))</f>
        <v>0</v>
      </c>
      <c r="U20" s="130" t="n">
        <f aca="false">IF(G20="",0,INT(G20)+((G20-INT(G20))*100/60))</f>
        <v>0</v>
      </c>
      <c r="V20" s="130" t="n">
        <f aca="false">IF(H20="",0,INT(H20)+((H20-INT(H20))*100/60))</f>
        <v>0</v>
      </c>
      <c r="W20" s="130" t="n">
        <f aca="false">IF(I20="","",INT(I20)+((I20-INT(I20))/100*60))</f>
        <v>0</v>
      </c>
      <c r="X20" s="130" t="n">
        <f aca="false">IF(J20="","",INT(J20)+((J20-INT(J20))/100*60))</f>
        <v>0</v>
      </c>
      <c r="Y20" s="130" t="n">
        <f aca="false">IF(K20="","",INT(K20)+((K20-INT(K20))/100*60))</f>
        <v>0</v>
      </c>
      <c r="Z20" s="130"/>
      <c r="AA20" s="0"/>
      <c r="AB20" s="0"/>
      <c r="AC20" s="0"/>
      <c r="AD20" s="0"/>
      <c r="AE20" s="131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s="6" customFormat="true" ht="20.25" hidden="false" customHeight="true" outlineLevel="0" collapsed="false">
      <c r="A21" s="120" t="str">
        <f aca="false">TEXT(B21,"TTTT")</f>
        <v>Montag</v>
      </c>
      <c r="B21" s="132" t="n">
        <f aca="false">($A$19+ROW(B2)-1)*(MONTH(B20+1)=MONTH($A$19))</f>
        <v>43192</v>
      </c>
      <c r="C21" s="133"/>
      <c r="D21" s="134"/>
      <c r="E21" s="124" t="n">
        <f aca="false">IF(OR(A21="Samstag",A21="Sonntag",C21="UU"),"", IF(C21="SV",D21, IF(OR($E$15="",B21&lt;$E$15),IF($N$11=0,HLOOKUP($A21,$I$9:$M$10,2,0),IF($N$11=$F$10,HLOOKUP($A21,$I$9:$M$11,3,0),"FEHLER")), IF($N$15=0,HLOOKUP($A21,$I$13:$M$14,2,0),IF($N$15=$F$14,HLOOKUP($A21,$I$13:$M$15,3,0),"FEHLER")))))</f>
        <v>0</v>
      </c>
      <c r="F21" s="125"/>
      <c r="G21" s="125"/>
      <c r="H21" s="125"/>
      <c r="I21" s="126" t="n">
        <f aca="false">IF(OR(C21="K",C21="U",C21="F"),E21,IF(C21="SU",IF(H21="",D21,((V21-T21)-U21)+D21),IF(AND(H21="",E21=""),0,(V21-T21)-U21)))</f>
        <v>0</v>
      </c>
      <c r="J21" s="126" t="n">
        <f aca="false">IF(E21="",I21,I21-E21)</f>
        <v>0</v>
      </c>
      <c r="K21" s="127" t="n">
        <f aca="false">SUM(K20,J21)</f>
        <v>0</v>
      </c>
      <c r="L21" s="135"/>
      <c r="M21" s="135"/>
      <c r="N21" s="135"/>
      <c r="O21" s="135"/>
      <c r="P21" s="135"/>
      <c r="Q21" s="129" t="n">
        <f aca="false">IF($G$15=FALSE(),FALSE(),IF($B21&gt;=$E$15,TRUE(),FALSE()))</f>
        <v>0</v>
      </c>
      <c r="R21" s="129"/>
      <c r="S21" s="130" t="n">
        <f aca="false">IF(E21="",0,INT(E21)+((E21-INT(E21))/100*60))</f>
        <v>0</v>
      </c>
      <c r="T21" s="130" t="n">
        <f aca="false">IF(F21="",0,INT(F21)+((F21-INT(F21))*100/60))</f>
        <v>0</v>
      </c>
      <c r="U21" s="130" t="n">
        <f aca="false">IF(G21="",0,INT(G21)+((G21-INT(G21))*100/60))</f>
        <v>0</v>
      </c>
      <c r="V21" s="130" t="n">
        <f aca="false">IF(H21="",0,INT(H21)+((H21-INT(H21))*100/60))</f>
        <v>0</v>
      </c>
      <c r="W21" s="130" t="n">
        <f aca="false">IF(I21="","",INT(I21)+((I21-INT(I21))/100*60))</f>
        <v>0</v>
      </c>
      <c r="X21" s="130" t="n">
        <f aca="false">IF(J21="","",INT(J21)+((J21-INT(J21))/100*60))</f>
        <v>0</v>
      </c>
      <c r="Y21" s="130" t="n">
        <f aca="false">IF(K21="","",INT(K21)+((K21-INT(K21))/100*60))</f>
        <v>0</v>
      </c>
      <c r="Z21" s="130"/>
      <c r="AA21" s="4"/>
      <c r="AB21" s="4"/>
      <c r="AC21" s="1"/>
      <c r="AD21" s="5"/>
      <c r="AE21" s="131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  <c r="BW21" s="7"/>
      <c r="BX21" s="7"/>
      <c r="BY21" s="7"/>
      <c r="BZ21" s="7"/>
      <c r="CA21" s="7"/>
      <c r="CB21" s="7"/>
      <c r="CC21" s="7"/>
      <c r="CD21" s="7"/>
      <c r="CE21" s="7"/>
      <c r="CF21" s="7"/>
      <c r="CG21" s="7"/>
      <c r="CH21" s="7"/>
      <c r="CI21" s="7"/>
      <c r="CJ21" s="7"/>
      <c r="CK21" s="7"/>
      <c r="CL21" s="7"/>
      <c r="CM21" s="7"/>
      <c r="CN21" s="7"/>
      <c r="CO21" s="7"/>
      <c r="CP21" s="7"/>
      <c r="CQ21" s="7"/>
      <c r="CR21" s="7"/>
      <c r="CS21" s="7"/>
      <c r="CT21" s="7"/>
      <c r="CU21" s="7"/>
      <c r="CV21" s="7"/>
      <c r="CW21" s="7"/>
      <c r="CX21" s="7"/>
      <c r="CY21" s="7"/>
      <c r="CZ21" s="7"/>
      <c r="DA21" s="7"/>
      <c r="DB21" s="7"/>
      <c r="DC21" s="7"/>
      <c r="DD21" s="7"/>
      <c r="DE21" s="7"/>
      <c r="DF21" s="7"/>
      <c r="DG21" s="7"/>
      <c r="DH21" s="7"/>
      <c r="DI21" s="7"/>
      <c r="DJ21" s="7"/>
      <c r="DK21" s="7"/>
      <c r="DL21" s="7"/>
      <c r="DM21" s="7"/>
      <c r="DN21" s="7"/>
      <c r="DO21" s="7"/>
      <c r="DP21" s="7"/>
      <c r="DQ21" s="7"/>
      <c r="DR21" s="7"/>
      <c r="DS21" s="7"/>
      <c r="DT21" s="7"/>
      <c r="DU21" s="7"/>
      <c r="DV21" s="7"/>
      <c r="DW21" s="7"/>
      <c r="DX21" s="7"/>
      <c r="DY21" s="7"/>
      <c r="DZ21" s="7"/>
      <c r="EA21" s="7"/>
      <c r="EB21" s="7"/>
      <c r="EC21" s="7"/>
      <c r="ED21" s="7"/>
      <c r="EE21" s="7"/>
      <c r="EF21" s="7"/>
      <c r="EG21" s="7"/>
      <c r="EH21" s="7"/>
      <c r="EI21" s="7"/>
      <c r="EJ21" s="7"/>
      <c r="EK21" s="7"/>
      <c r="EL21" s="7"/>
      <c r="EM21" s="7"/>
      <c r="EN21" s="7"/>
      <c r="EO21" s="7"/>
      <c r="EP21" s="7"/>
      <c r="EQ21" s="7"/>
      <c r="ER21" s="7"/>
      <c r="ES21" s="7"/>
      <c r="ET21" s="7"/>
      <c r="EU21" s="7"/>
      <c r="EV21" s="7"/>
      <c r="EW21" s="7"/>
      <c r="EX21" s="7"/>
      <c r="EY21" s="7"/>
      <c r="EZ21" s="7"/>
      <c r="FA21" s="7"/>
      <c r="FB21" s="7"/>
      <c r="FC21" s="7"/>
      <c r="FD21" s="7"/>
      <c r="FE21" s="7"/>
      <c r="FF21" s="7"/>
      <c r="FG21" s="7"/>
      <c r="FH21" s="7"/>
      <c r="FI21" s="7"/>
      <c r="FJ21" s="7"/>
      <c r="FK21" s="7"/>
      <c r="FL21" s="7"/>
      <c r="FM21" s="7"/>
      <c r="FN21" s="7"/>
      <c r="FO21" s="7"/>
      <c r="FP21" s="7"/>
      <c r="FQ21" s="7"/>
      <c r="FR21" s="7"/>
      <c r="FS21" s="7"/>
      <c r="FT21" s="7"/>
      <c r="FU21" s="7"/>
      <c r="FV21" s="7"/>
      <c r="FW21" s="7"/>
      <c r="FX21" s="7"/>
      <c r="FY21" s="7"/>
      <c r="FZ21" s="7"/>
      <c r="GA21" s="7"/>
      <c r="GB21" s="7"/>
      <c r="GC21" s="7"/>
      <c r="GD21" s="7"/>
      <c r="GE21" s="7"/>
      <c r="GF21" s="7"/>
      <c r="GG21" s="7"/>
      <c r="GH21" s="7"/>
      <c r="GI21" s="7"/>
      <c r="GJ21" s="7"/>
      <c r="GK21" s="7"/>
      <c r="GL21" s="7"/>
      <c r="GM21" s="7"/>
      <c r="GN21" s="7"/>
      <c r="GO21" s="7"/>
      <c r="GP21" s="7"/>
      <c r="GQ21" s="7"/>
      <c r="GR21" s="7"/>
      <c r="GS21" s="7"/>
      <c r="GT21" s="7"/>
      <c r="GU21" s="7"/>
      <c r="GV21" s="7"/>
      <c r="GW21" s="7"/>
      <c r="GX21" s="7"/>
      <c r="GY21" s="7"/>
      <c r="GZ21" s="7"/>
      <c r="HA21" s="7"/>
      <c r="HB21" s="7"/>
      <c r="HC21" s="7"/>
      <c r="HD21" s="7"/>
      <c r="HE21" s="7"/>
      <c r="HF21" s="7"/>
      <c r="HG21" s="7"/>
      <c r="HH21" s="7"/>
      <c r="HI21" s="7"/>
      <c r="HJ21" s="7"/>
      <c r="HK21" s="7"/>
      <c r="HL21" s="7"/>
      <c r="HM21" s="7"/>
      <c r="HN21" s="7"/>
      <c r="HO21" s="7"/>
      <c r="HP21" s="7"/>
      <c r="HQ21" s="7"/>
      <c r="HR21" s="7"/>
      <c r="HS21" s="7"/>
      <c r="HT21" s="7"/>
      <c r="HU21" s="7"/>
      <c r="HV21" s="7"/>
      <c r="HW21" s="7"/>
      <c r="HX21" s="7"/>
      <c r="HY21" s="7"/>
      <c r="HZ21" s="7"/>
      <c r="IA21" s="7"/>
      <c r="IB21" s="7"/>
      <c r="IC21" s="7"/>
      <c r="ID21" s="7"/>
      <c r="IE21" s="7"/>
      <c r="IF21" s="7"/>
      <c r="IG21" s="7"/>
      <c r="IH21" s="7"/>
      <c r="II21" s="7"/>
      <c r="IJ21" s="7"/>
      <c r="IK21" s="7"/>
      <c r="IL21" s="7"/>
      <c r="IM21" s="7"/>
      <c r="IN21" s="7"/>
      <c r="IO21" s="7"/>
      <c r="IP21" s="7"/>
      <c r="IQ21" s="7"/>
      <c r="IR21" s="7"/>
    </row>
    <row r="22" s="6" customFormat="true" ht="20.25" hidden="false" customHeight="true" outlineLevel="0" collapsed="false">
      <c r="A22" s="120" t="str">
        <f aca="false">TEXT(B22,"TTTT")</f>
        <v>Dienstag</v>
      </c>
      <c r="B22" s="132" t="n">
        <f aca="false">($A$19+ROW(B3)-1)*(MONTH(B21+1)=MONTH($A$19))</f>
        <v>43193</v>
      </c>
      <c r="C22" s="133"/>
      <c r="D22" s="134"/>
      <c r="E22" s="124" t="n">
        <f aca="false">IF(OR(A22="Samstag",A22="Sonntag",C22="UU"),"", IF(C22="SV",D22, IF(OR($E$15="",B22&lt;$E$15),IF($N$11=0,HLOOKUP($A22,$I$9:$M$10,2,0),IF($N$11=$F$10,HLOOKUP($A22,$I$9:$M$11,3,0),"FEHLER")), IF($N$15=0,HLOOKUP($A22,$I$13:$M$14,2,0),IF($N$15=$F$14,HLOOKUP($A22,$I$13:$M$15,3,0),"FEHLER")))))</f>
        <v>0</v>
      </c>
      <c r="F22" s="125"/>
      <c r="G22" s="125"/>
      <c r="H22" s="125"/>
      <c r="I22" s="126" t="n">
        <f aca="false">IF(OR(C22="K",C22="U",C22="F"),E22,IF(C22="SU",IF(H22="",D22,((V22-T22)-U22)+D22),IF(AND(H22="",E22=""),0,(V22-T22)-U22)))</f>
        <v>0</v>
      </c>
      <c r="J22" s="126" t="n">
        <f aca="false">IF(E22="",I22,I22-E22)</f>
        <v>0</v>
      </c>
      <c r="K22" s="127" t="n">
        <f aca="false">SUM(K21,J22)</f>
        <v>0</v>
      </c>
      <c r="L22" s="135"/>
      <c r="M22" s="135"/>
      <c r="N22" s="135"/>
      <c r="O22" s="135"/>
      <c r="P22" s="135"/>
      <c r="Q22" s="129" t="n">
        <f aca="false">IF($G$15=FALSE(),FALSE(),IF($B22&gt;=$E$15,TRUE(),FALSE()))</f>
        <v>0</v>
      </c>
      <c r="R22" s="129"/>
      <c r="S22" s="130" t="n">
        <f aca="false">IF(E22="",0,INT(E22)+((E22-INT(E22))/100*60))</f>
        <v>0</v>
      </c>
      <c r="T22" s="130" t="n">
        <f aca="false">IF(F22="",0,INT(F22)+((F22-INT(F22))*100/60))</f>
        <v>0</v>
      </c>
      <c r="U22" s="130" t="n">
        <f aca="false">IF(G22="",0,INT(G22)+((G22-INT(G22))*100/60))</f>
        <v>0</v>
      </c>
      <c r="V22" s="130" t="n">
        <f aca="false">IF(H22="",0,INT(H22)+((H22-INT(H22))*100/60))</f>
        <v>0</v>
      </c>
      <c r="W22" s="130" t="n">
        <f aca="false">IF(I22="","",INT(I22)+((I22-INT(I22))/100*60))</f>
        <v>0</v>
      </c>
      <c r="X22" s="130" t="n">
        <f aca="false">IF(J22="","",INT(J22)+((J22-INT(J22))/100*60))</f>
        <v>0</v>
      </c>
      <c r="Y22" s="130" t="n">
        <f aca="false">IF(K22="","",INT(K22)+((K22-INT(K22))/100*60))</f>
        <v>0</v>
      </c>
      <c r="Z22" s="130"/>
      <c r="AA22" s="4"/>
      <c r="AB22" s="4"/>
      <c r="AC22" s="1"/>
      <c r="AD22" s="5"/>
      <c r="AE22" s="131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7"/>
      <c r="BL22" s="7"/>
      <c r="BM22" s="7"/>
      <c r="BN22" s="7"/>
      <c r="BO22" s="7"/>
      <c r="BP22" s="7"/>
      <c r="BQ22" s="7"/>
      <c r="BR22" s="7"/>
      <c r="BS22" s="7"/>
      <c r="BT22" s="7"/>
      <c r="BU22" s="7"/>
      <c r="BV22" s="7"/>
      <c r="BW22" s="7"/>
      <c r="BX22" s="7"/>
      <c r="BY22" s="7"/>
      <c r="BZ22" s="7"/>
      <c r="CA22" s="7"/>
      <c r="CB22" s="7"/>
      <c r="CC22" s="7"/>
      <c r="CD22" s="7"/>
      <c r="CE22" s="7"/>
      <c r="CF22" s="7"/>
      <c r="CG22" s="7"/>
      <c r="CH22" s="7"/>
      <c r="CI22" s="7"/>
      <c r="CJ22" s="7"/>
      <c r="CK22" s="7"/>
      <c r="CL22" s="7"/>
      <c r="CM22" s="7"/>
      <c r="CN22" s="7"/>
      <c r="CO22" s="7"/>
      <c r="CP22" s="7"/>
      <c r="CQ22" s="7"/>
      <c r="CR22" s="7"/>
      <c r="CS22" s="7"/>
      <c r="CT22" s="7"/>
      <c r="CU22" s="7"/>
      <c r="CV22" s="7"/>
      <c r="CW22" s="7"/>
      <c r="CX22" s="7"/>
      <c r="CY22" s="7"/>
      <c r="CZ22" s="7"/>
      <c r="DA22" s="7"/>
      <c r="DB22" s="7"/>
      <c r="DC22" s="7"/>
      <c r="DD22" s="7"/>
      <c r="DE22" s="7"/>
      <c r="DF22" s="7"/>
      <c r="DG22" s="7"/>
      <c r="DH22" s="7"/>
      <c r="DI22" s="7"/>
      <c r="DJ22" s="7"/>
      <c r="DK22" s="7"/>
      <c r="DL22" s="7"/>
      <c r="DM22" s="7"/>
      <c r="DN22" s="7"/>
      <c r="DO22" s="7"/>
      <c r="DP22" s="7"/>
      <c r="DQ22" s="7"/>
      <c r="DR22" s="7"/>
      <c r="DS22" s="7"/>
      <c r="DT22" s="7"/>
      <c r="DU22" s="7"/>
      <c r="DV22" s="7"/>
      <c r="DW22" s="7"/>
      <c r="DX22" s="7"/>
      <c r="DY22" s="7"/>
      <c r="DZ22" s="7"/>
      <c r="EA22" s="7"/>
      <c r="EB22" s="7"/>
      <c r="EC22" s="7"/>
      <c r="ED22" s="7"/>
      <c r="EE22" s="7"/>
      <c r="EF22" s="7"/>
      <c r="EG22" s="7"/>
      <c r="EH22" s="7"/>
      <c r="EI22" s="7"/>
      <c r="EJ22" s="7"/>
      <c r="EK22" s="7"/>
      <c r="EL22" s="7"/>
      <c r="EM22" s="7"/>
      <c r="EN22" s="7"/>
      <c r="EO22" s="7"/>
      <c r="EP22" s="7"/>
      <c r="EQ22" s="7"/>
      <c r="ER22" s="7"/>
      <c r="ES22" s="7"/>
      <c r="ET22" s="7"/>
      <c r="EU22" s="7"/>
      <c r="EV22" s="7"/>
      <c r="EW22" s="7"/>
      <c r="EX22" s="7"/>
      <c r="EY22" s="7"/>
      <c r="EZ22" s="7"/>
      <c r="FA22" s="7"/>
      <c r="FB22" s="7"/>
      <c r="FC22" s="7"/>
      <c r="FD22" s="7"/>
      <c r="FE22" s="7"/>
      <c r="FF22" s="7"/>
      <c r="FG22" s="7"/>
      <c r="FH22" s="7"/>
      <c r="FI22" s="7"/>
      <c r="FJ22" s="7"/>
      <c r="FK22" s="7"/>
      <c r="FL22" s="7"/>
      <c r="FM22" s="7"/>
      <c r="FN22" s="7"/>
      <c r="FO22" s="7"/>
      <c r="FP22" s="7"/>
      <c r="FQ22" s="7"/>
      <c r="FR22" s="7"/>
      <c r="FS22" s="7"/>
      <c r="FT22" s="7"/>
      <c r="FU22" s="7"/>
      <c r="FV22" s="7"/>
      <c r="FW22" s="7"/>
      <c r="FX22" s="7"/>
      <c r="FY22" s="7"/>
      <c r="FZ22" s="7"/>
      <c r="GA22" s="7"/>
      <c r="GB22" s="7"/>
      <c r="GC22" s="7"/>
      <c r="GD22" s="7"/>
      <c r="GE22" s="7"/>
      <c r="GF22" s="7"/>
      <c r="GG22" s="7"/>
      <c r="GH22" s="7"/>
      <c r="GI22" s="7"/>
      <c r="GJ22" s="7"/>
      <c r="GK22" s="7"/>
      <c r="GL22" s="7"/>
      <c r="GM22" s="7"/>
      <c r="GN22" s="7"/>
      <c r="GO22" s="7"/>
      <c r="GP22" s="7"/>
      <c r="GQ22" s="7"/>
      <c r="GR22" s="7"/>
      <c r="GS22" s="7"/>
      <c r="GT22" s="7"/>
      <c r="GU22" s="7"/>
      <c r="GV22" s="7"/>
      <c r="GW22" s="7"/>
      <c r="GX22" s="7"/>
      <c r="GY22" s="7"/>
      <c r="GZ22" s="7"/>
      <c r="HA22" s="7"/>
      <c r="HB22" s="7"/>
      <c r="HC22" s="7"/>
      <c r="HD22" s="7"/>
      <c r="HE22" s="7"/>
      <c r="HF22" s="7"/>
      <c r="HG22" s="7"/>
      <c r="HH22" s="7"/>
      <c r="HI22" s="7"/>
      <c r="HJ22" s="7"/>
      <c r="HK22" s="7"/>
      <c r="HL22" s="7"/>
      <c r="HM22" s="7"/>
      <c r="HN22" s="7"/>
      <c r="HO22" s="7"/>
      <c r="HP22" s="7"/>
      <c r="HQ22" s="7"/>
      <c r="HR22" s="7"/>
      <c r="HS22" s="7"/>
      <c r="HT22" s="7"/>
      <c r="HU22" s="7"/>
      <c r="HV22" s="7"/>
      <c r="HW22" s="7"/>
      <c r="HX22" s="7"/>
      <c r="HY22" s="7"/>
      <c r="HZ22" s="7"/>
      <c r="IA22" s="7"/>
      <c r="IB22" s="7"/>
      <c r="IC22" s="7"/>
      <c r="ID22" s="7"/>
      <c r="IE22" s="7"/>
      <c r="IF22" s="7"/>
      <c r="IG22" s="7"/>
      <c r="IH22" s="7"/>
      <c r="II22" s="7"/>
      <c r="IJ22" s="7"/>
      <c r="IK22" s="7"/>
      <c r="IL22" s="7"/>
      <c r="IM22" s="7"/>
      <c r="IN22" s="7"/>
      <c r="IO22" s="7"/>
      <c r="IP22" s="7"/>
      <c r="IQ22" s="7"/>
      <c r="IR22" s="7"/>
    </row>
    <row r="23" s="6" customFormat="true" ht="20.25" hidden="false" customHeight="true" outlineLevel="0" collapsed="false">
      <c r="A23" s="120" t="str">
        <f aca="false">TEXT(B23,"TTTT")</f>
        <v>Mittwoch</v>
      </c>
      <c r="B23" s="132" t="n">
        <f aca="false">($A$19+ROW(B4)-1)*(MONTH(B22+1)=MONTH($A$19))</f>
        <v>43194</v>
      </c>
      <c r="C23" s="133"/>
      <c r="D23" s="134"/>
      <c r="E23" s="124" t="n">
        <f aca="false">IF(OR(A23="Samstag",A23="Sonntag",C23="UU"),"", IF(C23="SV",D23, IF(OR($E$15="",B23&lt;$E$15),IF($N$11=0,HLOOKUP($A23,$I$9:$M$10,2,0),IF($N$11=$F$10,HLOOKUP($A23,$I$9:$M$11,3,0),"FEHLER")), IF($N$15=0,HLOOKUP($A23,$I$13:$M$14,2,0),IF($N$15=$F$14,HLOOKUP($A23,$I$13:$M$15,3,0),"FEHLER")))))</f>
        <v>0</v>
      </c>
      <c r="F23" s="125"/>
      <c r="G23" s="125"/>
      <c r="H23" s="125"/>
      <c r="I23" s="126" t="n">
        <f aca="false">IF(OR(C23="K",C23="U",C23="F"),E23,IF(C23="SU",IF(H23="",D23,((V23-T23)-U23)+D23),IF(AND(H23="",E23=""),0,(V23-T23)-U23)))</f>
        <v>0</v>
      </c>
      <c r="J23" s="126" t="n">
        <f aca="false">IF(E23="",I23,I23-E23)</f>
        <v>0</v>
      </c>
      <c r="K23" s="127" t="n">
        <f aca="false">SUM(K22,J23)</f>
        <v>0</v>
      </c>
      <c r="L23" s="135"/>
      <c r="M23" s="135"/>
      <c r="N23" s="135"/>
      <c r="O23" s="135"/>
      <c r="P23" s="135"/>
      <c r="Q23" s="129" t="n">
        <f aca="false">IF($G$15=FALSE(),FALSE(),IF($B23&gt;=$E$15,TRUE(),FALSE()))</f>
        <v>0</v>
      </c>
      <c r="R23" s="129"/>
      <c r="S23" s="130" t="n">
        <f aca="false">IF(E23="",0,INT(E23)+((E23-INT(E23))/100*60))</f>
        <v>0</v>
      </c>
      <c r="T23" s="130" t="n">
        <f aca="false">IF(F23="",0,INT(F23)+((F23-INT(F23))*100/60))</f>
        <v>0</v>
      </c>
      <c r="U23" s="130" t="n">
        <f aca="false">IF(G23="",0,INT(G23)+((G23-INT(G23))*100/60))</f>
        <v>0</v>
      </c>
      <c r="V23" s="130" t="n">
        <f aca="false">IF(H23="",0,INT(H23)+((H23-INT(H23))*100/60))</f>
        <v>0</v>
      </c>
      <c r="W23" s="130" t="n">
        <f aca="false">IF(I23="","",INT(I23)+((I23-INT(I23))/100*60))</f>
        <v>0</v>
      </c>
      <c r="X23" s="130" t="n">
        <f aca="false">IF(J23="","",INT(J23)+((J23-INT(J23))/100*60))</f>
        <v>0</v>
      </c>
      <c r="Y23" s="130" t="n">
        <f aca="false">IF(K23="","",INT(K23)+((K23-INT(K23))/100*60))</f>
        <v>0</v>
      </c>
      <c r="Z23" s="130"/>
      <c r="AA23" s="4"/>
      <c r="AB23" s="4"/>
      <c r="AC23" s="1"/>
      <c r="AD23" s="5"/>
      <c r="AE23" s="131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  <c r="BJ23" s="7"/>
      <c r="BK23" s="7"/>
      <c r="BL23" s="7"/>
      <c r="BM23" s="7"/>
      <c r="BN23" s="7"/>
      <c r="BO23" s="7"/>
      <c r="BP23" s="7"/>
      <c r="BQ23" s="7"/>
      <c r="BR23" s="7"/>
      <c r="BS23" s="7"/>
      <c r="BT23" s="7"/>
      <c r="BU23" s="7"/>
      <c r="BV23" s="7"/>
      <c r="BW23" s="7"/>
      <c r="BX23" s="7"/>
      <c r="BY23" s="7"/>
      <c r="BZ23" s="7"/>
      <c r="CA23" s="7"/>
      <c r="CB23" s="7"/>
      <c r="CC23" s="7"/>
      <c r="CD23" s="7"/>
      <c r="CE23" s="7"/>
      <c r="CF23" s="7"/>
      <c r="CG23" s="7"/>
      <c r="CH23" s="7"/>
      <c r="CI23" s="7"/>
      <c r="CJ23" s="7"/>
      <c r="CK23" s="7"/>
      <c r="CL23" s="7"/>
      <c r="CM23" s="7"/>
      <c r="CN23" s="7"/>
      <c r="CO23" s="7"/>
      <c r="CP23" s="7"/>
      <c r="CQ23" s="7"/>
      <c r="CR23" s="7"/>
      <c r="CS23" s="7"/>
      <c r="CT23" s="7"/>
      <c r="CU23" s="7"/>
      <c r="CV23" s="7"/>
      <c r="CW23" s="7"/>
      <c r="CX23" s="7"/>
      <c r="CY23" s="7"/>
      <c r="CZ23" s="7"/>
      <c r="DA23" s="7"/>
      <c r="DB23" s="7"/>
      <c r="DC23" s="7"/>
      <c r="DD23" s="7"/>
      <c r="DE23" s="7"/>
      <c r="DF23" s="7"/>
      <c r="DG23" s="7"/>
      <c r="DH23" s="7"/>
      <c r="DI23" s="7"/>
      <c r="DJ23" s="7"/>
      <c r="DK23" s="7"/>
      <c r="DL23" s="7"/>
      <c r="DM23" s="7"/>
      <c r="DN23" s="7"/>
      <c r="DO23" s="7"/>
      <c r="DP23" s="7"/>
      <c r="DQ23" s="7"/>
      <c r="DR23" s="7"/>
      <c r="DS23" s="7"/>
      <c r="DT23" s="7"/>
      <c r="DU23" s="7"/>
      <c r="DV23" s="7"/>
      <c r="DW23" s="7"/>
      <c r="DX23" s="7"/>
      <c r="DY23" s="7"/>
      <c r="DZ23" s="7"/>
      <c r="EA23" s="7"/>
      <c r="EB23" s="7"/>
      <c r="EC23" s="7"/>
      <c r="ED23" s="7"/>
      <c r="EE23" s="7"/>
      <c r="EF23" s="7"/>
      <c r="EG23" s="7"/>
      <c r="EH23" s="7"/>
      <c r="EI23" s="7"/>
      <c r="EJ23" s="7"/>
      <c r="EK23" s="7"/>
      <c r="EL23" s="7"/>
      <c r="EM23" s="7"/>
      <c r="EN23" s="7"/>
      <c r="EO23" s="7"/>
      <c r="EP23" s="7"/>
      <c r="EQ23" s="7"/>
      <c r="ER23" s="7"/>
      <c r="ES23" s="7"/>
      <c r="ET23" s="7"/>
      <c r="EU23" s="7"/>
      <c r="EV23" s="7"/>
      <c r="EW23" s="7"/>
      <c r="EX23" s="7"/>
      <c r="EY23" s="7"/>
      <c r="EZ23" s="7"/>
      <c r="FA23" s="7"/>
      <c r="FB23" s="7"/>
      <c r="FC23" s="7"/>
      <c r="FD23" s="7"/>
      <c r="FE23" s="7"/>
      <c r="FF23" s="7"/>
      <c r="FG23" s="7"/>
      <c r="FH23" s="7"/>
      <c r="FI23" s="7"/>
      <c r="FJ23" s="7"/>
      <c r="FK23" s="7"/>
      <c r="FL23" s="7"/>
      <c r="FM23" s="7"/>
      <c r="FN23" s="7"/>
      <c r="FO23" s="7"/>
      <c r="FP23" s="7"/>
      <c r="FQ23" s="7"/>
      <c r="FR23" s="7"/>
      <c r="FS23" s="7"/>
      <c r="FT23" s="7"/>
      <c r="FU23" s="7"/>
      <c r="FV23" s="7"/>
      <c r="FW23" s="7"/>
      <c r="FX23" s="7"/>
      <c r="FY23" s="7"/>
      <c r="FZ23" s="7"/>
      <c r="GA23" s="7"/>
      <c r="GB23" s="7"/>
      <c r="GC23" s="7"/>
      <c r="GD23" s="7"/>
      <c r="GE23" s="7"/>
      <c r="GF23" s="7"/>
      <c r="GG23" s="7"/>
      <c r="GH23" s="7"/>
      <c r="GI23" s="7"/>
      <c r="GJ23" s="7"/>
      <c r="GK23" s="7"/>
      <c r="GL23" s="7"/>
      <c r="GM23" s="7"/>
      <c r="GN23" s="7"/>
      <c r="GO23" s="7"/>
      <c r="GP23" s="7"/>
      <c r="GQ23" s="7"/>
      <c r="GR23" s="7"/>
      <c r="GS23" s="7"/>
      <c r="GT23" s="7"/>
      <c r="GU23" s="7"/>
      <c r="GV23" s="7"/>
      <c r="GW23" s="7"/>
      <c r="GX23" s="7"/>
      <c r="GY23" s="7"/>
      <c r="GZ23" s="7"/>
      <c r="HA23" s="7"/>
      <c r="HB23" s="7"/>
      <c r="HC23" s="7"/>
      <c r="HD23" s="7"/>
      <c r="HE23" s="7"/>
      <c r="HF23" s="7"/>
      <c r="HG23" s="7"/>
      <c r="HH23" s="7"/>
      <c r="HI23" s="7"/>
      <c r="HJ23" s="7"/>
      <c r="HK23" s="7"/>
      <c r="HL23" s="7"/>
      <c r="HM23" s="7"/>
      <c r="HN23" s="7"/>
      <c r="HO23" s="7"/>
      <c r="HP23" s="7"/>
      <c r="HQ23" s="7"/>
      <c r="HR23" s="7"/>
      <c r="HS23" s="7"/>
      <c r="HT23" s="7"/>
      <c r="HU23" s="7"/>
      <c r="HV23" s="7"/>
      <c r="HW23" s="7"/>
      <c r="HX23" s="7"/>
      <c r="HY23" s="7"/>
      <c r="HZ23" s="7"/>
      <c r="IA23" s="7"/>
      <c r="IB23" s="7"/>
      <c r="IC23" s="7"/>
      <c r="ID23" s="7"/>
      <c r="IE23" s="7"/>
      <c r="IF23" s="7"/>
      <c r="IG23" s="7"/>
      <c r="IH23" s="7"/>
      <c r="II23" s="7"/>
      <c r="IJ23" s="7"/>
      <c r="IK23" s="7"/>
      <c r="IL23" s="7"/>
      <c r="IM23" s="7"/>
      <c r="IN23" s="7"/>
      <c r="IO23" s="7"/>
      <c r="IP23" s="7"/>
      <c r="IQ23" s="7"/>
      <c r="IR23" s="7"/>
    </row>
    <row r="24" s="6" customFormat="true" ht="20.25" hidden="false" customHeight="true" outlineLevel="0" collapsed="false">
      <c r="A24" s="120" t="str">
        <f aca="false">TEXT(B24,"TTTT")</f>
        <v>Donnerstag</v>
      </c>
      <c r="B24" s="132" t="n">
        <f aca="false">($A$19+ROW(B5)-1)*(MONTH(B23+1)=MONTH($A$19))</f>
        <v>43195</v>
      </c>
      <c r="C24" s="133"/>
      <c r="D24" s="134"/>
      <c r="E24" s="124" t="n">
        <f aca="false">IF(OR(A24="Samstag",A24="Sonntag",C24="UU"),"", IF(C24="SV",D24, IF(OR($E$15="",B24&lt;$E$15),IF($N$11=0,HLOOKUP($A24,$I$9:$M$10,2,0),IF($N$11=$F$10,HLOOKUP($A24,$I$9:$M$11,3,0),"FEHLER")), IF($N$15=0,HLOOKUP($A24,$I$13:$M$14,2,0),IF($N$15=$F$14,HLOOKUP($A24,$I$13:$M$15,3,0),"FEHLER")))))</f>
        <v>0</v>
      </c>
      <c r="F24" s="125"/>
      <c r="G24" s="125"/>
      <c r="H24" s="125"/>
      <c r="I24" s="126" t="n">
        <f aca="false">IF(OR(C24="K",C24="U",C24="F"),E24,IF(C24="SU",IF(H24="",D24,((V24-T24)-U24)+D24),IF(AND(H24="",E24=""),0,(V24-T24)-U24)))</f>
        <v>0</v>
      </c>
      <c r="J24" s="126" t="n">
        <f aca="false">IF(E24="",I24,I24-E24)</f>
        <v>0</v>
      </c>
      <c r="K24" s="127" t="n">
        <f aca="false">SUM(K23,J24)</f>
        <v>0</v>
      </c>
      <c r="L24" s="135"/>
      <c r="M24" s="135"/>
      <c r="N24" s="135"/>
      <c r="O24" s="135"/>
      <c r="P24" s="135"/>
      <c r="Q24" s="129" t="n">
        <f aca="false">IF($G$15=FALSE(),FALSE(),IF($B24&gt;=$E$15,TRUE(),FALSE()))</f>
        <v>0</v>
      </c>
      <c r="R24" s="129"/>
      <c r="S24" s="130" t="n">
        <f aca="false">IF(E24="",0,INT(E24)+((E24-INT(E24))/100*60))</f>
        <v>0</v>
      </c>
      <c r="T24" s="130" t="n">
        <f aca="false">IF(F24="",0,INT(F24)+((F24-INT(F24))*100/60))</f>
        <v>0</v>
      </c>
      <c r="U24" s="130" t="n">
        <f aca="false">IF(G24="",0,INT(G24)+((G24-INT(G24))*100/60))</f>
        <v>0</v>
      </c>
      <c r="V24" s="130" t="n">
        <f aca="false">IF(H24="",0,INT(H24)+((H24-INT(H24))*100/60))</f>
        <v>0</v>
      </c>
      <c r="W24" s="130" t="n">
        <f aca="false">IF(I24="","",INT(I24)+((I24-INT(I24))/100*60))</f>
        <v>0</v>
      </c>
      <c r="X24" s="130" t="n">
        <f aca="false">IF(J24="","",INT(J24)+((J24-INT(J24))/100*60))</f>
        <v>0</v>
      </c>
      <c r="Y24" s="130" t="n">
        <f aca="false">IF(K24="","",INT(K24)+((K24-INT(K24))/100*60))</f>
        <v>0</v>
      </c>
      <c r="Z24" s="130"/>
      <c r="AA24" s="4"/>
      <c r="AB24" s="4"/>
      <c r="AC24" s="1"/>
      <c r="AD24" s="5"/>
      <c r="AE24" s="131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7"/>
      <c r="BL24" s="7"/>
      <c r="BM24" s="7"/>
      <c r="BN24" s="7"/>
      <c r="BO24" s="7"/>
      <c r="BP24" s="7"/>
      <c r="BQ24" s="7"/>
      <c r="BR24" s="7"/>
      <c r="BS24" s="7"/>
      <c r="BT24" s="7"/>
      <c r="BU24" s="7"/>
      <c r="BV24" s="7"/>
      <c r="BW24" s="7"/>
      <c r="BX24" s="7"/>
      <c r="BY24" s="7"/>
      <c r="BZ24" s="7"/>
      <c r="CA24" s="7"/>
      <c r="CB24" s="7"/>
      <c r="CC24" s="7"/>
      <c r="CD24" s="7"/>
      <c r="CE24" s="7"/>
      <c r="CF24" s="7"/>
      <c r="CG24" s="7"/>
      <c r="CH24" s="7"/>
      <c r="CI24" s="7"/>
      <c r="CJ24" s="7"/>
      <c r="CK24" s="7"/>
      <c r="CL24" s="7"/>
      <c r="CM24" s="7"/>
      <c r="CN24" s="7"/>
      <c r="CO24" s="7"/>
      <c r="CP24" s="7"/>
      <c r="CQ24" s="7"/>
      <c r="CR24" s="7"/>
      <c r="CS24" s="7"/>
      <c r="CT24" s="7"/>
      <c r="CU24" s="7"/>
      <c r="CV24" s="7"/>
      <c r="CW24" s="7"/>
      <c r="CX24" s="7"/>
      <c r="CY24" s="7"/>
      <c r="CZ24" s="7"/>
      <c r="DA24" s="7"/>
      <c r="DB24" s="7"/>
      <c r="DC24" s="7"/>
      <c r="DD24" s="7"/>
      <c r="DE24" s="7"/>
      <c r="DF24" s="7"/>
      <c r="DG24" s="7"/>
      <c r="DH24" s="7"/>
      <c r="DI24" s="7"/>
      <c r="DJ24" s="7"/>
      <c r="DK24" s="7"/>
      <c r="DL24" s="7"/>
      <c r="DM24" s="7"/>
      <c r="DN24" s="7"/>
      <c r="DO24" s="7"/>
      <c r="DP24" s="7"/>
      <c r="DQ24" s="7"/>
      <c r="DR24" s="7"/>
      <c r="DS24" s="7"/>
      <c r="DT24" s="7"/>
      <c r="DU24" s="7"/>
      <c r="DV24" s="7"/>
      <c r="DW24" s="7"/>
      <c r="DX24" s="7"/>
      <c r="DY24" s="7"/>
      <c r="DZ24" s="7"/>
      <c r="EA24" s="7"/>
      <c r="EB24" s="7"/>
      <c r="EC24" s="7"/>
      <c r="ED24" s="7"/>
      <c r="EE24" s="7"/>
      <c r="EF24" s="7"/>
      <c r="EG24" s="7"/>
      <c r="EH24" s="7"/>
      <c r="EI24" s="7"/>
      <c r="EJ24" s="7"/>
      <c r="EK24" s="7"/>
      <c r="EL24" s="7"/>
      <c r="EM24" s="7"/>
      <c r="EN24" s="7"/>
      <c r="EO24" s="7"/>
      <c r="EP24" s="7"/>
      <c r="EQ24" s="7"/>
      <c r="ER24" s="7"/>
      <c r="ES24" s="7"/>
      <c r="ET24" s="7"/>
      <c r="EU24" s="7"/>
      <c r="EV24" s="7"/>
      <c r="EW24" s="7"/>
      <c r="EX24" s="7"/>
      <c r="EY24" s="7"/>
      <c r="EZ24" s="7"/>
      <c r="FA24" s="7"/>
      <c r="FB24" s="7"/>
      <c r="FC24" s="7"/>
      <c r="FD24" s="7"/>
      <c r="FE24" s="7"/>
      <c r="FF24" s="7"/>
      <c r="FG24" s="7"/>
      <c r="FH24" s="7"/>
      <c r="FI24" s="7"/>
      <c r="FJ24" s="7"/>
      <c r="FK24" s="7"/>
      <c r="FL24" s="7"/>
      <c r="FM24" s="7"/>
      <c r="FN24" s="7"/>
      <c r="FO24" s="7"/>
      <c r="FP24" s="7"/>
      <c r="FQ24" s="7"/>
      <c r="FR24" s="7"/>
      <c r="FS24" s="7"/>
      <c r="FT24" s="7"/>
      <c r="FU24" s="7"/>
      <c r="FV24" s="7"/>
      <c r="FW24" s="7"/>
      <c r="FX24" s="7"/>
      <c r="FY24" s="7"/>
      <c r="FZ24" s="7"/>
      <c r="GA24" s="7"/>
      <c r="GB24" s="7"/>
      <c r="GC24" s="7"/>
      <c r="GD24" s="7"/>
      <c r="GE24" s="7"/>
      <c r="GF24" s="7"/>
      <c r="GG24" s="7"/>
      <c r="GH24" s="7"/>
      <c r="GI24" s="7"/>
      <c r="GJ24" s="7"/>
      <c r="GK24" s="7"/>
      <c r="GL24" s="7"/>
      <c r="GM24" s="7"/>
      <c r="GN24" s="7"/>
      <c r="GO24" s="7"/>
      <c r="GP24" s="7"/>
      <c r="GQ24" s="7"/>
      <c r="GR24" s="7"/>
      <c r="GS24" s="7"/>
      <c r="GT24" s="7"/>
      <c r="GU24" s="7"/>
      <c r="GV24" s="7"/>
      <c r="GW24" s="7"/>
      <c r="GX24" s="7"/>
      <c r="GY24" s="7"/>
      <c r="GZ24" s="7"/>
      <c r="HA24" s="7"/>
      <c r="HB24" s="7"/>
      <c r="HC24" s="7"/>
      <c r="HD24" s="7"/>
      <c r="HE24" s="7"/>
      <c r="HF24" s="7"/>
      <c r="HG24" s="7"/>
      <c r="HH24" s="7"/>
      <c r="HI24" s="7"/>
      <c r="HJ24" s="7"/>
      <c r="HK24" s="7"/>
      <c r="HL24" s="7"/>
      <c r="HM24" s="7"/>
      <c r="HN24" s="7"/>
      <c r="HO24" s="7"/>
      <c r="HP24" s="7"/>
      <c r="HQ24" s="7"/>
      <c r="HR24" s="7"/>
      <c r="HS24" s="7"/>
      <c r="HT24" s="7"/>
      <c r="HU24" s="7"/>
      <c r="HV24" s="7"/>
      <c r="HW24" s="7"/>
      <c r="HX24" s="7"/>
      <c r="HY24" s="7"/>
      <c r="HZ24" s="7"/>
      <c r="IA24" s="7"/>
      <c r="IB24" s="7"/>
      <c r="IC24" s="7"/>
      <c r="ID24" s="7"/>
      <c r="IE24" s="7"/>
      <c r="IF24" s="7"/>
      <c r="IG24" s="7"/>
      <c r="IH24" s="7"/>
      <c r="II24" s="7"/>
      <c r="IJ24" s="7"/>
      <c r="IK24" s="7"/>
      <c r="IL24" s="7"/>
      <c r="IM24" s="7"/>
      <c r="IN24" s="7"/>
      <c r="IO24" s="7"/>
      <c r="IP24" s="7"/>
      <c r="IQ24" s="7"/>
      <c r="IR24" s="7"/>
    </row>
    <row r="25" s="6" customFormat="true" ht="20.25" hidden="false" customHeight="true" outlineLevel="0" collapsed="false">
      <c r="A25" s="120" t="str">
        <f aca="false">TEXT(B25,"TTTT")</f>
        <v>Freitag</v>
      </c>
      <c r="B25" s="132" t="n">
        <f aca="false">($A$19+ROW(B6)-1)*(MONTH(B24+1)=MONTH($A$19))</f>
        <v>43196</v>
      </c>
      <c r="C25" s="133"/>
      <c r="D25" s="134"/>
      <c r="E25" s="124" t="n">
        <f aca="false">IF(OR(A25="Samstag",A25="Sonntag",C25="UU"),"", IF(C25="SV",D25, IF(OR($E$15="",B25&lt;$E$15),IF($N$11=0,HLOOKUP($A25,$I$9:$M$10,2,0),IF($N$11=$F$10,HLOOKUP($A25,$I$9:$M$11,3,0),"FEHLER")), IF($N$15=0,HLOOKUP($A25,$I$13:$M$14,2,0),IF($N$15=$F$14,HLOOKUP($A25,$I$13:$M$15,3,0),"FEHLER")))))</f>
        <v>0</v>
      </c>
      <c r="F25" s="125"/>
      <c r="G25" s="125"/>
      <c r="H25" s="125"/>
      <c r="I25" s="126" t="n">
        <f aca="false">IF(OR(C25="K",C25="U",C25="F"),E25,IF(C25="SU",IF(H25="",D25,((V25-T25)-U25)+D25),IF(AND(H25="",E25=""),0,(V25-T25)-U25)))</f>
        <v>0</v>
      </c>
      <c r="J25" s="126" t="n">
        <f aca="false">IF(E25="",I25,I25-E25)</f>
        <v>0</v>
      </c>
      <c r="K25" s="127" t="n">
        <f aca="false">SUM(K24,J25)</f>
        <v>0</v>
      </c>
      <c r="L25" s="135"/>
      <c r="M25" s="135"/>
      <c r="N25" s="135"/>
      <c r="O25" s="135"/>
      <c r="P25" s="135"/>
      <c r="Q25" s="129" t="n">
        <f aca="false">IF($G$15=FALSE(),FALSE(),IF($B25&gt;=$E$15,TRUE(),FALSE()))</f>
        <v>0</v>
      </c>
      <c r="R25" s="129"/>
      <c r="S25" s="130" t="n">
        <f aca="false">IF(E25="",0,INT(E25)+((E25-INT(E25))/100*60))</f>
        <v>0</v>
      </c>
      <c r="T25" s="130" t="n">
        <f aca="false">IF(F25="",0,INT(F25)+((F25-INT(F25))*100/60))</f>
        <v>0</v>
      </c>
      <c r="U25" s="130" t="n">
        <f aca="false">IF(G25="",0,INT(G25)+((G25-INT(G25))*100/60))</f>
        <v>0</v>
      </c>
      <c r="V25" s="130" t="n">
        <f aca="false">IF(H25="",0,INT(H25)+((H25-INT(H25))*100/60))</f>
        <v>0</v>
      </c>
      <c r="W25" s="130" t="n">
        <f aca="false">IF(I25="","",INT(I25)+((I25-INT(I25))/100*60))</f>
        <v>0</v>
      </c>
      <c r="X25" s="130" t="n">
        <f aca="false">IF(J25="","",INT(J25)+((J25-INT(J25))/100*60))</f>
        <v>0</v>
      </c>
      <c r="Y25" s="130" t="n">
        <f aca="false">IF(K25="","",INT(K25)+((K25-INT(K25))/100*60))</f>
        <v>0</v>
      </c>
      <c r="Z25" s="130"/>
      <c r="AA25" s="4"/>
      <c r="AB25" s="4"/>
      <c r="AC25" s="1"/>
      <c r="AD25" s="5"/>
      <c r="AE25" s="131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  <c r="BJ25" s="7"/>
      <c r="BK25" s="7"/>
      <c r="BL25" s="7"/>
      <c r="BM25" s="7"/>
      <c r="BN25" s="7"/>
      <c r="BO25" s="7"/>
      <c r="BP25" s="7"/>
      <c r="BQ25" s="7"/>
      <c r="BR25" s="7"/>
      <c r="BS25" s="7"/>
      <c r="BT25" s="7"/>
      <c r="BU25" s="7"/>
      <c r="BV25" s="7"/>
      <c r="BW25" s="7"/>
      <c r="BX25" s="7"/>
      <c r="BY25" s="7"/>
      <c r="BZ25" s="7"/>
      <c r="CA25" s="7"/>
      <c r="CB25" s="7"/>
      <c r="CC25" s="7"/>
      <c r="CD25" s="7"/>
      <c r="CE25" s="7"/>
      <c r="CF25" s="7"/>
      <c r="CG25" s="7"/>
      <c r="CH25" s="7"/>
      <c r="CI25" s="7"/>
      <c r="CJ25" s="7"/>
      <c r="CK25" s="7"/>
      <c r="CL25" s="7"/>
      <c r="CM25" s="7"/>
      <c r="CN25" s="7"/>
      <c r="CO25" s="7"/>
      <c r="CP25" s="7"/>
      <c r="CQ25" s="7"/>
      <c r="CR25" s="7"/>
      <c r="CS25" s="7"/>
      <c r="CT25" s="7"/>
      <c r="CU25" s="7"/>
      <c r="CV25" s="7"/>
      <c r="CW25" s="7"/>
      <c r="CX25" s="7"/>
      <c r="CY25" s="7"/>
      <c r="CZ25" s="7"/>
      <c r="DA25" s="7"/>
      <c r="DB25" s="7"/>
      <c r="DC25" s="7"/>
      <c r="DD25" s="7"/>
      <c r="DE25" s="7"/>
      <c r="DF25" s="7"/>
      <c r="DG25" s="7"/>
      <c r="DH25" s="7"/>
      <c r="DI25" s="7"/>
      <c r="DJ25" s="7"/>
      <c r="DK25" s="7"/>
      <c r="DL25" s="7"/>
      <c r="DM25" s="7"/>
      <c r="DN25" s="7"/>
      <c r="DO25" s="7"/>
      <c r="DP25" s="7"/>
      <c r="DQ25" s="7"/>
      <c r="DR25" s="7"/>
      <c r="DS25" s="7"/>
      <c r="DT25" s="7"/>
      <c r="DU25" s="7"/>
      <c r="DV25" s="7"/>
      <c r="DW25" s="7"/>
      <c r="DX25" s="7"/>
      <c r="DY25" s="7"/>
      <c r="DZ25" s="7"/>
      <c r="EA25" s="7"/>
      <c r="EB25" s="7"/>
      <c r="EC25" s="7"/>
      <c r="ED25" s="7"/>
      <c r="EE25" s="7"/>
      <c r="EF25" s="7"/>
      <c r="EG25" s="7"/>
      <c r="EH25" s="7"/>
      <c r="EI25" s="7"/>
      <c r="EJ25" s="7"/>
      <c r="EK25" s="7"/>
      <c r="EL25" s="7"/>
      <c r="EM25" s="7"/>
      <c r="EN25" s="7"/>
      <c r="EO25" s="7"/>
      <c r="EP25" s="7"/>
      <c r="EQ25" s="7"/>
      <c r="ER25" s="7"/>
      <c r="ES25" s="7"/>
      <c r="ET25" s="7"/>
      <c r="EU25" s="7"/>
      <c r="EV25" s="7"/>
      <c r="EW25" s="7"/>
      <c r="EX25" s="7"/>
      <c r="EY25" s="7"/>
      <c r="EZ25" s="7"/>
      <c r="FA25" s="7"/>
      <c r="FB25" s="7"/>
      <c r="FC25" s="7"/>
      <c r="FD25" s="7"/>
      <c r="FE25" s="7"/>
      <c r="FF25" s="7"/>
      <c r="FG25" s="7"/>
      <c r="FH25" s="7"/>
      <c r="FI25" s="7"/>
      <c r="FJ25" s="7"/>
      <c r="FK25" s="7"/>
      <c r="FL25" s="7"/>
      <c r="FM25" s="7"/>
      <c r="FN25" s="7"/>
      <c r="FO25" s="7"/>
      <c r="FP25" s="7"/>
      <c r="FQ25" s="7"/>
      <c r="FR25" s="7"/>
      <c r="FS25" s="7"/>
      <c r="FT25" s="7"/>
      <c r="FU25" s="7"/>
      <c r="FV25" s="7"/>
      <c r="FW25" s="7"/>
      <c r="FX25" s="7"/>
      <c r="FY25" s="7"/>
      <c r="FZ25" s="7"/>
      <c r="GA25" s="7"/>
      <c r="GB25" s="7"/>
      <c r="GC25" s="7"/>
      <c r="GD25" s="7"/>
      <c r="GE25" s="7"/>
      <c r="GF25" s="7"/>
      <c r="GG25" s="7"/>
      <c r="GH25" s="7"/>
      <c r="GI25" s="7"/>
      <c r="GJ25" s="7"/>
      <c r="GK25" s="7"/>
      <c r="GL25" s="7"/>
      <c r="GM25" s="7"/>
      <c r="GN25" s="7"/>
      <c r="GO25" s="7"/>
      <c r="GP25" s="7"/>
      <c r="GQ25" s="7"/>
      <c r="GR25" s="7"/>
      <c r="GS25" s="7"/>
      <c r="GT25" s="7"/>
      <c r="GU25" s="7"/>
      <c r="GV25" s="7"/>
      <c r="GW25" s="7"/>
      <c r="GX25" s="7"/>
      <c r="GY25" s="7"/>
      <c r="GZ25" s="7"/>
      <c r="HA25" s="7"/>
      <c r="HB25" s="7"/>
      <c r="HC25" s="7"/>
      <c r="HD25" s="7"/>
      <c r="HE25" s="7"/>
      <c r="HF25" s="7"/>
      <c r="HG25" s="7"/>
      <c r="HH25" s="7"/>
      <c r="HI25" s="7"/>
      <c r="HJ25" s="7"/>
      <c r="HK25" s="7"/>
      <c r="HL25" s="7"/>
      <c r="HM25" s="7"/>
      <c r="HN25" s="7"/>
      <c r="HO25" s="7"/>
      <c r="HP25" s="7"/>
      <c r="HQ25" s="7"/>
      <c r="HR25" s="7"/>
      <c r="HS25" s="7"/>
      <c r="HT25" s="7"/>
      <c r="HU25" s="7"/>
      <c r="HV25" s="7"/>
      <c r="HW25" s="7"/>
      <c r="HX25" s="7"/>
      <c r="HY25" s="7"/>
      <c r="HZ25" s="7"/>
      <c r="IA25" s="7"/>
      <c r="IB25" s="7"/>
      <c r="IC25" s="7"/>
      <c r="ID25" s="7"/>
      <c r="IE25" s="7"/>
      <c r="IF25" s="7"/>
      <c r="IG25" s="7"/>
      <c r="IH25" s="7"/>
      <c r="II25" s="7"/>
      <c r="IJ25" s="7"/>
      <c r="IK25" s="7"/>
      <c r="IL25" s="7"/>
      <c r="IM25" s="7"/>
      <c r="IN25" s="7"/>
      <c r="IO25" s="7"/>
      <c r="IP25" s="7"/>
      <c r="IQ25" s="7"/>
      <c r="IR25" s="7"/>
    </row>
    <row r="26" s="6" customFormat="true" ht="20.25" hidden="false" customHeight="true" outlineLevel="0" collapsed="false">
      <c r="A26" s="120" t="str">
        <f aca="false">TEXT(B26,"TTTT")</f>
        <v>Samstag</v>
      </c>
      <c r="B26" s="132" t="n">
        <f aca="false">($A$19+ROW(B7)-1)*(MONTH(B25+1)=MONTH($A$19))</f>
        <v>43197</v>
      </c>
      <c r="C26" s="133"/>
      <c r="D26" s="134"/>
      <c r="E26" s="124" t="str">
        <f aca="false">IF(OR(A26="Samstag",A26="Sonntag",C26="UU"),"", IF(C26="SV",D26, IF(OR($E$15="",B26&lt;$E$15),IF($N$11=0,HLOOKUP($A26,$I$9:$M$10,2,0),IF($N$11=$F$10,HLOOKUP($A26,$I$9:$M$11,3,0),"FEHLER")), IF($N$15=0,HLOOKUP($A26,$I$13:$M$14,2,0),IF($N$15=$F$14,HLOOKUP($A26,$I$13:$M$15,3,0),"FEHLER")))))</f>
        <v/>
      </c>
      <c r="F26" s="125"/>
      <c r="G26" s="125"/>
      <c r="H26" s="125"/>
      <c r="I26" s="126" t="n">
        <f aca="false">IF(OR(C26="K",C26="U",C26="F"),E26,IF(C26="SU",IF(H26="",D26,((V26-T26)-U26)+D26),IF(AND(H26="",E26=""),0,(V26-T26)-U26)))</f>
        <v>0</v>
      </c>
      <c r="J26" s="126" t="n">
        <f aca="false">IF(E26="",I26,I26-E26)</f>
        <v>0</v>
      </c>
      <c r="K26" s="127" t="n">
        <f aca="false">SUM(K25,J26)</f>
        <v>0</v>
      </c>
      <c r="L26" s="135"/>
      <c r="M26" s="135"/>
      <c r="N26" s="135"/>
      <c r="O26" s="135"/>
      <c r="P26" s="135"/>
      <c r="Q26" s="129" t="n">
        <f aca="false">IF($G$15=FALSE(),FALSE(),IF($B26&gt;=$E$15,TRUE(),FALSE()))</f>
        <v>0</v>
      </c>
      <c r="R26" s="129"/>
      <c r="S26" s="130" t="n">
        <f aca="false">IF(E26="",0,INT(E26)+((E26-INT(E26))/100*60))</f>
        <v>0</v>
      </c>
      <c r="T26" s="130" t="n">
        <f aca="false">IF(F26="",0,INT(F26)+((F26-INT(F26))*100/60))</f>
        <v>0</v>
      </c>
      <c r="U26" s="130" t="n">
        <f aca="false">IF(G26="",0,INT(G26)+((G26-INT(G26))*100/60))</f>
        <v>0</v>
      </c>
      <c r="V26" s="130" t="n">
        <f aca="false">IF(H26="",0,INT(H26)+((H26-INT(H26))*100/60))</f>
        <v>0</v>
      </c>
      <c r="W26" s="130" t="n">
        <f aca="false">IF(I26="","",INT(I26)+((I26-INT(I26))/100*60))</f>
        <v>0</v>
      </c>
      <c r="X26" s="130" t="n">
        <f aca="false">IF(J26="","",INT(J26)+((J26-INT(J26))/100*60))</f>
        <v>0</v>
      </c>
      <c r="Y26" s="130" t="n">
        <f aca="false">IF(K26="","",INT(K26)+((K26-INT(K26))/100*60))</f>
        <v>0</v>
      </c>
      <c r="Z26" s="130"/>
      <c r="AA26" s="4"/>
      <c r="AB26" s="4"/>
      <c r="AC26" s="1"/>
      <c r="AD26" s="5"/>
      <c r="AE26" s="131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7"/>
      <c r="BP26" s="7"/>
      <c r="BQ26" s="7"/>
      <c r="BR26" s="7"/>
      <c r="BS26" s="7"/>
      <c r="BT26" s="7"/>
      <c r="BU26" s="7"/>
      <c r="BV26" s="7"/>
      <c r="BW26" s="7"/>
      <c r="BX26" s="7"/>
      <c r="BY26" s="7"/>
      <c r="BZ26" s="7"/>
      <c r="CA26" s="7"/>
      <c r="CB26" s="7"/>
      <c r="CC26" s="7"/>
      <c r="CD26" s="7"/>
      <c r="CE26" s="7"/>
      <c r="CF26" s="7"/>
      <c r="CG26" s="7"/>
      <c r="CH26" s="7"/>
      <c r="CI26" s="7"/>
      <c r="CJ26" s="7"/>
      <c r="CK26" s="7"/>
      <c r="CL26" s="7"/>
      <c r="CM26" s="7"/>
      <c r="CN26" s="7"/>
      <c r="CO26" s="7"/>
      <c r="CP26" s="7"/>
      <c r="CQ26" s="7"/>
      <c r="CR26" s="7"/>
      <c r="CS26" s="7"/>
      <c r="CT26" s="7"/>
      <c r="CU26" s="7"/>
      <c r="CV26" s="7"/>
      <c r="CW26" s="7"/>
      <c r="CX26" s="7"/>
      <c r="CY26" s="7"/>
      <c r="CZ26" s="7"/>
      <c r="DA26" s="7"/>
      <c r="DB26" s="7"/>
      <c r="DC26" s="7"/>
      <c r="DD26" s="7"/>
      <c r="DE26" s="7"/>
      <c r="DF26" s="7"/>
      <c r="DG26" s="7"/>
      <c r="DH26" s="7"/>
      <c r="DI26" s="7"/>
      <c r="DJ26" s="7"/>
      <c r="DK26" s="7"/>
      <c r="DL26" s="7"/>
      <c r="DM26" s="7"/>
      <c r="DN26" s="7"/>
      <c r="DO26" s="7"/>
      <c r="DP26" s="7"/>
      <c r="DQ26" s="7"/>
      <c r="DR26" s="7"/>
      <c r="DS26" s="7"/>
      <c r="DT26" s="7"/>
      <c r="DU26" s="7"/>
      <c r="DV26" s="7"/>
      <c r="DW26" s="7"/>
      <c r="DX26" s="7"/>
      <c r="DY26" s="7"/>
      <c r="DZ26" s="7"/>
      <c r="EA26" s="7"/>
      <c r="EB26" s="7"/>
      <c r="EC26" s="7"/>
      <c r="ED26" s="7"/>
      <c r="EE26" s="7"/>
      <c r="EF26" s="7"/>
      <c r="EG26" s="7"/>
      <c r="EH26" s="7"/>
      <c r="EI26" s="7"/>
      <c r="EJ26" s="7"/>
      <c r="EK26" s="7"/>
      <c r="EL26" s="7"/>
      <c r="EM26" s="7"/>
      <c r="EN26" s="7"/>
      <c r="EO26" s="7"/>
      <c r="EP26" s="7"/>
      <c r="EQ26" s="7"/>
      <c r="ER26" s="7"/>
      <c r="ES26" s="7"/>
      <c r="ET26" s="7"/>
      <c r="EU26" s="7"/>
      <c r="EV26" s="7"/>
      <c r="EW26" s="7"/>
      <c r="EX26" s="7"/>
      <c r="EY26" s="7"/>
      <c r="EZ26" s="7"/>
      <c r="FA26" s="7"/>
      <c r="FB26" s="7"/>
      <c r="FC26" s="7"/>
      <c r="FD26" s="7"/>
      <c r="FE26" s="7"/>
      <c r="FF26" s="7"/>
      <c r="FG26" s="7"/>
      <c r="FH26" s="7"/>
      <c r="FI26" s="7"/>
      <c r="FJ26" s="7"/>
      <c r="FK26" s="7"/>
      <c r="FL26" s="7"/>
      <c r="FM26" s="7"/>
      <c r="FN26" s="7"/>
      <c r="FO26" s="7"/>
      <c r="FP26" s="7"/>
      <c r="FQ26" s="7"/>
      <c r="FR26" s="7"/>
      <c r="FS26" s="7"/>
      <c r="FT26" s="7"/>
      <c r="FU26" s="7"/>
      <c r="FV26" s="7"/>
      <c r="FW26" s="7"/>
      <c r="FX26" s="7"/>
      <c r="FY26" s="7"/>
      <c r="FZ26" s="7"/>
      <c r="GA26" s="7"/>
      <c r="GB26" s="7"/>
      <c r="GC26" s="7"/>
      <c r="GD26" s="7"/>
      <c r="GE26" s="7"/>
      <c r="GF26" s="7"/>
      <c r="GG26" s="7"/>
      <c r="GH26" s="7"/>
      <c r="GI26" s="7"/>
      <c r="GJ26" s="7"/>
      <c r="GK26" s="7"/>
      <c r="GL26" s="7"/>
      <c r="GM26" s="7"/>
      <c r="GN26" s="7"/>
      <c r="GO26" s="7"/>
      <c r="GP26" s="7"/>
      <c r="GQ26" s="7"/>
      <c r="GR26" s="7"/>
      <c r="GS26" s="7"/>
      <c r="GT26" s="7"/>
      <c r="GU26" s="7"/>
      <c r="GV26" s="7"/>
      <c r="GW26" s="7"/>
      <c r="GX26" s="7"/>
      <c r="GY26" s="7"/>
      <c r="GZ26" s="7"/>
      <c r="HA26" s="7"/>
      <c r="HB26" s="7"/>
      <c r="HC26" s="7"/>
      <c r="HD26" s="7"/>
      <c r="HE26" s="7"/>
      <c r="HF26" s="7"/>
      <c r="HG26" s="7"/>
      <c r="HH26" s="7"/>
      <c r="HI26" s="7"/>
      <c r="HJ26" s="7"/>
      <c r="HK26" s="7"/>
      <c r="HL26" s="7"/>
      <c r="HM26" s="7"/>
      <c r="HN26" s="7"/>
      <c r="HO26" s="7"/>
      <c r="HP26" s="7"/>
      <c r="HQ26" s="7"/>
      <c r="HR26" s="7"/>
      <c r="HS26" s="7"/>
      <c r="HT26" s="7"/>
      <c r="HU26" s="7"/>
      <c r="HV26" s="7"/>
      <c r="HW26" s="7"/>
      <c r="HX26" s="7"/>
      <c r="HY26" s="7"/>
      <c r="HZ26" s="7"/>
      <c r="IA26" s="7"/>
      <c r="IB26" s="7"/>
      <c r="IC26" s="7"/>
      <c r="ID26" s="7"/>
      <c r="IE26" s="7"/>
      <c r="IF26" s="7"/>
      <c r="IG26" s="7"/>
      <c r="IH26" s="7"/>
      <c r="II26" s="7"/>
      <c r="IJ26" s="7"/>
      <c r="IK26" s="7"/>
      <c r="IL26" s="7"/>
      <c r="IM26" s="7"/>
      <c r="IN26" s="7"/>
      <c r="IO26" s="7"/>
      <c r="IP26" s="7"/>
      <c r="IQ26" s="7"/>
      <c r="IR26" s="7"/>
    </row>
    <row r="27" s="6" customFormat="true" ht="20.25" hidden="false" customHeight="true" outlineLevel="0" collapsed="false">
      <c r="A27" s="120" t="str">
        <f aca="false">TEXT(B27,"TTTT")</f>
        <v>Sonntag</v>
      </c>
      <c r="B27" s="132" t="n">
        <f aca="false">($A$19+ROW(B8)-1)*(MONTH(B26+1)=MONTH($A$19))</f>
        <v>43198</v>
      </c>
      <c r="C27" s="133"/>
      <c r="D27" s="134"/>
      <c r="E27" s="124" t="str">
        <f aca="false">IF(OR(A27="Samstag",A27="Sonntag",C27="UU"),"", IF(C27="SV",D27, IF(OR($E$15="",B27&lt;$E$15),IF($N$11=0,HLOOKUP($A27,$I$9:$M$10,2,0),IF($N$11=$F$10,HLOOKUP($A27,$I$9:$M$11,3,0),"FEHLER")), IF($N$15=0,HLOOKUP($A27,$I$13:$M$14,2,0),IF($N$15=$F$14,HLOOKUP($A27,$I$13:$M$15,3,0),"FEHLER")))))</f>
        <v/>
      </c>
      <c r="F27" s="125"/>
      <c r="G27" s="125"/>
      <c r="H27" s="125"/>
      <c r="I27" s="126" t="n">
        <f aca="false">IF(OR(C27="K",C27="U",C27="F"),E27,IF(C27="SU",IF(H27="",D27,((V27-T27)-U27)+D27),IF(AND(H27="",E27=""),0,(V27-T27)-U27)))</f>
        <v>0</v>
      </c>
      <c r="J27" s="126" t="n">
        <f aca="false">IF(E27="",I27,I27-E27)</f>
        <v>0</v>
      </c>
      <c r="K27" s="127" t="n">
        <f aca="false">SUM(K26,J27)</f>
        <v>0</v>
      </c>
      <c r="L27" s="135"/>
      <c r="M27" s="135"/>
      <c r="N27" s="135"/>
      <c r="O27" s="135"/>
      <c r="P27" s="135"/>
      <c r="Q27" s="129" t="n">
        <f aca="false">IF($G$15=FALSE(),FALSE(),IF($B27&gt;=$E$15,TRUE(),FALSE()))</f>
        <v>0</v>
      </c>
      <c r="R27" s="129"/>
      <c r="S27" s="130" t="n">
        <f aca="false">IF(E27="",0,INT(E27)+((E27-INT(E27))/100*60))</f>
        <v>0</v>
      </c>
      <c r="T27" s="130" t="n">
        <f aca="false">IF(F27="",0,INT(F27)+((F27-INT(F27))*100/60))</f>
        <v>0</v>
      </c>
      <c r="U27" s="130" t="n">
        <f aca="false">IF(G27="",0,INT(G27)+((G27-INT(G27))*100/60))</f>
        <v>0</v>
      </c>
      <c r="V27" s="130" t="n">
        <f aca="false">IF(H27="",0,INT(H27)+((H27-INT(H27))*100/60))</f>
        <v>0</v>
      </c>
      <c r="W27" s="130" t="n">
        <f aca="false">IF(I27="","",INT(I27)+((I27-INT(I27))/100*60))</f>
        <v>0</v>
      </c>
      <c r="X27" s="130" t="n">
        <f aca="false">IF(J27="","",INT(J27)+((J27-INT(J27))/100*60))</f>
        <v>0</v>
      </c>
      <c r="Y27" s="130" t="n">
        <f aca="false">IF(K27="","",INT(K27)+((K27-INT(K27))/100*60))</f>
        <v>0</v>
      </c>
      <c r="Z27" s="130"/>
      <c r="AA27" s="4"/>
      <c r="AB27" s="4"/>
      <c r="AC27" s="1"/>
      <c r="AD27" s="5"/>
      <c r="AE27" s="131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  <c r="BJ27" s="7"/>
      <c r="BK27" s="7"/>
      <c r="BL27" s="7"/>
      <c r="BM27" s="7"/>
      <c r="BN27" s="7"/>
      <c r="BO27" s="7"/>
      <c r="BP27" s="7"/>
      <c r="BQ27" s="7"/>
      <c r="BR27" s="7"/>
      <c r="BS27" s="7"/>
      <c r="BT27" s="7"/>
      <c r="BU27" s="7"/>
      <c r="BV27" s="7"/>
      <c r="BW27" s="7"/>
      <c r="BX27" s="7"/>
      <c r="BY27" s="7"/>
      <c r="BZ27" s="7"/>
      <c r="CA27" s="7"/>
      <c r="CB27" s="7"/>
      <c r="CC27" s="7"/>
      <c r="CD27" s="7"/>
      <c r="CE27" s="7"/>
      <c r="CF27" s="7"/>
      <c r="CG27" s="7"/>
      <c r="CH27" s="7"/>
      <c r="CI27" s="7"/>
      <c r="CJ27" s="7"/>
      <c r="CK27" s="7"/>
      <c r="CL27" s="7"/>
      <c r="CM27" s="7"/>
      <c r="CN27" s="7"/>
      <c r="CO27" s="7"/>
      <c r="CP27" s="7"/>
      <c r="CQ27" s="7"/>
      <c r="CR27" s="7"/>
      <c r="CS27" s="7"/>
      <c r="CT27" s="7"/>
      <c r="CU27" s="7"/>
      <c r="CV27" s="7"/>
      <c r="CW27" s="7"/>
      <c r="CX27" s="7"/>
      <c r="CY27" s="7"/>
      <c r="CZ27" s="7"/>
      <c r="DA27" s="7"/>
      <c r="DB27" s="7"/>
      <c r="DC27" s="7"/>
      <c r="DD27" s="7"/>
      <c r="DE27" s="7"/>
      <c r="DF27" s="7"/>
      <c r="DG27" s="7"/>
      <c r="DH27" s="7"/>
      <c r="DI27" s="7"/>
      <c r="DJ27" s="7"/>
      <c r="DK27" s="7"/>
      <c r="DL27" s="7"/>
      <c r="DM27" s="7"/>
      <c r="DN27" s="7"/>
      <c r="DO27" s="7"/>
      <c r="DP27" s="7"/>
      <c r="DQ27" s="7"/>
      <c r="DR27" s="7"/>
      <c r="DS27" s="7"/>
      <c r="DT27" s="7"/>
      <c r="DU27" s="7"/>
      <c r="DV27" s="7"/>
      <c r="DW27" s="7"/>
      <c r="DX27" s="7"/>
      <c r="DY27" s="7"/>
      <c r="DZ27" s="7"/>
      <c r="EA27" s="7"/>
      <c r="EB27" s="7"/>
      <c r="EC27" s="7"/>
      <c r="ED27" s="7"/>
      <c r="EE27" s="7"/>
      <c r="EF27" s="7"/>
      <c r="EG27" s="7"/>
      <c r="EH27" s="7"/>
      <c r="EI27" s="7"/>
      <c r="EJ27" s="7"/>
      <c r="EK27" s="7"/>
      <c r="EL27" s="7"/>
      <c r="EM27" s="7"/>
      <c r="EN27" s="7"/>
      <c r="EO27" s="7"/>
      <c r="EP27" s="7"/>
      <c r="EQ27" s="7"/>
      <c r="ER27" s="7"/>
      <c r="ES27" s="7"/>
      <c r="ET27" s="7"/>
      <c r="EU27" s="7"/>
      <c r="EV27" s="7"/>
      <c r="EW27" s="7"/>
      <c r="EX27" s="7"/>
      <c r="EY27" s="7"/>
      <c r="EZ27" s="7"/>
      <c r="FA27" s="7"/>
      <c r="FB27" s="7"/>
      <c r="FC27" s="7"/>
      <c r="FD27" s="7"/>
      <c r="FE27" s="7"/>
      <c r="FF27" s="7"/>
      <c r="FG27" s="7"/>
      <c r="FH27" s="7"/>
      <c r="FI27" s="7"/>
      <c r="FJ27" s="7"/>
      <c r="FK27" s="7"/>
      <c r="FL27" s="7"/>
      <c r="FM27" s="7"/>
      <c r="FN27" s="7"/>
      <c r="FO27" s="7"/>
      <c r="FP27" s="7"/>
      <c r="FQ27" s="7"/>
      <c r="FR27" s="7"/>
      <c r="FS27" s="7"/>
      <c r="FT27" s="7"/>
      <c r="FU27" s="7"/>
      <c r="FV27" s="7"/>
      <c r="FW27" s="7"/>
      <c r="FX27" s="7"/>
      <c r="FY27" s="7"/>
      <c r="FZ27" s="7"/>
      <c r="GA27" s="7"/>
      <c r="GB27" s="7"/>
      <c r="GC27" s="7"/>
      <c r="GD27" s="7"/>
      <c r="GE27" s="7"/>
      <c r="GF27" s="7"/>
      <c r="GG27" s="7"/>
      <c r="GH27" s="7"/>
      <c r="GI27" s="7"/>
      <c r="GJ27" s="7"/>
      <c r="GK27" s="7"/>
      <c r="GL27" s="7"/>
      <c r="GM27" s="7"/>
      <c r="GN27" s="7"/>
      <c r="GO27" s="7"/>
      <c r="GP27" s="7"/>
      <c r="GQ27" s="7"/>
      <c r="GR27" s="7"/>
      <c r="GS27" s="7"/>
      <c r="GT27" s="7"/>
      <c r="GU27" s="7"/>
      <c r="GV27" s="7"/>
      <c r="GW27" s="7"/>
      <c r="GX27" s="7"/>
      <c r="GY27" s="7"/>
      <c r="GZ27" s="7"/>
      <c r="HA27" s="7"/>
      <c r="HB27" s="7"/>
      <c r="HC27" s="7"/>
      <c r="HD27" s="7"/>
      <c r="HE27" s="7"/>
      <c r="HF27" s="7"/>
      <c r="HG27" s="7"/>
      <c r="HH27" s="7"/>
      <c r="HI27" s="7"/>
      <c r="HJ27" s="7"/>
      <c r="HK27" s="7"/>
      <c r="HL27" s="7"/>
      <c r="HM27" s="7"/>
      <c r="HN27" s="7"/>
      <c r="HO27" s="7"/>
      <c r="HP27" s="7"/>
      <c r="HQ27" s="7"/>
      <c r="HR27" s="7"/>
      <c r="HS27" s="7"/>
      <c r="HT27" s="7"/>
      <c r="HU27" s="7"/>
      <c r="HV27" s="7"/>
      <c r="HW27" s="7"/>
      <c r="HX27" s="7"/>
      <c r="HY27" s="7"/>
      <c r="HZ27" s="7"/>
      <c r="IA27" s="7"/>
      <c r="IB27" s="7"/>
      <c r="IC27" s="7"/>
      <c r="ID27" s="7"/>
      <c r="IE27" s="7"/>
      <c r="IF27" s="7"/>
      <c r="IG27" s="7"/>
      <c r="IH27" s="7"/>
      <c r="II27" s="7"/>
      <c r="IJ27" s="7"/>
      <c r="IK27" s="7"/>
      <c r="IL27" s="7"/>
      <c r="IM27" s="7"/>
      <c r="IN27" s="7"/>
      <c r="IO27" s="7"/>
      <c r="IP27" s="7"/>
      <c r="IQ27" s="7"/>
      <c r="IR27" s="7"/>
    </row>
    <row r="28" s="6" customFormat="true" ht="20.25" hidden="false" customHeight="true" outlineLevel="0" collapsed="false">
      <c r="A28" s="120" t="str">
        <f aca="false">TEXT(B28,"TTTT")</f>
        <v>Montag</v>
      </c>
      <c r="B28" s="132" t="n">
        <f aca="false">($A$19+ROW(B9)-1)*(MONTH(B27+1)=MONTH($A$19))</f>
        <v>43199</v>
      </c>
      <c r="C28" s="133"/>
      <c r="D28" s="134"/>
      <c r="E28" s="124" t="n">
        <f aca="false">IF(OR(A28="Samstag",A28="Sonntag",C28="UU"),"", IF(C28="SV",D28, IF(OR($E$15="",B28&lt;$E$15),IF($N$11=0,HLOOKUP($A28,$I$9:$M$10,2,0),IF($N$11=$F$10,HLOOKUP($A28,$I$9:$M$11,3,0),"FEHLER")), IF($N$15=0,HLOOKUP($A28,$I$13:$M$14,2,0),IF($N$15=$F$14,HLOOKUP($A28,$I$13:$M$15,3,0),"FEHLER")))))</f>
        <v>0</v>
      </c>
      <c r="F28" s="125"/>
      <c r="G28" s="125"/>
      <c r="H28" s="125"/>
      <c r="I28" s="126" t="n">
        <f aca="false">IF(OR(C28="K",C28="U",C28="F"),E28,IF(C28="SU",IF(H28="",D28,((V28-T28)-U28)+D28),IF(AND(H28="",E28=""),0,(V28-T28)-U28)))</f>
        <v>0</v>
      </c>
      <c r="J28" s="126" t="n">
        <f aca="false">IF(E28="",I28,I28-E28)</f>
        <v>0</v>
      </c>
      <c r="K28" s="127" t="n">
        <f aca="false">SUM(K27,J28)</f>
        <v>0</v>
      </c>
      <c r="L28" s="135"/>
      <c r="M28" s="135"/>
      <c r="N28" s="135"/>
      <c r="O28" s="135"/>
      <c r="P28" s="135"/>
      <c r="Q28" s="129" t="n">
        <f aca="false">IF($G$15=FALSE(),FALSE(),IF($B28&gt;=$E$15,TRUE(),FALSE()))</f>
        <v>0</v>
      </c>
      <c r="R28" s="129"/>
      <c r="S28" s="130" t="n">
        <f aca="false">IF(E28="",0,INT(E28)+((E28-INT(E28))/100*60))</f>
        <v>0</v>
      </c>
      <c r="T28" s="130" t="n">
        <f aca="false">IF(F28="",0,INT(F28)+((F28-INT(F28))*100/60))</f>
        <v>0</v>
      </c>
      <c r="U28" s="130" t="n">
        <f aca="false">IF(G28="",0,INT(G28)+((G28-INT(G28))*100/60))</f>
        <v>0</v>
      </c>
      <c r="V28" s="130" t="n">
        <f aca="false">IF(H28="",0,INT(H28)+((H28-INT(H28))*100/60))</f>
        <v>0</v>
      </c>
      <c r="W28" s="130" t="n">
        <f aca="false">IF(I28="","",INT(I28)+((I28-INT(I28))/100*60))</f>
        <v>0</v>
      </c>
      <c r="X28" s="130" t="n">
        <f aca="false">IF(J28="","",INT(J28)+((J28-INT(J28))/100*60))</f>
        <v>0</v>
      </c>
      <c r="Y28" s="130" t="n">
        <f aca="false">IF(K28="","",INT(K28)+((K28-INT(K28))/100*60))</f>
        <v>0</v>
      </c>
      <c r="Z28" s="130"/>
      <c r="AA28" s="4"/>
      <c r="AB28" s="4"/>
      <c r="AC28" s="1"/>
      <c r="AD28" s="5"/>
      <c r="AE28" s="131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7"/>
      <c r="BK28" s="7"/>
      <c r="BL28" s="7"/>
      <c r="BM28" s="7"/>
      <c r="BN28" s="7"/>
      <c r="BO28" s="7"/>
      <c r="BP28" s="7"/>
      <c r="BQ28" s="7"/>
      <c r="BR28" s="7"/>
      <c r="BS28" s="7"/>
      <c r="BT28" s="7"/>
      <c r="BU28" s="7"/>
      <c r="BV28" s="7"/>
      <c r="BW28" s="7"/>
      <c r="BX28" s="7"/>
      <c r="BY28" s="7"/>
      <c r="BZ28" s="7"/>
      <c r="CA28" s="7"/>
      <c r="CB28" s="7"/>
      <c r="CC28" s="7"/>
      <c r="CD28" s="7"/>
      <c r="CE28" s="7"/>
      <c r="CF28" s="7"/>
      <c r="CG28" s="7"/>
      <c r="CH28" s="7"/>
      <c r="CI28" s="7"/>
      <c r="CJ28" s="7"/>
      <c r="CK28" s="7"/>
      <c r="CL28" s="7"/>
      <c r="CM28" s="7"/>
      <c r="CN28" s="7"/>
      <c r="CO28" s="7"/>
      <c r="CP28" s="7"/>
      <c r="CQ28" s="7"/>
      <c r="CR28" s="7"/>
      <c r="CS28" s="7"/>
      <c r="CT28" s="7"/>
      <c r="CU28" s="7"/>
      <c r="CV28" s="7"/>
      <c r="CW28" s="7"/>
      <c r="CX28" s="7"/>
      <c r="CY28" s="7"/>
      <c r="CZ28" s="7"/>
      <c r="DA28" s="7"/>
      <c r="DB28" s="7"/>
      <c r="DC28" s="7"/>
      <c r="DD28" s="7"/>
      <c r="DE28" s="7"/>
      <c r="DF28" s="7"/>
      <c r="DG28" s="7"/>
      <c r="DH28" s="7"/>
      <c r="DI28" s="7"/>
      <c r="DJ28" s="7"/>
      <c r="DK28" s="7"/>
      <c r="DL28" s="7"/>
      <c r="DM28" s="7"/>
      <c r="DN28" s="7"/>
      <c r="DO28" s="7"/>
      <c r="DP28" s="7"/>
      <c r="DQ28" s="7"/>
      <c r="DR28" s="7"/>
      <c r="DS28" s="7"/>
      <c r="DT28" s="7"/>
      <c r="DU28" s="7"/>
      <c r="DV28" s="7"/>
      <c r="DW28" s="7"/>
      <c r="DX28" s="7"/>
      <c r="DY28" s="7"/>
      <c r="DZ28" s="7"/>
      <c r="EA28" s="7"/>
      <c r="EB28" s="7"/>
      <c r="EC28" s="7"/>
      <c r="ED28" s="7"/>
      <c r="EE28" s="7"/>
      <c r="EF28" s="7"/>
      <c r="EG28" s="7"/>
      <c r="EH28" s="7"/>
      <c r="EI28" s="7"/>
      <c r="EJ28" s="7"/>
      <c r="EK28" s="7"/>
      <c r="EL28" s="7"/>
      <c r="EM28" s="7"/>
      <c r="EN28" s="7"/>
      <c r="EO28" s="7"/>
      <c r="EP28" s="7"/>
      <c r="EQ28" s="7"/>
      <c r="ER28" s="7"/>
      <c r="ES28" s="7"/>
      <c r="ET28" s="7"/>
      <c r="EU28" s="7"/>
      <c r="EV28" s="7"/>
      <c r="EW28" s="7"/>
      <c r="EX28" s="7"/>
      <c r="EY28" s="7"/>
      <c r="EZ28" s="7"/>
      <c r="FA28" s="7"/>
      <c r="FB28" s="7"/>
      <c r="FC28" s="7"/>
      <c r="FD28" s="7"/>
      <c r="FE28" s="7"/>
      <c r="FF28" s="7"/>
      <c r="FG28" s="7"/>
      <c r="FH28" s="7"/>
      <c r="FI28" s="7"/>
      <c r="FJ28" s="7"/>
      <c r="FK28" s="7"/>
      <c r="FL28" s="7"/>
      <c r="FM28" s="7"/>
      <c r="FN28" s="7"/>
      <c r="FO28" s="7"/>
      <c r="FP28" s="7"/>
      <c r="FQ28" s="7"/>
      <c r="FR28" s="7"/>
      <c r="FS28" s="7"/>
      <c r="FT28" s="7"/>
      <c r="FU28" s="7"/>
      <c r="FV28" s="7"/>
      <c r="FW28" s="7"/>
      <c r="FX28" s="7"/>
      <c r="FY28" s="7"/>
      <c r="FZ28" s="7"/>
      <c r="GA28" s="7"/>
      <c r="GB28" s="7"/>
      <c r="GC28" s="7"/>
      <c r="GD28" s="7"/>
      <c r="GE28" s="7"/>
      <c r="GF28" s="7"/>
      <c r="GG28" s="7"/>
      <c r="GH28" s="7"/>
      <c r="GI28" s="7"/>
      <c r="GJ28" s="7"/>
      <c r="GK28" s="7"/>
      <c r="GL28" s="7"/>
      <c r="GM28" s="7"/>
      <c r="GN28" s="7"/>
      <c r="GO28" s="7"/>
      <c r="GP28" s="7"/>
      <c r="GQ28" s="7"/>
      <c r="GR28" s="7"/>
      <c r="GS28" s="7"/>
      <c r="GT28" s="7"/>
      <c r="GU28" s="7"/>
      <c r="GV28" s="7"/>
      <c r="GW28" s="7"/>
      <c r="GX28" s="7"/>
      <c r="GY28" s="7"/>
      <c r="GZ28" s="7"/>
      <c r="HA28" s="7"/>
      <c r="HB28" s="7"/>
      <c r="HC28" s="7"/>
      <c r="HD28" s="7"/>
      <c r="HE28" s="7"/>
      <c r="HF28" s="7"/>
      <c r="HG28" s="7"/>
      <c r="HH28" s="7"/>
      <c r="HI28" s="7"/>
      <c r="HJ28" s="7"/>
      <c r="HK28" s="7"/>
      <c r="HL28" s="7"/>
      <c r="HM28" s="7"/>
      <c r="HN28" s="7"/>
      <c r="HO28" s="7"/>
      <c r="HP28" s="7"/>
      <c r="HQ28" s="7"/>
      <c r="HR28" s="7"/>
      <c r="HS28" s="7"/>
      <c r="HT28" s="7"/>
      <c r="HU28" s="7"/>
      <c r="HV28" s="7"/>
      <c r="HW28" s="7"/>
      <c r="HX28" s="7"/>
      <c r="HY28" s="7"/>
      <c r="HZ28" s="7"/>
      <c r="IA28" s="7"/>
      <c r="IB28" s="7"/>
      <c r="IC28" s="7"/>
      <c r="ID28" s="7"/>
      <c r="IE28" s="7"/>
      <c r="IF28" s="7"/>
      <c r="IG28" s="7"/>
      <c r="IH28" s="7"/>
      <c r="II28" s="7"/>
      <c r="IJ28" s="7"/>
      <c r="IK28" s="7"/>
      <c r="IL28" s="7"/>
      <c r="IM28" s="7"/>
      <c r="IN28" s="7"/>
      <c r="IO28" s="7"/>
      <c r="IP28" s="7"/>
      <c r="IQ28" s="7"/>
      <c r="IR28" s="7"/>
    </row>
    <row r="29" s="6" customFormat="true" ht="20.25" hidden="false" customHeight="true" outlineLevel="0" collapsed="false">
      <c r="A29" s="120" t="str">
        <f aca="false">TEXT(B29,"TTTT")</f>
        <v>Dienstag</v>
      </c>
      <c r="B29" s="132" t="n">
        <f aca="false">($A$19+ROW(B10)-1)*(MONTH(B28+1)=MONTH($A$19))</f>
        <v>43200</v>
      </c>
      <c r="C29" s="133"/>
      <c r="D29" s="134"/>
      <c r="E29" s="124" t="n">
        <f aca="false">IF(OR(A29="Samstag",A29="Sonntag",C29="UU"),"", IF(C29="SV",D29, IF(OR($E$15="",B29&lt;$E$15),IF($N$11=0,HLOOKUP($A29,$I$9:$M$10,2,0),IF($N$11=$F$10,HLOOKUP($A29,$I$9:$M$11,3,0),"FEHLER")), IF($N$15=0,HLOOKUP($A29,$I$13:$M$14,2,0),IF($N$15=$F$14,HLOOKUP($A29,$I$13:$M$15,3,0),"FEHLER")))))</f>
        <v>0</v>
      </c>
      <c r="F29" s="125"/>
      <c r="G29" s="125"/>
      <c r="H29" s="125"/>
      <c r="I29" s="126" t="n">
        <f aca="false">IF(OR(C29="K",C29="U",C29="F"),E29,IF(C29="SU",IF(H29="",D29,((V29-T29)-U29)+D29),IF(AND(H29="",E29=""),0,(V29-T29)-U29)))</f>
        <v>0</v>
      </c>
      <c r="J29" s="126" t="n">
        <f aca="false">IF(E29="",I29,I29-E29)</f>
        <v>0</v>
      </c>
      <c r="K29" s="127" t="n">
        <f aca="false">SUM(K28,J29)</f>
        <v>0</v>
      </c>
      <c r="L29" s="135"/>
      <c r="M29" s="135"/>
      <c r="N29" s="135"/>
      <c r="O29" s="135"/>
      <c r="P29" s="135"/>
      <c r="Q29" s="129" t="n">
        <f aca="false">IF($G$15=FALSE(),FALSE(),IF($B29&gt;=$E$15,TRUE(),FALSE()))</f>
        <v>0</v>
      </c>
      <c r="R29" s="129"/>
      <c r="S29" s="130" t="n">
        <f aca="false">IF(E29="",0,INT(E29)+((E29-INT(E29))/100*60))</f>
        <v>0</v>
      </c>
      <c r="T29" s="130" t="n">
        <f aca="false">IF(F29="",0,INT(F29)+((F29-INT(F29))*100/60))</f>
        <v>0</v>
      </c>
      <c r="U29" s="130" t="n">
        <f aca="false">IF(G29="",0,INT(G29)+((G29-INT(G29))*100/60))</f>
        <v>0</v>
      </c>
      <c r="V29" s="130" t="n">
        <f aca="false">IF(H29="",0,INT(H29)+((H29-INT(H29))*100/60))</f>
        <v>0</v>
      </c>
      <c r="W29" s="130" t="n">
        <f aca="false">IF(I29="","",INT(I29)+((I29-INT(I29))/100*60))</f>
        <v>0</v>
      </c>
      <c r="X29" s="130" t="n">
        <f aca="false">IF(J29="","",INT(J29)+((J29-INT(J29))/100*60))</f>
        <v>0</v>
      </c>
      <c r="Y29" s="130" t="n">
        <f aca="false">IF(K29="","",INT(K29)+((K29-INT(K29))/100*60))</f>
        <v>0</v>
      </c>
      <c r="Z29" s="130"/>
      <c r="AA29" s="4"/>
      <c r="AB29" s="4"/>
      <c r="AC29" s="1"/>
      <c r="AD29" s="5"/>
      <c r="AE29" s="131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  <c r="BJ29" s="7"/>
      <c r="BK29" s="7"/>
      <c r="BL29" s="7"/>
      <c r="BM29" s="7"/>
      <c r="BN29" s="7"/>
      <c r="BO29" s="7"/>
      <c r="BP29" s="7"/>
      <c r="BQ29" s="7"/>
      <c r="BR29" s="7"/>
      <c r="BS29" s="7"/>
      <c r="BT29" s="7"/>
      <c r="BU29" s="7"/>
      <c r="BV29" s="7"/>
      <c r="BW29" s="7"/>
      <c r="BX29" s="7"/>
      <c r="BY29" s="7"/>
      <c r="BZ29" s="7"/>
      <c r="CA29" s="7"/>
      <c r="CB29" s="7"/>
      <c r="CC29" s="7"/>
      <c r="CD29" s="7"/>
      <c r="CE29" s="7"/>
      <c r="CF29" s="7"/>
      <c r="CG29" s="7"/>
      <c r="CH29" s="7"/>
      <c r="CI29" s="7"/>
      <c r="CJ29" s="7"/>
      <c r="CK29" s="7"/>
      <c r="CL29" s="7"/>
      <c r="CM29" s="7"/>
      <c r="CN29" s="7"/>
      <c r="CO29" s="7"/>
      <c r="CP29" s="7"/>
      <c r="CQ29" s="7"/>
      <c r="CR29" s="7"/>
      <c r="CS29" s="7"/>
      <c r="CT29" s="7"/>
      <c r="CU29" s="7"/>
      <c r="CV29" s="7"/>
      <c r="CW29" s="7"/>
      <c r="CX29" s="7"/>
      <c r="CY29" s="7"/>
      <c r="CZ29" s="7"/>
      <c r="DA29" s="7"/>
      <c r="DB29" s="7"/>
      <c r="DC29" s="7"/>
      <c r="DD29" s="7"/>
      <c r="DE29" s="7"/>
      <c r="DF29" s="7"/>
      <c r="DG29" s="7"/>
      <c r="DH29" s="7"/>
      <c r="DI29" s="7"/>
      <c r="DJ29" s="7"/>
      <c r="DK29" s="7"/>
      <c r="DL29" s="7"/>
      <c r="DM29" s="7"/>
      <c r="DN29" s="7"/>
      <c r="DO29" s="7"/>
      <c r="DP29" s="7"/>
      <c r="DQ29" s="7"/>
      <c r="DR29" s="7"/>
      <c r="DS29" s="7"/>
      <c r="DT29" s="7"/>
      <c r="DU29" s="7"/>
      <c r="DV29" s="7"/>
      <c r="DW29" s="7"/>
      <c r="DX29" s="7"/>
      <c r="DY29" s="7"/>
      <c r="DZ29" s="7"/>
      <c r="EA29" s="7"/>
      <c r="EB29" s="7"/>
      <c r="EC29" s="7"/>
      <c r="ED29" s="7"/>
      <c r="EE29" s="7"/>
      <c r="EF29" s="7"/>
      <c r="EG29" s="7"/>
      <c r="EH29" s="7"/>
      <c r="EI29" s="7"/>
      <c r="EJ29" s="7"/>
      <c r="EK29" s="7"/>
      <c r="EL29" s="7"/>
      <c r="EM29" s="7"/>
      <c r="EN29" s="7"/>
      <c r="EO29" s="7"/>
      <c r="EP29" s="7"/>
      <c r="EQ29" s="7"/>
      <c r="ER29" s="7"/>
      <c r="ES29" s="7"/>
      <c r="ET29" s="7"/>
      <c r="EU29" s="7"/>
      <c r="EV29" s="7"/>
      <c r="EW29" s="7"/>
      <c r="EX29" s="7"/>
      <c r="EY29" s="7"/>
      <c r="EZ29" s="7"/>
      <c r="FA29" s="7"/>
      <c r="FB29" s="7"/>
      <c r="FC29" s="7"/>
      <c r="FD29" s="7"/>
      <c r="FE29" s="7"/>
      <c r="FF29" s="7"/>
      <c r="FG29" s="7"/>
      <c r="FH29" s="7"/>
      <c r="FI29" s="7"/>
      <c r="FJ29" s="7"/>
      <c r="FK29" s="7"/>
      <c r="FL29" s="7"/>
      <c r="FM29" s="7"/>
      <c r="FN29" s="7"/>
      <c r="FO29" s="7"/>
      <c r="FP29" s="7"/>
      <c r="FQ29" s="7"/>
      <c r="FR29" s="7"/>
      <c r="FS29" s="7"/>
      <c r="FT29" s="7"/>
      <c r="FU29" s="7"/>
      <c r="FV29" s="7"/>
      <c r="FW29" s="7"/>
      <c r="FX29" s="7"/>
      <c r="FY29" s="7"/>
      <c r="FZ29" s="7"/>
      <c r="GA29" s="7"/>
      <c r="GB29" s="7"/>
      <c r="GC29" s="7"/>
      <c r="GD29" s="7"/>
      <c r="GE29" s="7"/>
      <c r="GF29" s="7"/>
      <c r="GG29" s="7"/>
      <c r="GH29" s="7"/>
      <c r="GI29" s="7"/>
      <c r="GJ29" s="7"/>
      <c r="GK29" s="7"/>
      <c r="GL29" s="7"/>
      <c r="GM29" s="7"/>
      <c r="GN29" s="7"/>
      <c r="GO29" s="7"/>
      <c r="GP29" s="7"/>
      <c r="GQ29" s="7"/>
      <c r="GR29" s="7"/>
      <c r="GS29" s="7"/>
      <c r="GT29" s="7"/>
      <c r="GU29" s="7"/>
      <c r="GV29" s="7"/>
      <c r="GW29" s="7"/>
      <c r="GX29" s="7"/>
      <c r="GY29" s="7"/>
      <c r="GZ29" s="7"/>
      <c r="HA29" s="7"/>
      <c r="HB29" s="7"/>
      <c r="HC29" s="7"/>
      <c r="HD29" s="7"/>
      <c r="HE29" s="7"/>
      <c r="HF29" s="7"/>
      <c r="HG29" s="7"/>
      <c r="HH29" s="7"/>
      <c r="HI29" s="7"/>
      <c r="HJ29" s="7"/>
      <c r="HK29" s="7"/>
      <c r="HL29" s="7"/>
      <c r="HM29" s="7"/>
      <c r="HN29" s="7"/>
      <c r="HO29" s="7"/>
      <c r="HP29" s="7"/>
      <c r="HQ29" s="7"/>
      <c r="HR29" s="7"/>
      <c r="HS29" s="7"/>
      <c r="HT29" s="7"/>
      <c r="HU29" s="7"/>
      <c r="HV29" s="7"/>
      <c r="HW29" s="7"/>
      <c r="HX29" s="7"/>
      <c r="HY29" s="7"/>
      <c r="HZ29" s="7"/>
      <c r="IA29" s="7"/>
      <c r="IB29" s="7"/>
      <c r="IC29" s="7"/>
      <c r="ID29" s="7"/>
      <c r="IE29" s="7"/>
      <c r="IF29" s="7"/>
      <c r="IG29" s="7"/>
      <c r="IH29" s="7"/>
      <c r="II29" s="7"/>
      <c r="IJ29" s="7"/>
      <c r="IK29" s="7"/>
      <c r="IL29" s="7"/>
      <c r="IM29" s="7"/>
      <c r="IN29" s="7"/>
      <c r="IO29" s="7"/>
      <c r="IP29" s="7"/>
      <c r="IQ29" s="7"/>
      <c r="IR29" s="7"/>
    </row>
    <row r="30" customFormat="false" ht="20.25" hidden="false" customHeight="true" outlineLevel="0" collapsed="false">
      <c r="A30" s="120" t="str">
        <f aca="false">TEXT(B30,"TTTT")</f>
        <v>Mittwoch</v>
      </c>
      <c r="B30" s="132" t="n">
        <f aca="false">($A$19+ROW(B11)-1)*(MONTH(B29+1)=MONTH($A$19))</f>
        <v>43201</v>
      </c>
      <c r="C30" s="133"/>
      <c r="D30" s="134"/>
      <c r="E30" s="124" t="n">
        <f aca="false">IF(OR(A30="Samstag",A30="Sonntag",C30="UU"),"", IF(C30="SV",D30, IF(OR($E$15="",B30&lt;$E$15),IF($N$11=0,HLOOKUP($A30,$I$9:$M$10,2,0),IF($N$11=$F$10,HLOOKUP($A30,$I$9:$M$11,3,0),"FEHLER")), IF($N$15=0,HLOOKUP($A30,$I$13:$M$14,2,0),IF($N$15=$F$14,HLOOKUP($A30,$I$13:$M$15,3,0),"FEHLER")))))</f>
        <v>0</v>
      </c>
      <c r="F30" s="125"/>
      <c r="G30" s="125"/>
      <c r="H30" s="125"/>
      <c r="I30" s="126" t="n">
        <f aca="false">IF(OR(C30="K",C30="U",C30="F"),E30,IF(C30="SU",IF(H30="",D30,((V30-T30)-U30)+D30),IF(AND(H30="",E30=""),0,(V30-T30)-U30)))</f>
        <v>0</v>
      </c>
      <c r="J30" s="126" t="n">
        <f aca="false">IF(E30="",I30,I30-E30)</f>
        <v>0</v>
      </c>
      <c r="K30" s="127" t="n">
        <f aca="false">SUM(K29,J30)</f>
        <v>0</v>
      </c>
      <c r="L30" s="135"/>
      <c r="M30" s="135"/>
      <c r="N30" s="135"/>
      <c r="O30" s="135"/>
      <c r="P30" s="135"/>
      <c r="Q30" s="129" t="n">
        <f aca="false">IF($G$15=FALSE(),FALSE(),IF($B30&gt;=$E$15,TRUE(),FALSE()))</f>
        <v>0</v>
      </c>
      <c r="R30" s="129"/>
      <c r="S30" s="130" t="n">
        <f aca="false">IF(E30="",0,INT(E30)+((E30-INT(E30))/100*60))</f>
        <v>0</v>
      </c>
      <c r="T30" s="130" t="n">
        <f aca="false">IF(F30="",0,INT(F30)+((F30-INT(F30))*100/60))</f>
        <v>0</v>
      </c>
      <c r="U30" s="130" t="n">
        <f aca="false">IF(G30="",0,INT(G30)+((G30-INT(G30))*100/60))</f>
        <v>0</v>
      </c>
      <c r="V30" s="130" t="n">
        <f aca="false">IF(H30="",0,INT(H30)+((H30-INT(H30))*100/60))</f>
        <v>0</v>
      </c>
      <c r="W30" s="130" t="n">
        <f aca="false">IF(I30="","",INT(I30)+((I30-INT(I30))/100*60))</f>
        <v>0</v>
      </c>
      <c r="X30" s="130" t="n">
        <f aca="false">IF(J30="","",INT(J30)+((J30-INT(J30))/100*60))</f>
        <v>0</v>
      </c>
      <c r="Y30" s="130" t="n">
        <f aca="false">IF(K30="","",INT(K30)+((K30-INT(K30))/100*60))</f>
        <v>0</v>
      </c>
      <c r="Z30" s="130"/>
      <c r="AB30" s="136"/>
      <c r="AE30" s="131"/>
    </row>
    <row r="31" customFormat="false" ht="20.25" hidden="false" customHeight="true" outlineLevel="0" collapsed="false">
      <c r="A31" s="120" t="str">
        <f aca="false">TEXT(B31,"TTTT")</f>
        <v>Donnerstag</v>
      </c>
      <c r="B31" s="132" t="n">
        <f aca="false">($A$19+ROW(B12)-1)*(MONTH(B30+1)=MONTH($A$19))</f>
        <v>43202</v>
      </c>
      <c r="C31" s="133"/>
      <c r="D31" s="134"/>
      <c r="E31" s="124" t="n">
        <f aca="false">IF(OR(A31="Samstag",A31="Sonntag",C31="UU"),"", IF(C31="SV",D31, IF(OR($E$15="",B31&lt;$E$15),IF($N$11=0,HLOOKUP($A31,$I$9:$M$10,2,0),IF($N$11=$F$10,HLOOKUP($A31,$I$9:$M$11,3,0),"FEHLER")), IF($N$15=0,HLOOKUP($A31,$I$13:$M$14,2,0),IF($N$15=$F$14,HLOOKUP($A31,$I$13:$M$15,3,0),"FEHLER")))))</f>
        <v>0</v>
      </c>
      <c r="F31" s="125"/>
      <c r="G31" s="125"/>
      <c r="H31" s="125"/>
      <c r="I31" s="126" t="n">
        <f aca="false">IF(OR(C31="K",C31="U",C31="F"),E31,IF(C31="SU",IF(H31="",D31,((V31-T31)-U31)+D31),IF(AND(H31="",E31=""),0,(V31-T31)-U31)))</f>
        <v>0</v>
      </c>
      <c r="J31" s="126" t="n">
        <f aca="false">IF(E31="",I31,I31-E31)</f>
        <v>0</v>
      </c>
      <c r="K31" s="127" t="n">
        <f aca="false">SUM(K30,J31)</f>
        <v>0</v>
      </c>
      <c r="L31" s="135"/>
      <c r="M31" s="135"/>
      <c r="N31" s="135"/>
      <c r="O31" s="135"/>
      <c r="P31" s="135"/>
      <c r="Q31" s="129" t="n">
        <f aca="false">IF($G$15=FALSE(),FALSE(),IF($B31&gt;=$E$15,TRUE(),FALSE()))</f>
        <v>0</v>
      </c>
      <c r="R31" s="129"/>
      <c r="S31" s="130" t="n">
        <f aca="false">IF(E31="",0,INT(E31)+((E31-INT(E31))/100*60))</f>
        <v>0</v>
      </c>
      <c r="T31" s="130" t="n">
        <f aca="false">IF(F31="",0,INT(F31)+((F31-INT(F31))*100/60))</f>
        <v>0</v>
      </c>
      <c r="U31" s="130" t="n">
        <f aca="false">IF(G31="",0,INT(G31)+((G31-INT(G31))*100/60))</f>
        <v>0</v>
      </c>
      <c r="V31" s="130" t="n">
        <f aca="false">IF(H31="",0,INT(H31)+((H31-INT(H31))*100/60))</f>
        <v>0</v>
      </c>
      <c r="W31" s="130" t="n">
        <f aca="false">IF(I31="","",INT(I31)+((I31-INT(I31))/100*60))</f>
        <v>0</v>
      </c>
      <c r="X31" s="130" t="n">
        <f aca="false">IF(J31="","",INT(J31)+((J31-INT(J31))/100*60))</f>
        <v>0</v>
      </c>
      <c r="Y31" s="130" t="n">
        <f aca="false">IF(K31="","",INT(K31)+((K31-INT(K31))/100*60))</f>
        <v>0</v>
      </c>
      <c r="Z31" s="130"/>
      <c r="AE31" s="131"/>
    </row>
    <row r="32" customFormat="false" ht="20.25" hidden="false" customHeight="true" outlineLevel="0" collapsed="false">
      <c r="A32" s="120" t="str">
        <f aca="false">TEXT(B32,"TTTT")</f>
        <v>Freitag</v>
      </c>
      <c r="B32" s="132" t="n">
        <f aca="false">($A$19+ROW(B13)-1)*(MONTH(B31+1)=MONTH($A$19))</f>
        <v>43203</v>
      </c>
      <c r="C32" s="133"/>
      <c r="D32" s="134"/>
      <c r="E32" s="124" t="n">
        <f aca="false">IF(OR(A32="Samstag",A32="Sonntag",C32="UU"),"", IF(C32="SV",D32, IF(OR($E$15="",B32&lt;$E$15),IF($N$11=0,HLOOKUP($A32,$I$9:$M$10,2,0),IF($N$11=$F$10,HLOOKUP($A32,$I$9:$M$11,3,0),"FEHLER")), IF($N$15=0,HLOOKUP($A32,$I$13:$M$14,2,0),IF($N$15=$F$14,HLOOKUP($A32,$I$13:$M$15,3,0),"FEHLER")))))</f>
        <v>0</v>
      </c>
      <c r="F32" s="125"/>
      <c r="G32" s="125"/>
      <c r="H32" s="125"/>
      <c r="I32" s="126" t="n">
        <f aca="false">IF(OR(C32="K",C32="U",C32="F"),E32,IF(C32="SU",IF(H32="",D32,((V32-T32)-U32)+D32),IF(AND(H32="",E32=""),0,(V32-T32)-U32)))</f>
        <v>0</v>
      </c>
      <c r="J32" s="126" t="n">
        <f aca="false">IF(E32="",I32,I32-E32)</f>
        <v>0</v>
      </c>
      <c r="K32" s="127" t="n">
        <f aca="false">SUM(K31,J32)</f>
        <v>0</v>
      </c>
      <c r="L32" s="135"/>
      <c r="M32" s="135"/>
      <c r="N32" s="135"/>
      <c r="O32" s="135"/>
      <c r="P32" s="135"/>
      <c r="Q32" s="129" t="n">
        <f aca="false">IF($G$15=FALSE(),FALSE(),IF($B32&gt;=$E$15,TRUE(),FALSE()))</f>
        <v>0</v>
      </c>
      <c r="R32" s="129"/>
      <c r="S32" s="130" t="n">
        <f aca="false">IF(E32="",0,INT(E32)+((E32-INT(E32))/100*60))</f>
        <v>0</v>
      </c>
      <c r="T32" s="130" t="n">
        <f aca="false">IF(F32="",0,INT(F32)+((F32-INT(F32))*100/60))</f>
        <v>0</v>
      </c>
      <c r="U32" s="130" t="n">
        <f aca="false">IF(G32="",0,INT(G32)+((G32-INT(G32))*100/60))</f>
        <v>0</v>
      </c>
      <c r="V32" s="130" t="n">
        <f aca="false">IF(H32="",0,INT(H32)+((H32-INT(H32))*100/60))</f>
        <v>0</v>
      </c>
      <c r="W32" s="130" t="n">
        <f aca="false">IF(I32="","",INT(I32)+((I32-INT(I32))/100*60))</f>
        <v>0</v>
      </c>
      <c r="X32" s="130" t="n">
        <f aca="false">IF(J32="","",INT(J32)+((J32-INT(J32))/100*60))</f>
        <v>0</v>
      </c>
      <c r="Y32" s="130" t="n">
        <f aca="false">IF(K32="","",INT(K32)+((K32-INT(K32))/100*60))</f>
        <v>0</v>
      </c>
      <c r="Z32" s="130"/>
      <c r="AE32" s="131"/>
    </row>
    <row r="33" customFormat="false" ht="20.25" hidden="false" customHeight="true" outlineLevel="0" collapsed="false">
      <c r="A33" s="120" t="str">
        <f aca="false">TEXT(B33,"TTTT")</f>
        <v>Samstag</v>
      </c>
      <c r="B33" s="132" t="n">
        <f aca="false">($A$19+ROW(B14)-1)*(MONTH(B32+1)=MONTH($A$19))</f>
        <v>43204</v>
      </c>
      <c r="C33" s="133"/>
      <c r="D33" s="134"/>
      <c r="E33" s="124" t="str">
        <f aca="false">IF(OR(A33="Samstag",A33="Sonntag",C33="UU"),"", IF(C33="SV",D33, IF(OR($E$15="",B33&lt;$E$15),IF($N$11=0,HLOOKUP($A33,$I$9:$M$10,2,0),IF($N$11=$F$10,HLOOKUP($A33,$I$9:$M$11,3,0),"FEHLER")), IF($N$15=0,HLOOKUP($A33,$I$13:$M$14,2,0),IF($N$15=$F$14,HLOOKUP($A33,$I$13:$M$15,3,0),"FEHLER")))))</f>
        <v/>
      </c>
      <c r="F33" s="125"/>
      <c r="G33" s="125"/>
      <c r="H33" s="125"/>
      <c r="I33" s="126" t="n">
        <f aca="false">IF(OR(C33="K",C33="U",C33="F"),E33,IF(C33="SU",IF(H33="",D33,((V33-T33)-U33)+D33),IF(AND(H33="",E33=""),0,(V33-T33)-U33)))</f>
        <v>0</v>
      </c>
      <c r="J33" s="126" t="n">
        <f aca="false">IF(E33="",I33,I33-E33)</f>
        <v>0</v>
      </c>
      <c r="K33" s="127" t="n">
        <f aca="false">SUM(K32,J33)</f>
        <v>0</v>
      </c>
      <c r="L33" s="135"/>
      <c r="M33" s="135"/>
      <c r="N33" s="135"/>
      <c r="O33" s="135"/>
      <c r="P33" s="135"/>
      <c r="Q33" s="129" t="n">
        <f aca="false">IF($G$15=FALSE(),FALSE(),IF($B33&gt;=$E$15,TRUE(),FALSE()))</f>
        <v>0</v>
      </c>
      <c r="R33" s="129"/>
      <c r="S33" s="130" t="n">
        <f aca="false">IF(E33="",0,INT(E33)+((E33-INT(E33))/100*60))</f>
        <v>0</v>
      </c>
      <c r="T33" s="130" t="n">
        <f aca="false">IF(F33="",0,INT(F33)+((F33-INT(F33))*100/60))</f>
        <v>0</v>
      </c>
      <c r="U33" s="130" t="n">
        <f aca="false">IF(G33="",0,INT(G33)+((G33-INT(G33))*100/60))</f>
        <v>0</v>
      </c>
      <c r="V33" s="130" t="n">
        <f aca="false">IF(H33="",0,INT(H33)+((H33-INT(H33))*100/60))</f>
        <v>0</v>
      </c>
      <c r="W33" s="130" t="n">
        <f aca="false">IF(I33="","",INT(I33)+((I33-INT(I33))/100*60))</f>
        <v>0</v>
      </c>
      <c r="X33" s="130" t="n">
        <f aca="false">IF(J33="","",INT(J33)+((J33-INT(J33))/100*60))</f>
        <v>0</v>
      </c>
      <c r="Y33" s="130" t="n">
        <f aca="false">IF(K33="","",INT(K33)+((K33-INT(K33))/100*60))</f>
        <v>0</v>
      </c>
      <c r="Z33" s="130"/>
      <c r="AE33" s="131"/>
    </row>
    <row r="34" customFormat="false" ht="20.25" hidden="false" customHeight="true" outlineLevel="0" collapsed="false">
      <c r="A34" s="120" t="str">
        <f aca="false">TEXT(B34,"TTTT")</f>
        <v>Sonntag</v>
      </c>
      <c r="B34" s="132" t="n">
        <f aca="false">($A$19+ROW(B15)-1)*(MONTH(B33+1)=MONTH($A$19))</f>
        <v>43205</v>
      </c>
      <c r="C34" s="133"/>
      <c r="D34" s="134"/>
      <c r="E34" s="124" t="str">
        <f aca="false">IF(OR(A34="Samstag",A34="Sonntag",C34="UU"),"", IF(C34="SV",D34, IF(OR($E$15="",B34&lt;$E$15),IF($N$11=0,HLOOKUP($A34,$I$9:$M$10,2,0),IF($N$11=$F$10,HLOOKUP($A34,$I$9:$M$11,3,0),"FEHLER")), IF($N$15=0,HLOOKUP($A34,$I$13:$M$14,2,0),IF($N$15=$F$14,HLOOKUP($A34,$I$13:$M$15,3,0),"FEHLER")))))</f>
        <v/>
      </c>
      <c r="F34" s="125"/>
      <c r="G34" s="125"/>
      <c r="H34" s="125"/>
      <c r="I34" s="126" t="n">
        <f aca="false">IF(OR(C34="K",C34="U",C34="F"),E34,IF(C34="SU",IF(H34="",D34,((V34-T34)-U34)+D34),IF(AND(H34="",E34=""),0,(V34-T34)-U34)))</f>
        <v>0</v>
      </c>
      <c r="J34" s="126" t="n">
        <f aca="false">IF(E34="",I34,I34-E34)</f>
        <v>0</v>
      </c>
      <c r="K34" s="127" t="n">
        <f aca="false">SUM(K33,J34)</f>
        <v>0</v>
      </c>
      <c r="L34" s="135"/>
      <c r="M34" s="135"/>
      <c r="N34" s="135"/>
      <c r="O34" s="135"/>
      <c r="P34" s="135"/>
      <c r="Q34" s="129" t="n">
        <f aca="false">IF($G$15=FALSE(),FALSE(),IF($B34&gt;=$E$15,TRUE(),FALSE()))</f>
        <v>0</v>
      </c>
      <c r="R34" s="129"/>
      <c r="S34" s="130" t="n">
        <f aca="false">IF(E34="",0,INT(E34)+((E34-INT(E34))/100*60))</f>
        <v>0</v>
      </c>
      <c r="T34" s="130" t="n">
        <f aca="false">IF(F34="",0,INT(F34)+((F34-INT(F34))*100/60))</f>
        <v>0</v>
      </c>
      <c r="U34" s="130" t="n">
        <f aca="false">IF(G34="",0,INT(G34)+((G34-INT(G34))*100/60))</f>
        <v>0</v>
      </c>
      <c r="V34" s="130" t="n">
        <f aca="false">IF(H34="",0,INT(H34)+((H34-INT(H34))*100/60))</f>
        <v>0</v>
      </c>
      <c r="W34" s="130" t="n">
        <f aca="false">IF(I34="","",INT(I34)+((I34-INT(I34))/100*60))</f>
        <v>0</v>
      </c>
      <c r="X34" s="130" t="n">
        <f aca="false">IF(J34="","",INT(J34)+((J34-INT(J34))/100*60))</f>
        <v>0</v>
      </c>
      <c r="Y34" s="130" t="n">
        <f aca="false">IF(K34="","",INT(K34)+((K34-INT(K34))/100*60))</f>
        <v>0</v>
      </c>
      <c r="Z34" s="130"/>
      <c r="AE34" s="131"/>
    </row>
    <row r="35" customFormat="false" ht="20.25" hidden="false" customHeight="true" outlineLevel="0" collapsed="false">
      <c r="A35" s="120" t="str">
        <f aca="false">TEXT(B35,"TTTT")</f>
        <v>Montag</v>
      </c>
      <c r="B35" s="132" t="n">
        <f aca="false">($A$19+ROW(B16)-1)*(MONTH(B34+1)=MONTH($A$19))</f>
        <v>43206</v>
      </c>
      <c r="C35" s="133"/>
      <c r="D35" s="134"/>
      <c r="E35" s="124" t="n">
        <f aca="false">IF(OR(A35="Samstag",A35="Sonntag",C35="UU"),"", IF(C35="SV",D35, IF(OR($E$15="",B35&lt;$E$15),IF($N$11=0,HLOOKUP($A35,$I$9:$M$10,2,0),IF($N$11=$F$10,HLOOKUP($A35,$I$9:$M$11,3,0),"FEHLER")), IF($N$15=0,HLOOKUP($A35,$I$13:$M$14,2,0),IF($N$15=$F$14,HLOOKUP($A35,$I$13:$M$15,3,0),"FEHLER")))))</f>
        <v>0</v>
      </c>
      <c r="F35" s="125"/>
      <c r="G35" s="125"/>
      <c r="H35" s="125"/>
      <c r="I35" s="126" t="n">
        <f aca="false">IF(OR(C35="K",C35="U",C35="F"),E35,IF(C35="SU",IF(H35="",D35,((V35-T35)-U35)+D35),IF(AND(H35="",E35=""),0,(V35-T35)-U35)))</f>
        <v>0</v>
      </c>
      <c r="J35" s="126" t="n">
        <f aca="false">IF(E35="",I35,I35-E35)</f>
        <v>0</v>
      </c>
      <c r="K35" s="127" t="n">
        <f aca="false">SUM(K34,J35)</f>
        <v>0</v>
      </c>
      <c r="L35" s="135"/>
      <c r="M35" s="135"/>
      <c r="N35" s="135"/>
      <c r="O35" s="135"/>
      <c r="P35" s="135"/>
      <c r="Q35" s="129" t="n">
        <f aca="false">IF($G$15=FALSE(),FALSE(),IF($B35&gt;=$E$15,TRUE(),FALSE()))</f>
        <v>0</v>
      </c>
      <c r="R35" s="129"/>
      <c r="S35" s="130" t="n">
        <f aca="false">IF(E35="",0,INT(E35)+((E35-INT(E35))/100*60))</f>
        <v>0</v>
      </c>
      <c r="T35" s="130" t="n">
        <f aca="false">IF(F35="",0,INT(F35)+((F35-INT(F35))*100/60))</f>
        <v>0</v>
      </c>
      <c r="U35" s="130" t="n">
        <f aca="false">IF(G35="",0,INT(G35)+((G35-INT(G35))*100/60))</f>
        <v>0</v>
      </c>
      <c r="V35" s="130" t="n">
        <f aca="false">IF(H35="",0,INT(H35)+((H35-INT(H35))*100/60))</f>
        <v>0</v>
      </c>
      <c r="W35" s="130" t="n">
        <f aca="false">IF(I35="","",INT(I35)+((I35-INT(I35))/100*60))</f>
        <v>0</v>
      </c>
      <c r="X35" s="130" t="n">
        <f aca="false">IF(J35="","",INT(J35)+((J35-INT(J35))/100*60))</f>
        <v>0</v>
      </c>
      <c r="Y35" s="130" t="n">
        <f aca="false">IF(K35="","",INT(K35)+((K35-INT(K35))/100*60))</f>
        <v>0</v>
      </c>
      <c r="Z35" s="130"/>
      <c r="AE35" s="131"/>
    </row>
    <row r="36" customFormat="false" ht="20.25" hidden="false" customHeight="true" outlineLevel="0" collapsed="false">
      <c r="A36" s="120" t="str">
        <f aca="false">TEXT(B36,"TTTT")</f>
        <v>Dienstag</v>
      </c>
      <c r="B36" s="132" t="n">
        <f aca="false">($A$19+ROW(B17)-1)*(MONTH(B35+1)=MONTH($A$19))</f>
        <v>43207</v>
      </c>
      <c r="C36" s="133"/>
      <c r="D36" s="134"/>
      <c r="E36" s="124" t="n">
        <f aca="false">IF(OR(A36="Samstag",A36="Sonntag",C36="UU"),"", IF(C36="SV",D36, IF(OR($E$15="",B36&lt;$E$15),IF($N$11=0,HLOOKUP($A36,$I$9:$M$10,2,0),IF($N$11=$F$10,HLOOKUP($A36,$I$9:$M$11,3,0),"FEHLER")), IF($N$15=0,HLOOKUP($A36,$I$13:$M$14,2,0),IF($N$15=$F$14,HLOOKUP($A36,$I$13:$M$15,3,0),"FEHLER")))))</f>
        <v>0</v>
      </c>
      <c r="F36" s="125"/>
      <c r="G36" s="125"/>
      <c r="H36" s="125"/>
      <c r="I36" s="126" t="n">
        <f aca="false">IF(OR(C36="K",C36="U",C36="F"),E36,IF(C36="SU",IF(H36="",D36,((V36-T36)-U36)+D36),IF(AND(H36="",E36=""),0,(V36-T36)-U36)))</f>
        <v>0</v>
      </c>
      <c r="J36" s="126" t="n">
        <f aca="false">IF(E36="",I36,I36-E36)</f>
        <v>0</v>
      </c>
      <c r="K36" s="127" t="n">
        <f aca="false">SUM(K35,J36)</f>
        <v>0</v>
      </c>
      <c r="L36" s="135"/>
      <c r="M36" s="135"/>
      <c r="N36" s="135"/>
      <c r="O36" s="135"/>
      <c r="P36" s="135"/>
      <c r="Q36" s="129" t="n">
        <f aca="false">IF($G$15=FALSE(),FALSE(),IF($B36&gt;=$E$15,TRUE(),FALSE()))</f>
        <v>0</v>
      </c>
      <c r="R36" s="129"/>
      <c r="S36" s="130" t="n">
        <f aca="false">IF(E36="",0,INT(E36)+((E36-INT(E36))/100*60))</f>
        <v>0</v>
      </c>
      <c r="T36" s="130" t="n">
        <f aca="false">IF(F36="",0,INT(F36)+((F36-INT(F36))*100/60))</f>
        <v>0</v>
      </c>
      <c r="U36" s="130" t="n">
        <f aca="false">IF(G36="",0,INT(G36)+((G36-INT(G36))*100/60))</f>
        <v>0</v>
      </c>
      <c r="V36" s="130" t="n">
        <f aca="false">IF(H36="",0,INT(H36)+((H36-INT(H36))*100/60))</f>
        <v>0</v>
      </c>
      <c r="W36" s="130" t="n">
        <f aca="false">IF(I36="","",INT(I36)+((I36-INT(I36))/100*60))</f>
        <v>0</v>
      </c>
      <c r="X36" s="130" t="n">
        <f aca="false">IF(J36="","",INT(J36)+((J36-INT(J36))/100*60))</f>
        <v>0</v>
      </c>
      <c r="Y36" s="130" t="n">
        <f aca="false">IF(K36="","",INT(K36)+((K36-INT(K36))/100*60))</f>
        <v>0</v>
      </c>
      <c r="Z36" s="130"/>
      <c r="AE36" s="131"/>
    </row>
    <row r="37" customFormat="false" ht="20.25" hidden="false" customHeight="true" outlineLevel="0" collapsed="false">
      <c r="A37" s="120" t="str">
        <f aca="false">TEXT(B37,"TTTT")</f>
        <v>Mittwoch</v>
      </c>
      <c r="B37" s="132" t="n">
        <f aca="false">($A$19+ROW(B18)-1)*(MONTH(B36+1)=MONTH($A$19))</f>
        <v>43208</v>
      </c>
      <c r="C37" s="133"/>
      <c r="D37" s="134"/>
      <c r="E37" s="124" t="n">
        <f aca="false">IF(OR(A37="Samstag",A37="Sonntag",C37="UU"),"", IF(C37="SV",D37, IF(OR($E$15="",B37&lt;$E$15),IF($N$11=0,HLOOKUP($A37,$I$9:$M$10,2,0),IF($N$11=$F$10,HLOOKUP($A37,$I$9:$M$11,3,0),"FEHLER")), IF($N$15=0,HLOOKUP($A37,$I$13:$M$14,2,0),IF($N$15=$F$14,HLOOKUP($A37,$I$13:$M$15,3,0),"FEHLER")))))</f>
        <v>0</v>
      </c>
      <c r="F37" s="125"/>
      <c r="G37" s="125"/>
      <c r="H37" s="125"/>
      <c r="I37" s="126" t="n">
        <f aca="false">IF(OR(C37="K",C37="U",C37="F"),E37,IF(C37="SU",IF(H37="",D37,((V37-T37)-U37)+D37),IF(AND(H37="",E37=""),0,(V37-T37)-U37)))</f>
        <v>0</v>
      </c>
      <c r="J37" s="126" t="n">
        <f aca="false">IF(E37="",I37,I37-E37)</f>
        <v>0</v>
      </c>
      <c r="K37" s="127" t="n">
        <f aca="false">SUM(K36,J37)</f>
        <v>0</v>
      </c>
      <c r="L37" s="135"/>
      <c r="M37" s="135"/>
      <c r="N37" s="135"/>
      <c r="O37" s="135"/>
      <c r="P37" s="135"/>
      <c r="Q37" s="129" t="n">
        <f aca="false">IF($G$15=FALSE(),FALSE(),IF($B37&gt;=$E$15,TRUE(),FALSE()))</f>
        <v>0</v>
      </c>
      <c r="R37" s="129"/>
      <c r="S37" s="130" t="n">
        <f aca="false">IF(E37="",0,INT(E37)+((E37-INT(E37))/100*60))</f>
        <v>0</v>
      </c>
      <c r="T37" s="130" t="n">
        <f aca="false">IF(F37="",0,INT(F37)+((F37-INT(F37))*100/60))</f>
        <v>0</v>
      </c>
      <c r="U37" s="130" t="n">
        <f aca="false">IF(G37="",0,INT(G37)+((G37-INT(G37))*100/60))</f>
        <v>0</v>
      </c>
      <c r="V37" s="130" t="n">
        <f aca="false">IF(H37="",0,INT(H37)+((H37-INT(H37))*100/60))</f>
        <v>0</v>
      </c>
      <c r="W37" s="130" t="n">
        <f aca="false">IF(I37="","",INT(I37)+((I37-INT(I37))/100*60))</f>
        <v>0</v>
      </c>
      <c r="X37" s="130" t="n">
        <f aca="false">IF(J37="","",INT(J37)+((J37-INT(J37))/100*60))</f>
        <v>0</v>
      </c>
      <c r="Y37" s="130" t="n">
        <f aca="false">IF(K37="","",INT(K37)+((K37-INT(K37))/100*60))</f>
        <v>0</v>
      </c>
      <c r="Z37" s="130"/>
      <c r="AE37" s="131"/>
    </row>
    <row r="38" customFormat="false" ht="20.25" hidden="false" customHeight="true" outlineLevel="0" collapsed="false">
      <c r="A38" s="120" t="str">
        <f aca="false">TEXT(B38,"TTTT")</f>
        <v>Donnerstag</v>
      </c>
      <c r="B38" s="132" t="n">
        <f aca="false">($A$19+ROW(B19)-1)*(MONTH(B37+1)=MONTH($A$19))</f>
        <v>43209</v>
      </c>
      <c r="C38" s="133"/>
      <c r="D38" s="134"/>
      <c r="E38" s="124" t="n">
        <f aca="false">IF(OR(A38="Samstag",A38="Sonntag",C38="UU"),"", IF(C38="SV",D38, IF(OR($E$15="",B38&lt;$E$15),IF($N$11=0,HLOOKUP($A38,$I$9:$M$10,2,0),IF($N$11=$F$10,HLOOKUP($A38,$I$9:$M$11,3,0),"FEHLER")), IF($N$15=0,HLOOKUP($A38,$I$13:$M$14,2,0),IF($N$15=$F$14,HLOOKUP($A38,$I$13:$M$15,3,0),"FEHLER")))))</f>
        <v>0</v>
      </c>
      <c r="F38" s="125"/>
      <c r="G38" s="125"/>
      <c r="H38" s="125"/>
      <c r="I38" s="126" t="n">
        <f aca="false">IF(OR(C38="K",C38="U",C38="F"),E38,IF(C38="SU",IF(H38="",D38,((V38-T38)-U38)+D38),IF(AND(H38="",E38=""),0,(V38-T38)-U38)))</f>
        <v>0</v>
      </c>
      <c r="J38" s="126" t="n">
        <f aca="false">IF(E38="",I38,I38-E38)</f>
        <v>0</v>
      </c>
      <c r="K38" s="127" t="n">
        <f aca="false">SUM(K37,J38)</f>
        <v>0</v>
      </c>
      <c r="L38" s="135"/>
      <c r="M38" s="135"/>
      <c r="N38" s="135"/>
      <c r="O38" s="135"/>
      <c r="P38" s="135"/>
      <c r="Q38" s="129" t="n">
        <f aca="false">IF($G$15=FALSE(),FALSE(),IF($B38&gt;=$E$15,TRUE(),FALSE()))</f>
        <v>0</v>
      </c>
      <c r="R38" s="129"/>
      <c r="S38" s="130" t="n">
        <f aca="false">IF(E38="",0,INT(E38)+((E38-INT(E38))/100*60))</f>
        <v>0</v>
      </c>
      <c r="T38" s="130" t="n">
        <f aca="false">IF(F38="",0,INT(F38)+((F38-INT(F38))*100/60))</f>
        <v>0</v>
      </c>
      <c r="U38" s="130" t="n">
        <f aca="false">IF(G38="",0,INT(G38)+((G38-INT(G38))*100/60))</f>
        <v>0</v>
      </c>
      <c r="V38" s="130" t="n">
        <f aca="false">IF(H38="",0,INT(H38)+((H38-INT(H38))*100/60))</f>
        <v>0</v>
      </c>
      <c r="W38" s="130" t="n">
        <f aca="false">IF(I38="","",INT(I38)+((I38-INT(I38))/100*60))</f>
        <v>0</v>
      </c>
      <c r="X38" s="130" t="n">
        <f aca="false">IF(J38="","",INT(J38)+((J38-INT(J38))/100*60))</f>
        <v>0</v>
      </c>
      <c r="Y38" s="130" t="n">
        <f aca="false">IF(K38="","",INT(K38)+((K38-INT(K38))/100*60))</f>
        <v>0</v>
      </c>
      <c r="Z38" s="130"/>
      <c r="AE38" s="131"/>
    </row>
    <row r="39" customFormat="false" ht="20.25" hidden="false" customHeight="true" outlineLevel="0" collapsed="false">
      <c r="A39" s="120" t="str">
        <f aca="false">TEXT(B39,"TTTT")</f>
        <v>Freitag</v>
      </c>
      <c r="B39" s="132" t="n">
        <f aca="false">($A$19+ROW(B20)-1)*(MONTH(B38+1)=MONTH($A$19))</f>
        <v>43210</v>
      </c>
      <c r="C39" s="133"/>
      <c r="D39" s="134"/>
      <c r="E39" s="124" t="n">
        <f aca="false">IF(OR(A39="Samstag",A39="Sonntag",C39="UU"),"", IF(C39="SV",D39, IF(OR($E$15="",B39&lt;$E$15),IF($N$11=0,HLOOKUP($A39,$I$9:$M$10,2,0),IF($N$11=$F$10,HLOOKUP($A39,$I$9:$M$11,3,0),"FEHLER")), IF($N$15=0,HLOOKUP($A39,$I$13:$M$14,2,0),IF($N$15=$F$14,HLOOKUP($A39,$I$13:$M$15,3,0),"FEHLER")))))</f>
        <v>0</v>
      </c>
      <c r="F39" s="125"/>
      <c r="G39" s="125"/>
      <c r="H39" s="125"/>
      <c r="I39" s="126" t="n">
        <f aca="false">IF(OR(C39="K",C39="U",C39="F"),E39,IF(C39="SU",IF(H39="",D39,((V39-T39)-U39)+D39),IF(AND(H39="",E39=""),0,(V39-T39)-U39)))</f>
        <v>0</v>
      </c>
      <c r="J39" s="126" t="n">
        <f aca="false">IF(E39="",I39,I39-E39)</f>
        <v>0</v>
      </c>
      <c r="K39" s="127" t="n">
        <f aca="false">SUM(K38,J39)</f>
        <v>0</v>
      </c>
      <c r="L39" s="135"/>
      <c r="M39" s="135"/>
      <c r="N39" s="135"/>
      <c r="O39" s="135"/>
      <c r="P39" s="135"/>
      <c r="Q39" s="129" t="n">
        <f aca="false">IF($G$15=FALSE(),FALSE(),IF($B39&gt;=$E$15,TRUE(),FALSE()))</f>
        <v>0</v>
      </c>
      <c r="R39" s="129"/>
      <c r="S39" s="130" t="n">
        <f aca="false">IF(E39="",0,INT(E39)+((E39-INT(E39))/100*60))</f>
        <v>0</v>
      </c>
      <c r="T39" s="130" t="n">
        <f aca="false">IF(F39="",0,INT(F39)+((F39-INT(F39))*100/60))</f>
        <v>0</v>
      </c>
      <c r="U39" s="130" t="n">
        <f aca="false">IF(G39="",0,INT(G39)+((G39-INT(G39))*100/60))</f>
        <v>0</v>
      </c>
      <c r="V39" s="130" t="n">
        <f aca="false">IF(H39="",0,INT(H39)+((H39-INT(H39))*100/60))</f>
        <v>0</v>
      </c>
      <c r="W39" s="130" t="n">
        <f aca="false">IF(I39="","",INT(I39)+((I39-INT(I39))/100*60))</f>
        <v>0</v>
      </c>
      <c r="X39" s="130" t="n">
        <f aca="false">IF(J39="","",INT(J39)+((J39-INT(J39))/100*60))</f>
        <v>0</v>
      </c>
      <c r="Y39" s="130" t="n">
        <f aca="false">IF(K39="","",INT(K39)+((K39-INT(K39))/100*60))</f>
        <v>0</v>
      </c>
      <c r="Z39" s="130"/>
      <c r="AE39" s="131"/>
    </row>
    <row r="40" customFormat="false" ht="20.25" hidden="false" customHeight="true" outlineLevel="0" collapsed="false">
      <c r="A40" s="120" t="str">
        <f aca="false">TEXT(B40,"TTTT")</f>
        <v>Samstag</v>
      </c>
      <c r="B40" s="132" t="n">
        <f aca="false">($A$19+ROW(B21)-1)*(MONTH(B39+1)=MONTH($A$19))</f>
        <v>43211</v>
      </c>
      <c r="C40" s="133"/>
      <c r="D40" s="134"/>
      <c r="E40" s="124" t="str">
        <f aca="false">IF(OR(A40="Samstag",A40="Sonntag",C40="UU"),"", IF(C40="SV",D40, IF(OR($E$15="",B40&lt;$E$15),IF($N$11=0,HLOOKUP($A40,$I$9:$M$10,2,0),IF($N$11=$F$10,HLOOKUP($A40,$I$9:$M$11,3,0),"FEHLER")), IF($N$15=0,HLOOKUP($A40,$I$13:$M$14,2,0),IF($N$15=$F$14,HLOOKUP($A40,$I$13:$M$15,3,0),"FEHLER")))))</f>
        <v/>
      </c>
      <c r="F40" s="125"/>
      <c r="G40" s="125"/>
      <c r="H40" s="125"/>
      <c r="I40" s="126" t="n">
        <f aca="false">IF(OR(C40="K",C40="U",C40="F"),E40,IF(C40="SU",IF(H40="",D40,((V40-T40)-U40)+D40),IF(AND(H40="",E40=""),0,(V40-T40)-U40)))</f>
        <v>0</v>
      </c>
      <c r="J40" s="126" t="n">
        <f aca="false">IF(E40="",I40,I40-E40)</f>
        <v>0</v>
      </c>
      <c r="K40" s="127" t="n">
        <f aca="false">SUM(K39,J40)</f>
        <v>0</v>
      </c>
      <c r="L40" s="135"/>
      <c r="M40" s="135"/>
      <c r="N40" s="135"/>
      <c r="O40" s="135"/>
      <c r="P40" s="135"/>
      <c r="Q40" s="129" t="n">
        <f aca="false">IF($G$15=FALSE(),FALSE(),IF($B40&gt;=$E$15,TRUE(),FALSE()))</f>
        <v>0</v>
      </c>
      <c r="R40" s="129"/>
      <c r="S40" s="130" t="n">
        <f aca="false">IF(E40="",0,INT(E40)+((E40-INT(E40))/100*60))</f>
        <v>0</v>
      </c>
      <c r="T40" s="130" t="n">
        <f aca="false">IF(F40="",0,INT(F40)+((F40-INT(F40))*100/60))</f>
        <v>0</v>
      </c>
      <c r="U40" s="130" t="n">
        <f aca="false">IF(G40="",0,INT(G40)+((G40-INT(G40))*100/60))</f>
        <v>0</v>
      </c>
      <c r="V40" s="130" t="n">
        <f aca="false">IF(H40="",0,INT(H40)+((H40-INT(H40))*100/60))</f>
        <v>0</v>
      </c>
      <c r="W40" s="130" t="n">
        <f aca="false">IF(I40="","",INT(I40)+((I40-INT(I40))/100*60))</f>
        <v>0</v>
      </c>
      <c r="X40" s="130" t="n">
        <f aca="false">IF(J40="","",INT(J40)+((J40-INT(J40))/100*60))</f>
        <v>0</v>
      </c>
      <c r="Y40" s="130" t="n">
        <f aca="false">IF(K40="","",INT(K40)+((K40-INT(K40))/100*60))</f>
        <v>0</v>
      </c>
      <c r="Z40" s="130"/>
      <c r="AE40" s="131"/>
    </row>
    <row r="41" customFormat="false" ht="20.25" hidden="false" customHeight="true" outlineLevel="0" collapsed="false">
      <c r="A41" s="120" t="str">
        <f aca="false">TEXT(B41,"TTTT")</f>
        <v>Sonntag</v>
      </c>
      <c r="B41" s="132" t="n">
        <f aca="false">($A$19+ROW(B22)-1)*(MONTH(B40+1)=MONTH($A$19))</f>
        <v>43212</v>
      </c>
      <c r="C41" s="133"/>
      <c r="D41" s="134"/>
      <c r="E41" s="124" t="str">
        <f aca="false">IF(OR(A41="Samstag",A41="Sonntag",C41="UU"),"", IF(C41="SV",D41, IF(OR($E$15="",B41&lt;$E$15),IF($N$11=0,HLOOKUP($A41,$I$9:$M$10,2,0),IF($N$11=$F$10,HLOOKUP($A41,$I$9:$M$11,3,0),"FEHLER")), IF($N$15=0,HLOOKUP($A41,$I$13:$M$14,2,0),IF($N$15=$F$14,HLOOKUP($A41,$I$13:$M$15,3,0),"FEHLER")))))</f>
        <v/>
      </c>
      <c r="F41" s="125"/>
      <c r="G41" s="125"/>
      <c r="H41" s="125"/>
      <c r="I41" s="126" t="n">
        <f aca="false">IF(OR(C41="K",C41="U",C41="F"),E41,IF(C41="SU",IF(H41="",D41,((V41-T41)-U41)+D41),IF(AND(H41="",E41=""),0,(V41-T41)-U41)))</f>
        <v>0</v>
      </c>
      <c r="J41" s="126" t="n">
        <f aca="false">IF(E41="",I41,I41-E41)</f>
        <v>0</v>
      </c>
      <c r="K41" s="127" t="n">
        <f aca="false">SUM(K40,J41)</f>
        <v>0</v>
      </c>
      <c r="L41" s="135"/>
      <c r="M41" s="135"/>
      <c r="N41" s="135"/>
      <c r="O41" s="135"/>
      <c r="P41" s="135"/>
      <c r="Q41" s="129" t="n">
        <f aca="false">IF($G$15=FALSE(),FALSE(),IF($B41&gt;=$E$15,TRUE(),FALSE()))</f>
        <v>0</v>
      </c>
      <c r="R41" s="129"/>
      <c r="S41" s="130" t="n">
        <f aca="false">IF(E41="",0,INT(E41)+((E41-INT(E41))/100*60))</f>
        <v>0</v>
      </c>
      <c r="T41" s="130" t="n">
        <f aca="false">IF(F41="",0,INT(F41)+((F41-INT(F41))*100/60))</f>
        <v>0</v>
      </c>
      <c r="U41" s="130" t="n">
        <f aca="false">IF(G41="",0,INT(G41)+((G41-INT(G41))*100/60))</f>
        <v>0</v>
      </c>
      <c r="V41" s="130" t="n">
        <f aca="false">IF(H41="",0,INT(H41)+((H41-INT(H41))*100/60))</f>
        <v>0</v>
      </c>
      <c r="W41" s="130" t="n">
        <f aca="false">IF(I41="","",INT(I41)+((I41-INT(I41))/100*60))</f>
        <v>0</v>
      </c>
      <c r="X41" s="130" t="n">
        <f aca="false">IF(J41="","",INT(J41)+((J41-INT(J41))/100*60))</f>
        <v>0</v>
      </c>
      <c r="Y41" s="130" t="n">
        <f aca="false">IF(K41="","",INT(K41)+((K41-INT(K41))/100*60))</f>
        <v>0</v>
      </c>
      <c r="Z41" s="130"/>
      <c r="AE41" s="131"/>
    </row>
    <row r="42" customFormat="false" ht="20.25" hidden="false" customHeight="true" outlineLevel="0" collapsed="false">
      <c r="A42" s="120" t="str">
        <f aca="false">TEXT(B42,"TTTT")</f>
        <v>Montag</v>
      </c>
      <c r="B42" s="132" t="n">
        <f aca="false">($A$19+ROW(B23)-1)*(MONTH(B41+1)=MONTH($A$19))</f>
        <v>43213</v>
      </c>
      <c r="C42" s="133"/>
      <c r="D42" s="134"/>
      <c r="E42" s="124" t="n">
        <f aca="false">IF(OR(A42="Samstag",A42="Sonntag",C42="UU"),"", IF(C42="SV",D42, IF(OR($E$15="",B42&lt;$E$15),IF($N$11=0,HLOOKUP($A42,$I$9:$M$10,2,0),IF($N$11=$F$10,HLOOKUP($A42,$I$9:$M$11,3,0),"FEHLER")), IF($N$15=0,HLOOKUP($A42,$I$13:$M$14,2,0),IF($N$15=$F$14,HLOOKUP($A42,$I$13:$M$15,3,0),"FEHLER")))))</f>
        <v>0</v>
      </c>
      <c r="F42" s="125"/>
      <c r="G42" s="125"/>
      <c r="H42" s="125"/>
      <c r="I42" s="126" t="n">
        <f aca="false">IF(OR(C42="K",C42="U",C42="F"),E42,IF(C42="SU",IF(H42="",D42,((V42-T42)-U42)+D42),IF(AND(H42="",E42=""),0,(V42-T42)-U42)))</f>
        <v>0</v>
      </c>
      <c r="J42" s="126" t="n">
        <f aca="false">IF(E42="",I42,I42-E42)</f>
        <v>0</v>
      </c>
      <c r="K42" s="127" t="n">
        <f aca="false">SUM(K41,J42)</f>
        <v>0</v>
      </c>
      <c r="L42" s="135"/>
      <c r="M42" s="135"/>
      <c r="N42" s="135"/>
      <c r="O42" s="135"/>
      <c r="P42" s="135"/>
      <c r="Q42" s="129" t="n">
        <f aca="false">IF($G$15=FALSE(),FALSE(),IF($B42&gt;=$E$15,TRUE(),FALSE()))</f>
        <v>0</v>
      </c>
      <c r="R42" s="129"/>
      <c r="S42" s="130" t="n">
        <f aca="false">IF(E42="",0,INT(E42)+((E42-INT(E42))/100*60))</f>
        <v>0</v>
      </c>
      <c r="T42" s="130" t="n">
        <f aca="false">IF(F42="",0,INT(F42)+((F42-INT(F42))*100/60))</f>
        <v>0</v>
      </c>
      <c r="U42" s="130" t="n">
        <f aca="false">IF(G42="",0,INT(G42)+((G42-INT(G42))*100/60))</f>
        <v>0</v>
      </c>
      <c r="V42" s="130" t="n">
        <f aca="false">IF(H42="",0,INT(H42)+((H42-INT(H42))*100/60))</f>
        <v>0</v>
      </c>
      <c r="W42" s="130" t="n">
        <f aca="false">IF(I42="","",INT(I42)+((I42-INT(I42))/100*60))</f>
        <v>0</v>
      </c>
      <c r="X42" s="130" t="n">
        <f aca="false">IF(J42="","",INT(J42)+((J42-INT(J42))/100*60))</f>
        <v>0</v>
      </c>
      <c r="Y42" s="130" t="n">
        <f aca="false">IF(K42="","",INT(K42)+((K42-INT(K42))/100*60))</f>
        <v>0</v>
      </c>
      <c r="Z42" s="130"/>
      <c r="AE42" s="131"/>
    </row>
    <row r="43" customFormat="false" ht="20.25" hidden="false" customHeight="true" outlineLevel="0" collapsed="false">
      <c r="A43" s="120" t="str">
        <f aca="false">TEXT(B43,"TTTT")</f>
        <v>Dienstag</v>
      </c>
      <c r="B43" s="132" t="n">
        <f aca="false">($A$19+ROW(B24)-1)*(MONTH(B42+1)=MONTH($A$19))</f>
        <v>43214</v>
      </c>
      <c r="C43" s="133"/>
      <c r="D43" s="134"/>
      <c r="E43" s="124" t="n">
        <f aca="false">IF(OR(A43="Samstag",A43="Sonntag",C43="UU"),"", IF(C43="SV",D43, IF(OR($E$15="",B43&lt;$E$15),IF($N$11=0,HLOOKUP($A43,$I$9:$M$10,2,0),IF($N$11=$F$10,HLOOKUP($A43,$I$9:$M$11,3,0),"FEHLER")), IF($N$15=0,HLOOKUP($A43,$I$13:$M$14,2,0),IF($N$15=$F$14,HLOOKUP($A43,$I$13:$M$15,3,0),"FEHLER")))))</f>
        <v>0</v>
      </c>
      <c r="F43" s="125"/>
      <c r="G43" s="125"/>
      <c r="H43" s="125"/>
      <c r="I43" s="126" t="n">
        <f aca="false">IF(OR(C43="K",C43="U",C43="F"),E43,IF(C43="SU",IF(H43="",D43,((V43-T43)-U43)+D43),IF(AND(H43="",E43=""),0,(V43-T43)-U43)))</f>
        <v>0</v>
      </c>
      <c r="J43" s="126" t="n">
        <f aca="false">IF(E43="",I43,I43-E43)</f>
        <v>0</v>
      </c>
      <c r="K43" s="127" t="n">
        <f aca="false">SUM(K42,J43)</f>
        <v>0</v>
      </c>
      <c r="L43" s="135"/>
      <c r="M43" s="135"/>
      <c r="N43" s="135"/>
      <c r="O43" s="135"/>
      <c r="P43" s="135"/>
      <c r="Q43" s="129" t="n">
        <f aca="false">IF($G$15=FALSE(),FALSE(),IF($B43&gt;=$E$15,TRUE(),FALSE()))</f>
        <v>0</v>
      </c>
      <c r="R43" s="129"/>
      <c r="S43" s="130" t="n">
        <f aca="false">IF(E43="",0,INT(E43)+((E43-INT(E43))/100*60))</f>
        <v>0</v>
      </c>
      <c r="T43" s="130" t="n">
        <f aca="false">IF(F43="",0,INT(F43)+((F43-INT(F43))*100/60))</f>
        <v>0</v>
      </c>
      <c r="U43" s="130" t="n">
        <f aca="false">IF(G43="",0,INT(G43)+((G43-INT(G43))*100/60))</f>
        <v>0</v>
      </c>
      <c r="V43" s="130" t="n">
        <f aca="false">IF(H43="",0,INT(H43)+((H43-INT(H43))*100/60))</f>
        <v>0</v>
      </c>
      <c r="W43" s="130" t="n">
        <f aca="false">IF(I43="","",INT(I43)+((I43-INT(I43))/100*60))</f>
        <v>0</v>
      </c>
      <c r="X43" s="130" t="n">
        <f aca="false">IF(J43="","",INT(J43)+((J43-INT(J43))/100*60))</f>
        <v>0</v>
      </c>
      <c r="Y43" s="130" t="n">
        <f aca="false">IF(K43="","",INT(K43)+((K43-INT(K43))/100*60))</f>
        <v>0</v>
      </c>
      <c r="Z43" s="130"/>
      <c r="AE43" s="131"/>
    </row>
    <row r="44" customFormat="false" ht="20.25" hidden="false" customHeight="true" outlineLevel="0" collapsed="false">
      <c r="A44" s="120" t="str">
        <f aca="false">TEXT(B44,"TTTT")</f>
        <v>Mittwoch</v>
      </c>
      <c r="B44" s="132" t="n">
        <f aca="false">($A$19+ROW(B25)-1)*(MONTH(B43+1)=MONTH($A$19))</f>
        <v>43215</v>
      </c>
      <c r="C44" s="133"/>
      <c r="D44" s="134"/>
      <c r="E44" s="124" t="n">
        <f aca="false">IF(OR(A44="Samstag",A44="Sonntag",C44="UU"),"", IF(C44="SV",D44, IF(OR($E$15="",B44&lt;$E$15),IF($N$11=0,HLOOKUP($A44,$I$9:$M$10,2,0),IF($N$11=$F$10,HLOOKUP($A44,$I$9:$M$11,3,0),"FEHLER")), IF($N$15=0,HLOOKUP($A44,$I$13:$M$14,2,0),IF($N$15=$F$14,HLOOKUP($A44,$I$13:$M$15,3,0),"FEHLER")))))</f>
        <v>0</v>
      </c>
      <c r="F44" s="125"/>
      <c r="G44" s="125"/>
      <c r="H44" s="125"/>
      <c r="I44" s="126" t="n">
        <f aca="false">IF(OR(C44="K",C44="U",C44="F"),E44,IF(C44="SU",IF(H44="",D44,((V44-T44)-U44)+D44),IF(AND(H44="",E44=""),0,(V44-T44)-U44)))</f>
        <v>0</v>
      </c>
      <c r="J44" s="126" t="n">
        <f aca="false">IF(E44="",I44,I44-E44)</f>
        <v>0</v>
      </c>
      <c r="K44" s="127" t="n">
        <f aca="false">SUM(K43,J44)</f>
        <v>0</v>
      </c>
      <c r="L44" s="135"/>
      <c r="M44" s="135"/>
      <c r="N44" s="135"/>
      <c r="O44" s="135"/>
      <c r="P44" s="135"/>
      <c r="Q44" s="129" t="n">
        <f aca="false">IF($G$15=FALSE(),FALSE(),IF($B44&gt;=$E$15,TRUE(),FALSE()))</f>
        <v>0</v>
      </c>
      <c r="R44" s="129"/>
      <c r="S44" s="130" t="n">
        <f aca="false">IF(E44="",0,INT(E44)+((E44-INT(E44))/100*60))</f>
        <v>0</v>
      </c>
      <c r="T44" s="130" t="n">
        <f aca="false">IF(F44="",0,INT(F44)+((F44-INT(F44))*100/60))</f>
        <v>0</v>
      </c>
      <c r="U44" s="130" t="n">
        <f aca="false">IF(G44="",0,INT(G44)+((G44-INT(G44))*100/60))</f>
        <v>0</v>
      </c>
      <c r="V44" s="130" t="n">
        <f aca="false">IF(H44="",0,INT(H44)+((H44-INT(H44))*100/60))</f>
        <v>0</v>
      </c>
      <c r="W44" s="130" t="n">
        <f aca="false">IF(I44="","",INT(I44)+((I44-INT(I44))/100*60))</f>
        <v>0</v>
      </c>
      <c r="X44" s="130" t="n">
        <f aca="false">IF(J44="","",INT(J44)+((J44-INT(J44))/100*60))</f>
        <v>0</v>
      </c>
      <c r="Y44" s="130" t="n">
        <f aca="false">IF(K44="","",INT(K44)+((K44-INT(K44))/100*60))</f>
        <v>0</v>
      </c>
      <c r="Z44" s="130"/>
      <c r="AE44" s="131"/>
    </row>
    <row r="45" customFormat="false" ht="20.25" hidden="false" customHeight="true" outlineLevel="0" collapsed="false">
      <c r="A45" s="120" t="str">
        <f aca="false">TEXT(B45,"TTTT")</f>
        <v>Donnerstag</v>
      </c>
      <c r="B45" s="132" t="n">
        <f aca="false">($A$19+ROW(B26)-1)*(MONTH(B44+1)=MONTH($A$19))</f>
        <v>43216</v>
      </c>
      <c r="C45" s="133"/>
      <c r="D45" s="134"/>
      <c r="E45" s="124" t="n">
        <f aca="false">IF(OR(A45="Samstag",A45="Sonntag",C45="UU"),"", IF(C45="SV",D45, IF(OR($E$15="",B45&lt;$E$15),IF($N$11=0,HLOOKUP($A45,$I$9:$M$10,2,0),IF($N$11=$F$10,HLOOKUP($A45,$I$9:$M$11,3,0),"FEHLER")), IF($N$15=0,HLOOKUP($A45,$I$13:$M$14,2,0),IF($N$15=$F$14,HLOOKUP($A45,$I$13:$M$15,3,0),"FEHLER")))))</f>
        <v>0</v>
      </c>
      <c r="F45" s="125"/>
      <c r="G45" s="125"/>
      <c r="H45" s="125"/>
      <c r="I45" s="126" t="n">
        <f aca="false">IF(OR(C45="K",C45="U",C45="F"),E45,IF(C45="SU",IF(H45="",D45,((V45-T45)-U45)+D45),IF(AND(H45="",E45=""),0,(V45-T45)-U45)))</f>
        <v>0</v>
      </c>
      <c r="J45" s="126" t="n">
        <f aca="false">IF(E45="",I45,I45-E45)</f>
        <v>0</v>
      </c>
      <c r="K45" s="127" t="n">
        <f aca="false">SUM(K44,J45)</f>
        <v>0</v>
      </c>
      <c r="L45" s="135"/>
      <c r="M45" s="135"/>
      <c r="N45" s="135"/>
      <c r="O45" s="135"/>
      <c r="P45" s="135"/>
      <c r="Q45" s="129" t="n">
        <f aca="false">IF($G$15=FALSE(),FALSE(),IF($B45&gt;=$E$15,TRUE(),FALSE()))</f>
        <v>0</v>
      </c>
      <c r="R45" s="129"/>
      <c r="S45" s="130" t="n">
        <f aca="false">IF(E45="",0,INT(E45)+((E45-INT(E45))/100*60))</f>
        <v>0</v>
      </c>
      <c r="T45" s="130" t="n">
        <f aca="false">IF(F45="",0,INT(F45)+((F45-INT(F45))*100/60))</f>
        <v>0</v>
      </c>
      <c r="U45" s="130" t="n">
        <f aca="false">IF(G45="",0,INT(G45)+((G45-INT(G45))*100/60))</f>
        <v>0</v>
      </c>
      <c r="V45" s="130" t="n">
        <f aca="false">IF(H45="",0,INT(H45)+((H45-INT(H45))*100/60))</f>
        <v>0</v>
      </c>
      <c r="W45" s="130" t="n">
        <f aca="false">IF(I45="","",INT(I45)+((I45-INT(I45))/100*60))</f>
        <v>0</v>
      </c>
      <c r="X45" s="130" t="n">
        <f aca="false">IF(J45="","",INT(J45)+((J45-INT(J45))/100*60))</f>
        <v>0</v>
      </c>
      <c r="Y45" s="130" t="n">
        <f aca="false">IF(K45="","",INT(K45)+((K45-INT(K45))/100*60))</f>
        <v>0</v>
      </c>
      <c r="Z45" s="130"/>
      <c r="AE45" s="131"/>
    </row>
    <row r="46" customFormat="false" ht="20.25" hidden="false" customHeight="true" outlineLevel="0" collapsed="false">
      <c r="A46" s="120" t="str">
        <f aca="false">TEXT(B46,"TTTT")</f>
        <v>Freitag</v>
      </c>
      <c r="B46" s="132" t="n">
        <f aca="false">($A$19+ROW(B27)-1)*(MONTH(B45+1)=MONTH($A$19))</f>
        <v>43217</v>
      </c>
      <c r="C46" s="133"/>
      <c r="D46" s="134"/>
      <c r="E46" s="124" t="n">
        <f aca="false">IF(OR(A46="Samstag",A46="Sonntag",C46="UU"),"", IF(C46="SV",D46, IF(OR($E$15="",B46&lt;$E$15),IF($N$11=0,HLOOKUP($A46,$I$9:$M$10,2,0),IF($N$11=$F$10,HLOOKUP($A46,$I$9:$M$11,3,0),"FEHLER")), IF($N$15=0,HLOOKUP($A46,$I$13:$M$14,2,0),IF($N$15=$F$14,HLOOKUP($A46,$I$13:$M$15,3,0),"FEHLER")))))</f>
        <v>0</v>
      </c>
      <c r="F46" s="125"/>
      <c r="G46" s="125"/>
      <c r="H46" s="125"/>
      <c r="I46" s="126" t="n">
        <f aca="false">IF(OR(C46="K",C46="U",C46="F"),E46,IF(C46="SU",IF(H46="",D46,((V46-T46)-U46)+D46),IF(AND(H46="",E46=""),0,(V46-T46)-U46)))</f>
        <v>0</v>
      </c>
      <c r="J46" s="126" t="n">
        <f aca="false">IF(E46="",I46,I46-E46)</f>
        <v>0</v>
      </c>
      <c r="K46" s="127" t="n">
        <f aca="false">SUM(K45,J46)</f>
        <v>0</v>
      </c>
      <c r="L46" s="135"/>
      <c r="M46" s="135"/>
      <c r="N46" s="135"/>
      <c r="O46" s="135"/>
      <c r="P46" s="135"/>
      <c r="Q46" s="129" t="n">
        <f aca="false">IF($G$15=FALSE(),FALSE(),IF($B46&gt;=$E$15,TRUE(),FALSE()))</f>
        <v>0</v>
      </c>
      <c r="R46" s="129"/>
      <c r="S46" s="130" t="n">
        <f aca="false">IF(E46="",0,INT(E46)+((E46-INT(E46))/100*60))</f>
        <v>0</v>
      </c>
      <c r="T46" s="130" t="n">
        <f aca="false">IF(F46="",0,INT(F46)+((F46-INT(F46))*100/60))</f>
        <v>0</v>
      </c>
      <c r="U46" s="130" t="n">
        <f aca="false">IF(G46="",0,INT(G46)+((G46-INT(G46))*100/60))</f>
        <v>0</v>
      </c>
      <c r="V46" s="130" t="n">
        <f aca="false">IF(H46="",0,INT(H46)+((H46-INT(H46))*100/60))</f>
        <v>0</v>
      </c>
      <c r="W46" s="130" t="n">
        <f aca="false">IF(I46="","",INT(I46)+((I46-INT(I46))/100*60))</f>
        <v>0</v>
      </c>
      <c r="X46" s="130" t="n">
        <f aca="false">IF(J46="","",INT(J46)+((J46-INT(J46))/100*60))</f>
        <v>0</v>
      </c>
      <c r="Y46" s="130" t="n">
        <f aca="false">IF(K46="","",INT(K46)+((K46-INT(K46))/100*60))</f>
        <v>0</v>
      </c>
      <c r="Z46" s="130"/>
      <c r="AE46" s="131"/>
    </row>
    <row r="47" customFormat="false" ht="20.25" hidden="false" customHeight="true" outlineLevel="0" collapsed="false">
      <c r="A47" s="120" t="str">
        <f aca="false">TEXT(B47,"TTTT")</f>
        <v>Samstag</v>
      </c>
      <c r="B47" s="132" t="n">
        <f aca="false">($A$19+ROW(B28)-1)*(MONTH(B46+1)=MONTH($A$19))</f>
        <v>43218</v>
      </c>
      <c r="C47" s="133"/>
      <c r="D47" s="134"/>
      <c r="E47" s="124" t="str">
        <f aca="false">IF(OR(A47="Samstag",A47="Sonntag",C47="UU"),"", IF(C47="SV",D47, IF(OR($E$15="",B47&lt;$E$15),IF($N$11=0,HLOOKUP($A47,$I$9:$M$10,2,0),IF($N$11=$F$10,HLOOKUP($A47,$I$9:$M$11,3,0),"FEHLER")), IF($N$15=0,HLOOKUP($A47,$I$13:$M$14,2,0),IF($N$15=$F$14,HLOOKUP($A47,$I$13:$M$15,3,0),"FEHLER")))))</f>
        <v/>
      </c>
      <c r="F47" s="125"/>
      <c r="G47" s="125"/>
      <c r="H47" s="125"/>
      <c r="I47" s="126" t="n">
        <f aca="false">IF(OR(C47="K",C47="U",C47="F"),E47,IF(C47="SU",IF(H47="",D47,((V47-T47)-U47)+D47),IF(AND(H47="",E47=""),0,(V47-T47)-U47)))</f>
        <v>0</v>
      </c>
      <c r="J47" s="126" t="n">
        <f aca="false">IF(E47="",I47,I47-E47)</f>
        <v>0</v>
      </c>
      <c r="K47" s="127" t="n">
        <f aca="false">SUM(K46,J47)</f>
        <v>0</v>
      </c>
      <c r="L47" s="135"/>
      <c r="M47" s="135"/>
      <c r="N47" s="135"/>
      <c r="O47" s="135"/>
      <c r="P47" s="135"/>
      <c r="Q47" s="129" t="n">
        <f aca="false">IF($G$15=FALSE(),FALSE(),IF($B47&gt;=$E$15,TRUE(),FALSE()))</f>
        <v>0</v>
      </c>
      <c r="R47" s="129"/>
      <c r="S47" s="130" t="n">
        <f aca="false">IF(E47="",0,INT(E47)+((E47-INT(E47))/100*60))</f>
        <v>0</v>
      </c>
      <c r="T47" s="130" t="n">
        <f aca="false">IF(F47="",0,INT(F47)+((F47-INT(F47))*100/60))</f>
        <v>0</v>
      </c>
      <c r="U47" s="130" t="n">
        <f aca="false">IF(G47="",0,INT(G47)+((G47-INT(G47))*100/60))</f>
        <v>0</v>
      </c>
      <c r="V47" s="130" t="n">
        <f aca="false">IF(H47="",0,INT(H47)+((H47-INT(H47))*100/60))</f>
        <v>0</v>
      </c>
      <c r="W47" s="130" t="n">
        <f aca="false">IF(I47="","",INT(I47)+((I47-INT(I47))/100*60))</f>
        <v>0</v>
      </c>
      <c r="X47" s="130" t="n">
        <f aca="false">IF(J47="","",INT(J47)+((J47-INT(J47))/100*60))</f>
        <v>0</v>
      </c>
      <c r="Y47" s="130" t="n">
        <f aca="false">IF(K47="","",INT(K47)+((K47-INT(K47))/100*60))</f>
        <v>0</v>
      </c>
      <c r="Z47" s="130"/>
      <c r="AE47" s="131"/>
    </row>
    <row r="48" customFormat="false" ht="20.25" hidden="false" customHeight="true" outlineLevel="0" collapsed="false">
      <c r="A48" s="120" t="str">
        <f aca="false">TEXT(B48,"TTTT")</f>
        <v>Sonntag</v>
      </c>
      <c r="B48" s="132" t="n">
        <f aca="false">($A$19+ROW(B29)-1)*(MONTH(B47+1)=MONTH($A$19))</f>
        <v>43219</v>
      </c>
      <c r="C48" s="133"/>
      <c r="D48" s="134"/>
      <c r="E48" s="124" t="str">
        <f aca="false">IF(OR(A48="Samstag",A48="Sonntag",C48="UU"),"", IF(C48="SV",D48, IF(OR($E$15="",B48&lt;$E$15),IF($N$11=0,HLOOKUP($A48,$I$9:$M$10,2,0),IF($N$11=$F$10,HLOOKUP($A48,$I$9:$M$11,3,0),"FEHLER")), IF($N$15=0,HLOOKUP($A48,$I$13:$M$14,2,0),IF($N$15=$F$14,HLOOKUP($A48,$I$13:$M$15,3,0),"FEHLER")))))</f>
        <v/>
      </c>
      <c r="F48" s="125"/>
      <c r="G48" s="125"/>
      <c r="H48" s="125"/>
      <c r="I48" s="126" t="n">
        <f aca="false">IF(OR(C48="K",C48="U",C48="F"),E48,IF(C48="SU",IF(H48="",D48,((V48-T48)-U48)+D48),IF(AND(H48="",E48=""),0,(V48-T48)-U48)))</f>
        <v>0</v>
      </c>
      <c r="J48" s="126" t="n">
        <f aca="false">IF(E48="",I48,I48-E48)</f>
        <v>0</v>
      </c>
      <c r="K48" s="127" t="n">
        <f aca="false">SUM(K47,J48)</f>
        <v>0</v>
      </c>
      <c r="L48" s="135"/>
      <c r="M48" s="135"/>
      <c r="N48" s="135"/>
      <c r="O48" s="135"/>
      <c r="P48" s="135"/>
      <c r="Q48" s="129" t="n">
        <f aca="false">IF($G$15=FALSE(),FALSE(),IF($B48&gt;=$E$15,TRUE(),FALSE()))</f>
        <v>0</v>
      </c>
      <c r="R48" s="129"/>
      <c r="S48" s="130" t="n">
        <f aca="false">IF(E48="",0,INT(E48)+((E48-INT(E48))/100*60))</f>
        <v>0</v>
      </c>
      <c r="T48" s="130" t="n">
        <f aca="false">IF(F48="",0,INT(F48)+((F48-INT(F48))*100/60))</f>
        <v>0</v>
      </c>
      <c r="U48" s="130" t="n">
        <f aca="false">IF(G48="",0,INT(G48)+((G48-INT(G48))*100/60))</f>
        <v>0</v>
      </c>
      <c r="V48" s="130" t="n">
        <f aca="false">IF(H48="",0,INT(H48)+((H48-INT(H48))*100/60))</f>
        <v>0</v>
      </c>
      <c r="W48" s="130" t="n">
        <f aca="false">IF(I48="","",INT(I48)+((I48-INT(I48))/100*60))</f>
        <v>0</v>
      </c>
      <c r="X48" s="130" t="n">
        <f aca="false">IF(J48="","",INT(J48)+((J48-INT(J48))/100*60))</f>
        <v>0</v>
      </c>
      <c r="Y48" s="130" t="n">
        <f aca="false">IF(K48="","",INT(K48)+((K48-INT(K48))/100*60))</f>
        <v>0</v>
      </c>
      <c r="Z48" s="130"/>
      <c r="AE48" s="131"/>
    </row>
    <row r="49" customFormat="false" ht="20.25" hidden="false" customHeight="true" outlineLevel="0" collapsed="false">
      <c r="A49" s="120" t="str">
        <f aca="false">TEXT(B49,"TTTT")</f>
        <v>Montag</v>
      </c>
      <c r="B49" s="132" t="n">
        <f aca="false">($A$19+ROW(B30)-1)*(MONTH(B48+1)=MONTH($A$19))</f>
        <v>43220</v>
      </c>
      <c r="C49" s="133"/>
      <c r="D49" s="134"/>
      <c r="E49" s="124" t="n">
        <f aca="false">IF(OR(A49="Samstag",A49="Sonntag",C49="UU"),"", IF(C49="SV",D49, IF(OR($E$15="",B49&lt;$E$15),IF($N$11=0,HLOOKUP($A49,$I$9:$M$10,2,0),IF($N$11=$F$10,HLOOKUP($A49,$I$9:$M$11,3,0),"FEHLER")), IF($N$15=0,HLOOKUP($A49,$I$13:$M$14,2,0),IF($N$15=$F$14,HLOOKUP($A49,$I$13:$M$15,3,0),"FEHLER")))))</f>
        <v>0</v>
      </c>
      <c r="F49" s="125"/>
      <c r="G49" s="125"/>
      <c r="H49" s="125"/>
      <c r="I49" s="126" t="n">
        <f aca="false">IF(OR(C49="K",C49="U",C49="F"),E49,IF(C49="SU",IF(H49="",D49,((V49-T49)-U49)+D49),IF(AND(H49="",E49=""),0,(V49-T49)-U49)))</f>
        <v>0</v>
      </c>
      <c r="J49" s="126" t="n">
        <f aca="false">IF(E49="",I49,I49-E49)</f>
        <v>0</v>
      </c>
      <c r="K49" s="127" t="n">
        <f aca="false">SUM(K48,J49)</f>
        <v>0</v>
      </c>
      <c r="L49" s="135"/>
      <c r="M49" s="135"/>
      <c r="N49" s="135"/>
      <c r="O49" s="135"/>
      <c r="P49" s="135"/>
      <c r="Q49" s="129" t="n">
        <f aca="false">IF($G$15=FALSE(),FALSE(),IF($B49&gt;=$E$15,TRUE(),FALSE()))</f>
        <v>0</v>
      </c>
      <c r="R49" s="129"/>
      <c r="S49" s="130" t="n">
        <f aca="false">IF(E49="",0,INT(E49)+((E49-INT(E49))/100*60))</f>
        <v>0</v>
      </c>
      <c r="T49" s="130" t="n">
        <f aca="false">IF(F49="",0,INT(F49)+((F49-INT(F49))*100/60))</f>
        <v>0</v>
      </c>
      <c r="U49" s="130" t="n">
        <f aca="false">IF(G49="",0,INT(G49)+((G49-INT(G49))*100/60))</f>
        <v>0</v>
      </c>
      <c r="V49" s="130" t="n">
        <f aca="false">IF(H49="",0,INT(H49)+((H49-INT(H49))*100/60))</f>
        <v>0</v>
      </c>
      <c r="W49" s="130" t="n">
        <f aca="false">IF(I49="","",INT(I49)+((I49-INT(I49))/100*60))</f>
        <v>0</v>
      </c>
      <c r="X49" s="130" t="n">
        <f aca="false">IF(J49="","",INT(J49)+((J49-INT(J49))/100*60))</f>
        <v>0</v>
      </c>
      <c r="Y49" s="130" t="n">
        <f aca="false">IF(K49="","",INT(K49)+((K49-INT(K49))/100*60))</f>
        <v>0</v>
      </c>
      <c r="Z49" s="130"/>
      <c r="AE49" s="131"/>
    </row>
    <row r="50" customFormat="false" ht="20.25" hidden="false" customHeight="true" outlineLevel="0" collapsed="false">
      <c r="A50" s="120" t="str">
        <f aca="false">TEXT(B50,"TTTT")</f>
        <v>Samstag</v>
      </c>
      <c r="B50" s="132" t="n">
        <f aca="false">($A$19+ROW(B31)-1)*(MONTH(B49+1)=MONTH($A$19))</f>
        <v>0</v>
      </c>
      <c r="C50" s="137"/>
      <c r="D50" s="138"/>
      <c r="E50" s="124" t="str">
        <f aca="false">IF(OR(A50="Samstag",A50="Sonntag",C50="UU"),"", IF(C50="SV",D50, IF(OR($E$15="",B50&lt;$E$15),IF($N$11=0,HLOOKUP($A50,$I$9:$M$10,2,0),IF($N$11=$F$10,HLOOKUP($A50,$I$9:$M$11,3,0),"FEHLER")), IF($N$15=0,HLOOKUP($A50,$I$13:$M$14,2,0),IF($N$15=$F$14,HLOOKUP($A50,$I$13:$M$15,3,0),"FEHLER")))))</f>
        <v/>
      </c>
      <c r="F50" s="139"/>
      <c r="G50" s="139"/>
      <c r="H50" s="139"/>
      <c r="I50" s="126" t="n">
        <f aca="false">IF(OR(C50="K",C50="U",C50="F"),E50,IF(C50="SU",IF(H50="",D50,((V50-T50)-U50)+D50),IF(AND(H50="",E50=""),0,(V50-T50)-U50)))</f>
        <v>0</v>
      </c>
      <c r="J50" s="140" t="n">
        <f aca="false">IF(E50="",I50,I50-E50)</f>
        <v>0</v>
      </c>
      <c r="K50" s="141" t="n">
        <f aca="false">SUM(K49,J50)</f>
        <v>0</v>
      </c>
      <c r="L50" s="142"/>
      <c r="M50" s="142"/>
      <c r="N50" s="142"/>
      <c r="O50" s="142"/>
      <c r="P50" s="142"/>
      <c r="Q50" s="129" t="n">
        <f aca="false">IF($G$15=FALSE(),FALSE(),IF($B50&gt;=$E$15,TRUE(),FALSE()))</f>
        <v>0</v>
      </c>
      <c r="R50" s="129"/>
      <c r="S50" s="143" t="n">
        <f aca="false">IF(E50="",0,INT(E50)+((E50-INT(E50))/100*60))</f>
        <v>0</v>
      </c>
      <c r="T50" s="143" t="n">
        <f aca="false">IF(F50="",0,INT(F50)+((F50-INT(F50))*100/60))</f>
        <v>0</v>
      </c>
      <c r="U50" s="143" t="n">
        <f aca="false">IF(G50="",0,INT(G50)+((G50-INT(G50))*100/60))</f>
        <v>0</v>
      </c>
      <c r="V50" s="143" t="n">
        <f aca="false">IF(H50="",0,INT(H50)+((H50-INT(H50))*100/60))</f>
        <v>0</v>
      </c>
      <c r="W50" s="143" t="n">
        <f aca="false">IF(I50="","",INT(I50)+((I50-INT(I50))/100*60))</f>
        <v>0</v>
      </c>
      <c r="X50" s="143" t="n">
        <f aca="false">IF(J50="","",INT(J50)+((J50-INT(J50))/100*60))</f>
        <v>0</v>
      </c>
      <c r="Y50" s="143" t="n">
        <f aca="false">IF(K50="","",INT(K50)+((K50-INT(K50))/100*60))</f>
        <v>0</v>
      </c>
      <c r="Z50" s="144"/>
      <c r="AE50" s="131"/>
    </row>
    <row r="51" customFormat="false" ht="18.75" hidden="false" customHeight="true" outlineLevel="0" collapsed="false">
      <c r="B51" s="145" t="s">
        <v>41</v>
      </c>
      <c r="C51" s="146"/>
      <c r="D51" s="147"/>
      <c r="E51" s="147" t="s">
        <v>39</v>
      </c>
      <c r="F51" s="148"/>
      <c r="G51" s="148"/>
      <c r="H51" s="148"/>
      <c r="I51" s="147" t="s">
        <v>40</v>
      </c>
      <c r="J51" s="147" t="s">
        <v>42</v>
      </c>
      <c r="K51" s="147" t="s">
        <v>43</v>
      </c>
      <c r="L51" s="149"/>
      <c r="M51" s="149"/>
      <c r="N51" s="149"/>
      <c r="O51" s="149"/>
      <c r="P51" s="150"/>
      <c r="Q51" s="151"/>
      <c r="R51" s="152"/>
      <c r="S51" s="130" t="n">
        <f aca="false">IF(E52="",0,INT(E52)+((E52-INT(E52))/100*60))</f>
        <v>0</v>
      </c>
      <c r="T51" s="152"/>
      <c r="U51" s="152"/>
      <c r="W51" s="144" t="n">
        <f aca="false">IF(I52="","",INT(I52)+((I52-INT(I52))/100*60))</f>
        <v>0</v>
      </c>
      <c r="X51" s="130" t="n">
        <f aca="false">IF(J52="","",INT(J52)+((J52-INT(J52))/100*60))</f>
        <v>0</v>
      </c>
      <c r="Y51" s="153" t="n">
        <f aca="false">IF(K52="","",INT(K52)+((K52-INT(K52))/100*60))</f>
        <v>0</v>
      </c>
      <c r="Z51" s="153"/>
      <c r="AE51" s="131"/>
    </row>
    <row r="52" customFormat="false" ht="18.75" hidden="false" customHeight="true" outlineLevel="0" collapsed="false">
      <c r="B52" s="154"/>
      <c r="C52" s="155"/>
      <c r="D52" s="156"/>
      <c r="E52" s="157" t="n">
        <f aca="false">SUM(E20:E50)</f>
        <v>0</v>
      </c>
      <c r="F52" s="158"/>
      <c r="G52" s="159"/>
      <c r="H52" s="156"/>
      <c r="I52" s="157" t="n">
        <f aca="false">SUM(I20:I50)</f>
        <v>0</v>
      </c>
      <c r="J52" s="157" t="n">
        <f aca="false">SUM(J20:J50)</f>
        <v>0</v>
      </c>
      <c r="K52" s="160" t="n">
        <f aca="false">K50</f>
        <v>0</v>
      </c>
      <c r="L52" s="161"/>
      <c r="M52" s="161"/>
      <c r="N52" s="161"/>
      <c r="O52" s="161"/>
      <c r="P52" s="162"/>
      <c r="Q52" s="163"/>
      <c r="R52" s="164"/>
      <c r="S52" s="165" t="n">
        <f aca="false">E52/24</f>
        <v>0</v>
      </c>
      <c r="T52" s="164"/>
      <c r="U52" s="164"/>
      <c r="W52" s="165" t="n">
        <f aca="false">I52/24</f>
        <v>0</v>
      </c>
      <c r="X52" s="165" t="n">
        <f aca="false">IF(X51&lt;0,"-"&amp;TEXT((X51*-1)/24,"[h]:mm"),X51/24)</f>
        <v>0</v>
      </c>
      <c r="AE52" s="131"/>
    </row>
    <row r="53" customFormat="false" ht="15" hidden="false" customHeight="false" outlineLevel="0" collapsed="false">
      <c r="B53" s="166"/>
      <c r="C53" s="166"/>
      <c r="D53" s="166"/>
      <c r="E53" s="166"/>
      <c r="F53" s="167"/>
      <c r="G53" s="168"/>
      <c r="H53" s="169" t="s">
        <v>44</v>
      </c>
      <c r="I53" s="1"/>
      <c r="J53" s="170"/>
      <c r="K53" s="171"/>
      <c r="L53" s="172"/>
      <c r="M53" s="172"/>
      <c r="N53" s="172"/>
      <c r="O53" s="172"/>
      <c r="P53" s="173"/>
      <c r="Q53" s="173"/>
      <c r="R53" s="174"/>
      <c r="S53" s="174"/>
      <c r="T53" s="174"/>
      <c r="U53" s="174"/>
      <c r="X53" s="130" t="n">
        <f aca="false">IF(X51&lt;0,X51*-1,X51)</f>
        <v>0</v>
      </c>
      <c r="AE53" s="131"/>
    </row>
    <row r="54" customFormat="false" ht="15" hidden="false" customHeight="false" outlineLevel="0" collapsed="false">
      <c r="B54" s="166"/>
      <c r="C54" s="166"/>
      <c r="D54" s="166"/>
      <c r="E54" s="166"/>
      <c r="F54" s="167"/>
      <c r="G54" s="168"/>
      <c r="H54" s="175" t="s">
        <v>45</v>
      </c>
      <c r="I54" s="170"/>
      <c r="J54" s="170"/>
      <c r="K54" s="171"/>
      <c r="L54" s="172"/>
      <c r="M54" s="172"/>
      <c r="N54" s="172"/>
      <c r="O54" s="172"/>
      <c r="P54" s="173"/>
      <c r="Q54" s="173"/>
      <c r="R54" s="174"/>
      <c r="S54" s="174"/>
      <c r="T54" s="174"/>
      <c r="U54" s="174"/>
      <c r="X54" s="165" t="n">
        <f aca="false">X53/24</f>
        <v>0</v>
      </c>
      <c r="AE54" s="131"/>
    </row>
    <row r="55" customFormat="false" ht="15" hidden="false" customHeight="false" outlineLevel="0" collapsed="false">
      <c r="B55" s="176"/>
      <c r="C55" s="176"/>
      <c r="D55" s="176"/>
      <c r="E55" s="176"/>
      <c r="F55" s="176"/>
      <c r="G55" s="176"/>
      <c r="H55" s="177" t="s">
        <v>46</v>
      </c>
      <c r="I55" s="1"/>
      <c r="J55" s="1"/>
      <c r="AE55" s="131"/>
    </row>
    <row r="56" customFormat="false" ht="15" hidden="false" customHeight="false" outlineLevel="0" collapsed="false">
      <c r="B56" s="177"/>
      <c r="C56" s="177"/>
      <c r="D56" s="177"/>
      <c r="E56" s="177"/>
      <c r="F56" s="177"/>
      <c r="G56" s="177"/>
      <c r="H56" s="120" t="s">
        <v>47</v>
      </c>
      <c r="I56" s="178"/>
      <c r="J56" s="4"/>
      <c r="K56" s="179"/>
      <c r="L56" s="179"/>
      <c r="M56" s="179"/>
      <c r="N56" s="179"/>
      <c r="O56" s="179"/>
      <c r="P56" s="180"/>
      <c r="Q56" s="180"/>
      <c r="R56" s="181"/>
      <c r="S56" s="181"/>
      <c r="T56" s="181"/>
      <c r="U56" s="181"/>
      <c r="AE56" s="131"/>
    </row>
    <row r="57" customFormat="false" ht="15" hidden="false" customHeight="false" outlineLevel="0" collapsed="false">
      <c r="B57" s="182"/>
      <c r="C57" s="182"/>
      <c r="D57" s="182"/>
      <c r="E57" s="182"/>
      <c r="F57" s="182"/>
      <c r="G57" s="182"/>
      <c r="H57" s="183" t="s">
        <v>48</v>
      </c>
      <c r="I57" s="1"/>
      <c r="J57" s="1"/>
      <c r="K57" s="184"/>
      <c r="L57" s="184"/>
      <c r="M57" s="184"/>
      <c r="N57" s="184"/>
      <c r="O57" s="184"/>
      <c r="P57" s="185"/>
      <c r="AE57" s="131"/>
    </row>
    <row r="58" customFormat="false" ht="15" hidden="false" customHeight="false" outlineLevel="0" collapsed="false">
      <c r="B58" s="186" t="s">
        <v>49</v>
      </c>
      <c r="C58" s="187" t="s">
        <v>50</v>
      </c>
      <c r="D58" s="187"/>
      <c r="E58" s="187"/>
      <c r="F58" s="187"/>
      <c r="G58" s="187"/>
      <c r="H58" s="120" t="s">
        <v>51</v>
      </c>
      <c r="I58" s="188"/>
      <c r="J58" s="1"/>
      <c r="K58" s="186" t="s">
        <v>49</v>
      </c>
      <c r="L58" s="189" t="s">
        <v>52</v>
      </c>
      <c r="M58" s="189"/>
      <c r="N58" s="189"/>
      <c r="O58" s="189"/>
      <c r="P58" s="189"/>
      <c r="AE58" s="131"/>
    </row>
    <row r="59" customFormat="false" ht="15" hidden="false" customHeight="false" outlineLevel="0" collapsed="false">
      <c r="B59" s="186"/>
      <c r="C59" s="189"/>
      <c r="D59" s="189"/>
      <c r="E59" s="189"/>
      <c r="F59" s="189"/>
      <c r="G59" s="189"/>
      <c r="H59" s="120" t="s">
        <v>53</v>
      </c>
      <c r="I59" s="188"/>
      <c r="J59" s="1"/>
      <c r="K59" s="186"/>
      <c r="L59" s="189"/>
      <c r="M59" s="189"/>
      <c r="N59" s="189"/>
      <c r="O59" s="189"/>
      <c r="P59" s="189"/>
      <c r="AE59" s="131"/>
    </row>
    <row r="60" customFormat="false" ht="15" hidden="false" customHeight="false" outlineLevel="0" collapsed="false">
      <c r="H60" s="190" t="s">
        <v>54</v>
      </c>
      <c r="I60" s="120"/>
      <c r="J60" s="191" t="n">
        <v>42114</v>
      </c>
      <c r="V60" s="4"/>
      <c r="AE60" s="131"/>
    </row>
  </sheetData>
  <sheetProtection sheet="true" password="ff69" objects="true" scenarios="true" selectLockedCells="true"/>
  <mergeCells count="46">
    <mergeCell ref="B2:H2"/>
    <mergeCell ref="I2:J2"/>
    <mergeCell ref="E5:H5"/>
    <mergeCell ref="M5:O5"/>
    <mergeCell ref="E7:H7"/>
    <mergeCell ref="M7:O7"/>
    <mergeCell ref="E15:F15"/>
    <mergeCell ref="C18:E18"/>
    <mergeCell ref="F18:H18"/>
    <mergeCell ref="I18:K18"/>
    <mergeCell ref="L18:P18"/>
    <mergeCell ref="L19:P19"/>
    <mergeCell ref="L20:P20"/>
    <mergeCell ref="L21:P21"/>
    <mergeCell ref="L22:P22"/>
    <mergeCell ref="L23:P23"/>
    <mergeCell ref="L24:P24"/>
    <mergeCell ref="L25:P25"/>
    <mergeCell ref="L26:P26"/>
    <mergeCell ref="L27:P27"/>
    <mergeCell ref="L28:P28"/>
    <mergeCell ref="L29:P29"/>
    <mergeCell ref="L30:P30"/>
    <mergeCell ref="L31:P31"/>
    <mergeCell ref="L32:P32"/>
    <mergeCell ref="L33:P33"/>
    <mergeCell ref="L34:P34"/>
    <mergeCell ref="L35:P35"/>
    <mergeCell ref="L36:P36"/>
    <mergeCell ref="L37:P37"/>
    <mergeCell ref="L38:P38"/>
    <mergeCell ref="L39:P39"/>
    <mergeCell ref="L40:P40"/>
    <mergeCell ref="L41:P41"/>
    <mergeCell ref="L42:P42"/>
    <mergeCell ref="L43:P43"/>
    <mergeCell ref="L44:P44"/>
    <mergeCell ref="L45:P45"/>
    <mergeCell ref="L46:P46"/>
    <mergeCell ref="L47:P47"/>
    <mergeCell ref="L48:P48"/>
    <mergeCell ref="L49:P49"/>
    <mergeCell ref="L50:P50"/>
    <mergeCell ref="K56:L56"/>
    <mergeCell ref="C58:G58"/>
    <mergeCell ref="L58:P58"/>
  </mergeCells>
  <conditionalFormatting sqref="L20:O22;C51:O51;C20:D50">
    <cfRule type="expression" priority="2" aboveAverage="0" equalAverage="0" bottom="0" percent="0" rank="0" text="" dxfId="0">
      <formula>OR(($A20="Samstag"),($A20="Sonntag"))</formula>
    </cfRule>
  </conditionalFormatting>
  <conditionalFormatting sqref="L23:O23">
    <cfRule type="expression" priority="3" aboveAverage="0" equalAverage="0" bottom="0" percent="0" rank="0" text="" dxfId="1">
      <formula>OR(($A23="Samstag"),($A23="Sonntag"))</formula>
    </cfRule>
  </conditionalFormatting>
  <conditionalFormatting sqref="L24:O50">
    <cfRule type="expression" priority="4" aboveAverage="0" equalAverage="0" bottom="0" percent="0" rank="0" text="" dxfId="2">
      <formula>OR(($A24="Samstag"),($A24="Sonntag"))</formula>
    </cfRule>
  </conditionalFormatting>
  <conditionalFormatting sqref="B20:B50">
    <cfRule type="expression" priority="5" aboveAverage="0" equalAverage="0" bottom="0" percent="0" rank="0" text="" dxfId="3">
      <formula>OR(($A20="Samstag"),($A20="Sonntag"))</formula>
    </cfRule>
    <cfRule type="expression" priority="6" aboveAverage="0" equalAverage="0" bottom="0" percent="0" rank="0" text="" dxfId="4">
      <formula>$Q20=TRUE()</formula>
    </cfRule>
  </conditionalFormatting>
  <conditionalFormatting sqref="F30:H30">
    <cfRule type="expression" priority="7" aboveAverage="0" equalAverage="0" bottom="0" percent="0" rank="0" text="" dxfId="5">
      <formula>OR(($A30="Samstag"),($A30="Sonntag"))</formula>
    </cfRule>
  </conditionalFormatting>
  <conditionalFormatting sqref="F30:H30">
    <cfRule type="expression" priority="8" aboveAverage="0" equalAverage="0" bottom="0" percent="0" rank="0" text="" dxfId="6">
      <formula>OR(($A30="Samstag"),($A30="Sonntag"))</formula>
    </cfRule>
  </conditionalFormatting>
  <conditionalFormatting sqref="F50:H50">
    <cfRule type="expression" priority="9" aboveAverage="0" equalAverage="0" bottom="0" percent="0" rank="0" text="" dxfId="7">
      <formula>OR(($A50="Samstag"),($A50="Sonntag"))</formula>
    </cfRule>
  </conditionalFormatting>
  <conditionalFormatting sqref="F50:H50">
    <cfRule type="expression" priority="10" aboveAverage="0" equalAverage="0" bottom="0" percent="0" rank="0" text="" dxfId="8">
      <formula>OR(($A50="Samstag"),($A50="Sonntag"))</formula>
    </cfRule>
  </conditionalFormatting>
  <conditionalFormatting sqref="F44:H44">
    <cfRule type="expression" priority="11" aboveAverage="0" equalAverage="0" bottom="0" percent="0" rank="0" text="" dxfId="9">
      <formula>OR(($A44="Samstag"),($A44="Sonntag"))</formula>
    </cfRule>
  </conditionalFormatting>
  <conditionalFormatting sqref="F30:H30">
    <cfRule type="expression" priority="12" aboveAverage="0" equalAverage="0" bottom="0" percent="0" rank="0" text="" dxfId="10">
      <formula>OR(($A30="Samstag"),($A30="Sonntag"))</formula>
    </cfRule>
  </conditionalFormatting>
  <conditionalFormatting sqref="F22:H23">
    <cfRule type="expression" priority="13" aboveAverage="0" equalAverage="0" bottom="0" percent="0" rank="0" text="" dxfId="11">
      <formula>OR(($A22="Samstag"),($A22="Sonntag"))</formula>
    </cfRule>
  </conditionalFormatting>
  <conditionalFormatting sqref="F22:H22">
    <cfRule type="expression" priority="14" aboveAverage="0" equalAverage="0" bottom="0" percent="0" rank="0" text="" dxfId="12">
      <formula>OR(($A22="Samstag"),($A22="Sonntag"))</formula>
    </cfRule>
  </conditionalFormatting>
  <conditionalFormatting sqref="F23:H23">
    <cfRule type="expression" priority="15" aboveAverage="0" equalAverage="0" bottom="0" percent="0" rank="0" text="" dxfId="13">
      <formula>OR(($A23="Samstag"),($A23="Sonntag"))</formula>
    </cfRule>
  </conditionalFormatting>
  <conditionalFormatting sqref="F37:H37">
    <cfRule type="expression" priority="16" aboveAverage="0" equalAverage="0" bottom="0" percent="0" rank="0" text="" dxfId="14">
      <formula>OR(($A37="Samstag"),($A37="Sonntag"))</formula>
    </cfRule>
  </conditionalFormatting>
  <conditionalFormatting sqref="F37:H37">
    <cfRule type="expression" priority="17" aboveAverage="0" equalAverage="0" bottom="0" percent="0" rank="0" text="" dxfId="15">
      <formula>OR(($A37="Samstag"),($A37="Sonntag"))</formula>
    </cfRule>
  </conditionalFormatting>
  <conditionalFormatting sqref="F37:H37">
    <cfRule type="expression" priority="18" aboveAverage="0" equalAverage="0" bottom="0" percent="0" rank="0" text="" dxfId="16">
      <formula>OR(($A37="Samstag"),($A37="Sonntag"))</formula>
    </cfRule>
  </conditionalFormatting>
  <conditionalFormatting sqref="F44:H44">
    <cfRule type="expression" priority="19" aboveAverage="0" equalAverage="0" bottom="0" percent="0" rank="0" text="" dxfId="17">
      <formula>OR(($A44="Samstag"),($A44="Sonntag"))</formula>
    </cfRule>
  </conditionalFormatting>
  <conditionalFormatting sqref="F44:H44">
    <cfRule type="expression" priority="20" aboveAverage="0" equalAverage="0" bottom="0" percent="0" rank="0" text="" dxfId="18">
      <formula>OR(($A44="Samstag"),($A44="Sonntag"))</formula>
    </cfRule>
  </conditionalFormatting>
  <conditionalFormatting sqref="F20:H20">
    <cfRule type="expression" priority="21" aboveAverage="0" equalAverage="0" bottom="0" percent="0" rank="0" text="" dxfId="19">
      <formula>OR(($A20="Samstag"),($A20="Sonntag"))</formula>
    </cfRule>
  </conditionalFormatting>
  <conditionalFormatting sqref="F20:H20">
    <cfRule type="expression" priority="22" aboveAverage="0" equalAverage="0" bottom="0" percent="0" rank="0" text="" dxfId="20">
      <formula>OR(($A20="Samstag"),($A20="Sonntag"))</formula>
    </cfRule>
  </conditionalFormatting>
  <conditionalFormatting sqref="G21">
    <cfRule type="expression" priority="23" aboveAverage="0" equalAverage="0" bottom="0" percent="0" rank="0" text="" dxfId="21">
      <formula>OR(($A21="Samstag"),($A21="Sonntag"))</formula>
    </cfRule>
  </conditionalFormatting>
  <conditionalFormatting sqref="G21">
    <cfRule type="expression" priority="24" aboveAverage="0" equalAverage="0" bottom="0" percent="0" rank="0" text="" dxfId="22">
      <formula>OR(($A21="Samstag"),($A21="Sonntag"))</formula>
    </cfRule>
  </conditionalFormatting>
  <conditionalFormatting sqref="F29:H29">
    <cfRule type="expression" priority="25" aboveAverage="0" equalAverage="0" bottom="0" percent="0" rank="0" text="" dxfId="23">
      <formula>OR(($A29="Samstag"),($A29="Sonntag"))</formula>
    </cfRule>
  </conditionalFormatting>
  <conditionalFormatting sqref="F29:H29">
    <cfRule type="expression" priority="26" aboveAverage="0" equalAverage="0" bottom="0" percent="0" rank="0" text="" dxfId="24">
      <formula>OR(($A29="Samstag"),($A29="Sonntag"))</formula>
    </cfRule>
  </conditionalFormatting>
  <conditionalFormatting sqref="F36:H36">
    <cfRule type="expression" priority="27" aboveAverage="0" equalAverage="0" bottom="0" percent="0" rank="0" text="" dxfId="25">
      <formula>OR(($A36="Samstag"),($A36="Sonntag"))</formula>
    </cfRule>
  </conditionalFormatting>
  <conditionalFormatting sqref="F36:H36">
    <cfRule type="expression" priority="28" aboveAverage="0" equalAverage="0" bottom="0" percent="0" rank="0" text="" dxfId="26">
      <formula>OR(($A36="Samstag"),($A36="Sonntag"))</formula>
    </cfRule>
  </conditionalFormatting>
  <conditionalFormatting sqref="F43:H43">
    <cfRule type="expression" priority="29" aboveAverage="0" equalAverage="0" bottom="0" percent="0" rank="0" text="" dxfId="27">
      <formula>OR(($A43="Samstag"),($A43="Sonntag"))</formula>
    </cfRule>
  </conditionalFormatting>
  <conditionalFormatting sqref="F43:H43">
    <cfRule type="expression" priority="30" aboveAverage="0" equalAverage="0" bottom="0" percent="0" rank="0" text="" dxfId="28">
      <formula>OR(($A43="Samstag"),($A43="Sonntag"))</formula>
    </cfRule>
  </conditionalFormatting>
  <conditionalFormatting sqref="G24:G28">
    <cfRule type="expression" priority="31" aboveAverage="0" equalAverage="0" bottom="0" percent="0" rank="0" text="" dxfId="29">
      <formula>OR(($A24="Samstag"),($A24="Sonntag"))</formula>
    </cfRule>
  </conditionalFormatting>
  <conditionalFormatting sqref="G24:G28">
    <cfRule type="expression" priority="32" aboveAverage="0" equalAverage="0" bottom="0" percent="0" rank="0" text="" dxfId="30">
      <formula>OR(($A24="Samstag"),($A24="Sonntag"))</formula>
    </cfRule>
  </conditionalFormatting>
  <conditionalFormatting sqref="G31:G35">
    <cfRule type="expression" priority="33" aboveAverage="0" equalAverage="0" bottom="0" percent="0" rank="0" text="" dxfId="31">
      <formula>OR(($A31="Samstag"),($A31="Sonntag"))</formula>
    </cfRule>
  </conditionalFormatting>
  <conditionalFormatting sqref="G31:G35">
    <cfRule type="expression" priority="34" aboveAverage="0" equalAverage="0" bottom="0" percent="0" rank="0" text="" dxfId="32">
      <formula>OR(($A31="Samstag"),($A31="Sonntag"))</formula>
    </cfRule>
  </conditionalFormatting>
  <conditionalFormatting sqref="G38:G42">
    <cfRule type="expression" priority="35" aboveAverage="0" equalAverage="0" bottom="0" percent="0" rank="0" text="" dxfId="33">
      <formula>OR(($A38="Samstag"),($A38="Sonntag"))</formula>
    </cfRule>
  </conditionalFormatting>
  <conditionalFormatting sqref="G38:G42">
    <cfRule type="expression" priority="36" aboveAverage="0" equalAverage="0" bottom="0" percent="0" rank="0" text="" dxfId="34">
      <formula>OR(($A38="Samstag"),($A38="Sonntag"))</formula>
    </cfRule>
  </conditionalFormatting>
  <conditionalFormatting sqref="G45:G49">
    <cfRule type="expression" priority="37" aboveAverage="0" equalAverage="0" bottom="0" percent="0" rank="0" text="" dxfId="35">
      <formula>OR(($A45="Samstag"),($A45="Sonntag"))</formula>
    </cfRule>
  </conditionalFormatting>
  <conditionalFormatting sqref="G45:G49">
    <cfRule type="expression" priority="38" aboveAverage="0" equalAverage="0" bottom="0" percent="0" rank="0" text="" dxfId="36">
      <formula>OR(($A45="Samstag"),($A45="Sonntag"))</formula>
    </cfRule>
  </conditionalFormatting>
  <conditionalFormatting sqref="F21">
    <cfRule type="expression" priority="39" aboveAverage="0" equalAverage="0" bottom="0" percent="0" rank="0" text="" dxfId="37">
      <formula>OR(($A21="Samstag"),($A21="Sonntag"))</formula>
    </cfRule>
  </conditionalFormatting>
  <conditionalFormatting sqref="F21">
    <cfRule type="expression" priority="40" aboveAverage="0" equalAverage="0" bottom="0" percent="0" rank="0" text="" dxfId="38">
      <formula>OR(($A21="Samstag"),($A21="Sonntag"))</formula>
    </cfRule>
  </conditionalFormatting>
  <conditionalFormatting sqref="F24:F28">
    <cfRule type="expression" priority="41" aboveAverage="0" equalAverage="0" bottom="0" percent="0" rank="0" text="" dxfId="39">
      <formula>OR(($A24="Samstag"),($A24="Sonntag"))</formula>
    </cfRule>
  </conditionalFormatting>
  <conditionalFormatting sqref="F24:F28">
    <cfRule type="expression" priority="42" aboveAverage="0" equalAverage="0" bottom="0" percent="0" rank="0" text="" dxfId="40">
      <formula>OR(($A24="Samstag"),($A24="Sonntag"))</formula>
    </cfRule>
  </conditionalFormatting>
  <conditionalFormatting sqref="F31:F35">
    <cfRule type="expression" priority="43" aboveAverage="0" equalAverage="0" bottom="0" percent="0" rank="0" text="" dxfId="41">
      <formula>OR(($A31="Samstag"),($A31="Sonntag"))</formula>
    </cfRule>
  </conditionalFormatting>
  <conditionalFormatting sqref="F31:F35">
    <cfRule type="expression" priority="44" aboveAverage="0" equalAverage="0" bottom="0" percent="0" rank="0" text="" dxfId="42">
      <formula>OR(($A31="Samstag"),($A31="Sonntag"))</formula>
    </cfRule>
  </conditionalFormatting>
  <conditionalFormatting sqref="F38:F42">
    <cfRule type="expression" priority="45" aboveAverage="0" equalAverage="0" bottom="0" percent="0" rank="0" text="" dxfId="43">
      <formula>OR(($A38="Samstag"),($A38="Sonntag"))</formula>
    </cfRule>
  </conditionalFormatting>
  <conditionalFormatting sqref="F38:F42">
    <cfRule type="expression" priority="46" aboveAverage="0" equalAverage="0" bottom="0" percent="0" rank="0" text="" dxfId="44">
      <formula>OR(($A38="Samstag"),($A38="Sonntag"))</formula>
    </cfRule>
  </conditionalFormatting>
  <conditionalFormatting sqref="H38:H42">
    <cfRule type="expression" priority="47" aboveAverage="0" equalAverage="0" bottom="0" percent="0" rank="0" text="" dxfId="45">
      <formula>OR(($A38="Samstag"),($A38="Sonntag"))</formula>
    </cfRule>
  </conditionalFormatting>
  <conditionalFormatting sqref="H38:H42">
    <cfRule type="expression" priority="48" aboveAverage="0" equalAverage="0" bottom="0" percent="0" rank="0" text="" dxfId="46">
      <formula>OR(($A38="Samstag"),($A38="Sonntag"))</formula>
    </cfRule>
  </conditionalFormatting>
  <conditionalFormatting sqref="F45:F49">
    <cfRule type="expression" priority="49" aboveAverage="0" equalAverage="0" bottom="0" percent="0" rank="0" text="" dxfId="47">
      <formula>OR(($A45="Samstag"),($A45="Sonntag"))</formula>
    </cfRule>
  </conditionalFormatting>
  <conditionalFormatting sqref="F45:F49">
    <cfRule type="expression" priority="50" aboveAverage="0" equalAverage="0" bottom="0" percent="0" rank="0" text="" dxfId="48">
      <formula>OR(($A45="Samstag"),($A45="Sonntag"))</formula>
    </cfRule>
  </conditionalFormatting>
  <conditionalFormatting sqref="H21">
    <cfRule type="expression" priority="51" aboveAverage="0" equalAverage="0" bottom="0" percent="0" rank="0" text="" dxfId="49">
      <formula>OR(($A21="Samstag"),($A21="Sonntag"))</formula>
    </cfRule>
  </conditionalFormatting>
  <conditionalFormatting sqref="H21">
    <cfRule type="expression" priority="52" aboveAverage="0" equalAverage="0" bottom="0" percent="0" rank="0" text="" dxfId="50">
      <formula>OR(($A21="Samstag"),($A21="Sonntag"))</formula>
    </cfRule>
  </conditionalFormatting>
  <conditionalFormatting sqref="H24:H28">
    <cfRule type="expression" priority="53" aboveAverage="0" equalAverage="0" bottom="0" percent="0" rank="0" text="" dxfId="51">
      <formula>OR(($A24="Samstag"),($A24="Sonntag"))</formula>
    </cfRule>
  </conditionalFormatting>
  <conditionalFormatting sqref="H24:H28">
    <cfRule type="expression" priority="54" aboveAverage="0" equalAverage="0" bottom="0" percent="0" rank="0" text="" dxfId="52">
      <formula>OR(($A24="Samstag"),($A24="Sonntag"))</formula>
    </cfRule>
  </conditionalFormatting>
  <conditionalFormatting sqref="H31:H35">
    <cfRule type="expression" priority="55" aboveAverage="0" equalAverage="0" bottom="0" percent="0" rank="0" text="" dxfId="53">
      <formula>OR(($A31="Samstag"),($A31="Sonntag"))</formula>
    </cfRule>
  </conditionalFormatting>
  <conditionalFormatting sqref="H31:H35">
    <cfRule type="expression" priority="56" aboveAverage="0" equalAverage="0" bottom="0" percent="0" rank="0" text="" dxfId="54">
      <formula>OR(($A31="Samstag"),($A31="Sonntag"))</formula>
    </cfRule>
  </conditionalFormatting>
  <conditionalFormatting sqref="H45:H49">
    <cfRule type="expression" priority="57" aboveAverage="0" equalAverage="0" bottom="0" percent="0" rank="0" text="" dxfId="55">
      <formula>OR(($A45="Samstag"),($A45="Sonntag"))</formula>
    </cfRule>
  </conditionalFormatting>
  <conditionalFormatting sqref="H45:H49">
    <cfRule type="expression" priority="58" aboveAverage="0" equalAverage="0" bottom="0" percent="0" rank="0" text="" dxfId="56">
      <formula>OR(($A45="Samstag"),($A45="Sonntag"))</formula>
    </cfRule>
  </conditionalFormatting>
  <conditionalFormatting sqref="J30">
    <cfRule type="expression" priority="59" aboveAverage="0" equalAverage="0" bottom="0" percent="0" rank="0" text="" dxfId="57">
      <formula>OR(($A30="Samstag"),($A30="Sonntag"))</formula>
    </cfRule>
  </conditionalFormatting>
  <conditionalFormatting sqref="J30">
    <cfRule type="expression" priority="60" aboveAverage="0" equalAverage="0" bottom="0" percent="0" rank="0" text="" dxfId="58">
      <formula>OR(($A30="Samstag"),($A30="Sonntag"))</formula>
    </cfRule>
  </conditionalFormatting>
  <conditionalFormatting sqref="J50">
    <cfRule type="expression" priority="61" aboveAverage="0" equalAverage="0" bottom="0" percent="0" rank="0" text="" dxfId="59">
      <formula>OR(($A50="Samstag"),($A50="Sonntag"))</formula>
    </cfRule>
  </conditionalFormatting>
  <conditionalFormatting sqref="J50">
    <cfRule type="expression" priority="62" aboveAverage="0" equalAverage="0" bottom="0" percent="0" rank="0" text="" dxfId="60">
      <formula>OR(($A50="Samstag"),($A50="Sonntag"))</formula>
    </cfRule>
  </conditionalFormatting>
  <conditionalFormatting sqref="J44">
    <cfRule type="expression" priority="63" aboveAverage="0" equalAverage="0" bottom="0" percent="0" rank="0" text="" dxfId="61">
      <formula>OR(($A44="Samstag"),($A44="Sonntag"))</formula>
    </cfRule>
  </conditionalFormatting>
  <conditionalFormatting sqref="J30">
    <cfRule type="expression" priority="64" aboveAverage="0" equalAverage="0" bottom="0" percent="0" rank="0" text="" dxfId="62">
      <formula>OR(($A30="Samstag"),($A30="Sonntag"))</formula>
    </cfRule>
  </conditionalFormatting>
  <conditionalFormatting sqref="J22:J23">
    <cfRule type="expression" priority="65" aboveAverage="0" equalAverage="0" bottom="0" percent="0" rank="0" text="" dxfId="63">
      <formula>OR(($A22="Samstag"),($A22="Sonntag"))</formula>
    </cfRule>
  </conditionalFormatting>
  <conditionalFormatting sqref="J22">
    <cfRule type="expression" priority="66" aboveAverage="0" equalAverage="0" bottom="0" percent="0" rank="0" text="" dxfId="64">
      <formula>OR(($A22="Samstag"),($A22="Sonntag"))</formula>
    </cfRule>
  </conditionalFormatting>
  <conditionalFormatting sqref="J23">
    <cfRule type="expression" priority="67" aboveAverage="0" equalAverage="0" bottom="0" percent="0" rank="0" text="" dxfId="65">
      <formula>OR(($A23="Samstag"),($A23="Sonntag"))</formula>
    </cfRule>
  </conditionalFormatting>
  <conditionalFormatting sqref="J37">
    <cfRule type="expression" priority="68" aboveAverage="0" equalAverage="0" bottom="0" percent="0" rank="0" text="" dxfId="66">
      <formula>OR(($A37="Samstag"),($A37="Sonntag"))</formula>
    </cfRule>
  </conditionalFormatting>
  <conditionalFormatting sqref="J37">
    <cfRule type="expression" priority="69" aboveAverage="0" equalAverage="0" bottom="0" percent="0" rank="0" text="" dxfId="67">
      <formula>OR(($A37="Samstag"),($A37="Sonntag"))</formula>
    </cfRule>
  </conditionalFormatting>
  <conditionalFormatting sqref="J37">
    <cfRule type="expression" priority="70" aboveAverage="0" equalAverage="0" bottom="0" percent="0" rank="0" text="" dxfId="68">
      <formula>OR(($A37="Samstag"),($A37="Sonntag"))</formula>
    </cfRule>
  </conditionalFormatting>
  <conditionalFormatting sqref="J44">
    <cfRule type="expression" priority="71" aboveAverage="0" equalAverage="0" bottom="0" percent="0" rank="0" text="" dxfId="69">
      <formula>OR(($A44="Samstag"),($A44="Sonntag"))</formula>
    </cfRule>
  </conditionalFormatting>
  <conditionalFormatting sqref="J44">
    <cfRule type="expression" priority="72" aboveAverage="0" equalAverage="0" bottom="0" percent="0" rank="0" text="" dxfId="70">
      <formula>OR(($A44="Samstag"),($A44="Sonntag"))</formula>
    </cfRule>
  </conditionalFormatting>
  <conditionalFormatting sqref="J20">
    <cfRule type="expression" priority="73" aboveAverage="0" equalAverage="0" bottom="0" percent="0" rank="0" text="" dxfId="71">
      <formula>OR(($A20="Samstag"),($A20="Sonntag"))</formula>
    </cfRule>
  </conditionalFormatting>
  <conditionalFormatting sqref="J20">
    <cfRule type="expression" priority="74" aboveAverage="0" equalAverage="0" bottom="0" percent="0" rank="0" text="" dxfId="72">
      <formula>OR(($A20="Samstag"),($A20="Sonntag"))</formula>
    </cfRule>
  </conditionalFormatting>
  <conditionalFormatting sqref="J29">
    <cfRule type="expression" priority="75" aboveAverage="0" equalAverage="0" bottom="0" percent="0" rank="0" text="" dxfId="73">
      <formula>OR(($A29="Samstag"),($A29="Sonntag"))</formula>
    </cfRule>
  </conditionalFormatting>
  <conditionalFormatting sqref="J29">
    <cfRule type="expression" priority="76" aboveAverage="0" equalAverage="0" bottom="0" percent="0" rank="0" text="" dxfId="74">
      <formula>OR(($A29="Samstag"),($A29="Sonntag"))</formula>
    </cfRule>
  </conditionalFormatting>
  <conditionalFormatting sqref="J36">
    <cfRule type="expression" priority="77" aboveAverage="0" equalAverage="0" bottom="0" percent="0" rank="0" text="" dxfId="75">
      <formula>OR(($A36="Samstag"),($A36="Sonntag"))</formula>
    </cfRule>
  </conditionalFormatting>
  <conditionalFormatting sqref="J36">
    <cfRule type="expression" priority="78" aboveAverage="0" equalAverage="0" bottom="0" percent="0" rank="0" text="" dxfId="76">
      <formula>OR(($A36="Samstag"),($A36="Sonntag"))</formula>
    </cfRule>
  </conditionalFormatting>
  <conditionalFormatting sqref="J43">
    <cfRule type="expression" priority="79" aboveAverage="0" equalAverage="0" bottom="0" percent="0" rank="0" text="" dxfId="77">
      <formula>OR(($A43="Samstag"),($A43="Sonntag"))</formula>
    </cfRule>
  </conditionalFormatting>
  <conditionalFormatting sqref="J43">
    <cfRule type="expression" priority="80" aboveAverage="0" equalAverage="0" bottom="0" percent="0" rank="0" text="" dxfId="78">
      <formula>OR(($A43="Samstag"),($A43="Sonntag"))</formula>
    </cfRule>
  </conditionalFormatting>
  <conditionalFormatting sqref="J38:J42">
    <cfRule type="expression" priority="81" aboveAverage="0" equalAverage="0" bottom="0" percent="0" rank="0" text="" dxfId="79">
      <formula>OR(($A38="Samstag"),($A38="Sonntag"))</formula>
    </cfRule>
  </conditionalFormatting>
  <conditionalFormatting sqref="J38:J42">
    <cfRule type="expression" priority="82" aboveAverage="0" equalAverage="0" bottom="0" percent="0" rank="0" text="" dxfId="80">
      <formula>OR(($A38="Samstag"),($A38="Sonntag"))</formula>
    </cfRule>
  </conditionalFormatting>
  <conditionalFormatting sqref="J21">
    <cfRule type="expression" priority="83" aboveAverage="0" equalAverage="0" bottom="0" percent="0" rank="0" text="" dxfId="81">
      <formula>OR(($A21="Samstag"),($A21="Sonntag"))</formula>
    </cfRule>
  </conditionalFormatting>
  <conditionalFormatting sqref="J21">
    <cfRule type="expression" priority="84" aboveAverage="0" equalAverage="0" bottom="0" percent="0" rank="0" text="" dxfId="82">
      <formula>OR(($A21="Samstag"),($A21="Sonntag"))</formula>
    </cfRule>
  </conditionalFormatting>
  <conditionalFormatting sqref="J24:J28">
    <cfRule type="expression" priority="85" aboveAverage="0" equalAverage="0" bottom="0" percent="0" rank="0" text="" dxfId="83">
      <formula>OR(($A24="Samstag"),($A24="Sonntag"))</formula>
    </cfRule>
  </conditionalFormatting>
  <conditionalFormatting sqref="J24:J28">
    <cfRule type="expression" priority="86" aboveAverage="0" equalAverage="0" bottom="0" percent="0" rank="0" text="" dxfId="84">
      <formula>OR(($A24="Samstag"),($A24="Sonntag"))</formula>
    </cfRule>
  </conditionalFormatting>
  <conditionalFormatting sqref="J31:J35">
    <cfRule type="expression" priority="87" aboveAverage="0" equalAverage="0" bottom="0" percent="0" rank="0" text="" dxfId="85">
      <formula>OR(($A31="Samstag"),($A31="Sonntag"))</formula>
    </cfRule>
  </conditionalFormatting>
  <conditionalFormatting sqref="J31:J35">
    <cfRule type="expression" priority="88" aboveAverage="0" equalAverage="0" bottom="0" percent="0" rank="0" text="" dxfId="86">
      <formula>OR(($A31="Samstag"),($A31="Sonntag"))</formula>
    </cfRule>
  </conditionalFormatting>
  <conditionalFormatting sqref="J45:J49">
    <cfRule type="expression" priority="89" aboveAverage="0" equalAverage="0" bottom="0" percent="0" rank="0" text="" dxfId="87">
      <formula>OR(($A45="Samstag"),($A45="Sonntag"))</formula>
    </cfRule>
  </conditionalFormatting>
  <conditionalFormatting sqref="J45:J49">
    <cfRule type="expression" priority="90" aboveAverage="0" equalAverage="0" bottom="0" percent="0" rank="0" text="" dxfId="88">
      <formula>OR(($A45="Samstag"),($A45="Sonntag"))</formula>
    </cfRule>
  </conditionalFormatting>
  <conditionalFormatting sqref="K30">
    <cfRule type="expression" priority="91" aboveAverage="0" equalAverage="0" bottom="0" percent="0" rank="0" text="" dxfId="89">
      <formula>OR(($A30="Samstag"),($A30="Sonntag"))</formula>
    </cfRule>
  </conditionalFormatting>
  <conditionalFormatting sqref="K30">
    <cfRule type="expression" priority="92" aboveAverage="0" equalAverage="0" bottom="0" percent="0" rank="0" text="" dxfId="90">
      <formula>OR(($A30="Samstag"),($A30="Sonntag"))</formula>
    </cfRule>
  </conditionalFormatting>
  <conditionalFormatting sqref="K50">
    <cfRule type="expression" priority="93" aboveAverage="0" equalAverage="0" bottom="0" percent="0" rank="0" text="" dxfId="91">
      <formula>OR(($A50="Samstag"),($A50="Sonntag"))</formula>
    </cfRule>
  </conditionalFormatting>
  <conditionalFormatting sqref="K50">
    <cfRule type="expression" priority="94" aboveAverage="0" equalAverage="0" bottom="0" percent="0" rank="0" text="" dxfId="92">
      <formula>OR(($A50="Samstag"),($A50="Sonntag"))</formula>
    </cfRule>
  </conditionalFormatting>
  <conditionalFormatting sqref="K44">
    <cfRule type="expression" priority="95" aboveAverage="0" equalAverage="0" bottom="0" percent="0" rank="0" text="" dxfId="93">
      <formula>OR(($A44="Samstag"),($A44="Sonntag"))</formula>
    </cfRule>
  </conditionalFormatting>
  <conditionalFormatting sqref="K30">
    <cfRule type="expression" priority="96" aboveAverage="0" equalAverage="0" bottom="0" percent="0" rank="0" text="" dxfId="94">
      <formula>OR(($A30="Samstag"),($A30="Sonntag"))</formula>
    </cfRule>
  </conditionalFormatting>
  <conditionalFormatting sqref="K22:K23">
    <cfRule type="expression" priority="97" aboveAverage="0" equalAverage="0" bottom="0" percent="0" rank="0" text="" dxfId="95">
      <formula>OR(($A22="Samstag"),($A22="Sonntag"))</formula>
    </cfRule>
  </conditionalFormatting>
  <conditionalFormatting sqref="K22">
    <cfRule type="expression" priority="98" aboveAverage="0" equalAverage="0" bottom="0" percent="0" rank="0" text="" dxfId="96">
      <formula>OR(($A22="Samstag"),($A22="Sonntag"))</formula>
    </cfRule>
  </conditionalFormatting>
  <conditionalFormatting sqref="K23">
    <cfRule type="expression" priority="99" aboveAverage="0" equalAverage="0" bottom="0" percent="0" rank="0" text="" dxfId="97">
      <formula>OR(($A23="Samstag"),($A23="Sonntag"))</formula>
    </cfRule>
  </conditionalFormatting>
  <conditionalFormatting sqref="K37">
    <cfRule type="expression" priority="100" aboveAverage="0" equalAverage="0" bottom="0" percent="0" rank="0" text="" dxfId="98">
      <formula>OR(($A37="Samstag"),($A37="Sonntag"))</formula>
    </cfRule>
  </conditionalFormatting>
  <conditionalFormatting sqref="K37">
    <cfRule type="expression" priority="101" aboveAverage="0" equalAverage="0" bottom="0" percent="0" rank="0" text="" dxfId="99">
      <formula>OR(($A37="Samstag"),($A37="Sonntag"))</formula>
    </cfRule>
  </conditionalFormatting>
  <conditionalFormatting sqref="K37">
    <cfRule type="expression" priority="102" aboveAverage="0" equalAverage="0" bottom="0" percent="0" rank="0" text="" dxfId="100">
      <formula>OR(($A37="Samstag"),($A37="Sonntag"))</formula>
    </cfRule>
  </conditionalFormatting>
  <conditionalFormatting sqref="K44">
    <cfRule type="expression" priority="103" aboveAverage="0" equalAverage="0" bottom="0" percent="0" rank="0" text="" dxfId="101">
      <formula>OR(($A44="Samstag"),($A44="Sonntag"))</formula>
    </cfRule>
  </conditionalFormatting>
  <conditionalFormatting sqref="K44">
    <cfRule type="expression" priority="104" aboveAverage="0" equalAverage="0" bottom="0" percent="0" rank="0" text="" dxfId="102">
      <formula>OR(($A44="Samstag"),($A44="Sonntag"))</formula>
    </cfRule>
  </conditionalFormatting>
  <conditionalFormatting sqref="K20">
    <cfRule type="expression" priority="105" aboveAverage="0" equalAverage="0" bottom="0" percent="0" rank="0" text="" dxfId="103">
      <formula>OR(($A20="Samstag"),($A20="Sonntag"))</formula>
    </cfRule>
  </conditionalFormatting>
  <conditionalFormatting sqref="K20">
    <cfRule type="expression" priority="106" aboveAverage="0" equalAverage="0" bottom="0" percent="0" rank="0" text="" dxfId="104">
      <formula>OR(($A20="Samstag"),($A20="Sonntag"))</formula>
    </cfRule>
  </conditionalFormatting>
  <conditionalFormatting sqref="K29">
    <cfRule type="expression" priority="107" aboveAverage="0" equalAverage="0" bottom="0" percent="0" rank="0" text="" dxfId="105">
      <formula>OR(($A29="Samstag"),($A29="Sonntag"))</formula>
    </cfRule>
  </conditionalFormatting>
  <conditionalFormatting sqref="K29">
    <cfRule type="expression" priority="108" aboveAverage="0" equalAverage="0" bottom="0" percent="0" rank="0" text="" dxfId="106">
      <formula>OR(($A29="Samstag"),($A29="Sonntag"))</formula>
    </cfRule>
  </conditionalFormatting>
  <conditionalFormatting sqref="K36">
    <cfRule type="expression" priority="109" aboveAverage="0" equalAverage="0" bottom="0" percent="0" rank="0" text="" dxfId="107">
      <formula>OR(($A36="Samstag"),($A36="Sonntag"))</formula>
    </cfRule>
  </conditionalFormatting>
  <conditionalFormatting sqref="K36">
    <cfRule type="expression" priority="110" aboveAverage="0" equalAverage="0" bottom="0" percent="0" rank="0" text="" dxfId="108">
      <formula>OR(($A36="Samstag"),($A36="Sonntag"))</formula>
    </cfRule>
  </conditionalFormatting>
  <conditionalFormatting sqref="K43">
    <cfRule type="expression" priority="111" aboveAverage="0" equalAverage="0" bottom="0" percent="0" rank="0" text="" dxfId="109">
      <formula>OR(($A43="Samstag"),($A43="Sonntag"))</formula>
    </cfRule>
  </conditionalFormatting>
  <conditionalFormatting sqref="K43">
    <cfRule type="expression" priority="112" aboveAverage="0" equalAverage="0" bottom="0" percent="0" rank="0" text="" dxfId="110">
      <formula>OR(($A43="Samstag"),($A43="Sonntag"))</formula>
    </cfRule>
  </conditionalFormatting>
  <conditionalFormatting sqref="K38:K42">
    <cfRule type="expression" priority="113" aboveAverage="0" equalAverage="0" bottom="0" percent="0" rank="0" text="" dxfId="111">
      <formula>OR(($A38="Samstag"),($A38="Sonntag"))</formula>
    </cfRule>
  </conditionalFormatting>
  <conditionalFormatting sqref="K38:K42">
    <cfRule type="expression" priority="114" aboveAverage="0" equalAverage="0" bottom="0" percent="0" rank="0" text="" dxfId="112">
      <formula>OR(($A38="Samstag"),($A38="Sonntag"))</formula>
    </cfRule>
  </conditionalFormatting>
  <conditionalFormatting sqref="K21">
    <cfRule type="expression" priority="115" aboveAverage="0" equalAverage="0" bottom="0" percent="0" rank="0" text="" dxfId="113">
      <formula>OR(($A21="Samstag"),($A21="Sonntag"))</formula>
    </cfRule>
  </conditionalFormatting>
  <conditionalFormatting sqref="K21">
    <cfRule type="expression" priority="116" aboveAverage="0" equalAverage="0" bottom="0" percent="0" rank="0" text="" dxfId="114">
      <formula>OR(($A21="Samstag"),($A21="Sonntag"))</formula>
    </cfRule>
  </conditionalFormatting>
  <conditionalFormatting sqref="K24:K28">
    <cfRule type="expression" priority="117" aboveAverage="0" equalAverage="0" bottom="0" percent="0" rank="0" text="" dxfId="115">
      <formula>OR(($A24="Samstag"),($A24="Sonntag"))</formula>
    </cfRule>
  </conditionalFormatting>
  <conditionalFormatting sqref="K24:K28">
    <cfRule type="expression" priority="118" aboveAverage="0" equalAverage="0" bottom="0" percent="0" rank="0" text="" dxfId="116">
      <formula>OR(($A24="Samstag"),($A24="Sonntag"))</formula>
    </cfRule>
  </conditionalFormatting>
  <conditionalFormatting sqref="K31:K35">
    <cfRule type="expression" priority="119" aboveAverage="0" equalAverage="0" bottom="0" percent="0" rank="0" text="" dxfId="117">
      <formula>OR(($A31="Samstag"),($A31="Sonntag"))</formula>
    </cfRule>
  </conditionalFormatting>
  <conditionalFormatting sqref="K31:K35">
    <cfRule type="expression" priority="120" aboveAverage="0" equalAverage="0" bottom="0" percent="0" rank="0" text="" dxfId="118">
      <formula>OR(($A31="Samstag"),($A31="Sonntag"))</formula>
    </cfRule>
  </conditionalFormatting>
  <conditionalFormatting sqref="K45:K49">
    <cfRule type="expression" priority="121" aboveAverage="0" equalAverage="0" bottom="0" percent="0" rank="0" text="" dxfId="119">
      <formula>OR(($A45="Samstag"),($A45="Sonntag"))</formula>
    </cfRule>
  </conditionalFormatting>
  <conditionalFormatting sqref="K45:K49">
    <cfRule type="expression" priority="122" aboveAverage="0" equalAverage="0" bottom="0" percent="0" rank="0" text="" dxfId="120">
      <formula>OR(($A45="Samstag"),($A45="Sonntag"))</formula>
    </cfRule>
  </conditionalFormatting>
  <conditionalFormatting sqref="N11;N15">
    <cfRule type="cellIs" priority="123" operator="equal" aboveAverage="0" equalAverage="0" bottom="0" percent="0" rank="0" text="" dxfId="121">
      <formula>0</formula>
    </cfRule>
  </conditionalFormatting>
  <conditionalFormatting sqref="N11">
    <cfRule type="cellIs" priority="124" operator="equal" aboveAverage="0" equalAverage="0" bottom="0" percent="0" rank="0" text="" dxfId="122">
      <formula>$F$10</formula>
    </cfRule>
    <cfRule type="cellIs" priority="125" operator="notEqual" aboveAverage="0" equalAverage="0" bottom="0" percent="0" rank="0" text="" dxfId="123">
      <formula>$F$10</formula>
    </cfRule>
  </conditionalFormatting>
  <conditionalFormatting sqref="N15">
    <cfRule type="cellIs" priority="126" operator="notEqual" aboveAverage="0" equalAverage="0" bottom="0" percent="0" rank="0" text="" dxfId="124">
      <formula>$F$14</formula>
    </cfRule>
    <cfRule type="cellIs" priority="127" operator="equal" aboveAverage="0" equalAverage="0" bottom="0" percent="0" rank="0" text="" dxfId="125">
      <formula>$F$14</formula>
    </cfRule>
  </conditionalFormatting>
  <conditionalFormatting sqref="I20:I50">
    <cfRule type="expression" priority="128" aboveAverage="0" equalAverage="0" bottom="0" percent="0" rank="0" text="" dxfId="126">
      <formula>OR(($A20="Samstag"),($A20="Sonntag"))</formula>
    </cfRule>
  </conditionalFormatting>
  <conditionalFormatting sqref="I20:I50">
    <cfRule type="expression" priority="129" aboveAverage="0" equalAverage="0" bottom="0" percent="0" rank="0" text="" dxfId="127">
      <formula>OR(($A20="Samstag"),($A20="Sonntag"))</formula>
    </cfRule>
  </conditionalFormatting>
  <conditionalFormatting sqref="E20:E50">
    <cfRule type="expression" priority="130" aboveAverage="0" equalAverage="0" bottom="0" percent="0" rank="0" text="" dxfId="128">
      <formula>OR(($A20="Samstag"),($A20="Sonntag"))</formula>
    </cfRule>
  </conditionalFormatting>
  <dataValidations count="7">
    <dataValidation allowBlank="false" operator="between" showDropDown="false" showErrorMessage="true" showInputMessage="true" sqref="G8:I8" type="none">
      <formula1>0</formula1>
      <formula2>0</formula2>
    </dataValidation>
    <dataValidation allowBlank="true" operator="between" showDropDown="false" showErrorMessage="true" showInputMessage="true" sqref="E15:F15" type="list">
      <formula1>$B$20:$B$50</formula1>
      <formula2>0</formula2>
    </dataValidation>
    <dataValidation allowBlank="true" error="Bitte geben Sie eine Dezimalzahl ein." errorTitle="Eingabefehler" operator="between" showDropDown="false" showErrorMessage="true" showInputMessage="true" sqref="M7" type="decimal">
      <formula1>-1000</formula1>
      <formula2>1000</formula2>
    </dataValidation>
    <dataValidation allowBlank="true" operator="between" showDropDown="false" showErrorMessage="true" showInputMessage="true" sqref="I10:M10 I14:M14" type="decimal">
      <formula1>$AA$33</formula1>
      <formula2>$AA$34</formula2>
    </dataValidation>
    <dataValidation allowBlank="true" error="Bitte geben Sie eine Uhrzeit im Dezimalformat ( hh,mm ) zwischen 0,00 und 23,59 ein." errorTitle="Eingabefehler" operator="between" showDropDown="false" showErrorMessage="true" showInputMessage="true" sqref="F20:H50" type="decimal">
      <formula1>0</formula1>
      <formula2>23.59</formula2>
    </dataValidation>
    <dataValidation allowBlank="true" error="Bitte geben Sie eine positive Dezimalzahl ein." errorTitle="Eingabefehler" operator="between" showDropDown="false" showErrorMessage="true" showInputMessage="true" sqref="D20:D50" type="decimal">
      <formula1>0</formula1>
      <formula2>20</formula2>
    </dataValidation>
    <dataValidation allowBlank="true" operator="between" showDropDown="false" showErrorMessage="true" showInputMessage="true" sqref="C20:C50" type="list">
      <formula1>Vorgaben</formula1>
      <formula2>0</formula2>
    </dataValidation>
  </dataValidations>
  <printOptions headings="false" gridLines="false" gridLinesSet="true" horizontalCentered="false" verticalCentered="false"/>
  <pageMargins left="0.433333333333333" right="0.236111111111111" top="0.7375" bottom="0.540277777777778" header="0.4" footer="0.315277777777778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&amp;L&amp;8FeU-SH31-2015&amp;R&amp;8Arbeitszeitkonto - Stand: 15.04.2015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60"/>
  <sheetViews>
    <sheetView windowProtection="false" showFormulas="false" showGridLines="false" showRowColHeaders="false" showZeros="true" rightToLeft="false" tabSelected="false" showOutlineSymbols="true" defaultGridColor="true" view="normal" topLeftCell="A1" colorId="64" zoomScale="110" zoomScaleNormal="110" zoomScalePageLayoutView="55" workbookViewId="0">
      <selection pane="topLeft" activeCell="K11" activeCellId="0" sqref="K11"/>
    </sheetView>
  </sheetViews>
  <sheetFormatPr defaultRowHeight="12.8"/>
  <cols>
    <col collapsed="false" hidden="false" max="1" min="1" style="1" width="5.03643724696356"/>
    <col collapsed="false" hidden="false" max="2" min="2" style="2" width="7.2834008097166"/>
    <col collapsed="false" hidden="false" max="3" min="3" style="2" width="7.49797570850202"/>
    <col collapsed="false" hidden="false" max="8" min="4" style="2" width="7.81781376518219"/>
    <col collapsed="false" hidden="false" max="13" min="9" style="2" width="8.1417004048583"/>
    <col collapsed="false" hidden="false" max="14" min="14" style="2" width="7.49797570850202"/>
    <col collapsed="false" hidden="false" max="15" min="15" style="2" width="10.0688259109312"/>
    <col collapsed="false" hidden="false" max="16" min="16" style="3" width="7.49797570850202"/>
    <col collapsed="false" hidden="false" max="17" min="17" style="3" width="5.03643724696356"/>
    <col collapsed="false" hidden="false" max="18" min="18" style="1" width="10.1781376518219"/>
    <col collapsed="false" hidden="false" max="19" min="19" style="1" width="7.71255060728745"/>
    <col collapsed="false" hidden="false" max="20" min="20" style="1" width="7.2834008097166"/>
    <col collapsed="false" hidden="false" max="21" min="21" style="1" width="7.39271255060729"/>
    <col collapsed="false" hidden="false" max="22" min="22" style="1" width="7.92712550607287"/>
    <col collapsed="false" hidden="false" max="23" min="23" style="1" width="7.71255060728745"/>
    <col collapsed="false" hidden="false" max="24" min="24" style="1" width="8.24696356275304"/>
    <col collapsed="false" hidden="false" max="25" min="25" style="1" width="9.85425101214575"/>
    <col collapsed="false" hidden="false" max="26" min="26" style="1" width="7.2834008097166"/>
    <col collapsed="false" hidden="false" max="27" min="27" style="4" width="10.497975708502"/>
    <col collapsed="false" hidden="false" max="28" min="28" style="4" width="8.35627530364373"/>
    <col collapsed="false" hidden="false" max="29" min="29" style="1" width="11.1417004048583"/>
    <col collapsed="false" hidden="true" max="31" min="30" style="5" width="0"/>
    <col collapsed="false" hidden="true" max="34" min="32" style="6" width="0"/>
    <col collapsed="false" hidden="true" max="1025" min="35" style="7" width="0"/>
  </cols>
  <sheetData>
    <row r="1" customFormat="false" ht="11.25" hidden="false" customHeight="true" outlineLevel="0" collapsed="false">
      <c r="A1" s="0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9"/>
      <c r="Q1" s="9"/>
      <c r="R1" s="10"/>
      <c r="S1" s="10"/>
      <c r="T1" s="10"/>
      <c r="U1" s="1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8.75" hidden="false" customHeight="true" outlineLevel="0" collapsed="false">
      <c r="A2" s="0"/>
      <c r="B2" s="11" t="s">
        <v>0</v>
      </c>
      <c r="C2" s="11"/>
      <c r="D2" s="11"/>
      <c r="E2" s="11"/>
      <c r="F2" s="11"/>
      <c r="G2" s="11"/>
      <c r="H2" s="11"/>
      <c r="I2" s="11" t="s">
        <v>58</v>
      </c>
      <c r="J2" s="11"/>
      <c r="K2" s="12" t="n">
        <v>2018</v>
      </c>
      <c r="L2" s="13"/>
      <c r="M2" s="13"/>
      <c r="N2" s="13"/>
      <c r="O2" s="13"/>
      <c r="P2" s="14"/>
      <c r="Q2" s="9"/>
      <c r="R2" s="10"/>
      <c r="S2" s="10"/>
      <c r="T2" s="10"/>
      <c r="U2" s="1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1.25" hidden="false" customHeight="true" outlineLevel="0" collapsed="false">
      <c r="A3" s="0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9"/>
      <c r="Q3" s="9"/>
      <c r="R3" s="10"/>
      <c r="S3" s="10"/>
      <c r="T3" s="10"/>
      <c r="U3" s="1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5" hidden="false" customHeight="true" outlineLevel="0" collapsed="false">
      <c r="A4" s="0"/>
      <c r="B4" s="16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8"/>
      <c r="Q4" s="9"/>
      <c r="R4" s="10"/>
      <c r="S4" s="10"/>
      <c r="T4" s="10"/>
      <c r="U4" s="1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22.5" hidden="false" customHeight="true" outlineLevel="0" collapsed="false">
      <c r="A5" s="0"/>
      <c r="B5" s="19"/>
      <c r="C5" s="20" t="s">
        <v>2</v>
      </c>
      <c r="D5" s="21"/>
      <c r="E5" s="22" t="str">
        <f aca="false">April!E5</f>
        <v>Mustermann, Manfred</v>
      </c>
      <c r="F5" s="22"/>
      <c r="G5" s="22"/>
      <c r="H5" s="22"/>
      <c r="I5" s="23"/>
      <c r="J5" s="20" t="s">
        <v>4</v>
      </c>
      <c r="K5" s="23"/>
      <c r="L5" s="0"/>
      <c r="M5" s="22" t="str">
        <f aca="false">April!M5</f>
        <v>Musterbereich</v>
      </c>
      <c r="N5" s="22"/>
      <c r="O5" s="22"/>
      <c r="P5" s="24"/>
      <c r="Q5" s="25"/>
      <c r="R5" s="26"/>
      <c r="S5" s="4"/>
      <c r="T5" s="4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5" hidden="false" customHeight="false" outlineLevel="0" collapsed="false">
      <c r="A6" s="0"/>
      <c r="B6" s="27"/>
      <c r="C6" s="28"/>
      <c r="D6" s="28"/>
      <c r="E6" s="28"/>
      <c r="F6" s="28"/>
      <c r="G6" s="29"/>
      <c r="H6" s="29"/>
      <c r="I6" s="23"/>
      <c r="J6" s="23"/>
      <c r="K6" s="0"/>
      <c r="L6" s="0"/>
      <c r="M6" s="0"/>
      <c r="N6" s="0"/>
      <c r="O6" s="0"/>
      <c r="P6" s="3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22.5" hidden="false" customHeight="true" outlineLevel="0" collapsed="false">
      <c r="A7" s="0"/>
      <c r="B7" s="19"/>
      <c r="C7" s="20" t="s">
        <v>6</v>
      </c>
      <c r="D7" s="23"/>
      <c r="E7" s="31"/>
      <c r="F7" s="31"/>
      <c r="G7" s="31"/>
      <c r="H7" s="31"/>
      <c r="I7" s="23"/>
      <c r="J7" s="20" t="s">
        <v>7</v>
      </c>
      <c r="K7" s="23"/>
      <c r="L7" s="0"/>
      <c r="M7" s="32" t="n">
        <f aca="false">April!K52</f>
        <v>0</v>
      </c>
      <c r="N7" s="32"/>
      <c r="O7" s="32"/>
      <c r="P7" s="3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5" hidden="false" customHeight="false" outlineLevel="0" collapsed="false">
      <c r="A8" s="0"/>
      <c r="B8" s="33"/>
      <c r="C8" s="20"/>
      <c r="D8" s="20"/>
      <c r="E8" s="20"/>
      <c r="F8" s="28"/>
      <c r="G8" s="34"/>
      <c r="H8" s="34"/>
      <c r="I8" s="34"/>
      <c r="J8" s="0"/>
      <c r="K8" s="0"/>
      <c r="L8" s="0"/>
      <c r="M8" s="0"/>
      <c r="N8" s="0"/>
      <c r="O8" s="0"/>
      <c r="P8" s="30"/>
      <c r="Q8" s="35"/>
      <c r="R8" s="4"/>
      <c r="S8" s="4"/>
      <c r="T8" s="4"/>
      <c r="U8" s="4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5" hidden="false" customHeight="true" outlineLevel="0" collapsed="false">
      <c r="A9" s="0"/>
      <c r="B9" s="36"/>
      <c r="C9" s="37"/>
      <c r="D9" s="38"/>
      <c r="E9" s="38"/>
      <c r="F9" s="39"/>
      <c r="G9" s="39"/>
      <c r="H9" s="40" t="s">
        <v>8</v>
      </c>
      <c r="I9" s="41" t="s">
        <v>9</v>
      </c>
      <c r="J9" s="42" t="s">
        <v>10</v>
      </c>
      <c r="K9" s="43" t="s">
        <v>11</v>
      </c>
      <c r="L9" s="41" t="s">
        <v>12</v>
      </c>
      <c r="M9" s="41" t="s">
        <v>13</v>
      </c>
      <c r="N9" s="44"/>
      <c r="O9" s="45"/>
      <c r="P9" s="3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22.5" hidden="false" customHeight="true" outlineLevel="0" collapsed="false">
      <c r="A10" s="0"/>
      <c r="B10" s="36"/>
      <c r="C10" s="33" t="s">
        <v>14</v>
      </c>
      <c r="D10" s="46"/>
      <c r="E10" s="47"/>
      <c r="F10" s="48" t="n">
        <f aca="false">April!F10</f>
        <v>0</v>
      </c>
      <c r="G10" s="8"/>
      <c r="H10" s="49" t="s">
        <v>15</v>
      </c>
      <c r="I10" s="50" t="n">
        <f aca="false">$F$10/5</f>
        <v>0</v>
      </c>
      <c r="J10" s="51" t="n">
        <f aca="false">$F$10/5</f>
        <v>0</v>
      </c>
      <c r="K10" s="51" t="n">
        <f aca="false">$F$10/5</f>
        <v>0</v>
      </c>
      <c r="L10" s="51" t="n">
        <f aca="false">$F$10/5</f>
        <v>0</v>
      </c>
      <c r="M10" s="52" t="n">
        <f aca="false">$F$10/5</f>
        <v>0</v>
      </c>
      <c r="N10" s="53" t="s">
        <v>16</v>
      </c>
      <c r="O10" s="45"/>
      <c r="P10" s="3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22.5" hidden="false" customHeight="true" outlineLevel="0" collapsed="false">
      <c r="A11" s="0"/>
      <c r="B11" s="36"/>
      <c r="C11" s="54"/>
      <c r="D11" s="55"/>
      <c r="E11" s="55"/>
      <c r="F11" s="56"/>
      <c r="G11" s="56"/>
      <c r="H11" s="57" t="s">
        <v>17</v>
      </c>
      <c r="I11" s="58"/>
      <c r="J11" s="59"/>
      <c r="K11" s="59"/>
      <c r="L11" s="59"/>
      <c r="M11" s="60"/>
      <c r="N11" s="61" t="n">
        <f aca="false">SUM(I11:M11)</f>
        <v>0</v>
      </c>
      <c r="O11" s="45"/>
      <c r="P11" s="3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8.75" hidden="false" customHeight="true" outlineLevel="0" collapsed="false">
      <c r="A12" s="0"/>
      <c r="B12" s="36"/>
      <c r="C12" s="62" t="s">
        <v>18</v>
      </c>
      <c r="D12" s="20"/>
      <c r="E12" s="63"/>
      <c r="F12" s="64"/>
      <c r="G12" s="64"/>
      <c r="H12" s="0"/>
      <c r="I12" s="0"/>
      <c r="J12" s="0"/>
      <c r="K12" s="0"/>
      <c r="L12" s="0"/>
      <c r="M12" s="0"/>
      <c r="N12" s="0"/>
      <c r="O12" s="45"/>
      <c r="P12" s="3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5" hidden="false" customHeight="true" outlineLevel="0" collapsed="false">
      <c r="A13" s="0"/>
      <c r="B13" s="36"/>
      <c r="C13" s="65"/>
      <c r="D13" s="66"/>
      <c r="E13" s="67"/>
      <c r="F13" s="67"/>
      <c r="G13" s="68"/>
      <c r="H13" s="69" t="s">
        <v>19</v>
      </c>
      <c r="I13" s="70" t="s">
        <v>9</v>
      </c>
      <c r="J13" s="71" t="s">
        <v>10</v>
      </c>
      <c r="K13" s="72" t="s">
        <v>11</v>
      </c>
      <c r="L13" s="70" t="s">
        <v>12</v>
      </c>
      <c r="M13" s="70" t="s">
        <v>13</v>
      </c>
      <c r="N13" s="73"/>
      <c r="O13" s="45"/>
      <c r="P13" s="3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23.25" hidden="false" customHeight="true" outlineLevel="0" collapsed="false">
      <c r="A14" s="0"/>
      <c r="B14" s="36"/>
      <c r="C14" s="74" t="s">
        <v>20</v>
      </c>
      <c r="D14" s="75"/>
      <c r="E14" s="75"/>
      <c r="F14" s="76"/>
      <c r="G14" s="77"/>
      <c r="H14" s="78" t="s">
        <v>15</v>
      </c>
      <c r="I14" s="79" t="n">
        <f aca="false">$F$14/5</f>
        <v>0</v>
      </c>
      <c r="J14" s="80" t="n">
        <f aca="false">$F$14/5</f>
        <v>0</v>
      </c>
      <c r="K14" s="80" t="n">
        <f aca="false">$F$14/5</f>
        <v>0</v>
      </c>
      <c r="L14" s="80" t="n">
        <f aca="false">$F$14/5</f>
        <v>0</v>
      </c>
      <c r="M14" s="81" t="n">
        <f aca="false">$F$14/5</f>
        <v>0</v>
      </c>
      <c r="N14" s="82" t="s">
        <v>16</v>
      </c>
      <c r="O14" s="45"/>
      <c r="P14" s="3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22.5" hidden="false" customHeight="true" outlineLevel="0" collapsed="false">
      <c r="A15" s="0"/>
      <c r="B15" s="36"/>
      <c r="C15" s="83" t="s">
        <v>21</v>
      </c>
      <c r="D15" s="84"/>
      <c r="E15" s="85"/>
      <c r="F15" s="85"/>
      <c r="G15" s="86" t="n">
        <f aca="false">IF($E$15&lt;&gt;0,TRUE(),FALSE())</f>
        <v>0</v>
      </c>
      <c r="H15" s="87" t="s">
        <v>17</v>
      </c>
      <c r="I15" s="88"/>
      <c r="J15" s="89"/>
      <c r="K15" s="89"/>
      <c r="L15" s="89"/>
      <c r="M15" s="90"/>
      <c r="N15" s="91" t="n">
        <f aca="false">SUM(I15:M15)</f>
        <v>0</v>
      </c>
      <c r="O15" s="45"/>
      <c r="P15" s="3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5" hidden="false" customHeight="false" outlineLevel="0" collapsed="false">
      <c r="A16" s="0"/>
      <c r="B16" s="92"/>
      <c r="C16" s="93"/>
      <c r="D16" s="94"/>
      <c r="E16" s="94"/>
      <c r="F16" s="94"/>
      <c r="G16" s="94"/>
      <c r="H16" s="94"/>
      <c r="I16" s="94"/>
      <c r="J16" s="94"/>
      <c r="K16" s="95"/>
      <c r="L16" s="95"/>
      <c r="M16" s="95"/>
      <c r="N16" s="95"/>
      <c r="O16" s="95"/>
      <c r="P16" s="96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5" hidden="false" customHeight="false" outlineLevel="0" collapsed="false">
      <c r="A17" s="97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s="108" customFormat="true" ht="18.75" hidden="false" customHeight="true" outlineLevel="0" collapsed="false">
      <c r="A18" s="98"/>
      <c r="B18" s="99"/>
      <c r="C18" s="100" t="s">
        <v>22</v>
      </c>
      <c r="D18" s="100"/>
      <c r="E18" s="100"/>
      <c r="F18" s="101" t="s">
        <v>23</v>
      </c>
      <c r="G18" s="101"/>
      <c r="H18" s="101"/>
      <c r="I18" s="102" t="s">
        <v>24</v>
      </c>
      <c r="J18" s="102"/>
      <c r="K18" s="102"/>
      <c r="L18" s="102"/>
      <c r="M18" s="102"/>
      <c r="N18" s="102"/>
      <c r="O18" s="102"/>
      <c r="P18" s="102"/>
      <c r="Q18" s="103"/>
      <c r="R18" s="104"/>
      <c r="S18" s="104" t="s">
        <v>25</v>
      </c>
      <c r="T18" s="104" t="s">
        <v>26</v>
      </c>
      <c r="U18" s="104" t="s">
        <v>26</v>
      </c>
      <c r="V18" s="105" t="s">
        <v>27</v>
      </c>
      <c r="W18" s="105" t="s">
        <v>25</v>
      </c>
      <c r="X18" s="105" t="s">
        <v>25</v>
      </c>
      <c r="Y18" s="105"/>
      <c r="Z18" s="105"/>
      <c r="AA18" s="104"/>
      <c r="AB18" s="104"/>
      <c r="AC18" s="105"/>
      <c r="AD18" s="106"/>
      <c r="AE18" s="106"/>
      <c r="AF18" s="107"/>
      <c r="AG18" s="107"/>
      <c r="AH18" s="107"/>
    </row>
    <row r="19" customFormat="false" ht="18.75" hidden="false" customHeight="true" outlineLevel="0" collapsed="false">
      <c r="A19" s="109" t="n">
        <f aca="false">DATEVALUE(I2&amp;K2)</f>
        <v>43221</v>
      </c>
      <c r="B19" s="110" t="s">
        <v>28</v>
      </c>
      <c r="C19" s="111" t="s">
        <v>29</v>
      </c>
      <c r="D19" s="112" t="s">
        <v>30</v>
      </c>
      <c r="E19" s="113" t="s">
        <v>31</v>
      </c>
      <c r="F19" s="110" t="s">
        <v>32</v>
      </c>
      <c r="G19" s="114" t="s">
        <v>33</v>
      </c>
      <c r="H19" s="113" t="s">
        <v>34</v>
      </c>
      <c r="I19" s="114" t="s">
        <v>35</v>
      </c>
      <c r="J19" s="114" t="s">
        <v>36</v>
      </c>
      <c r="K19" s="114" t="s">
        <v>37</v>
      </c>
      <c r="L19" s="115" t="s">
        <v>38</v>
      </c>
      <c r="M19" s="115"/>
      <c r="N19" s="115"/>
      <c r="O19" s="115"/>
      <c r="P19" s="115"/>
      <c r="Q19" s="116"/>
      <c r="R19" s="117"/>
      <c r="S19" s="118" t="s">
        <v>39</v>
      </c>
      <c r="T19" s="118" t="s">
        <v>32</v>
      </c>
      <c r="U19" s="118" t="s">
        <v>33</v>
      </c>
      <c r="V19" s="26" t="s">
        <v>34</v>
      </c>
      <c r="W19" s="26" t="s">
        <v>40</v>
      </c>
      <c r="X19" s="26" t="s">
        <v>36</v>
      </c>
      <c r="Y19" s="26" t="s">
        <v>37</v>
      </c>
      <c r="Z19" s="119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20.25" hidden="false" customHeight="true" outlineLevel="0" collapsed="false">
      <c r="A20" s="120" t="str">
        <f aca="false">TEXT(B20,"TTTT")</f>
        <v>Dienstag</v>
      </c>
      <c r="B20" s="121" t="n">
        <f aca="false">($A$19+ROW(B1)-1)*(MONTH($A$19+1)=MONTH($A$19))</f>
        <v>43221</v>
      </c>
      <c r="C20" s="122"/>
      <c r="D20" s="123"/>
      <c r="E20" s="124" t="n">
        <f aca="false">IF(OR(A20="Samstag",A20="Sonntag",C20="UU"),"", IF(C20="SV",D20, IF(OR($E$15="",B20&lt;$E$15),IF($N$11=0,HLOOKUP($A20,$I$9:$M$10,2,0),IF($N$11=$F$10,HLOOKUP($A20,$I$9:$M$11,3,0),"FEHLER")), IF($N$15=0,HLOOKUP($A20,$I$13:$M$14,2,0),IF($N$15=$F$14,HLOOKUP($A20,$I$13:$M$15,3,0),"FEHLER")))))</f>
        <v>0</v>
      </c>
      <c r="F20" s="125"/>
      <c r="G20" s="125"/>
      <c r="H20" s="125"/>
      <c r="I20" s="126" t="n">
        <f aca="false">IF(OR(C20="K",C20="U",C20="F"),E20,IF(C20="SU",IF(H20="",D20,((V20-T20)-U20)+D20),IF(AND(H20="",E20=""),0,(V20-T20)-U20)))</f>
        <v>0</v>
      </c>
      <c r="J20" s="126" t="n">
        <f aca="false">IF(E20="",I20,I20-E20)</f>
        <v>0</v>
      </c>
      <c r="K20" s="127" t="n">
        <f aca="false">SUM($M$7,J20)</f>
        <v>0</v>
      </c>
      <c r="L20" s="128"/>
      <c r="M20" s="128"/>
      <c r="N20" s="128"/>
      <c r="O20" s="128"/>
      <c r="P20" s="128"/>
      <c r="Q20" s="129" t="n">
        <f aca="false">IF($G$15=FALSE(),FALSE(),IF($B20&gt;=$E$15,TRUE(),FALSE()))</f>
        <v>0</v>
      </c>
      <c r="R20" s="0"/>
      <c r="S20" s="130" t="n">
        <f aca="false">IF(E20="",0,INT(E20)+((E20-INT(E20))/100*60))</f>
        <v>0</v>
      </c>
      <c r="T20" s="130" t="n">
        <f aca="false">IF(F20="",0,INT(F20)+((F20-INT(F20))*100/60))</f>
        <v>0</v>
      </c>
      <c r="U20" s="130" t="n">
        <f aca="false">IF(G20="",0,INT(G20)+((G20-INT(G20))*100/60))</f>
        <v>0</v>
      </c>
      <c r="V20" s="130" t="n">
        <f aca="false">IF(H20="",0,INT(H20)+((H20-INT(H20))*100/60))</f>
        <v>0</v>
      </c>
      <c r="W20" s="130" t="n">
        <f aca="false">IF(I20="","",INT(I20)+((I20-INT(I20))/100*60))</f>
        <v>0</v>
      </c>
      <c r="X20" s="130" t="n">
        <f aca="false">IF(J20="","",INT(J20)+((J20-INT(J20))/100*60))</f>
        <v>0</v>
      </c>
      <c r="Y20" s="130" t="n">
        <f aca="false">IF(K20="","",INT(K20)+((K20-INT(K20))/100*60))</f>
        <v>0</v>
      </c>
      <c r="Z20" s="130"/>
      <c r="AA20" s="0"/>
      <c r="AB20" s="0"/>
      <c r="AC20" s="0"/>
      <c r="AD20" s="0"/>
      <c r="AE20" s="131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s="6" customFormat="true" ht="20.25" hidden="false" customHeight="true" outlineLevel="0" collapsed="false">
      <c r="A21" s="120" t="str">
        <f aca="false">TEXT(B21,"TTTT")</f>
        <v>Mittwoch</v>
      </c>
      <c r="B21" s="132" t="n">
        <f aca="false">($A$19+ROW(B2)-1)*(MONTH(B20+1)=MONTH($A$19))</f>
        <v>43222</v>
      </c>
      <c r="C21" s="133"/>
      <c r="D21" s="134"/>
      <c r="E21" s="124" t="n">
        <f aca="false">IF(OR(A21="Samstag",A21="Sonntag",C21="UU"),"", IF(C21="SV",D21, IF(OR($E$15="",B21&lt;$E$15),IF($N$11=0,HLOOKUP($A21,$I$9:$M$10,2,0),IF($N$11=$F$10,HLOOKUP($A21,$I$9:$M$11,3,0),"FEHLER")), IF($N$15=0,HLOOKUP($A21,$I$13:$M$14,2,0),IF($N$15=$F$14,HLOOKUP($A21,$I$13:$M$15,3,0),"FEHLER")))))</f>
        <v>0</v>
      </c>
      <c r="F21" s="125"/>
      <c r="G21" s="125"/>
      <c r="H21" s="125"/>
      <c r="I21" s="126" t="n">
        <f aca="false">IF(OR(C21="K",C21="U",C21="F"),E21,IF(C21="SU",IF(H21="",D21,((V21-T21)-U21)+D21),IF(AND(H21="",E21=""),0,(V21-T21)-U21)))</f>
        <v>0</v>
      </c>
      <c r="J21" s="126" t="n">
        <f aca="false">IF(E21="",I21,I21-E21)</f>
        <v>0</v>
      </c>
      <c r="K21" s="127" t="n">
        <f aca="false">SUM(K20,J21)</f>
        <v>0</v>
      </c>
      <c r="L21" s="135"/>
      <c r="M21" s="135"/>
      <c r="N21" s="135"/>
      <c r="O21" s="135"/>
      <c r="P21" s="135"/>
      <c r="Q21" s="129" t="n">
        <f aca="false">IF($G$15=FALSE(),FALSE(),IF($B21&gt;=$E$15,TRUE(),FALSE()))</f>
        <v>0</v>
      </c>
      <c r="R21" s="129"/>
      <c r="S21" s="130" t="n">
        <f aca="false">IF(E21="",0,INT(E21)+((E21-INT(E21))/100*60))</f>
        <v>0</v>
      </c>
      <c r="T21" s="130" t="n">
        <f aca="false">IF(F21="",0,INT(F21)+((F21-INT(F21))*100/60))</f>
        <v>0</v>
      </c>
      <c r="U21" s="130" t="n">
        <f aca="false">IF(G21="",0,INT(G21)+((G21-INT(G21))*100/60))</f>
        <v>0</v>
      </c>
      <c r="V21" s="130" t="n">
        <f aca="false">IF(H21="",0,INT(H21)+((H21-INT(H21))*100/60))</f>
        <v>0</v>
      </c>
      <c r="W21" s="130" t="n">
        <f aca="false">IF(I21="","",INT(I21)+((I21-INT(I21))/100*60))</f>
        <v>0</v>
      </c>
      <c r="X21" s="130" t="n">
        <f aca="false">IF(J21="","",INT(J21)+((J21-INT(J21))/100*60))</f>
        <v>0</v>
      </c>
      <c r="Y21" s="130" t="n">
        <f aca="false">IF(K21="","",INT(K21)+((K21-INT(K21))/100*60))</f>
        <v>0</v>
      </c>
      <c r="Z21" s="130"/>
      <c r="AA21" s="4"/>
      <c r="AB21" s="4"/>
      <c r="AC21" s="1"/>
      <c r="AD21" s="5"/>
      <c r="AE21" s="131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  <c r="BW21" s="7"/>
      <c r="BX21" s="7"/>
      <c r="BY21" s="7"/>
      <c r="BZ21" s="7"/>
      <c r="CA21" s="7"/>
      <c r="CB21" s="7"/>
      <c r="CC21" s="7"/>
      <c r="CD21" s="7"/>
      <c r="CE21" s="7"/>
      <c r="CF21" s="7"/>
      <c r="CG21" s="7"/>
      <c r="CH21" s="7"/>
      <c r="CI21" s="7"/>
      <c r="CJ21" s="7"/>
      <c r="CK21" s="7"/>
      <c r="CL21" s="7"/>
      <c r="CM21" s="7"/>
      <c r="CN21" s="7"/>
      <c r="CO21" s="7"/>
      <c r="CP21" s="7"/>
      <c r="CQ21" s="7"/>
      <c r="CR21" s="7"/>
      <c r="CS21" s="7"/>
      <c r="CT21" s="7"/>
      <c r="CU21" s="7"/>
      <c r="CV21" s="7"/>
      <c r="CW21" s="7"/>
      <c r="CX21" s="7"/>
      <c r="CY21" s="7"/>
      <c r="CZ21" s="7"/>
      <c r="DA21" s="7"/>
      <c r="DB21" s="7"/>
      <c r="DC21" s="7"/>
      <c r="DD21" s="7"/>
      <c r="DE21" s="7"/>
      <c r="DF21" s="7"/>
      <c r="DG21" s="7"/>
      <c r="DH21" s="7"/>
      <c r="DI21" s="7"/>
      <c r="DJ21" s="7"/>
      <c r="DK21" s="7"/>
      <c r="DL21" s="7"/>
      <c r="DM21" s="7"/>
      <c r="DN21" s="7"/>
      <c r="DO21" s="7"/>
      <c r="DP21" s="7"/>
      <c r="DQ21" s="7"/>
      <c r="DR21" s="7"/>
      <c r="DS21" s="7"/>
      <c r="DT21" s="7"/>
      <c r="DU21" s="7"/>
      <c r="DV21" s="7"/>
      <c r="DW21" s="7"/>
      <c r="DX21" s="7"/>
      <c r="DY21" s="7"/>
      <c r="DZ21" s="7"/>
      <c r="EA21" s="7"/>
      <c r="EB21" s="7"/>
      <c r="EC21" s="7"/>
      <c r="ED21" s="7"/>
      <c r="EE21" s="7"/>
      <c r="EF21" s="7"/>
      <c r="EG21" s="7"/>
      <c r="EH21" s="7"/>
      <c r="EI21" s="7"/>
      <c r="EJ21" s="7"/>
      <c r="EK21" s="7"/>
      <c r="EL21" s="7"/>
      <c r="EM21" s="7"/>
      <c r="EN21" s="7"/>
      <c r="EO21" s="7"/>
      <c r="EP21" s="7"/>
      <c r="EQ21" s="7"/>
      <c r="ER21" s="7"/>
      <c r="ES21" s="7"/>
      <c r="ET21" s="7"/>
      <c r="EU21" s="7"/>
      <c r="EV21" s="7"/>
      <c r="EW21" s="7"/>
      <c r="EX21" s="7"/>
      <c r="EY21" s="7"/>
      <c r="EZ21" s="7"/>
      <c r="FA21" s="7"/>
      <c r="FB21" s="7"/>
      <c r="FC21" s="7"/>
      <c r="FD21" s="7"/>
      <c r="FE21" s="7"/>
      <c r="FF21" s="7"/>
      <c r="FG21" s="7"/>
      <c r="FH21" s="7"/>
      <c r="FI21" s="7"/>
      <c r="FJ21" s="7"/>
      <c r="FK21" s="7"/>
      <c r="FL21" s="7"/>
      <c r="FM21" s="7"/>
      <c r="FN21" s="7"/>
      <c r="FO21" s="7"/>
      <c r="FP21" s="7"/>
      <c r="FQ21" s="7"/>
      <c r="FR21" s="7"/>
      <c r="FS21" s="7"/>
      <c r="FT21" s="7"/>
      <c r="FU21" s="7"/>
      <c r="FV21" s="7"/>
      <c r="FW21" s="7"/>
      <c r="FX21" s="7"/>
      <c r="FY21" s="7"/>
      <c r="FZ21" s="7"/>
      <c r="GA21" s="7"/>
      <c r="GB21" s="7"/>
      <c r="GC21" s="7"/>
      <c r="GD21" s="7"/>
      <c r="GE21" s="7"/>
      <c r="GF21" s="7"/>
      <c r="GG21" s="7"/>
      <c r="GH21" s="7"/>
      <c r="GI21" s="7"/>
      <c r="GJ21" s="7"/>
      <c r="GK21" s="7"/>
      <c r="GL21" s="7"/>
      <c r="GM21" s="7"/>
      <c r="GN21" s="7"/>
      <c r="GO21" s="7"/>
      <c r="GP21" s="7"/>
      <c r="GQ21" s="7"/>
      <c r="GR21" s="7"/>
      <c r="GS21" s="7"/>
      <c r="GT21" s="7"/>
      <c r="GU21" s="7"/>
      <c r="GV21" s="7"/>
      <c r="GW21" s="7"/>
      <c r="GX21" s="7"/>
      <c r="GY21" s="7"/>
      <c r="GZ21" s="7"/>
      <c r="HA21" s="7"/>
      <c r="HB21" s="7"/>
      <c r="HC21" s="7"/>
      <c r="HD21" s="7"/>
      <c r="HE21" s="7"/>
      <c r="HF21" s="7"/>
      <c r="HG21" s="7"/>
      <c r="HH21" s="7"/>
      <c r="HI21" s="7"/>
      <c r="HJ21" s="7"/>
      <c r="HK21" s="7"/>
      <c r="HL21" s="7"/>
      <c r="HM21" s="7"/>
      <c r="HN21" s="7"/>
      <c r="HO21" s="7"/>
      <c r="HP21" s="7"/>
      <c r="HQ21" s="7"/>
      <c r="HR21" s="7"/>
      <c r="HS21" s="7"/>
      <c r="HT21" s="7"/>
      <c r="HU21" s="7"/>
      <c r="HV21" s="7"/>
      <c r="HW21" s="7"/>
      <c r="HX21" s="7"/>
      <c r="HY21" s="7"/>
      <c r="HZ21" s="7"/>
      <c r="IA21" s="7"/>
      <c r="IB21" s="7"/>
      <c r="IC21" s="7"/>
      <c r="ID21" s="7"/>
      <c r="IE21" s="7"/>
      <c r="IF21" s="7"/>
      <c r="IG21" s="7"/>
      <c r="IH21" s="7"/>
      <c r="II21" s="7"/>
      <c r="IJ21" s="7"/>
      <c r="IK21" s="7"/>
      <c r="IL21" s="7"/>
      <c r="IM21" s="7"/>
      <c r="IN21" s="7"/>
      <c r="IO21" s="7"/>
      <c r="IP21" s="7"/>
      <c r="IQ21" s="7"/>
      <c r="IR21" s="7"/>
    </row>
    <row r="22" s="6" customFormat="true" ht="20.25" hidden="false" customHeight="true" outlineLevel="0" collapsed="false">
      <c r="A22" s="120" t="str">
        <f aca="false">TEXT(B22,"TTTT")</f>
        <v>Donnerstag</v>
      </c>
      <c r="B22" s="132" t="n">
        <f aca="false">($A$19+ROW(B3)-1)*(MONTH(B21+1)=MONTH($A$19))</f>
        <v>43223</v>
      </c>
      <c r="C22" s="133"/>
      <c r="D22" s="134"/>
      <c r="E22" s="124" t="n">
        <f aca="false">IF(OR(A22="Samstag",A22="Sonntag",C22="UU"),"", IF(C22="SV",D22, IF(OR($E$15="",B22&lt;$E$15),IF($N$11=0,HLOOKUP($A22,$I$9:$M$10,2,0),IF($N$11=$F$10,HLOOKUP($A22,$I$9:$M$11,3,0),"FEHLER")), IF($N$15=0,HLOOKUP($A22,$I$13:$M$14,2,0),IF($N$15=$F$14,HLOOKUP($A22,$I$13:$M$15,3,0),"FEHLER")))))</f>
        <v>0</v>
      </c>
      <c r="F22" s="125"/>
      <c r="G22" s="125"/>
      <c r="H22" s="125"/>
      <c r="I22" s="126" t="n">
        <f aca="false">IF(OR(C22="K",C22="U",C22="F"),E22,IF(C22="SU",IF(H22="",D22,((V22-T22)-U22)+D22),IF(AND(H22="",E22=""),0,(V22-T22)-U22)))</f>
        <v>0</v>
      </c>
      <c r="J22" s="126" t="n">
        <f aca="false">IF(E22="",I22,I22-E22)</f>
        <v>0</v>
      </c>
      <c r="K22" s="127" t="n">
        <f aca="false">SUM(K21,J22)</f>
        <v>0</v>
      </c>
      <c r="L22" s="135"/>
      <c r="M22" s="135"/>
      <c r="N22" s="135"/>
      <c r="O22" s="135"/>
      <c r="P22" s="135"/>
      <c r="Q22" s="129" t="n">
        <f aca="false">IF($G$15=FALSE(),FALSE(),IF($B22&gt;=$E$15,TRUE(),FALSE()))</f>
        <v>0</v>
      </c>
      <c r="R22" s="129"/>
      <c r="S22" s="130" t="n">
        <f aca="false">IF(E22="",0,INT(E22)+((E22-INT(E22))/100*60))</f>
        <v>0</v>
      </c>
      <c r="T22" s="130" t="n">
        <f aca="false">IF(F22="",0,INT(F22)+((F22-INT(F22))*100/60))</f>
        <v>0</v>
      </c>
      <c r="U22" s="130" t="n">
        <f aca="false">IF(G22="",0,INT(G22)+((G22-INT(G22))*100/60))</f>
        <v>0</v>
      </c>
      <c r="V22" s="130" t="n">
        <f aca="false">IF(H22="",0,INT(H22)+((H22-INT(H22))*100/60))</f>
        <v>0</v>
      </c>
      <c r="W22" s="130" t="n">
        <f aca="false">IF(I22="","",INT(I22)+((I22-INT(I22))/100*60))</f>
        <v>0</v>
      </c>
      <c r="X22" s="130" t="n">
        <f aca="false">IF(J22="","",INT(J22)+((J22-INT(J22))/100*60))</f>
        <v>0</v>
      </c>
      <c r="Y22" s="130" t="n">
        <f aca="false">IF(K22="","",INT(K22)+((K22-INT(K22))/100*60))</f>
        <v>0</v>
      </c>
      <c r="Z22" s="130"/>
      <c r="AA22" s="4"/>
      <c r="AB22" s="4"/>
      <c r="AC22" s="1"/>
      <c r="AD22" s="5"/>
      <c r="AE22" s="131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7"/>
      <c r="BL22" s="7"/>
      <c r="BM22" s="7"/>
      <c r="BN22" s="7"/>
      <c r="BO22" s="7"/>
      <c r="BP22" s="7"/>
      <c r="BQ22" s="7"/>
      <c r="BR22" s="7"/>
      <c r="BS22" s="7"/>
      <c r="BT22" s="7"/>
      <c r="BU22" s="7"/>
      <c r="BV22" s="7"/>
      <c r="BW22" s="7"/>
      <c r="BX22" s="7"/>
      <c r="BY22" s="7"/>
      <c r="BZ22" s="7"/>
      <c r="CA22" s="7"/>
      <c r="CB22" s="7"/>
      <c r="CC22" s="7"/>
      <c r="CD22" s="7"/>
      <c r="CE22" s="7"/>
      <c r="CF22" s="7"/>
      <c r="CG22" s="7"/>
      <c r="CH22" s="7"/>
      <c r="CI22" s="7"/>
      <c r="CJ22" s="7"/>
      <c r="CK22" s="7"/>
      <c r="CL22" s="7"/>
      <c r="CM22" s="7"/>
      <c r="CN22" s="7"/>
      <c r="CO22" s="7"/>
      <c r="CP22" s="7"/>
      <c r="CQ22" s="7"/>
      <c r="CR22" s="7"/>
      <c r="CS22" s="7"/>
      <c r="CT22" s="7"/>
      <c r="CU22" s="7"/>
      <c r="CV22" s="7"/>
      <c r="CW22" s="7"/>
      <c r="CX22" s="7"/>
      <c r="CY22" s="7"/>
      <c r="CZ22" s="7"/>
      <c r="DA22" s="7"/>
      <c r="DB22" s="7"/>
      <c r="DC22" s="7"/>
      <c r="DD22" s="7"/>
      <c r="DE22" s="7"/>
      <c r="DF22" s="7"/>
      <c r="DG22" s="7"/>
      <c r="DH22" s="7"/>
      <c r="DI22" s="7"/>
      <c r="DJ22" s="7"/>
      <c r="DK22" s="7"/>
      <c r="DL22" s="7"/>
      <c r="DM22" s="7"/>
      <c r="DN22" s="7"/>
      <c r="DO22" s="7"/>
      <c r="DP22" s="7"/>
      <c r="DQ22" s="7"/>
      <c r="DR22" s="7"/>
      <c r="DS22" s="7"/>
      <c r="DT22" s="7"/>
      <c r="DU22" s="7"/>
      <c r="DV22" s="7"/>
      <c r="DW22" s="7"/>
      <c r="DX22" s="7"/>
      <c r="DY22" s="7"/>
      <c r="DZ22" s="7"/>
      <c r="EA22" s="7"/>
      <c r="EB22" s="7"/>
      <c r="EC22" s="7"/>
      <c r="ED22" s="7"/>
      <c r="EE22" s="7"/>
      <c r="EF22" s="7"/>
      <c r="EG22" s="7"/>
      <c r="EH22" s="7"/>
      <c r="EI22" s="7"/>
      <c r="EJ22" s="7"/>
      <c r="EK22" s="7"/>
      <c r="EL22" s="7"/>
      <c r="EM22" s="7"/>
      <c r="EN22" s="7"/>
      <c r="EO22" s="7"/>
      <c r="EP22" s="7"/>
      <c r="EQ22" s="7"/>
      <c r="ER22" s="7"/>
      <c r="ES22" s="7"/>
      <c r="ET22" s="7"/>
      <c r="EU22" s="7"/>
      <c r="EV22" s="7"/>
      <c r="EW22" s="7"/>
      <c r="EX22" s="7"/>
      <c r="EY22" s="7"/>
      <c r="EZ22" s="7"/>
      <c r="FA22" s="7"/>
      <c r="FB22" s="7"/>
      <c r="FC22" s="7"/>
      <c r="FD22" s="7"/>
      <c r="FE22" s="7"/>
      <c r="FF22" s="7"/>
      <c r="FG22" s="7"/>
      <c r="FH22" s="7"/>
      <c r="FI22" s="7"/>
      <c r="FJ22" s="7"/>
      <c r="FK22" s="7"/>
      <c r="FL22" s="7"/>
      <c r="FM22" s="7"/>
      <c r="FN22" s="7"/>
      <c r="FO22" s="7"/>
      <c r="FP22" s="7"/>
      <c r="FQ22" s="7"/>
      <c r="FR22" s="7"/>
      <c r="FS22" s="7"/>
      <c r="FT22" s="7"/>
      <c r="FU22" s="7"/>
      <c r="FV22" s="7"/>
      <c r="FW22" s="7"/>
      <c r="FX22" s="7"/>
      <c r="FY22" s="7"/>
      <c r="FZ22" s="7"/>
      <c r="GA22" s="7"/>
      <c r="GB22" s="7"/>
      <c r="GC22" s="7"/>
      <c r="GD22" s="7"/>
      <c r="GE22" s="7"/>
      <c r="GF22" s="7"/>
      <c r="GG22" s="7"/>
      <c r="GH22" s="7"/>
      <c r="GI22" s="7"/>
      <c r="GJ22" s="7"/>
      <c r="GK22" s="7"/>
      <c r="GL22" s="7"/>
      <c r="GM22" s="7"/>
      <c r="GN22" s="7"/>
      <c r="GO22" s="7"/>
      <c r="GP22" s="7"/>
      <c r="GQ22" s="7"/>
      <c r="GR22" s="7"/>
      <c r="GS22" s="7"/>
      <c r="GT22" s="7"/>
      <c r="GU22" s="7"/>
      <c r="GV22" s="7"/>
      <c r="GW22" s="7"/>
      <c r="GX22" s="7"/>
      <c r="GY22" s="7"/>
      <c r="GZ22" s="7"/>
      <c r="HA22" s="7"/>
      <c r="HB22" s="7"/>
      <c r="HC22" s="7"/>
      <c r="HD22" s="7"/>
      <c r="HE22" s="7"/>
      <c r="HF22" s="7"/>
      <c r="HG22" s="7"/>
      <c r="HH22" s="7"/>
      <c r="HI22" s="7"/>
      <c r="HJ22" s="7"/>
      <c r="HK22" s="7"/>
      <c r="HL22" s="7"/>
      <c r="HM22" s="7"/>
      <c r="HN22" s="7"/>
      <c r="HO22" s="7"/>
      <c r="HP22" s="7"/>
      <c r="HQ22" s="7"/>
      <c r="HR22" s="7"/>
      <c r="HS22" s="7"/>
      <c r="HT22" s="7"/>
      <c r="HU22" s="7"/>
      <c r="HV22" s="7"/>
      <c r="HW22" s="7"/>
      <c r="HX22" s="7"/>
      <c r="HY22" s="7"/>
      <c r="HZ22" s="7"/>
      <c r="IA22" s="7"/>
      <c r="IB22" s="7"/>
      <c r="IC22" s="7"/>
      <c r="ID22" s="7"/>
      <c r="IE22" s="7"/>
      <c r="IF22" s="7"/>
      <c r="IG22" s="7"/>
      <c r="IH22" s="7"/>
      <c r="II22" s="7"/>
      <c r="IJ22" s="7"/>
      <c r="IK22" s="7"/>
      <c r="IL22" s="7"/>
      <c r="IM22" s="7"/>
      <c r="IN22" s="7"/>
      <c r="IO22" s="7"/>
      <c r="IP22" s="7"/>
      <c r="IQ22" s="7"/>
      <c r="IR22" s="7"/>
    </row>
    <row r="23" s="6" customFormat="true" ht="20.25" hidden="false" customHeight="true" outlineLevel="0" collapsed="false">
      <c r="A23" s="120" t="str">
        <f aca="false">TEXT(B23,"TTTT")</f>
        <v>Freitag</v>
      </c>
      <c r="B23" s="132" t="n">
        <f aca="false">($A$19+ROW(B4)-1)*(MONTH(B22+1)=MONTH($A$19))</f>
        <v>43224</v>
      </c>
      <c r="C23" s="133"/>
      <c r="D23" s="134"/>
      <c r="E23" s="124" t="n">
        <f aca="false">IF(OR(A23="Samstag",A23="Sonntag",C23="UU"),"", IF(C23="SV",D23, IF(OR($E$15="",B23&lt;$E$15),IF($N$11=0,HLOOKUP($A23,$I$9:$M$10,2,0),IF($N$11=$F$10,HLOOKUP($A23,$I$9:$M$11,3,0),"FEHLER")), IF($N$15=0,HLOOKUP($A23,$I$13:$M$14,2,0),IF($N$15=$F$14,HLOOKUP($A23,$I$13:$M$15,3,0),"FEHLER")))))</f>
        <v>0</v>
      </c>
      <c r="F23" s="125"/>
      <c r="G23" s="125"/>
      <c r="H23" s="125"/>
      <c r="I23" s="126" t="n">
        <f aca="false">IF(OR(C23="K",C23="U",C23="F"),E23,IF(C23="SU",IF(H23="",D23,((V23-T23)-U23)+D23),IF(AND(H23="",E23=""),0,(V23-T23)-U23)))</f>
        <v>0</v>
      </c>
      <c r="J23" s="126" t="n">
        <f aca="false">IF(E23="",I23,I23-E23)</f>
        <v>0</v>
      </c>
      <c r="K23" s="127" t="n">
        <f aca="false">SUM(K22,J23)</f>
        <v>0</v>
      </c>
      <c r="L23" s="135"/>
      <c r="M23" s="135"/>
      <c r="N23" s="135"/>
      <c r="O23" s="135"/>
      <c r="P23" s="135"/>
      <c r="Q23" s="129" t="n">
        <f aca="false">IF($G$15=FALSE(),FALSE(),IF($B23&gt;=$E$15,TRUE(),FALSE()))</f>
        <v>0</v>
      </c>
      <c r="R23" s="129"/>
      <c r="S23" s="130" t="n">
        <f aca="false">IF(E23="",0,INT(E23)+((E23-INT(E23))/100*60))</f>
        <v>0</v>
      </c>
      <c r="T23" s="130" t="n">
        <f aca="false">IF(F23="",0,INT(F23)+((F23-INT(F23))*100/60))</f>
        <v>0</v>
      </c>
      <c r="U23" s="130" t="n">
        <f aca="false">IF(G23="",0,INT(G23)+((G23-INT(G23))*100/60))</f>
        <v>0</v>
      </c>
      <c r="V23" s="130" t="n">
        <f aca="false">IF(H23="",0,INT(H23)+((H23-INT(H23))*100/60))</f>
        <v>0</v>
      </c>
      <c r="W23" s="130" t="n">
        <f aca="false">IF(I23="","",INT(I23)+((I23-INT(I23))/100*60))</f>
        <v>0</v>
      </c>
      <c r="X23" s="130" t="n">
        <f aca="false">IF(J23="","",INT(J23)+((J23-INT(J23))/100*60))</f>
        <v>0</v>
      </c>
      <c r="Y23" s="130" t="n">
        <f aca="false">IF(K23="","",INT(K23)+((K23-INT(K23))/100*60))</f>
        <v>0</v>
      </c>
      <c r="Z23" s="130"/>
      <c r="AA23" s="4"/>
      <c r="AB23" s="4"/>
      <c r="AC23" s="1"/>
      <c r="AD23" s="5"/>
      <c r="AE23" s="131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  <c r="BJ23" s="7"/>
      <c r="BK23" s="7"/>
      <c r="BL23" s="7"/>
      <c r="BM23" s="7"/>
      <c r="BN23" s="7"/>
      <c r="BO23" s="7"/>
      <c r="BP23" s="7"/>
      <c r="BQ23" s="7"/>
      <c r="BR23" s="7"/>
      <c r="BS23" s="7"/>
      <c r="BT23" s="7"/>
      <c r="BU23" s="7"/>
      <c r="BV23" s="7"/>
      <c r="BW23" s="7"/>
      <c r="BX23" s="7"/>
      <c r="BY23" s="7"/>
      <c r="BZ23" s="7"/>
      <c r="CA23" s="7"/>
      <c r="CB23" s="7"/>
      <c r="CC23" s="7"/>
      <c r="CD23" s="7"/>
      <c r="CE23" s="7"/>
      <c r="CF23" s="7"/>
      <c r="CG23" s="7"/>
      <c r="CH23" s="7"/>
      <c r="CI23" s="7"/>
      <c r="CJ23" s="7"/>
      <c r="CK23" s="7"/>
      <c r="CL23" s="7"/>
      <c r="CM23" s="7"/>
      <c r="CN23" s="7"/>
      <c r="CO23" s="7"/>
      <c r="CP23" s="7"/>
      <c r="CQ23" s="7"/>
      <c r="CR23" s="7"/>
      <c r="CS23" s="7"/>
      <c r="CT23" s="7"/>
      <c r="CU23" s="7"/>
      <c r="CV23" s="7"/>
      <c r="CW23" s="7"/>
      <c r="CX23" s="7"/>
      <c r="CY23" s="7"/>
      <c r="CZ23" s="7"/>
      <c r="DA23" s="7"/>
      <c r="DB23" s="7"/>
      <c r="DC23" s="7"/>
      <c r="DD23" s="7"/>
      <c r="DE23" s="7"/>
      <c r="DF23" s="7"/>
      <c r="DG23" s="7"/>
      <c r="DH23" s="7"/>
      <c r="DI23" s="7"/>
      <c r="DJ23" s="7"/>
      <c r="DK23" s="7"/>
      <c r="DL23" s="7"/>
      <c r="DM23" s="7"/>
      <c r="DN23" s="7"/>
      <c r="DO23" s="7"/>
      <c r="DP23" s="7"/>
      <c r="DQ23" s="7"/>
      <c r="DR23" s="7"/>
      <c r="DS23" s="7"/>
      <c r="DT23" s="7"/>
      <c r="DU23" s="7"/>
      <c r="DV23" s="7"/>
      <c r="DW23" s="7"/>
      <c r="DX23" s="7"/>
      <c r="DY23" s="7"/>
      <c r="DZ23" s="7"/>
      <c r="EA23" s="7"/>
      <c r="EB23" s="7"/>
      <c r="EC23" s="7"/>
      <c r="ED23" s="7"/>
      <c r="EE23" s="7"/>
      <c r="EF23" s="7"/>
      <c r="EG23" s="7"/>
      <c r="EH23" s="7"/>
      <c r="EI23" s="7"/>
      <c r="EJ23" s="7"/>
      <c r="EK23" s="7"/>
      <c r="EL23" s="7"/>
      <c r="EM23" s="7"/>
      <c r="EN23" s="7"/>
      <c r="EO23" s="7"/>
      <c r="EP23" s="7"/>
      <c r="EQ23" s="7"/>
      <c r="ER23" s="7"/>
      <c r="ES23" s="7"/>
      <c r="ET23" s="7"/>
      <c r="EU23" s="7"/>
      <c r="EV23" s="7"/>
      <c r="EW23" s="7"/>
      <c r="EX23" s="7"/>
      <c r="EY23" s="7"/>
      <c r="EZ23" s="7"/>
      <c r="FA23" s="7"/>
      <c r="FB23" s="7"/>
      <c r="FC23" s="7"/>
      <c r="FD23" s="7"/>
      <c r="FE23" s="7"/>
      <c r="FF23" s="7"/>
      <c r="FG23" s="7"/>
      <c r="FH23" s="7"/>
      <c r="FI23" s="7"/>
      <c r="FJ23" s="7"/>
      <c r="FK23" s="7"/>
      <c r="FL23" s="7"/>
      <c r="FM23" s="7"/>
      <c r="FN23" s="7"/>
      <c r="FO23" s="7"/>
      <c r="FP23" s="7"/>
      <c r="FQ23" s="7"/>
      <c r="FR23" s="7"/>
      <c r="FS23" s="7"/>
      <c r="FT23" s="7"/>
      <c r="FU23" s="7"/>
      <c r="FV23" s="7"/>
      <c r="FW23" s="7"/>
      <c r="FX23" s="7"/>
      <c r="FY23" s="7"/>
      <c r="FZ23" s="7"/>
      <c r="GA23" s="7"/>
      <c r="GB23" s="7"/>
      <c r="GC23" s="7"/>
      <c r="GD23" s="7"/>
      <c r="GE23" s="7"/>
      <c r="GF23" s="7"/>
      <c r="GG23" s="7"/>
      <c r="GH23" s="7"/>
      <c r="GI23" s="7"/>
      <c r="GJ23" s="7"/>
      <c r="GK23" s="7"/>
      <c r="GL23" s="7"/>
      <c r="GM23" s="7"/>
      <c r="GN23" s="7"/>
      <c r="GO23" s="7"/>
      <c r="GP23" s="7"/>
      <c r="GQ23" s="7"/>
      <c r="GR23" s="7"/>
      <c r="GS23" s="7"/>
      <c r="GT23" s="7"/>
      <c r="GU23" s="7"/>
      <c r="GV23" s="7"/>
      <c r="GW23" s="7"/>
      <c r="GX23" s="7"/>
      <c r="GY23" s="7"/>
      <c r="GZ23" s="7"/>
      <c r="HA23" s="7"/>
      <c r="HB23" s="7"/>
      <c r="HC23" s="7"/>
      <c r="HD23" s="7"/>
      <c r="HE23" s="7"/>
      <c r="HF23" s="7"/>
      <c r="HG23" s="7"/>
      <c r="HH23" s="7"/>
      <c r="HI23" s="7"/>
      <c r="HJ23" s="7"/>
      <c r="HK23" s="7"/>
      <c r="HL23" s="7"/>
      <c r="HM23" s="7"/>
      <c r="HN23" s="7"/>
      <c r="HO23" s="7"/>
      <c r="HP23" s="7"/>
      <c r="HQ23" s="7"/>
      <c r="HR23" s="7"/>
      <c r="HS23" s="7"/>
      <c r="HT23" s="7"/>
      <c r="HU23" s="7"/>
      <c r="HV23" s="7"/>
      <c r="HW23" s="7"/>
      <c r="HX23" s="7"/>
      <c r="HY23" s="7"/>
      <c r="HZ23" s="7"/>
      <c r="IA23" s="7"/>
      <c r="IB23" s="7"/>
      <c r="IC23" s="7"/>
      <c r="ID23" s="7"/>
      <c r="IE23" s="7"/>
      <c r="IF23" s="7"/>
      <c r="IG23" s="7"/>
      <c r="IH23" s="7"/>
      <c r="II23" s="7"/>
      <c r="IJ23" s="7"/>
      <c r="IK23" s="7"/>
      <c r="IL23" s="7"/>
      <c r="IM23" s="7"/>
      <c r="IN23" s="7"/>
      <c r="IO23" s="7"/>
      <c r="IP23" s="7"/>
      <c r="IQ23" s="7"/>
      <c r="IR23" s="7"/>
    </row>
    <row r="24" s="6" customFormat="true" ht="20.25" hidden="false" customHeight="true" outlineLevel="0" collapsed="false">
      <c r="A24" s="120" t="str">
        <f aca="false">TEXT(B24,"TTTT")</f>
        <v>Samstag</v>
      </c>
      <c r="B24" s="132" t="n">
        <f aca="false">($A$19+ROW(B5)-1)*(MONTH(B23+1)=MONTH($A$19))</f>
        <v>43225</v>
      </c>
      <c r="C24" s="133"/>
      <c r="D24" s="134"/>
      <c r="E24" s="124" t="str">
        <f aca="false">IF(OR(A24="Samstag",A24="Sonntag",C24="UU"),"", IF(C24="SV",D24, IF(OR($E$15="",B24&lt;$E$15),IF($N$11=0,HLOOKUP($A24,$I$9:$M$10,2,0),IF($N$11=$F$10,HLOOKUP($A24,$I$9:$M$11,3,0),"FEHLER")), IF($N$15=0,HLOOKUP($A24,$I$13:$M$14,2,0),IF($N$15=$F$14,HLOOKUP($A24,$I$13:$M$15,3,0),"FEHLER")))))</f>
        <v/>
      </c>
      <c r="F24" s="125"/>
      <c r="G24" s="125"/>
      <c r="H24" s="125"/>
      <c r="I24" s="126" t="n">
        <f aca="false">IF(OR(C24="K",C24="U",C24="F"),E24,IF(C24="SU",IF(H24="",D24,((V24-T24)-U24)+D24),IF(AND(H24="",E24=""),0,(V24-T24)-U24)))</f>
        <v>0</v>
      </c>
      <c r="J24" s="126" t="n">
        <f aca="false">IF(E24="",I24,I24-E24)</f>
        <v>0</v>
      </c>
      <c r="K24" s="127" t="n">
        <f aca="false">SUM(K23,J24)</f>
        <v>0</v>
      </c>
      <c r="L24" s="135"/>
      <c r="M24" s="135"/>
      <c r="N24" s="135"/>
      <c r="O24" s="135"/>
      <c r="P24" s="135"/>
      <c r="Q24" s="129" t="n">
        <f aca="false">IF($G$15=FALSE(),FALSE(),IF($B24&gt;=$E$15,TRUE(),FALSE()))</f>
        <v>0</v>
      </c>
      <c r="R24" s="129"/>
      <c r="S24" s="130" t="n">
        <f aca="false">IF(E24="",0,INT(E24)+((E24-INT(E24))/100*60))</f>
        <v>0</v>
      </c>
      <c r="T24" s="130" t="n">
        <f aca="false">IF(F24="",0,INT(F24)+((F24-INT(F24))*100/60))</f>
        <v>0</v>
      </c>
      <c r="U24" s="130" t="n">
        <f aca="false">IF(G24="",0,INT(G24)+((G24-INT(G24))*100/60))</f>
        <v>0</v>
      </c>
      <c r="V24" s="130" t="n">
        <f aca="false">IF(H24="",0,INT(H24)+((H24-INT(H24))*100/60))</f>
        <v>0</v>
      </c>
      <c r="W24" s="130" t="n">
        <f aca="false">IF(I24="","",INT(I24)+((I24-INT(I24))/100*60))</f>
        <v>0</v>
      </c>
      <c r="X24" s="130" t="n">
        <f aca="false">IF(J24="","",INT(J24)+((J24-INT(J24))/100*60))</f>
        <v>0</v>
      </c>
      <c r="Y24" s="130" t="n">
        <f aca="false">IF(K24="","",INT(K24)+((K24-INT(K24))/100*60))</f>
        <v>0</v>
      </c>
      <c r="Z24" s="130"/>
      <c r="AA24" s="4"/>
      <c r="AB24" s="4"/>
      <c r="AC24" s="1"/>
      <c r="AD24" s="5"/>
      <c r="AE24" s="131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7"/>
      <c r="BL24" s="7"/>
      <c r="BM24" s="7"/>
      <c r="BN24" s="7"/>
      <c r="BO24" s="7"/>
      <c r="BP24" s="7"/>
      <c r="BQ24" s="7"/>
      <c r="BR24" s="7"/>
      <c r="BS24" s="7"/>
      <c r="BT24" s="7"/>
      <c r="BU24" s="7"/>
      <c r="BV24" s="7"/>
      <c r="BW24" s="7"/>
      <c r="BX24" s="7"/>
      <c r="BY24" s="7"/>
      <c r="BZ24" s="7"/>
      <c r="CA24" s="7"/>
      <c r="CB24" s="7"/>
      <c r="CC24" s="7"/>
      <c r="CD24" s="7"/>
      <c r="CE24" s="7"/>
      <c r="CF24" s="7"/>
      <c r="CG24" s="7"/>
      <c r="CH24" s="7"/>
      <c r="CI24" s="7"/>
      <c r="CJ24" s="7"/>
      <c r="CK24" s="7"/>
      <c r="CL24" s="7"/>
      <c r="CM24" s="7"/>
      <c r="CN24" s="7"/>
      <c r="CO24" s="7"/>
      <c r="CP24" s="7"/>
      <c r="CQ24" s="7"/>
      <c r="CR24" s="7"/>
      <c r="CS24" s="7"/>
      <c r="CT24" s="7"/>
      <c r="CU24" s="7"/>
      <c r="CV24" s="7"/>
      <c r="CW24" s="7"/>
      <c r="CX24" s="7"/>
      <c r="CY24" s="7"/>
      <c r="CZ24" s="7"/>
      <c r="DA24" s="7"/>
      <c r="DB24" s="7"/>
      <c r="DC24" s="7"/>
      <c r="DD24" s="7"/>
      <c r="DE24" s="7"/>
      <c r="DF24" s="7"/>
      <c r="DG24" s="7"/>
      <c r="DH24" s="7"/>
      <c r="DI24" s="7"/>
      <c r="DJ24" s="7"/>
      <c r="DK24" s="7"/>
      <c r="DL24" s="7"/>
      <c r="DM24" s="7"/>
      <c r="DN24" s="7"/>
      <c r="DO24" s="7"/>
      <c r="DP24" s="7"/>
      <c r="DQ24" s="7"/>
      <c r="DR24" s="7"/>
      <c r="DS24" s="7"/>
      <c r="DT24" s="7"/>
      <c r="DU24" s="7"/>
      <c r="DV24" s="7"/>
      <c r="DW24" s="7"/>
      <c r="DX24" s="7"/>
      <c r="DY24" s="7"/>
      <c r="DZ24" s="7"/>
      <c r="EA24" s="7"/>
      <c r="EB24" s="7"/>
      <c r="EC24" s="7"/>
      <c r="ED24" s="7"/>
      <c r="EE24" s="7"/>
      <c r="EF24" s="7"/>
      <c r="EG24" s="7"/>
      <c r="EH24" s="7"/>
      <c r="EI24" s="7"/>
      <c r="EJ24" s="7"/>
      <c r="EK24" s="7"/>
      <c r="EL24" s="7"/>
      <c r="EM24" s="7"/>
      <c r="EN24" s="7"/>
      <c r="EO24" s="7"/>
      <c r="EP24" s="7"/>
      <c r="EQ24" s="7"/>
      <c r="ER24" s="7"/>
      <c r="ES24" s="7"/>
      <c r="ET24" s="7"/>
      <c r="EU24" s="7"/>
      <c r="EV24" s="7"/>
      <c r="EW24" s="7"/>
      <c r="EX24" s="7"/>
      <c r="EY24" s="7"/>
      <c r="EZ24" s="7"/>
      <c r="FA24" s="7"/>
      <c r="FB24" s="7"/>
      <c r="FC24" s="7"/>
      <c r="FD24" s="7"/>
      <c r="FE24" s="7"/>
      <c r="FF24" s="7"/>
      <c r="FG24" s="7"/>
      <c r="FH24" s="7"/>
      <c r="FI24" s="7"/>
      <c r="FJ24" s="7"/>
      <c r="FK24" s="7"/>
      <c r="FL24" s="7"/>
      <c r="FM24" s="7"/>
      <c r="FN24" s="7"/>
      <c r="FO24" s="7"/>
      <c r="FP24" s="7"/>
      <c r="FQ24" s="7"/>
      <c r="FR24" s="7"/>
      <c r="FS24" s="7"/>
      <c r="FT24" s="7"/>
      <c r="FU24" s="7"/>
      <c r="FV24" s="7"/>
      <c r="FW24" s="7"/>
      <c r="FX24" s="7"/>
      <c r="FY24" s="7"/>
      <c r="FZ24" s="7"/>
      <c r="GA24" s="7"/>
      <c r="GB24" s="7"/>
      <c r="GC24" s="7"/>
      <c r="GD24" s="7"/>
      <c r="GE24" s="7"/>
      <c r="GF24" s="7"/>
      <c r="GG24" s="7"/>
      <c r="GH24" s="7"/>
      <c r="GI24" s="7"/>
      <c r="GJ24" s="7"/>
      <c r="GK24" s="7"/>
      <c r="GL24" s="7"/>
      <c r="GM24" s="7"/>
      <c r="GN24" s="7"/>
      <c r="GO24" s="7"/>
      <c r="GP24" s="7"/>
      <c r="GQ24" s="7"/>
      <c r="GR24" s="7"/>
      <c r="GS24" s="7"/>
      <c r="GT24" s="7"/>
      <c r="GU24" s="7"/>
      <c r="GV24" s="7"/>
      <c r="GW24" s="7"/>
      <c r="GX24" s="7"/>
      <c r="GY24" s="7"/>
      <c r="GZ24" s="7"/>
      <c r="HA24" s="7"/>
      <c r="HB24" s="7"/>
      <c r="HC24" s="7"/>
      <c r="HD24" s="7"/>
      <c r="HE24" s="7"/>
      <c r="HF24" s="7"/>
      <c r="HG24" s="7"/>
      <c r="HH24" s="7"/>
      <c r="HI24" s="7"/>
      <c r="HJ24" s="7"/>
      <c r="HK24" s="7"/>
      <c r="HL24" s="7"/>
      <c r="HM24" s="7"/>
      <c r="HN24" s="7"/>
      <c r="HO24" s="7"/>
      <c r="HP24" s="7"/>
      <c r="HQ24" s="7"/>
      <c r="HR24" s="7"/>
      <c r="HS24" s="7"/>
      <c r="HT24" s="7"/>
      <c r="HU24" s="7"/>
      <c r="HV24" s="7"/>
      <c r="HW24" s="7"/>
      <c r="HX24" s="7"/>
      <c r="HY24" s="7"/>
      <c r="HZ24" s="7"/>
      <c r="IA24" s="7"/>
      <c r="IB24" s="7"/>
      <c r="IC24" s="7"/>
      <c r="ID24" s="7"/>
      <c r="IE24" s="7"/>
      <c r="IF24" s="7"/>
      <c r="IG24" s="7"/>
      <c r="IH24" s="7"/>
      <c r="II24" s="7"/>
      <c r="IJ24" s="7"/>
      <c r="IK24" s="7"/>
      <c r="IL24" s="7"/>
      <c r="IM24" s="7"/>
      <c r="IN24" s="7"/>
      <c r="IO24" s="7"/>
      <c r="IP24" s="7"/>
      <c r="IQ24" s="7"/>
      <c r="IR24" s="7"/>
    </row>
    <row r="25" s="6" customFormat="true" ht="20.25" hidden="false" customHeight="true" outlineLevel="0" collapsed="false">
      <c r="A25" s="120" t="str">
        <f aca="false">TEXT(B25,"TTTT")</f>
        <v>Sonntag</v>
      </c>
      <c r="B25" s="132" t="n">
        <f aca="false">($A$19+ROW(B6)-1)*(MONTH(B24+1)=MONTH($A$19))</f>
        <v>43226</v>
      </c>
      <c r="C25" s="133"/>
      <c r="D25" s="134"/>
      <c r="E25" s="124" t="str">
        <f aca="false">IF(OR(A25="Samstag",A25="Sonntag",C25="UU"),"", IF(C25="SV",D25, IF(OR($E$15="",B25&lt;$E$15),IF($N$11=0,HLOOKUP($A25,$I$9:$M$10,2,0),IF($N$11=$F$10,HLOOKUP($A25,$I$9:$M$11,3,0),"FEHLER")), IF($N$15=0,HLOOKUP($A25,$I$13:$M$14,2,0),IF($N$15=$F$14,HLOOKUP($A25,$I$13:$M$15,3,0),"FEHLER")))))</f>
        <v/>
      </c>
      <c r="F25" s="125"/>
      <c r="G25" s="125"/>
      <c r="H25" s="125"/>
      <c r="I25" s="126" t="n">
        <f aca="false">IF(OR(C25="K",C25="U",C25="F"),E25,IF(C25="SU",IF(H25="",D25,((V25-T25)-U25)+D25),IF(AND(H25="",E25=""),0,(V25-T25)-U25)))</f>
        <v>0</v>
      </c>
      <c r="J25" s="126" t="n">
        <f aca="false">IF(E25="",I25,I25-E25)</f>
        <v>0</v>
      </c>
      <c r="K25" s="127" t="n">
        <f aca="false">SUM(K24,J25)</f>
        <v>0</v>
      </c>
      <c r="L25" s="135"/>
      <c r="M25" s="135"/>
      <c r="N25" s="135"/>
      <c r="O25" s="135"/>
      <c r="P25" s="135"/>
      <c r="Q25" s="129" t="n">
        <f aca="false">IF($G$15=FALSE(),FALSE(),IF($B25&gt;=$E$15,TRUE(),FALSE()))</f>
        <v>0</v>
      </c>
      <c r="R25" s="129"/>
      <c r="S25" s="130" t="n">
        <f aca="false">IF(E25="",0,INT(E25)+((E25-INT(E25))/100*60))</f>
        <v>0</v>
      </c>
      <c r="T25" s="130" t="n">
        <f aca="false">IF(F25="",0,INT(F25)+((F25-INT(F25))*100/60))</f>
        <v>0</v>
      </c>
      <c r="U25" s="130" t="n">
        <f aca="false">IF(G25="",0,INT(G25)+((G25-INT(G25))*100/60))</f>
        <v>0</v>
      </c>
      <c r="V25" s="130" t="n">
        <f aca="false">IF(H25="",0,INT(H25)+((H25-INT(H25))*100/60))</f>
        <v>0</v>
      </c>
      <c r="W25" s="130" t="n">
        <f aca="false">IF(I25="","",INT(I25)+((I25-INT(I25))/100*60))</f>
        <v>0</v>
      </c>
      <c r="X25" s="130" t="n">
        <f aca="false">IF(J25="","",INT(J25)+((J25-INT(J25))/100*60))</f>
        <v>0</v>
      </c>
      <c r="Y25" s="130" t="n">
        <f aca="false">IF(K25="","",INT(K25)+((K25-INT(K25))/100*60))</f>
        <v>0</v>
      </c>
      <c r="Z25" s="130"/>
      <c r="AA25" s="4"/>
      <c r="AB25" s="4"/>
      <c r="AC25" s="1"/>
      <c r="AD25" s="5"/>
      <c r="AE25" s="131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  <c r="BJ25" s="7"/>
      <c r="BK25" s="7"/>
      <c r="BL25" s="7"/>
      <c r="BM25" s="7"/>
      <c r="BN25" s="7"/>
      <c r="BO25" s="7"/>
      <c r="BP25" s="7"/>
      <c r="BQ25" s="7"/>
      <c r="BR25" s="7"/>
      <c r="BS25" s="7"/>
      <c r="BT25" s="7"/>
      <c r="BU25" s="7"/>
      <c r="BV25" s="7"/>
      <c r="BW25" s="7"/>
      <c r="BX25" s="7"/>
      <c r="BY25" s="7"/>
      <c r="BZ25" s="7"/>
      <c r="CA25" s="7"/>
      <c r="CB25" s="7"/>
      <c r="CC25" s="7"/>
      <c r="CD25" s="7"/>
      <c r="CE25" s="7"/>
      <c r="CF25" s="7"/>
      <c r="CG25" s="7"/>
      <c r="CH25" s="7"/>
      <c r="CI25" s="7"/>
      <c r="CJ25" s="7"/>
      <c r="CK25" s="7"/>
      <c r="CL25" s="7"/>
      <c r="CM25" s="7"/>
      <c r="CN25" s="7"/>
      <c r="CO25" s="7"/>
      <c r="CP25" s="7"/>
      <c r="CQ25" s="7"/>
      <c r="CR25" s="7"/>
      <c r="CS25" s="7"/>
      <c r="CT25" s="7"/>
      <c r="CU25" s="7"/>
      <c r="CV25" s="7"/>
      <c r="CW25" s="7"/>
      <c r="CX25" s="7"/>
      <c r="CY25" s="7"/>
      <c r="CZ25" s="7"/>
      <c r="DA25" s="7"/>
      <c r="DB25" s="7"/>
      <c r="DC25" s="7"/>
      <c r="DD25" s="7"/>
      <c r="DE25" s="7"/>
      <c r="DF25" s="7"/>
      <c r="DG25" s="7"/>
      <c r="DH25" s="7"/>
      <c r="DI25" s="7"/>
      <c r="DJ25" s="7"/>
      <c r="DK25" s="7"/>
      <c r="DL25" s="7"/>
      <c r="DM25" s="7"/>
      <c r="DN25" s="7"/>
      <c r="DO25" s="7"/>
      <c r="DP25" s="7"/>
      <c r="DQ25" s="7"/>
      <c r="DR25" s="7"/>
      <c r="DS25" s="7"/>
      <c r="DT25" s="7"/>
      <c r="DU25" s="7"/>
      <c r="DV25" s="7"/>
      <c r="DW25" s="7"/>
      <c r="DX25" s="7"/>
      <c r="DY25" s="7"/>
      <c r="DZ25" s="7"/>
      <c r="EA25" s="7"/>
      <c r="EB25" s="7"/>
      <c r="EC25" s="7"/>
      <c r="ED25" s="7"/>
      <c r="EE25" s="7"/>
      <c r="EF25" s="7"/>
      <c r="EG25" s="7"/>
      <c r="EH25" s="7"/>
      <c r="EI25" s="7"/>
      <c r="EJ25" s="7"/>
      <c r="EK25" s="7"/>
      <c r="EL25" s="7"/>
      <c r="EM25" s="7"/>
      <c r="EN25" s="7"/>
      <c r="EO25" s="7"/>
      <c r="EP25" s="7"/>
      <c r="EQ25" s="7"/>
      <c r="ER25" s="7"/>
      <c r="ES25" s="7"/>
      <c r="ET25" s="7"/>
      <c r="EU25" s="7"/>
      <c r="EV25" s="7"/>
      <c r="EW25" s="7"/>
      <c r="EX25" s="7"/>
      <c r="EY25" s="7"/>
      <c r="EZ25" s="7"/>
      <c r="FA25" s="7"/>
      <c r="FB25" s="7"/>
      <c r="FC25" s="7"/>
      <c r="FD25" s="7"/>
      <c r="FE25" s="7"/>
      <c r="FF25" s="7"/>
      <c r="FG25" s="7"/>
      <c r="FH25" s="7"/>
      <c r="FI25" s="7"/>
      <c r="FJ25" s="7"/>
      <c r="FK25" s="7"/>
      <c r="FL25" s="7"/>
      <c r="FM25" s="7"/>
      <c r="FN25" s="7"/>
      <c r="FO25" s="7"/>
      <c r="FP25" s="7"/>
      <c r="FQ25" s="7"/>
      <c r="FR25" s="7"/>
      <c r="FS25" s="7"/>
      <c r="FT25" s="7"/>
      <c r="FU25" s="7"/>
      <c r="FV25" s="7"/>
      <c r="FW25" s="7"/>
      <c r="FX25" s="7"/>
      <c r="FY25" s="7"/>
      <c r="FZ25" s="7"/>
      <c r="GA25" s="7"/>
      <c r="GB25" s="7"/>
      <c r="GC25" s="7"/>
      <c r="GD25" s="7"/>
      <c r="GE25" s="7"/>
      <c r="GF25" s="7"/>
      <c r="GG25" s="7"/>
      <c r="GH25" s="7"/>
      <c r="GI25" s="7"/>
      <c r="GJ25" s="7"/>
      <c r="GK25" s="7"/>
      <c r="GL25" s="7"/>
      <c r="GM25" s="7"/>
      <c r="GN25" s="7"/>
      <c r="GO25" s="7"/>
      <c r="GP25" s="7"/>
      <c r="GQ25" s="7"/>
      <c r="GR25" s="7"/>
      <c r="GS25" s="7"/>
      <c r="GT25" s="7"/>
      <c r="GU25" s="7"/>
      <c r="GV25" s="7"/>
      <c r="GW25" s="7"/>
      <c r="GX25" s="7"/>
      <c r="GY25" s="7"/>
      <c r="GZ25" s="7"/>
      <c r="HA25" s="7"/>
      <c r="HB25" s="7"/>
      <c r="HC25" s="7"/>
      <c r="HD25" s="7"/>
      <c r="HE25" s="7"/>
      <c r="HF25" s="7"/>
      <c r="HG25" s="7"/>
      <c r="HH25" s="7"/>
      <c r="HI25" s="7"/>
      <c r="HJ25" s="7"/>
      <c r="HK25" s="7"/>
      <c r="HL25" s="7"/>
      <c r="HM25" s="7"/>
      <c r="HN25" s="7"/>
      <c r="HO25" s="7"/>
      <c r="HP25" s="7"/>
      <c r="HQ25" s="7"/>
      <c r="HR25" s="7"/>
      <c r="HS25" s="7"/>
      <c r="HT25" s="7"/>
      <c r="HU25" s="7"/>
      <c r="HV25" s="7"/>
      <c r="HW25" s="7"/>
      <c r="HX25" s="7"/>
      <c r="HY25" s="7"/>
      <c r="HZ25" s="7"/>
      <c r="IA25" s="7"/>
      <c r="IB25" s="7"/>
      <c r="IC25" s="7"/>
      <c r="ID25" s="7"/>
      <c r="IE25" s="7"/>
      <c r="IF25" s="7"/>
      <c r="IG25" s="7"/>
      <c r="IH25" s="7"/>
      <c r="II25" s="7"/>
      <c r="IJ25" s="7"/>
      <c r="IK25" s="7"/>
      <c r="IL25" s="7"/>
      <c r="IM25" s="7"/>
      <c r="IN25" s="7"/>
      <c r="IO25" s="7"/>
      <c r="IP25" s="7"/>
      <c r="IQ25" s="7"/>
      <c r="IR25" s="7"/>
    </row>
    <row r="26" s="6" customFormat="true" ht="20.25" hidden="false" customHeight="true" outlineLevel="0" collapsed="false">
      <c r="A26" s="120" t="str">
        <f aca="false">TEXT(B26,"TTTT")</f>
        <v>Montag</v>
      </c>
      <c r="B26" s="132" t="n">
        <f aca="false">($A$19+ROW(B7)-1)*(MONTH(B25+1)=MONTH($A$19))</f>
        <v>43227</v>
      </c>
      <c r="C26" s="133"/>
      <c r="D26" s="134"/>
      <c r="E26" s="124" t="n">
        <f aca="false">IF(OR(A26="Samstag",A26="Sonntag",C26="UU"),"", IF(C26="SV",D26, IF(OR($E$15="",B26&lt;$E$15),IF($N$11=0,HLOOKUP($A26,$I$9:$M$10,2,0),IF($N$11=$F$10,HLOOKUP($A26,$I$9:$M$11,3,0),"FEHLER")), IF($N$15=0,HLOOKUP($A26,$I$13:$M$14,2,0),IF($N$15=$F$14,HLOOKUP($A26,$I$13:$M$15,3,0),"FEHLER")))))</f>
        <v>0</v>
      </c>
      <c r="F26" s="125"/>
      <c r="G26" s="125"/>
      <c r="H26" s="125"/>
      <c r="I26" s="126" t="n">
        <f aca="false">IF(OR(C26="K",C26="U",C26="F"),E26,IF(C26="SU",IF(H26="",D26,((V26-T26)-U26)+D26),IF(AND(H26="",E26=""),0,(V26-T26)-U26)))</f>
        <v>0</v>
      </c>
      <c r="J26" s="126" t="n">
        <f aca="false">IF(E26="",I26,I26-E26)</f>
        <v>0</v>
      </c>
      <c r="K26" s="127" t="n">
        <f aca="false">SUM(K25,J26)</f>
        <v>0</v>
      </c>
      <c r="L26" s="135"/>
      <c r="M26" s="135"/>
      <c r="N26" s="135"/>
      <c r="O26" s="135"/>
      <c r="P26" s="135"/>
      <c r="Q26" s="129" t="n">
        <f aca="false">IF($G$15=FALSE(),FALSE(),IF($B26&gt;=$E$15,TRUE(),FALSE()))</f>
        <v>0</v>
      </c>
      <c r="R26" s="129"/>
      <c r="S26" s="130" t="n">
        <f aca="false">IF(E26="",0,INT(E26)+((E26-INT(E26))/100*60))</f>
        <v>0</v>
      </c>
      <c r="T26" s="130" t="n">
        <f aca="false">IF(F26="",0,INT(F26)+((F26-INT(F26))*100/60))</f>
        <v>0</v>
      </c>
      <c r="U26" s="130" t="n">
        <f aca="false">IF(G26="",0,INT(G26)+((G26-INT(G26))*100/60))</f>
        <v>0</v>
      </c>
      <c r="V26" s="130" t="n">
        <f aca="false">IF(H26="",0,INT(H26)+((H26-INT(H26))*100/60))</f>
        <v>0</v>
      </c>
      <c r="W26" s="130" t="n">
        <f aca="false">IF(I26="","",INT(I26)+((I26-INT(I26))/100*60))</f>
        <v>0</v>
      </c>
      <c r="X26" s="130" t="n">
        <f aca="false">IF(J26="","",INT(J26)+((J26-INT(J26))/100*60))</f>
        <v>0</v>
      </c>
      <c r="Y26" s="130" t="n">
        <f aca="false">IF(K26="","",INT(K26)+((K26-INT(K26))/100*60))</f>
        <v>0</v>
      </c>
      <c r="Z26" s="130"/>
      <c r="AA26" s="4"/>
      <c r="AB26" s="4"/>
      <c r="AC26" s="1"/>
      <c r="AD26" s="5"/>
      <c r="AE26" s="131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7"/>
      <c r="BP26" s="7"/>
      <c r="BQ26" s="7"/>
      <c r="BR26" s="7"/>
      <c r="BS26" s="7"/>
      <c r="BT26" s="7"/>
      <c r="BU26" s="7"/>
      <c r="BV26" s="7"/>
      <c r="BW26" s="7"/>
      <c r="BX26" s="7"/>
      <c r="BY26" s="7"/>
      <c r="BZ26" s="7"/>
      <c r="CA26" s="7"/>
      <c r="CB26" s="7"/>
      <c r="CC26" s="7"/>
      <c r="CD26" s="7"/>
      <c r="CE26" s="7"/>
      <c r="CF26" s="7"/>
      <c r="CG26" s="7"/>
      <c r="CH26" s="7"/>
      <c r="CI26" s="7"/>
      <c r="CJ26" s="7"/>
      <c r="CK26" s="7"/>
      <c r="CL26" s="7"/>
      <c r="CM26" s="7"/>
      <c r="CN26" s="7"/>
      <c r="CO26" s="7"/>
      <c r="CP26" s="7"/>
      <c r="CQ26" s="7"/>
      <c r="CR26" s="7"/>
      <c r="CS26" s="7"/>
      <c r="CT26" s="7"/>
      <c r="CU26" s="7"/>
      <c r="CV26" s="7"/>
      <c r="CW26" s="7"/>
      <c r="CX26" s="7"/>
      <c r="CY26" s="7"/>
      <c r="CZ26" s="7"/>
      <c r="DA26" s="7"/>
      <c r="DB26" s="7"/>
      <c r="DC26" s="7"/>
      <c r="DD26" s="7"/>
      <c r="DE26" s="7"/>
      <c r="DF26" s="7"/>
      <c r="DG26" s="7"/>
      <c r="DH26" s="7"/>
      <c r="DI26" s="7"/>
      <c r="DJ26" s="7"/>
      <c r="DK26" s="7"/>
      <c r="DL26" s="7"/>
      <c r="DM26" s="7"/>
      <c r="DN26" s="7"/>
      <c r="DO26" s="7"/>
      <c r="DP26" s="7"/>
      <c r="DQ26" s="7"/>
      <c r="DR26" s="7"/>
      <c r="DS26" s="7"/>
      <c r="DT26" s="7"/>
      <c r="DU26" s="7"/>
      <c r="DV26" s="7"/>
      <c r="DW26" s="7"/>
      <c r="DX26" s="7"/>
      <c r="DY26" s="7"/>
      <c r="DZ26" s="7"/>
      <c r="EA26" s="7"/>
      <c r="EB26" s="7"/>
      <c r="EC26" s="7"/>
      <c r="ED26" s="7"/>
      <c r="EE26" s="7"/>
      <c r="EF26" s="7"/>
      <c r="EG26" s="7"/>
      <c r="EH26" s="7"/>
      <c r="EI26" s="7"/>
      <c r="EJ26" s="7"/>
      <c r="EK26" s="7"/>
      <c r="EL26" s="7"/>
      <c r="EM26" s="7"/>
      <c r="EN26" s="7"/>
      <c r="EO26" s="7"/>
      <c r="EP26" s="7"/>
      <c r="EQ26" s="7"/>
      <c r="ER26" s="7"/>
      <c r="ES26" s="7"/>
      <c r="ET26" s="7"/>
      <c r="EU26" s="7"/>
      <c r="EV26" s="7"/>
      <c r="EW26" s="7"/>
      <c r="EX26" s="7"/>
      <c r="EY26" s="7"/>
      <c r="EZ26" s="7"/>
      <c r="FA26" s="7"/>
      <c r="FB26" s="7"/>
      <c r="FC26" s="7"/>
      <c r="FD26" s="7"/>
      <c r="FE26" s="7"/>
      <c r="FF26" s="7"/>
      <c r="FG26" s="7"/>
      <c r="FH26" s="7"/>
      <c r="FI26" s="7"/>
      <c r="FJ26" s="7"/>
      <c r="FK26" s="7"/>
      <c r="FL26" s="7"/>
      <c r="FM26" s="7"/>
      <c r="FN26" s="7"/>
      <c r="FO26" s="7"/>
      <c r="FP26" s="7"/>
      <c r="FQ26" s="7"/>
      <c r="FR26" s="7"/>
      <c r="FS26" s="7"/>
      <c r="FT26" s="7"/>
      <c r="FU26" s="7"/>
      <c r="FV26" s="7"/>
      <c r="FW26" s="7"/>
      <c r="FX26" s="7"/>
      <c r="FY26" s="7"/>
      <c r="FZ26" s="7"/>
      <c r="GA26" s="7"/>
      <c r="GB26" s="7"/>
      <c r="GC26" s="7"/>
      <c r="GD26" s="7"/>
      <c r="GE26" s="7"/>
      <c r="GF26" s="7"/>
      <c r="GG26" s="7"/>
      <c r="GH26" s="7"/>
      <c r="GI26" s="7"/>
      <c r="GJ26" s="7"/>
      <c r="GK26" s="7"/>
      <c r="GL26" s="7"/>
      <c r="GM26" s="7"/>
      <c r="GN26" s="7"/>
      <c r="GO26" s="7"/>
      <c r="GP26" s="7"/>
      <c r="GQ26" s="7"/>
      <c r="GR26" s="7"/>
      <c r="GS26" s="7"/>
      <c r="GT26" s="7"/>
      <c r="GU26" s="7"/>
      <c r="GV26" s="7"/>
      <c r="GW26" s="7"/>
      <c r="GX26" s="7"/>
      <c r="GY26" s="7"/>
      <c r="GZ26" s="7"/>
      <c r="HA26" s="7"/>
      <c r="HB26" s="7"/>
      <c r="HC26" s="7"/>
      <c r="HD26" s="7"/>
      <c r="HE26" s="7"/>
      <c r="HF26" s="7"/>
      <c r="HG26" s="7"/>
      <c r="HH26" s="7"/>
      <c r="HI26" s="7"/>
      <c r="HJ26" s="7"/>
      <c r="HK26" s="7"/>
      <c r="HL26" s="7"/>
      <c r="HM26" s="7"/>
      <c r="HN26" s="7"/>
      <c r="HO26" s="7"/>
      <c r="HP26" s="7"/>
      <c r="HQ26" s="7"/>
      <c r="HR26" s="7"/>
      <c r="HS26" s="7"/>
      <c r="HT26" s="7"/>
      <c r="HU26" s="7"/>
      <c r="HV26" s="7"/>
      <c r="HW26" s="7"/>
      <c r="HX26" s="7"/>
      <c r="HY26" s="7"/>
      <c r="HZ26" s="7"/>
      <c r="IA26" s="7"/>
      <c r="IB26" s="7"/>
      <c r="IC26" s="7"/>
      <c r="ID26" s="7"/>
      <c r="IE26" s="7"/>
      <c r="IF26" s="7"/>
      <c r="IG26" s="7"/>
      <c r="IH26" s="7"/>
      <c r="II26" s="7"/>
      <c r="IJ26" s="7"/>
      <c r="IK26" s="7"/>
      <c r="IL26" s="7"/>
      <c r="IM26" s="7"/>
      <c r="IN26" s="7"/>
      <c r="IO26" s="7"/>
      <c r="IP26" s="7"/>
      <c r="IQ26" s="7"/>
      <c r="IR26" s="7"/>
    </row>
    <row r="27" s="6" customFormat="true" ht="20.25" hidden="false" customHeight="true" outlineLevel="0" collapsed="false">
      <c r="A27" s="120" t="str">
        <f aca="false">TEXT(B27,"TTTT")</f>
        <v>Dienstag</v>
      </c>
      <c r="B27" s="132" t="n">
        <f aca="false">($A$19+ROW(B8)-1)*(MONTH(B26+1)=MONTH($A$19))</f>
        <v>43228</v>
      </c>
      <c r="C27" s="133"/>
      <c r="D27" s="134"/>
      <c r="E27" s="124" t="n">
        <f aca="false">IF(OR(A27="Samstag",A27="Sonntag",C27="UU"),"", IF(C27="SV",D27, IF(OR($E$15="",B27&lt;$E$15),IF($N$11=0,HLOOKUP($A27,$I$9:$M$10,2,0),IF($N$11=$F$10,HLOOKUP($A27,$I$9:$M$11,3,0),"FEHLER")), IF($N$15=0,HLOOKUP($A27,$I$13:$M$14,2,0),IF($N$15=$F$14,HLOOKUP($A27,$I$13:$M$15,3,0),"FEHLER")))))</f>
        <v>0</v>
      </c>
      <c r="F27" s="125"/>
      <c r="G27" s="125"/>
      <c r="H27" s="125"/>
      <c r="I27" s="126" t="n">
        <f aca="false">IF(OR(C27="K",C27="U",C27="F"),E27,IF(C27="SU",IF(H27="",D27,((V27-T27)-U27)+D27),IF(AND(H27="",E27=""),0,(V27-T27)-U27)))</f>
        <v>0</v>
      </c>
      <c r="J27" s="126" t="n">
        <f aca="false">IF(E27="",I27,I27-E27)</f>
        <v>0</v>
      </c>
      <c r="K27" s="127" t="n">
        <f aca="false">SUM(K26,J27)</f>
        <v>0</v>
      </c>
      <c r="L27" s="135"/>
      <c r="M27" s="135"/>
      <c r="N27" s="135"/>
      <c r="O27" s="135"/>
      <c r="P27" s="135"/>
      <c r="Q27" s="129" t="n">
        <f aca="false">IF($G$15=FALSE(),FALSE(),IF($B27&gt;=$E$15,TRUE(),FALSE()))</f>
        <v>0</v>
      </c>
      <c r="R27" s="129"/>
      <c r="S27" s="130" t="n">
        <f aca="false">IF(E27="",0,INT(E27)+((E27-INT(E27))/100*60))</f>
        <v>0</v>
      </c>
      <c r="T27" s="130" t="n">
        <f aca="false">IF(F27="",0,INT(F27)+((F27-INT(F27))*100/60))</f>
        <v>0</v>
      </c>
      <c r="U27" s="130" t="n">
        <f aca="false">IF(G27="",0,INT(G27)+((G27-INT(G27))*100/60))</f>
        <v>0</v>
      </c>
      <c r="V27" s="130" t="n">
        <f aca="false">IF(H27="",0,INT(H27)+((H27-INT(H27))*100/60))</f>
        <v>0</v>
      </c>
      <c r="W27" s="130" t="n">
        <f aca="false">IF(I27="","",INT(I27)+((I27-INT(I27))/100*60))</f>
        <v>0</v>
      </c>
      <c r="X27" s="130" t="n">
        <f aca="false">IF(J27="","",INT(J27)+((J27-INT(J27))/100*60))</f>
        <v>0</v>
      </c>
      <c r="Y27" s="130" t="n">
        <f aca="false">IF(K27="","",INT(K27)+((K27-INT(K27))/100*60))</f>
        <v>0</v>
      </c>
      <c r="Z27" s="130"/>
      <c r="AA27" s="4"/>
      <c r="AB27" s="4"/>
      <c r="AC27" s="1"/>
      <c r="AD27" s="5"/>
      <c r="AE27" s="131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  <c r="BJ27" s="7"/>
      <c r="BK27" s="7"/>
      <c r="BL27" s="7"/>
      <c r="BM27" s="7"/>
      <c r="BN27" s="7"/>
      <c r="BO27" s="7"/>
      <c r="BP27" s="7"/>
      <c r="BQ27" s="7"/>
      <c r="BR27" s="7"/>
      <c r="BS27" s="7"/>
      <c r="BT27" s="7"/>
      <c r="BU27" s="7"/>
      <c r="BV27" s="7"/>
      <c r="BW27" s="7"/>
      <c r="BX27" s="7"/>
      <c r="BY27" s="7"/>
      <c r="BZ27" s="7"/>
      <c r="CA27" s="7"/>
      <c r="CB27" s="7"/>
      <c r="CC27" s="7"/>
      <c r="CD27" s="7"/>
      <c r="CE27" s="7"/>
      <c r="CF27" s="7"/>
      <c r="CG27" s="7"/>
      <c r="CH27" s="7"/>
      <c r="CI27" s="7"/>
      <c r="CJ27" s="7"/>
      <c r="CK27" s="7"/>
      <c r="CL27" s="7"/>
      <c r="CM27" s="7"/>
      <c r="CN27" s="7"/>
      <c r="CO27" s="7"/>
      <c r="CP27" s="7"/>
      <c r="CQ27" s="7"/>
      <c r="CR27" s="7"/>
      <c r="CS27" s="7"/>
      <c r="CT27" s="7"/>
      <c r="CU27" s="7"/>
      <c r="CV27" s="7"/>
      <c r="CW27" s="7"/>
      <c r="CX27" s="7"/>
      <c r="CY27" s="7"/>
      <c r="CZ27" s="7"/>
      <c r="DA27" s="7"/>
      <c r="DB27" s="7"/>
      <c r="DC27" s="7"/>
      <c r="DD27" s="7"/>
      <c r="DE27" s="7"/>
      <c r="DF27" s="7"/>
      <c r="DG27" s="7"/>
      <c r="DH27" s="7"/>
      <c r="DI27" s="7"/>
      <c r="DJ27" s="7"/>
      <c r="DK27" s="7"/>
      <c r="DL27" s="7"/>
      <c r="DM27" s="7"/>
      <c r="DN27" s="7"/>
      <c r="DO27" s="7"/>
      <c r="DP27" s="7"/>
      <c r="DQ27" s="7"/>
      <c r="DR27" s="7"/>
      <c r="DS27" s="7"/>
      <c r="DT27" s="7"/>
      <c r="DU27" s="7"/>
      <c r="DV27" s="7"/>
      <c r="DW27" s="7"/>
      <c r="DX27" s="7"/>
      <c r="DY27" s="7"/>
      <c r="DZ27" s="7"/>
      <c r="EA27" s="7"/>
      <c r="EB27" s="7"/>
      <c r="EC27" s="7"/>
      <c r="ED27" s="7"/>
      <c r="EE27" s="7"/>
      <c r="EF27" s="7"/>
      <c r="EG27" s="7"/>
      <c r="EH27" s="7"/>
      <c r="EI27" s="7"/>
      <c r="EJ27" s="7"/>
      <c r="EK27" s="7"/>
      <c r="EL27" s="7"/>
      <c r="EM27" s="7"/>
      <c r="EN27" s="7"/>
      <c r="EO27" s="7"/>
      <c r="EP27" s="7"/>
      <c r="EQ27" s="7"/>
      <c r="ER27" s="7"/>
      <c r="ES27" s="7"/>
      <c r="ET27" s="7"/>
      <c r="EU27" s="7"/>
      <c r="EV27" s="7"/>
      <c r="EW27" s="7"/>
      <c r="EX27" s="7"/>
      <c r="EY27" s="7"/>
      <c r="EZ27" s="7"/>
      <c r="FA27" s="7"/>
      <c r="FB27" s="7"/>
      <c r="FC27" s="7"/>
      <c r="FD27" s="7"/>
      <c r="FE27" s="7"/>
      <c r="FF27" s="7"/>
      <c r="FG27" s="7"/>
      <c r="FH27" s="7"/>
      <c r="FI27" s="7"/>
      <c r="FJ27" s="7"/>
      <c r="FK27" s="7"/>
      <c r="FL27" s="7"/>
      <c r="FM27" s="7"/>
      <c r="FN27" s="7"/>
      <c r="FO27" s="7"/>
      <c r="FP27" s="7"/>
      <c r="FQ27" s="7"/>
      <c r="FR27" s="7"/>
      <c r="FS27" s="7"/>
      <c r="FT27" s="7"/>
      <c r="FU27" s="7"/>
      <c r="FV27" s="7"/>
      <c r="FW27" s="7"/>
      <c r="FX27" s="7"/>
      <c r="FY27" s="7"/>
      <c r="FZ27" s="7"/>
      <c r="GA27" s="7"/>
      <c r="GB27" s="7"/>
      <c r="GC27" s="7"/>
      <c r="GD27" s="7"/>
      <c r="GE27" s="7"/>
      <c r="GF27" s="7"/>
      <c r="GG27" s="7"/>
      <c r="GH27" s="7"/>
      <c r="GI27" s="7"/>
      <c r="GJ27" s="7"/>
      <c r="GK27" s="7"/>
      <c r="GL27" s="7"/>
      <c r="GM27" s="7"/>
      <c r="GN27" s="7"/>
      <c r="GO27" s="7"/>
      <c r="GP27" s="7"/>
      <c r="GQ27" s="7"/>
      <c r="GR27" s="7"/>
      <c r="GS27" s="7"/>
      <c r="GT27" s="7"/>
      <c r="GU27" s="7"/>
      <c r="GV27" s="7"/>
      <c r="GW27" s="7"/>
      <c r="GX27" s="7"/>
      <c r="GY27" s="7"/>
      <c r="GZ27" s="7"/>
      <c r="HA27" s="7"/>
      <c r="HB27" s="7"/>
      <c r="HC27" s="7"/>
      <c r="HD27" s="7"/>
      <c r="HE27" s="7"/>
      <c r="HF27" s="7"/>
      <c r="HG27" s="7"/>
      <c r="HH27" s="7"/>
      <c r="HI27" s="7"/>
      <c r="HJ27" s="7"/>
      <c r="HK27" s="7"/>
      <c r="HL27" s="7"/>
      <c r="HM27" s="7"/>
      <c r="HN27" s="7"/>
      <c r="HO27" s="7"/>
      <c r="HP27" s="7"/>
      <c r="HQ27" s="7"/>
      <c r="HR27" s="7"/>
      <c r="HS27" s="7"/>
      <c r="HT27" s="7"/>
      <c r="HU27" s="7"/>
      <c r="HV27" s="7"/>
      <c r="HW27" s="7"/>
      <c r="HX27" s="7"/>
      <c r="HY27" s="7"/>
      <c r="HZ27" s="7"/>
      <c r="IA27" s="7"/>
      <c r="IB27" s="7"/>
      <c r="IC27" s="7"/>
      <c r="ID27" s="7"/>
      <c r="IE27" s="7"/>
      <c r="IF27" s="7"/>
      <c r="IG27" s="7"/>
      <c r="IH27" s="7"/>
      <c r="II27" s="7"/>
      <c r="IJ27" s="7"/>
      <c r="IK27" s="7"/>
      <c r="IL27" s="7"/>
      <c r="IM27" s="7"/>
      <c r="IN27" s="7"/>
      <c r="IO27" s="7"/>
      <c r="IP27" s="7"/>
      <c r="IQ27" s="7"/>
      <c r="IR27" s="7"/>
    </row>
    <row r="28" s="6" customFormat="true" ht="20.25" hidden="false" customHeight="true" outlineLevel="0" collapsed="false">
      <c r="A28" s="120" t="str">
        <f aca="false">TEXT(B28,"TTTT")</f>
        <v>Mittwoch</v>
      </c>
      <c r="B28" s="132" t="n">
        <f aca="false">($A$19+ROW(B9)-1)*(MONTH(B27+1)=MONTH($A$19))</f>
        <v>43229</v>
      </c>
      <c r="C28" s="133"/>
      <c r="D28" s="134"/>
      <c r="E28" s="124" t="n">
        <f aca="false">IF(OR(A28="Samstag",A28="Sonntag",C28="UU"),"", IF(C28="SV",D28, IF(OR($E$15="",B28&lt;$E$15),IF($N$11=0,HLOOKUP($A28,$I$9:$M$10,2,0),IF($N$11=$F$10,HLOOKUP($A28,$I$9:$M$11,3,0),"FEHLER")), IF($N$15=0,HLOOKUP($A28,$I$13:$M$14,2,0),IF($N$15=$F$14,HLOOKUP($A28,$I$13:$M$15,3,0),"FEHLER")))))</f>
        <v>0</v>
      </c>
      <c r="F28" s="125"/>
      <c r="G28" s="125"/>
      <c r="H28" s="125"/>
      <c r="I28" s="126" t="n">
        <f aca="false">IF(OR(C28="K",C28="U",C28="F"),E28,IF(C28="SU",IF(H28="",D28,((V28-T28)-U28)+D28),IF(AND(H28="",E28=""),0,(V28-T28)-U28)))</f>
        <v>0</v>
      </c>
      <c r="J28" s="126" t="n">
        <f aca="false">IF(E28="",I28,I28-E28)</f>
        <v>0</v>
      </c>
      <c r="K28" s="127" t="n">
        <f aca="false">SUM(K27,J28)</f>
        <v>0</v>
      </c>
      <c r="L28" s="135"/>
      <c r="M28" s="135"/>
      <c r="N28" s="135"/>
      <c r="O28" s="135"/>
      <c r="P28" s="135"/>
      <c r="Q28" s="129" t="n">
        <f aca="false">IF($G$15=FALSE(),FALSE(),IF($B28&gt;=$E$15,TRUE(),FALSE()))</f>
        <v>0</v>
      </c>
      <c r="R28" s="129"/>
      <c r="S28" s="130" t="n">
        <f aca="false">IF(E28="",0,INT(E28)+((E28-INT(E28))/100*60))</f>
        <v>0</v>
      </c>
      <c r="T28" s="130" t="n">
        <f aca="false">IF(F28="",0,INT(F28)+((F28-INT(F28))*100/60))</f>
        <v>0</v>
      </c>
      <c r="U28" s="130" t="n">
        <f aca="false">IF(G28="",0,INT(G28)+((G28-INT(G28))*100/60))</f>
        <v>0</v>
      </c>
      <c r="V28" s="130" t="n">
        <f aca="false">IF(H28="",0,INT(H28)+((H28-INT(H28))*100/60))</f>
        <v>0</v>
      </c>
      <c r="W28" s="130" t="n">
        <f aca="false">IF(I28="","",INT(I28)+((I28-INT(I28))/100*60))</f>
        <v>0</v>
      </c>
      <c r="X28" s="130" t="n">
        <f aca="false">IF(J28="","",INT(J28)+((J28-INT(J28))/100*60))</f>
        <v>0</v>
      </c>
      <c r="Y28" s="130" t="n">
        <f aca="false">IF(K28="","",INT(K28)+((K28-INT(K28))/100*60))</f>
        <v>0</v>
      </c>
      <c r="Z28" s="130"/>
      <c r="AA28" s="4"/>
      <c r="AB28" s="4"/>
      <c r="AC28" s="1"/>
      <c r="AD28" s="5"/>
      <c r="AE28" s="131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7"/>
      <c r="BK28" s="7"/>
      <c r="BL28" s="7"/>
      <c r="BM28" s="7"/>
      <c r="BN28" s="7"/>
      <c r="BO28" s="7"/>
      <c r="BP28" s="7"/>
      <c r="BQ28" s="7"/>
      <c r="BR28" s="7"/>
      <c r="BS28" s="7"/>
      <c r="BT28" s="7"/>
      <c r="BU28" s="7"/>
      <c r="BV28" s="7"/>
      <c r="BW28" s="7"/>
      <c r="BX28" s="7"/>
      <c r="BY28" s="7"/>
      <c r="BZ28" s="7"/>
      <c r="CA28" s="7"/>
      <c r="CB28" s="7"/>
      <c r="CC28" s="7"/>
      <c r="CD28" s="7"/>
      <c r="CE28" s="7"/>
      <c r="CF28" s="7"/>
      <c r="CG28" s="7"/>
      <c r="CH28" s="7"/>
      <c r="CI28" s="7"/>
      <c r="CJ28" s="7"/>
      <c r="CK28" s="7"/>
      <c r="CL28" s="7"/>
      <c r="CM28" s="7"/>
      <c r="CN28" s="7"/>
      <c r="CO28" s="7"/>
      <c r="CP28" s="7"/>
      <c r="CQ28" s="7"/>
      <c r="CR28" s="7"/>
      <c r="CS28" s="7"/>
      <c r="CT28" s="7"/>
      <c r="CU28" s="7"/>
      <c r="CV28" s="7"/>
      <c r="CW28" s="7"/>
      <c r="CX28" s="7"/>
      <c r="CY28" s="7"/>
      <c r="CZ28" s="7"/>
      <c r="DA28" s="7"/>
      <c r="DB28" s="7"/>
      <c r="DC28" s="7"/>
      <c r="DD28" s="7"/>
      <c r="DE28" s="7"/>
      <c r="DF28" s="7"/>
      <c r="DG28" s="7"/>
      <c r="DH28" s="7"/>
      <c r="DI28" s="7"/>
      <c r="DJ28" s="7"/>
      <c r="DK28" s="7"/>
      <c r="DL28" s="7"/>
      <c r="DM28" s="7"/>
      <c r="DN28" s="7"/>
      <c r="DO28" s="7"/>
      <c r="DP28" s="7"/>
      <c r="DQ28" s="7"/>
      <c r="DR28" s="7"/>
      <c r="DS28" s="7"/>
      <c r="DT28" s="7"/>
      <c r="DU28" s="7"/>
      <c r="DV28" s="7"/>
      <c r="DW28" s="7"/>
      <c r="DX28" s="7"/>
      <c r="DY28" s="7"/>
      <c r="DZ28" s="7"/>
      <c r="EA28" s="7"/>
      <c r="EB28" s="7"/>
      <c r="EC28" s="7"/>
      <c r="ED28" s="7"/>
      <c r="EE28" s="7"/>
      <c r="EF28" s="7"/>
      <c r="EG28" s="7"/>
      <c r="EH28" s="7"/>
      <c r="EI28" s="7"/>
      <c r="EJ28" s="7"/>
      <c r="EK28" s="7"/>
      <c r="EL28" s="7"/>
      <c r="EM28" s="7"/>
      <c r="EN28" s="7"/>
      <c r="EO28" s="7"/>
      <c r="EP28" s="7"/>
      <c r="EQ28" s="7"/>
      <c r="ER28" s="7"/>
      <c r="ES28" s="7"/>
      <c r="ET28" s="7"/>
      <c r="EU28" s="7"/>
      <c r="EV28" s="7"/>
      <c r="EW28" s="7"/>
      <c r="EX28" s="7"/>
      <c r="EY28" s="7"/>
      <c r="EZ28" s="7"/>
      <c r="FA28" s="7"/>
      <c r="FB28" s="7"/>
      <c r="FC28" s="7"/>
      <c r="FD28" s="7"/>
      <c r="FE28" s="7"/>
      <c r="FF28" s="7"/>
      <c r="FG28" s="7"/>
      <c r="FH28" s="7"/>
      <c r="FI28" s="7"/>
      <c r="FJ28" s="7"/>
      <c r="FK28" s="7"/>
      <c r="FL28" s="7"/>
      <c r="FM28" s="7"/>
      <c r="FN28" s="7"/>
      <c r="FO28" s="7"/>
      <c r="FP28" s="7"/>
      <c r="FQ28" s="7"/>
      <c r="FR28" s="7"/>
      <c r="FS28" s="7"/>
      <c r="FT28" s="7"/>
      <c r="FU28" s="7"/>
      <c r="FV28" s="7"/>
      <c r="FW28" s="7"/>
      <c r="FX28" s="7"/>
      <c r="FY28" s="7"/>
      <c r="FZ28" s="7"/>
      <c r="GA28" s="7"/>
      <c r="GB28" s="7"/>
      <c r="GC28" s="7"/>
      <c r="GD28" s="7"/>
      <c r="GE28" s="7"/>
      <c r="GF28" s="7"/>
      <c r="GG28" s="7"/>
      <c r="GH28" s="7"/>
      <c r="GI28" s="7"/>
      <c r="GJ28" s="7"/>
      <c r="GK28" s="7"/>
      <c r="GL28" s="7"/>
      <c r="GM28" s="7"/>
      <c r="GN28" s="7"/>
      <c r="GO28" s="7"/>
      <c r="GP28" s="7"/>
      <c r="GQ28" s="7"/>
      <c r="GR28" s="7"/>
      <c r="GS28" s="7"/>
      <c r="GT28" s="7"/>
      <c r="GU28" s="7"/>
      <c r="GV28" s="7"/>
      <c r="GW28" s="7"/>
      <c r="GX28" s="7"/>
      <c r="GY28" s="7"/>
      <c r="GZ28" s="7"/>
      <c r="HA28" s="7"/>
      <c r="HB28" s="7"/>
      <c r="HC28" s="7"/>
      <c r="HD28" s="7"/>
      <c r="HE28" s="7"/>
      <c r="HF28" s="7"/>
      <c r="HG28" s="7"/>
      <c r="HH28" s="7"/>
      <c r="HI28" s="7"/>
      <c r="HJ28" s="7"/>
      <c r="HK28" s="7"/>
      <c r="HL28" s="7"/>
      <c r="HM28" s="7"/>
      <c r="HN28" s="7"/>
      <c r="HO28" s="7"/>
      <c r="HP28" s="7"/>
      <c r="HQ28" s="7"/>
      <c r="HR28" s="7"/>
      <c r="HS28" s="7"/>
      <c r="HT28" s="7"/>
      <c r="HU28" s="7"/>
      <c r="HV28" s="7"/>
      <c r="HW28" s="7"/>
      <c r="HX28" s="7"/>
      <c r="HY28" s="7"/>
      <c r="HZ28" s="7"/>
      <c r="IA28" s="7"/>
      <c r="IB28" s="7"/>
      <c r="IC28" s="7"/>
      <c r="ID28" s="7"/>
      <c r="IE28" s="7"/>
      <c r="IF28" s="7"/>
      <c r="IG28" s="7"/>
      <c r="IH28" s="7"/>
      <c r="II28" s="7"/>
      <c r="IJ28" s="7"/>
      <c r="IK28" s="7"/>
      <c r="IL28" s="7"/>
      <c r="IM28" s="7"/>
      <c r="IN28" s="7"/>
      <c r="IO28" s="7"/>
      <c r="IP28" s="7"/>
      <c r="IQ28" s="7"/>
      <c r="IR28" s="7"/>
    </row>
    <row r="29" s="6" customFormat="true" ht="20.25" hidden="false" customHeight="true" outlineLevel="0" collapsed="false">
      <c r="A29" s="120" t="str">
        <f aca="false">TEXT(B29,"TTTT")</f>
        <v>Donnerstag</v>
      </c>
      <c r="B29" s="132" t="n">
        <f aca="false">($A$19+ROW(B10)-1)*(MONTH(B28+1)=MONTH($A$19))</f>
        <v>43230</v>
      </c>
      <c r="C29" s="133"/>
      <c r="D29" s="134"/>
      <c r="E29" s="124" t="n">
        <f aca="false">IF(OR(A29="Samstag",A29="Sonntag",C29="UU"),"", IF(C29="SV",D29, IF(OR($E$15="",B29&lt;$E$15),IF($N$11=0,HLOOKUP($A29,$I$9:$M$10,2,0),IF($N$11=$F$10,HLOOKUP($A29,$I$9:$M$11,3,0),"FEHLER")), IF($N$15=0,HLOOKUP($A29,$I$13:$M$14,2,0),IF($N$15=$F$14,HLOOKUP($A29,$I$13:$M$15,3,0),"FEHLER")))))</f>
        <v>0</v>
      </c>
      <c r="F29" s="125"/>
      <c r="G29" s="125"/>
      <c r="H29" s="125"/>
      <c r="I29" s="126" t="n">
        <f aca="false">IF(OR(C29="K",C29="U",C29="F"),E29,IF(C29="SU",IF(H29="",D29,((V29-T29)-U29)+D29),IF(AND(H29="",E29=""),0,(V29-T29)-U29)))</f>
        <v>0</v>
      </c>
      <c r="J29" s="126" t="n">
        <f aca="false">IF(E29="",I29,I29-E29)</f>
        <v>0</v>
      </c>
      <c r="K29" s="127" t="n">
        <f aca="false">SUM(K28,J29)</f>
        <v>0</v>
      </c>
      <c r="L29" s="135"/>
      <c r="M29" s="135"/>
      <c r="N29" s="135"/>
      <c r="O29" s="135"/>
      <c r="P29" s="135"/>
      <c r="Q29" s="129" t="n">
        <f aca="false">IF($G$15=FALSE(),FALSE(),IF($B29&gt;=$E$15,TRUE(),FALSE()))</f>
        <v>0</v>
      </c>
      <c r="R29" s="129"/>
      <c r="S29" s="130" t="n">
        <f aca="false">IF(E29="",0,INT(E29)+((E29-INT(E29))/100*60))</f>
        <v>0</v>
      </c>
      <c r="T29" s="130" t="n">
        <f aca="false">IF(F29="",0,INT(F29)+((F29-INT(F29))*100/60))</f>
        <v>0</v>
      </c>
      <c r="U29" s="130" t="n">
        <f aca="false">IF(G29="",0,INT(G29)+((G29-INT(G29))*100/60))</f>
        <v>0</v>
      </c>
      <c r="V29" s="130" t="n">
        <f aca="false">IF(H29="",0,INT(H29)+((H29-INT(H29))*100/60))</f>
        <v>0</v>
      </c>
      <c r="W29" s="130" t="n">
        <f aca="false">IF(I29="","",INT(I29)+((I29-INT(I29))/100*60))</f>
        <v>0</v>
      </c>
      <c r="X29" s="130" t="n">
        <f aca="false">IF(J29="","",INT(J29)+((J29-INT(J29))/100*60))</f>
        <v>0</v>
      </c>
      <c r="Y29" s="130" t="n">
        <f aca="false">IF(K29="","",INT(K29)+((K29-INT(K29))/100*60))</f>
        <v>0</v>
      </c>
      <c r="Z29" s="130"/>
      <c r="AA29" s="4"/>
      <c r="AB29" s="4"/>
      <c r="AC29" s="1"/>
      <c r="AD29" s="5"/>
      <c r="AE29" s="131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  <c r="BJ29" s="7"/>
      <c r="BK29" s="7"/>
      <c r="BL29" s="7"/>
      <c r="BM29" s="7"/>
      <c r="BN29" s="7"/>
      <c r="BO29" s="7"/>
      <c r="BP29" s="7"/>
      <c r="BQ29" s="7"/>
      <c r="BR29" s="7"/>
      <c r="BS29" s="7"/>
      <c r="BT29" s="7"/>
      <c r="BU29" s="7"/>
      <c r="BV29" s="7"/>
      <c r="BW29" s="7"/>
      <c r="BX29" s="7"/>
      <c r="BY29" s="7"/>
      <c r="BZ29" s="7"/>
      <c r="CA29" s="7"/>
      <c r="CB29" s="7"/>
      <c r="CC29" s="7"/>
      <c r="CD29" s="7"/>
      <c r="CE29" s="7"/>
      <c r="CF29" s="7"/>
      <c r="CG29" s="7"/>
      <c r="CH29" s="7"/>
      <c r="CI29" s="7"/>
      <c r="CJ29" s="7"/>
      <c r="CK29" s="7"/>
      <c r="CL29" s="7"/>
      <c r="CM29" s="7"/>
      <c r="CN29" s="7"/>
      <c r="CO29" s="7"/>
      <c r="CP29" s="7"/>
      <c r="CQ29" s="7"/>
      <c r="CR29" s="7"/>
      <c r="CS29" s="7"/>
      <c r="CT29" s="7"/>
      <c r="CU29" s="7"/>
      <c r="CV29" s="7"/>
      <c r="CW29" s="7"/>
      <c r="CX29" s="7"/>
      <c r="CY29" s="7"/>
      <c r="CZ29" s="7"/>
      <c r="DA29" s="7"/>
      <c r="DB29" s="7"/>
      <c r="DC29" s="7"/>
      <c r="DD29" s="7"/>
      <c r="DE29" s="7"/>
      <c r="DF29" s="7"/>
      <c r="DG29" s="7"/>
      <c r="DH29" s="7"/>
      <c r="DI29" s="7"/>
      <c r="DJ29" s="7"/>
      <c r="DK29" s="7"/>
      <c r="DL29" s="7"/>
      <c r="DM29" s="7"/>
      <c r="DN29" s="7"/>
      <c r="DO29" s="7"/>
      <c r="DP29" s="7"/>
      <c r="DQ29" s="7"/>
      <c r="DR29" s="7"/>
      <c r="DS29" s="7"/>
      <c r="DT29" s="7"/>
      <c r="DU29" s="7"/>
      <c r="DV29" s="7"/>
      <c r="DW29" s="7"/>
      <c r="DX29" s="7"/>
      <c r="DY29" s="7"/>
      <c r="DZ29" s="7"/>
      <c r="EA29" s="7"/>
      <c r="EB29" s="7"/>
      <c r="EC29" s="7"/>
      <c r="ED29" s="7"/>
      <c r="EE29" s="7"/>
      <c r="EF29" s="7"/>
      <c r="EG29" s="7"/>
      <c r="EH29" s="7"/>
      <c r="EI29" s="7"/>
      <c r="EJ29" s="7"/>
      <c r="EK29" s="7"/>
      <c r="EL29" s="7"/>
      <c r="EM29" s="7"/>
      <c r="EN29" s="7"/>
      <c r="EO29" s="7"/>
      <c r="EP29" s="7"/>
      <c r="EQ29" s="7"/>
      <c r="ER29" s="7"/>
      <c r="ES29" s="7"/>
      <c r="ET29" s="7"/>
      <c r="EU29" s="7"/>
      <c r="EV29" s="7"/>
      <c r="EW29" s="7"/>
      <c r="EX29" s="7"/>
      <c r="EY29" s="7"/>
      <c r="EZ29" s="7"/>
      <c r="FA29" s="7"/>
      <c r="FB29" s="7"/>
      <c r="FC29" s="7"/>
      <c r="FD29" s="7"/>
      <c r="FE29" s="7"/>
      <c r="FF29" s="7"/>
      <c r="FG29" s="7"/>
      <c r="FH29" s="7"/>
      <c r="FI29" s="7"/>
      <c r="FJ29" s="7"/>
      <c r="FK29" s="7"/>
      <c r="FL29" s="7"/>
      <c r="FM29" s="7"/>
      <c r="FN29" s="7"/>
      <c r="FO29" s="7"/>
      <c r="FP29" s="7"/>
      <c r="FQ29" s="7"/>
      <c r="FR29" s="7"/>
      <c r="FS29" s="7"/>
      <c r="FT29" s="7"/>
      <c r="FU29" s="7"/>
      <c r="FV29" s="7"/>
      <c r="FW29" s="7"/>
      <c r="FX29" s="7"/>
      <c r="FY29" s="7"/>
      <c r="FZ29" s="7"/>
      <c r="GA29" s="7"/>
      <c r="GB29" s="7"/>
      <c r="GC29" s="7"/>
      <c r="GD29" s="7"/>
      <c r="GE29" s="7"/>
      <c r="GF29" s="7"/>
      <c r="GG29" s="7"/>
      <c r="GH29" s="7"/>
      <c r="GI29" s="7"/>
      <c r="GJ29" s="7"/>
      <c r="GK29" s="7"/>
      <c r="GL29" s="7"/>
      <c r="GM29" s="7"/>
      <c r="GN29" s="7"/>
      <c r="GO29" s="7"/>
      <c r="GP29" s="7"/>
      <c r="GQ29" s="7"/>
      <c r="GR29" s="7"/>
      <c r="GS29" s="7"/>
      <c r="GT29" s="7"/>
      <c r="GU29" s="7"/>
      <c r="GV29" s="7"/>
      <c r="GW29" s="7"/>
      <c r="GX29" s="7"/>
      <c r="GY29" s="7"/>
      <c r="GZ29" s="7"/>
      <c r="HA29" s="7"/>
      <c r="HB29" s="7"/>
      <c r="HC29" s="7"/>
      <c r="HD29" s="7"/>
      <c r="HE29" s="7"/>
      <c r="HF29" s="7"/>
      <c r="HG29" s="7"/>
      <c r="HH29" s="7"/>
      <c r="HI29" s="7"/>
      <c r="HJ29" s="7"/>
      <c r="HK29" s="7"/>
      <c r="HL29" s="7"/>
      <c r="HM29" s="7"/>
      <c r="HN29" s="7"/>
      <c r="HO29" s="7"/>
      <c r="HP29" s="7"/>
      <c r="HQ29" s="7"/>
      <c r="HR29" s="7"/>
      <c r="HS29" s="7"/>
      <c r="HT29" s="7"/>
      <c r="HU29" s="7"/>
      <c r="HV29" s="7"/>
      <c r="HW29" s="7"/>
      <c r="HX29" s="7"/>
      <c r="HY29" s="7"/>
      <c r="HZ29" s="7"/>
      <c r="IA29" s="7"/>
      <c r="IB29" s="7"/>
      <c r="IC29" s="7"/>
      <c r="ID29" s="7"/>
      <c r="IE29" s="7"/>
      <c r="IF29" s="7"/>
      <c r="IG29" s="7"/>
      <c r="IH29" s="7"/>
      <c r="II29" s="7"/>
      <c r="IJ29" s="7"/>
      <c r="IK29" s="7"/>
      <c r="IL29" s="7"/>
      <c r="IM29" s="7"/>
      <c r="IN29" s="7"/>
      <c r="IO29" s="7"/>
      <c r="IP29" s="7"/>
      <c r="IQ29" s="7"/>
      <c r="IR29" s="7"/>
    </row>
    <row r="30" customFormat="false" ht="20.25" hidden="false" customHeight="true" outlineLevel="0" collapsed="false">
      <c r="A30" s="120" t="str">
        <f aca="false">TEXT(B30,"TTTT")</f>
        <v>Freitag</v>
      </c>
      <c r="B30" s="132" t="n">
        <f aca="false">($A$19+ROW(B11)-1)*(MONTH(B29+1)=MONTH($A$19))</f>
        <v>43231</v>
      </c>
      <c r="C30" s="133"/>
      <c r="D30" s="134"/>
      <c r="E30" s="124" t="n">
        <f aca="false">IF(OR(A30="Samstag",A30="Sonntag",C30="UU"),"", IF(C30="SV",D30, IF(OR($E$15="",B30&lt;$E$15),IF($N$11=0,HLOOKUP($A30,$I$9:$M$10,2,0),IF($N$11=$F$10,HLOOKUP($A30,$I$9:$M$11,3,0),"FEHLER")), IF($N$15=0,HLOOKUP($A30,$I$13:$M$14,2,0),IF($N$15=$F$14,HLOOKUP($A30,$I$13:$M$15,3,0),"FEHLER")))))</f>
        <v>0</v>
      </c>
      <c r="F30" s="125"/>
      <c r="G30" s="125"/>
      <c r="H30" s="125"/>
      <c r="I30" s="126" t="n">
        <f aca="false">IF(OR(C30="K",C30="U",C30="F"),E30,IF(C30="SU",IF(H30="",D30,((V30-T30)-U30)+D30),IF(AND(H30="",E30=""),0,(V30-T30)-U30)))</f>
        <v>0</v>
      </c>
      <c r="J30" s="126" t="n">
        <f aca="false">IF(E30="",I30,I30-E30)</f>
        <v>0</v>
      </c>
      <c r="K30" s="127" t="n">
        <f aca="false">SUM(K29,J30)</f>
        <v>0</v>
      </c>
      <c r="L30" s="135"/>
      <c r="M30" s="135"/>
      <c r="N30" s="135"/>
      <c r="O30" s="135"/>
      <c r="P30" s="135"/>
      <c r="Q30" s="129" t="n">
        <f aca="false">IF($G$15=FALSE(),FALSE(),IF($B30&gt;=$E$15,TRUE(),FALSE()))</f>
        <v>0</v>
      </c>
      <c r="R30" s="129"/>
      <c r="S30" s="130" t="n">
        <f aca="false">IF(E30="",0,INT(E30)+((E30-INT(E30))/100*60))</f>
        <v>0</v>
      </c>
      <c r="T30" s="130" t="n">
        <f aca="false">IF(F30="",0,INT(F30)+((F30-INT(F30))*100/60))</f>
        <v>0</v>
      </c>
      <c r="U30" s="130" t="n">
        <f aca="false">IF(G30="",0,INT(G30)+((G30-INT(G30))*100/60))</f>
        <v>0</v>
      </c>
      <c r="V30" s="130" t="n">
        <f aca="false">IF(H30="",0,INT(H30)+((H30-INT(H30))*100/60))</f>
        <v>0</v>
      </c>
      <c r="W30" s="130" t="n">
        <f aca="false">IF(I30="","",INT(I30)+((I30-INT(I30))/100*60))</f>
        <v>0</v>
      </c>
      <c r="X30" s="130" t="n">
        <f aca="false">IF(J30="","",INT(J30)+((J30-INT(J30))/100*60))</f>
        <v>0</v>
      </c>
      <c r="Y30" s="130" t="n">
        <f aca="false">IF(K30="","",INT(K30)+((K30-INT(K30))/100*60))</f>
        <v>0</v>
      </c>
      <c r="Z30" s="130"/>
      <c r="AB30" s="136"/>
      <c r="AE30" s="131"/>
    </row>
    <row r="31" customFormat="false" ht="20.25" hidden="false" customHeight="true" outlineLevel="0" collapsed="false">
      <c r="A31" s="120" t="str">
        <f aca="false">TEXT(B31,"TTTT")</f>
        <v>Samstag</v>
      </c>
      <c r="B31" s="132" t="n">
        <f aca="false">($A$19+ROW(B12)-1)*(MONTH(B30+1)=MONTH($A$19))</f>
        <v>43232</v>
      </c>
      <c r="C31" s="133"/>
      <c r="D31" s="134"/>
      <c r="E31" s="124" t="str">
        <f aca="false">IF(OR(A31="Samstag",A31="Sonntag",C31="UU"),"", IF(C31="SV",D31, IF(OR($E$15="",B31&lt;$E$15),IF($N$11=0,HLOOKUP($A31,$I$9:$M$10,2,0),IF($N$11=$F$10,HLOOKUP($A31,$I$9:$M$11,3,0),"FEHLER")), IF($N$15=0,HLOOKUP($A31,$I$13:$M$14,2,0),IF($N$15=$F$14,HLOOKUP($A31,$I$13:$M$15,3,0),"FEHLER")))))</f>
        <v/>
      </c>
      <c r="F31" s="125"/>
      <c r="G31" s="125"/>
      <c r="H31" s="125"/>
      <c r="I31" s="126" t="n">
        <f aca="false">IF(OR(C31="K",C31="U",C31="F"),E31,IF(C31="SU",IF(H31="",D31,((V31-T31)-U31)+D31),IF(AND(H31="",E31=""),0,(V31-T31)-U31)))</f>
        <v>0</v>
      </c>
      <c r="J31" s="126" t="n">
        <f aca="false">IF(E31="",I31,I31-E31)</f>
        <v>0</v>
      </c>
      <c r="K31" s="127" t="n">
        <f aca="false">SUM(K30,J31)</f>
        <v>0</v>
      </c>
      <c r="L31" s="135"/>
      <c r="M31" s="135"/>
      <c r="N31" s="135"/>
      <c r="O31" s="135"/>
      <c r="P31" s="135"/>
      <c r="Q31" s="129" t="n">
        <f aca="false">IF($G$15=FALSE(),FALSE(),IF($B31&gt;=$E$15,TRUE(),FALSE()))</f>
        <v>0</v>
      </c>
      <c r="R31" s="129"/>
      <c r="S31" s="130" t="n">
        <f aca="false">IF(E31="",0,INT(E31)+((E31-INT(E31))/100*60))</f>
        <v>0</v>
      </c>
      <c r="T31" s="130" t="n">
        <f aca="false">IF(F31="",0,INT(F31)+((F31-INT(F31))*100/60))</f>
        <v>0</v>
      </c>
      <c r="U31" s="130" t="n">
        <f aca="false">IF(G31="",0,INT(G31)+((G31-INT(G31))*100/60))</f>
        <v>0</v>
      </c>
      <c r="V31" s="130" t="n">
        <f aca="false">IF(H31="",0,INT(H31)+((H31-INT(H31))*100/60))</f>
        <v>0</v>
      </c>
      <c r="W31" s="130" t="n">
        <f aca="false">IF(I31="","",INT(I31)+((I31-INT(I31))/100*60))</f>
        <v>0</v>
      </c>
      <c r="X31" s="130" t="n">
        <f aca="false">IF(J31="","",INT(J31)+((J31-INT(J31))/100*60))</f>
        <v>0</v>
      </c>
      <c r="Y31" s="130" t="n">
        <f aca="false">IF(K31="","",INT(K31)+((K31-INT(K31))/100*60))</f>
        <v>0</v>
      </c>
      <c r="Z31" s="130"/>
      <c r="AE31" s="131"/>
    </row>
    <row r="32" customFormat="false" ht="20.25" hidden="false" customHeight="true" outlineLevel="0" collapsed="false">
      <c r="A32" s="120" t="str">
        <f aca="false">TEXT(B32,"TTTT")</f>
        <v>Sonntag</v>
      </c>
      <c r="B32" s="132" t="n">
        <f aca="false">($A$19+ROW(B13)-1)*(MONTH(B31+1)=MONTH($A$19))</f>
        <v>43233</v>
      </c>
      <c r="C32" s="133"/>
      <c r="D32" s="134"/>
      <c r="E32" s="124" t="str">
        <f aca="false">IF(OR(A32="Samstag",A32="Sonntag",C32="UU"),"", IF(C32="SV",D32, IF(OR($E$15="",B32&lt;$E$15),IF($N$11=0,HLOOKUP($A32,$I$9:$M$10,2,0),IF($N$11=$F$10,HLOOKUP($A32,$I$9:$M$11,3,0),"FEHLER")), IF($N$15=0,HLOOKUP($A32,$I$13:$M$14,2,0),IF($N$15=$F$14,HLOOKUP($A32,$I$13:$M$15,3,0),"FEHLER")))))</f>
        <v/>
      </c>
      <c r="F32" s="125"/>
      <c r="G32" s="125"/>
      <c r="H32" s="125"/>
      <c r="I32" s="126" t="n">
        <f aca="false">IF(OR(C32="K",C32="U",C32="F"),E32,IF(C32="SU",IF(H32="",D32,((V32-T32)-U32)+D32),IF(AND(H32="",E32=""),0,(V32-T32)-U32)))</f>
        <v>0</v>
      </c>
      <c r="J32" s="126" t="n">
        <f aca="false">IF(E32="",I32,I32-E32)</f>
        <v>0</v>
      </c>
      <c r="K32" s="127" t="n">
        <f aca="false">SUM(K31,J32)</f>
        <v>0</v>
      </c>
      <c r="L32" s="135"/>
      <c r="M32" s="135"/>
      <c r="N32" s="135"/>
      <c r="O32" s="135"/>
      <c r="P32" s="135"/>
      <c r="Q32" s="129" t="n">
        <f aca="false">IF($G$15=FALSE(),FALSE(),IF($B32&gt;=$E$15,TRUE(),FALSE()))</f>
        <v>0</v>
      </c>
      <c r="R32" s="129"/>
      <c r="S32" s="130" t="n">
        <f aca="false">IF(E32="",0,INT(E32)+((E32-INT(E32))/100*60))</f>
        <v>0</v>
      </c>
      <c r="T32" s="130" t="n">
        <f aca="false">IF(F32="",0,INT(F32)+((F32-INT(F32))*100/60))</f>
        <v>0</v>
      </c>
      <c r="U32" s="130" t="n">
        <f aca="false">IF(G32="",0,INT(G32)+((G32-INT(G32))*100/60))</f>
        <v>0</v>
      </c>
      <c r="V32" s="130" t="n">
        <f aca="false">IF(H32="",0,INT(H32)+((H32-INT(H32))*100/60))</f>
        <v>0</v>
      </c>
      <c r="W32" s="130" t="n">
        <f aca="false">IF(I32="","",INT(I32)+((I32-INT(I32))/100*60))</f>
        <v>0</v>
      </c>
      <c r="X32" s="130" t="n">
        <f aca="false">IF(J32="","",INT(J32)+((J32-INT(J32))/100*60))</f>
        <v>0</v>
      </c>
      <c r="Y32" s="130" t="n">
        <f aca="false">IF(K32="","",INT(K32)+((K32-INT(K32))/100*60))</f>
        <v>0</v>
      </c>
      <c r="Z32" s="130"/>
      <c r="AE32" s="131"/>
    </row>
    <row r="33" customFormat="false" ht="20.25" hidden="false" customHeight="true" outlineLevel="0" collapsed="false">
      <c r="A33" s="120" t="str">
        <f aca="false">TEXT(B33,"TTTT")</f>
        <v>Montag</v>
      </c>
      <c r="B33" s="132" t="n">
        <f aca="false">($A$19+ROW(B14)-1)*(MONTH(B32+1)=MONTH($A$19))</f>
        <v>43234</v>
      </c>
      <c r="C33" s="133"/>
      <c r="D33" s="134"/>
      <c r="E33" s="124" t="n">
        <f aca="false">IF(OR(A33="Samstag",A33="Sonntag",C33="UU"),"", IF(C33="SV",D33, IF(OR($E$15="",B33&lt;$E$15),IF($N$11=0,HLOOKUP($A33,$I$9:$M$10,2,0),IF($N$11=$F$10,HLOOKUP($A33,$I$9:$M$11,3,0),"FEHLER")), IF($N$15=0,HLOOKUP($A33,$I$13:$M$14,2,0),IF($N$15=$F$14,HLOOKUP($A33,$I$13:$M$15,3,0),"FEHLER")))))</f>
        <v>0</v>
      </c>
      <c r="F33" s="125"/>
      <c r="G33" s="125"/>
      <c r="H33" s="125"/>
      <c r="I33" s="126" t="n">
        <f aca="false">IF(OR(C33="K",C33="U",C33="F"),E33,IF(C33="SU",IF(H33="",D33,((V33-T33)-U33)+D33),IF(AND(H33="",E33=""),0,(V33-T33)-U33)))</f>
        <v>0</v>
      </c>
      <c r="J33" s="126" t="n">
        <f aca="false">IF(E33="",I33,I33-E33)</f>
        <v>0</v>
      </c>
      <c r="K33" s="127" t="n">
        <f aca="false">SUM(K32,J33)</f>
        <v>0</v>
      </c>
      <c r="L33" s="135"/>
      <c r="M33" s="135"/>
      <c r="N33" s="135"/>
      <c r="O33" s="135"/>
      <c r="P33" s="135"/>
      <c r="Q33" s="129" t="n">
        <f aca="false">IF($G$15=FALSE(),FALSE(),IF($B33&gt;=$E$15,TRUE(),FALSE()))</f>
        <v>0</v>
      </c>
      <c r="R33" s="129"/>
      <c r="S33" s="130" t="n">
        <f aca="false">IF(E33="",0,INT(E33)+((E33-INT(E33))/100*60))</f>
        <v>0</v>
      </c>
      <c r="T33" s="130" t="n">
        <f aca="false">IF(F33="",0,INT(F33)+((F33-INT(F33))*100/60))</f>
        <v>0</v>
      </c>
      <c r="U33" s="130" t="n">
        <f aca="false">IF(G33="",0,INT(G33)+((G33-INT(G33))*100/60))</f>
        <v>0</v>
      </c>
      <c r="V33" s="130" t="n">
        <f aca="false">IF(H33="",0,INT(H33)+((H33-INT(H33))*100/60))</f>
        <v>0</v>
      </c>
      <c r="W33" s="130" t="n">
        <f aca="false">IF(I33="","",INT(I33)+((I33-INT(I33))/100*60))</f>
        <v>0</v>
      </c>
      <c r="X33" s="130" t="n">
        <f aca="false">IF(J33="","",INT(J33)+((J33-INT(J33))/100*60))</f>
        <v>0</v>
      </c>
      <c r="Y33" s="130" t="n">
        <f aca="false">IF(K33="","",INT(K33)+((K33-INT(K33))/100*60))</f>
        <v>0</v>
      </c>
      <c r="Z33" s="130"/>
      <c r="AE33" s="131"/>
    </row>
    <row r="34" customFormat="false" ht="20.25" hidden="false" customHeight="true" outlineLevel="0" collapsed="false">
      <c r="A34" s="120" t="str">
        <f aca="false">TEXT(B34,"TTTT")</f>
        <v>Dienstag</v>
      </c>
      <c r="B34" s="132" t="n">
        <f aca="false">($A$19+ROW(B15)-1)*(MONTH(B33+1)=MONTH($A$19))</f>
        <v>43235</v>
      </c>
      <c r="C34" s="133"/>
      <c r="D34" s="134"/>
      <c r="E34" s="124" t="n">
        <f aca="false">IF(OR(A34="Samstag",A34="Sonntag",C34="UU"),"", IF(C34="SV",D34, IF(OR($E$15="",B34&lt;$E$15),IF($N$11=0,HLOOKUP($A34,$I$9:$M$10,2,0),IF($N$11=$F$10,HLOOKUP($A34,$I$9:$M$11,3,0),"FEHLER")), IF($N$15=0,HLOOKUP($A34,$I$13:$M$14,2,0),IF($N$15=$F$14,HLOOKUP($A34,$I$13:$M$15,3,0),"FEHLER")))))</f>
        <v>0</v>
      </c>
      <c r="F34" s="125"/>
      <c r="G34" s="125"/>
      <c r="H34" s="125"/>
      <c r="I34" s="126" t="n">
        <f aca="false">IF(OR(C34="K",C34="U",C34="F"),E34,IF(C34="SU",IF(H34="",D34,((V34-T34)-U34)+D34),IF(AND(H34="",E34=""),0,(V34-T34)-U34)))</f>
        <v>0</v>
      </c>
      <c r="J34" s="126" t="n">
        <f aca="false">IF(E34="",I34,I34-E34)</f>
        <v>0</v>
      </c>
      <c r="K34" s="127" t="n">
        <f aca="false">SUM(K33,J34)</f>
        <v>0</v>
      </c>
      <c r="L34" s="135"/>
      <c r="M34" s="135"/>
      <c r="N34" s="135"/>
      <c r="O34" s="135"/>
      <c r="P34" s="135"/>
      <c r="Q34" s="129" t="n">
        <f aca="false">IF($G$15=FALSE(),FALSE(),IF($B34&gt;=$E$15,TRUE(),FALSE()))</f>
        <v>0</v>
      </c>
      <c r="R34" s="129"/>
      <c r="S34" s="130" t="n">
        <f aca="false">IF(E34="",0,INT(E34)+((E34-INT(E34))/100*60))</f>
        <v>0</v>
      </c>
      <c r="T34" s="130" t="n">
        <f aca="false">IF(F34="",0,INT(F34)+((F34-INT(F34))*100/60))</f>
        <v>0</v>
      </c>
      <c r="U34" s="130" t="n">
        <f aca="false">IF(G34="",0,INT(G34)+((G34-INT(G34))*100/60))</f>
        <v>0</v>
      </c>
      <c r="V34" s="130" t="n">
        <f aca="false">IF(H34="",0,INT(H34)+((H34-INT(H34))*100/60))</f>
        <v>0</v>
      </c>
      <c r="W34" s="130" t="n">
        <f aca="false">IF(I34="","",INT(I34)+((I34-INT(I34))/100*60))</f>
        <v>0</v>
      </c>
      <c r="X34" s="130" t="n">
        <f aca="false">IF(J34="","",INT(J34)+((J34-INT(J34))/100*60))</f>
        <v>0</v>
      </c>
      <c r="Y34" s="130" t="n">
        <f aca="false">IF(K34="","",INT(K34)+((K34-INT(K34))/100*60))</f>
        <v>0</v>
      </c>
      <c r="Z34" s="130"/>
      <c r="AE34" s="131"/>
    </row>
    <row r="35" customFormat="false" ht="20.25" hidden="false" customHeight="true" outlineLevel="0" collapsed="false">
      <c r="A35" s="120" t="str">
        <f aca="false">TEXT(B35,"TTTT")</f>
        <v>Mittwoch</v>
      </c>
      <c r="B35" s="132" t="n">
        <f aca="false">($A$19+ROW(B16)-1)*(MONTH(B34+1)=MONTH($A$19))</f>
        <v>43236</v>
      </c>
      <c r="C35" s="133"/>
      <c r="D35" s="134"/>
      <c r="E35" s="124" t="n">
        <f aca="false">IF(OR(A35="Samstag",A35="Sonntag",C35="UU"),"", IF(C35="SV",D35, IF(OR($E$15="",B35&lt;$E$15),IF($N$11=0,HLOOKUP($A35,$I$9:$M$10,2,0),IF($N$11=$F$10,HLOOKUP($A35,$I$9:$M$11,3,0),"FEHLER")), IF($N$15=0,HLOOKUP($A35,$I$13:$M$14,2,0),IF($N$15=$F$14,HLOOKUP($A35,$I$13:$M$15,3,0),"FEHLER")))))</f>
        <v>0</v>
      </c>
      <c r="F35" s="125"/>
      <c r="G35" s="125"/>
      <c r="H35" s="125"/>
      <c r="I35" s="126" t="n">
        <f aca="false">IF(OR(C35="K",C35="U",C35="F"),E35,IF(C35="SU",IF(H35="",D35,((V35-T35)-U35)+D35),IF(AND(H35="",E35=""),0,(V35-T35)-U35)))</f>
        <v>0</v>
      </c>
      <c r="J35" s="126" t="n">
        <f aca="false">IF(E35="",I35,I35-E35)</f>
        <v>0</v>
      </c>
      <c r="K35" s="127" t="n">
        <f aca="false">SUM(K34,J35)</f>
        <v>0</v>
      </c>
      <c r="L35" s="135"/>
      <c r="M35" s="135"/>
      <c r="N35" s="135"/>
      <c r="O35" s="135"/>
      <c r="P35" s="135"/>
      <c r="Q35" s="129" t="n">
        <f aca="false">IF($G$15=FALSE(),FALSE(),IF($B35&gt;=$E$15,TRUE(),FALSE()))</f>
        <v>0</v>
      </c>
      <c r="R35" s="129"/>
      <c r="S35" s="130" t="n">
        <f aca="false">IF(E35="",0,INT(E35)+((E35-INT(E35))/100*60))</f>
        <v>0</v>
      </c>
      <c r="T35" s="130" t="n">
        <f aca="false">IF(F35="",0,INT(F35)+((F35-INT(F35))*100/60))</f>
        <v>0</v>
      </c>
      <c r="U35" s="130" t="n">
        <f aca="false">IF(G35="",0,INT(G35)+((G35-INT(G35))*100/60))</f>
        <v>0</v>
      </c>
      <c r="V35" s="130" t="n">
        <f aca="false">IF(H35="",0,INT(H35)+((H35-INT(H35))*100/60))</f>
        <v>0</v>
      </c>
      <c r="W35" s="130" t="n">
        <f aca="false">IF(I35="","",INT(I35)+((I35-INT(I35))/100*60))</f>
        <v>0</v>
      </c>
      <c r="X35" s="130" t="n">
        <f aca="false">IF(J35="","",INT(J35)+((J35-INT(J35))/100*60))</f>
        <v>0</v>
      </c>
      <c r="Y35" s="130" t="n">
        <f aca="false">IF(K35="","",INT(K35)+((K35-INT(K35))/100*60))</f>
        <v>0</v>
      </c>
      <c r="Z35" s="130"/>
      <c r="AE35" s="131"/>
    </row>
    <row r="36" customFormat="false" ht="20.25" hidden="false" customHeight="true" outlineLevel="0" collapsed="false">
      <c r="A36" s="120" t="str">
        <f aca="false">TEXT(B36,"TTTT")</f>
        <v>Donnerstag</v>
      </c>
      <c r="B36" s="132" t="n">
        <f aca="false">($A$19+ROW(B17)-1)*(MONTH(B35+1)=MONTH($A$19))</f>
        <v>43237</v>
      </c>
      <c r="C36" s="133"/>
      <c r="D36" s="134"/>
      <c r="E36" s="124" t="n">
        <f aca="false">IF(OR(A36="Samstag",A36="Sonntag",C36="UU"),"", IF(C36="SV",D36, IF(OR($E$15="",B36&lt;$E$15),IF($N$11=0,HLOOKUP($A36,$I$9:$M$10,2,0),IF($N$11=$F$10,HLOOKUP($A36,$I$9:$M$11,3,0),"FEHLER")), IF($N$15=0,HLOOKUP($A36,$I$13:$M$14,2,0),IF($N$15=$F$14,HLOOKUP($A36,$I$13:$M$15,3,0),"FEHLER")))))</f>
        <v>0</v>
      </c>
      <c r="F36" s="125"/>
      <c r="G36" s="125"/>
      <c r="H36" s="125"/>
      <c r="I36" s="126" t="n">
        <f aca="false">IF(OR(C36="K",C36="U",C36="F"),E36,IF(C36="SU",IF(H36="",D36,((V36-T36)-U36)+D36),IF(AND(H36="",E36=""),0,(V36-T36)-U36)))</f>
        <v>0</v>
      </c>
      <c r="J36" s="126" t="n">
        <f aca="false">IF(E36="",I36,I36-E36)</f>
        <v>0</v>
      </c>
      <c r="K36" s="127" t="n">
        <f aca="false">SUM(K35,J36)</f>
        <v>0</v>
      </c>
      <c r="L36" s="135"/>
      <c r="M36" s="135"/>
      <c r="N36" s="135"/>
      <c r="O36" s="135"/>
      <c r="P36" s="135"/>
      <c r="Q36" s="129" t="n">
        <f aca="false">IF($G$15=FALSE(),FALSE(),IF($B36&gt;=$E$15,TRUE(),FALSE()))</f>
        <v>0</v>
      </c>
      <c r="R36" s="129"/>
      <c r="S36" s="130" t="n">
        <f aca="false">IF(E36="",0,INT(E36)+((E36-INT(E36))/100*60))</f>
        <v>0</v>
      </c>
      <c r="T36" s="130" t="n">
        <f aca="false">IF(F36="",0,INT(F36)+((F36-INT(F36))*100/60))</f>
        <v>0</v>
      </c>
      <c r="U36" s="130" t="n">
        <f aca="false">IF(G36="",0,INT(G36)+((G36-INT(G36))*100/60))</f>
        <v>0</v>
      </c>
      <c r="V36" s="130" t="n">
        <f aca="false">IF(H36="",0,INT(H36)+((H36-INT(H36))*100/60))</f>
        <v>0</v>
      </c>
      <c r="W36" s="130" t="n">
        <f aca="false">IF(I36="","",INT(I36)+((I36-INT(I36))/100*60))</f>
        <v>0</v>
      </c>
      <c r="X36" s="130" t="n">
        <f aca="false">IF(J36="","",INT(J36)+((J36-INT(J36))/100*60))</f>
        <v>0</v>
      </c>
      <c r="Y36" s="130" t="n">
        <f aca="false">IF(K36="","",INT(K36)+((K36-INT(K36))/100*60))</f>
        <v>0</v>
      </c>
      <c r="Z36" s="130"/>
      <c r="AE36" s="131"/>
    </row>
    <row r="37" customFormat="false" ht="20.25" hidden="false" customHeight="true" outlineLevel="0" collapsed="false">
      <c r="A37" s="120" t="str">
        <f aca="false">TEXT(B37,"TTTT")</f>
        <v>Freitag</v>
      </c>
      <c r="B37" s="132" t="n">
        <f aca="false">($A$19+ROW(B18)-1)*(MONTH(B36+1)=MONTH($A$19))</f>
        <v>43238</v>
      </c>
      <c r="C37" s="133"/>
      <c r="D37" s="134"/>
      <c r="E37" s="124" t="n">
        <f aca="false">IF(OR(A37="Samstag",A37="Sonntag",C37="UU"),"", IF(C37="SV",D37, IF(OR($E$15="",B37&lt;$E$15),IF($N$11=0,HLOOKUP($A37,$I$9:$M$10,2,0),IF($N$11=$F$10,HLOOKUP($A37,$I$9:$M$11,3,0),"FEHLER")), IF($N$15=0,HLOOKUP($A37,$I$13:$M$14,2,0),IF($N$15=$F$14,HLOOKUP($A37,$I$13:$M$15,3,0),"FEHLER")))))</f>
        <v>0</v>
      </c>
      <c r="F37" s="125"/>
      <c r="G37" s="125"/>
      <c r="H37" s="125"/>
      <c r="I37" s="126" t="n">
        <f aca="false">IF(OR(C37="K",C37="U",C37="F"),E37,IF(C37="SU",IF(H37="",D37,((V37-T37)-U37)+D37),IF(AND(H37="",E37=""),0,(V37-T37)-U37)))</f>
        <v>0</v>
      </c>
      <c r="J37" s="126" t="n">
        <f aca="false">IF(E37="",I37,I37-E37)</f>
        <v>0</v>
      </c>
      <c r="K37" s="127" t="n">
        <f aca="false">SUM(K36,J37)</f>
        <v>0</v>
      </c>
      <c r="L37" s="135"/>
      <c r="M37" s="135"/>
      <c r="N37" s="135"/>
      <c r="O37" s="135"/>
      <c r="P37" s="135"/>
      <c r="Q37" s="129" t="n">
        <f aca="false">IF($G$15=FALSE(),FALSE(),IF($B37&gt;=$E$15,TRUE(),FALSE()))</f>
        <v>0</v>
      </c>
      <c r="R37" s="129"/>
      <c r="S37" s="130" t="n">
        <f aca="false">IF(E37="",0,INT(E37)+((E37-INT(E37))/100*60))</f>
        <v>0</v>
      </c>
      <c r="T37" s="130" t="n">
        <f aca="false">IF(F37="",0,INT(F37)+((F37-INT(F37))*100/60))</f>
        <v>0</v>
      </c>
      <c r="U37" s="130" t="n">
        <f aca="false">IF(G37="",0,INT(G37)+((G37-INT(G37))*100/60))</f>
        <v>0</v>
      </c>
      <c r="V37" s="130" t="n">
        <f aca="false">IF(H37="",0,INT(H37)+((H37-INT(H37))*100/60))</f>
        <v>0</v>
      </c>
      <c r="W37" s="130" t="n">
        <f aca="false">IF(I37="","",INT(I37)+((I37-INT(I37))/100*60))</f>
        <v>0</v>
      </c>
      <c r="X37" s="130" t="n">
        <f aca="false">IF(J37="","",INT(J37)+((J37-INT(J37))/100*60))</f>
        <v>0</v>
      </c>
      <c r="Y37" s="130" t="n">
        <f aca="false">IF(K37="","",INT(K37)+((K37-INT(K37))/100*60))</f>
        <v>0</v>
      </c>
      <c r="Z37" s="130"/>
      <c r="AE37" s="131"/>
    </row>
    <row r="38" customFormat="false" ht="20.25" hidden="false" customHeight="true" outlineLevel="0" collapsed="false">
      <c r="A38" s="120" t="str">
        <f aca="false">TEXT(B38,"TTTT")</f>
        <v>Samstag</v>
      </c>
      <c r="B38" s="132" t="n">
        <f aca="false">($A$19+ROW(B19)-1)*(MONTH(B37+1)=MONTH($A$19))</f>
        <v>43239</v>
      </c>
      <c r="C38" s="133"/>
      <c r="D38" s="134"/>
      <c r="E38" s="124" t="str">
        <f aca="false">IF(OR(A38="Samstag",A38="Sonntag",C38="UU"),"", IF(C38="SV",D38, IF(OR($E$15="",B38&lt;$E$15),IF($N$11=0,HLOOKUP($A38,$I$9:$M$10,2,0),IF($N$11=$F$10,HLOOKUP($A38,$I$9:$M$11,3,0),"FEHLER")), IF($N$15=0,HLOOKUP($A38,$I$13:$M$14,2,0),IF($N$15=$F$14,HLOOKUP($A38,$I$13:$M$15,3,0),"FEHLER")))))</f>
        <v/>
      </c>
      <c r="F38" s="125"/>
      <c r="G38" s="125"/>
      <c r="H38" s="125"/>
      <c r="I38" s="126" t="n">
        <f aca="false">IF(OR(C38="K",C38="U",C38="F"),E38,IF(C38="SU",IF(H38="",D38,((V38-T38)-U38)+D38),IF(AND(H38="",E38=""),0,(V38-T38)-U38)))</f>
        <v>0</v>
      </c>
      <c r="J38" s="126" t="n">
        <f aca="false">IF(E38="",I38,I38-E38)</f>
        <v>0</v>
      </c>
      <c r="K38" s="127" t="n">
        <f aca="false">SUM(K37,J38)</f>
        <v>0</v>
      </c>
      <c r="L38" s="135"/>
      <c r="M38" s="135"/>
      <c r="N38" s="135"/>
      <c r="O38" s="135"/>
      <c r="P38" s="135"/>
      <c r="Q38" s="129" t="n">
        <f aca="false">IF($G$15=FALSE(),FALSE(),IF($B38&gt;=$E$15,TRUE(),FALSE()))</f>
        <v>0</v>
      </c>
      <c r="R38" s="129"/>
      <c r="S38" s="130" t="n">
        <f aca="false">IF(E38="",0,INT(E38)+((E38-INT(E38))/100*60))</f>
        <v>0</v>
      </c>
      <c r="T38" s="130" t="n">
        <f aca="false">IF(F38="",0,INT(F38)+((F38-INT(F38))*100/60))</f>
        <v>0</v>
      </c>
      <c r="U38" s="130" t="n">
        <f aca="false">IF(G38="",0,INT(G38)+((G38-INT(G38))*100/60))</f>
        <v>0</v>
      </c>
      <c r="V38" s="130" t="n">
        <f aca="false">IF(H38="",0,INT(H38)+((H38-INT(H38))*100/60))</f>
        <v>0</v>
      </c>
      <c r="W38" s="130" t="n">
        <f aca="false">IF(I38="","",INT(I38)+((I38-INT(I38))/100*60))</f>
        <v>0</v>
      </c>
      <c r="X38" s="130" t="n">
        <f aca="false">IF(J38="","",INT(J38)+((J38-INT(J38))/100*60))</f>
        <v>0</v>
      </c>
      <c r="Y38" s="130" t="n">
        <f aca="false">IF(K38="","",INT(K38)+((K38-INT(K38))/100*60))</f>
        <v>0</v>
      </c>
      <c r="Z38" s="130"/>
      <c r="AE38" s="131"/>
    </row>
    <row r="39" customFormat="false" ht="20.25" hidden="false" customHeight="true" outlineLevel="0" collapsed="false">
      <c r="A39" s="120" t="str">
        <f aca="false">TEXT(B39,"TTTT")</f>
        <v>Sonntag</v>
      </c>
      <c r="B39" s="132" t="n">
        <f aca="false">($A$19+ROW(B20)-1)*(MONTH(B38+1)=MONTH($A$19))</f>
        <v>43240</v>
      </c>
      <c r="C39" s="133"/>
      <c r="D39" s="134"/>
      <c r="E39" s="124" t="str">
        <f aca="false">IF(OR(A39="Samstag",A39="Sonntag",C39="UU"),"", IF(C39="SV",D39, IF(OR($E$15="",B39&lt;$E$15),IF($N$11=0,HLOOKUP($A39,$I$9:$M$10,2,0),IF($N$11=$F$10,HLOOKUP($A39,$I$9:$M$11,3,0),"FEHLER")), IF($N$15=0,HLOOKUP($A39,$I$13:$M$14,2,0),IF($N$15=$F$14,HLOOKUP($A39,$I$13:$M$15,3,0),"FEHLER")))))</f>
        <v/>
      </c>
      <c r="F39" s="125"/>
      <c r="G39" s="125"/>
      <c r="H39" s="125"/>
      <c r="I39" s="126" t="n">
        <f aca="false">IF(OR(C39="K",C39="U",C39="F"),E39,IF(C39="SU",IF(H39="",D39,((V39-T39)-U39)+D39),IF(AND(H39="",E39=""),0,(V39-T39)-U39)))</f>
        <v>0</v>
      </c>
      <c r="J39" s="126" t="n">
        <f aca="false">IF(E39="",I39,I39-E39)</f>
        <v>0</v>
      </c>
      <c r="K39" s="127" t="n">
        <f aca="false">SUM(K38,J39)</f>
        <v>0</v>
      </c>
      <c r="L39" s="135"/>
      <c r="M39" s="135"/>
      <c r="N39" s="135"/>
      <c r="O39" s="135"/>
      <c r="P39" s="135"/>
      <c r="Q39" s="129" t="n">
        <f aca="false">IF($G$15=FALSE(),FALSE(),IF($B39&gt;=$E$15,TRUE(),FALSE()))</f>
        <v>0</v>
      </c>
      <c r="R39" s="129"/>
      <c r="S39" s="130" t="n">
        <f aca="false">IF(E39="",0,INT(E39)+((E39-INT(E39))/100*60))</f>
        <v>0</v>
      </c>
      <c r="T39" s="130" t="n">
        <f aca="false">IF(F39="",0,INT(F39)+((F39-INT(F39))*100/60))</f>
        <v>0</v>
      </c>
      <c r="U39" s="130" t="n">
        <f aca="false">IF(G39="",0,INT(G39)+((G39-INT(G39))*100/60))</f>
        <v>0</v>
      </c>
      <c r="V39" s="130" t="n">
        <f aca="false">IF(H39="",0,INT(H39)+((H39-INT(H39))*100/60))</f>
        <v>0</v>
      </c>
      <c r="W39" s="130" t="n">
        <f aca="false">IF(I39="","",INT(I39)+((I39-INT(I39))/100*60))</f>
        <v>0</v>
      </c>
      <c r="X39" s="130" t="n">
        <f aca="false">IF(J39="","",INT(J39)+((J39-INT(J39))/100*60))</f>
        <v>0</v>
      </c>
      <c r="Y39" s="130" t="n">
        <f aca="false">IF(K39="","",INT(K39)+((K39-INT(K39))/100*60))</f>
        <v>0</v>
      </c>
      <c r="Z39" s="130"/>
      <c r="AE39" s="131"/>
    </row>
    <row r="40" customFormat="false" ht="20.25" hidden="false" customHeight="true" outlineLevel="0" collapsed="false">
      <c r="A40" s="120" t="str">
        <f aca="false">TEXT(B40,"TTTT")</f>
        <v>Montag</v>
      </c>
      <c r="B40" s="132" t="n">
        <f aca="false">($A$19+ROW(B21)-1)*(MONTH(B39+1)=MONTH($A$19))</f>
        <v>43241</v>
      </c>
      <c r="C40" s="133"/>
      <c r="D40" s="134"/>
      <c r="E40" s="124" t="n">
        <f aca="false">IF(OR(A40="Samstag",A40="Sonntag",C40="UU"),"", IF(C40="SV",D40, IF(OR($E$15="",B40&lt;$E$15),IF($N$11=0,HLOOKUP($A40,$I$9:$M$10,2,0),IF($N$11=$F$10,HLOOKUP($A40,$I$9:$M$11,3,0),"FEHLER")), IF($N$15=0,HLOOKUP($A40,$I$13:$M$14,2,0),IF($N$15=$F$14,HLOOKUP($A40,$I$13:$M$15,3,0),"FEHLER")))))</f>
        <v>0</v>
      </c>
      <c r="F40" s="125"/>
      <c r="G40" s="125"/>
      <c r="H40" s="125"/>
      <c r="I40" s="126" t="n">
        <f aca="false">IF(OR(C40="K",C40="U",C40="F"),E40,IF(C40="SU",IF(H40="",D40,((V40-T40)-U40)+D40),IF(AND(H40="",E40=""),0,(V40-T40)-U40)))</f>
        <v>0</v>
      </c>
      <c r="J40" s="126" t="n">
        <f aca="false">IF(E40="",I40,I40-E40)</f>
        <v>0</v>
      </c>
      <c r="K40" s="127" t="n">
        <f aca="false">SUM(K39,J40)</f>
        <v>0</v>
      </c>
      <c r="L40" s="135"/>
      <c r="M40" s="135"/>
      <c r="N40" s="135"/>
      <c r="O40" s="135"/>
      <c r="P40" s="135"/>
      <c r="Q40" s="129" t="n">
        <f aca="false">IF($G$15=FALSE(),FALSE(),IF($B40&gt;=$E$15,TRUE(),FALSE()))</f>
        <v>0</v>
      </c>
      <c r="R40" s="129"/>
      <c r="S40" s="130" t="n">
        <f aca="false">IF(E40="",0,INT(E40)+((E40-INT(E40))/100*60))</f>
        <v>0</v>
      </c>
      <c r="T40" s="130" t="n">
        <f aca="false">IF(F40="",0,INT(F40)+((F40-INT(F40))*100/60))</f>
        <v>0</v>
      </c>
      <c r="U40" s="130" t="n">
        <f aca="false">IF(G40="",0,INT(G40)+((G40-INT(G40))*100/60))</f>
        <v>0</v>
      </c>
      <c r="V40" s="130" t="n">
        <f aca="false">IF(H40="",0,INT(H40)+((H40-INT(H40))*100/60))</f>
        <v>0</v>
      </c>
      <c r="W40" s="130" t="n">
        <f aca="false">IF(I40="","",INT(I40)+((I40-INT(I40))/100*60))</f>
        <v>0</v>
      </c>
      <c r="X40" s="130" t="n">
        <f aca="false">IF(J40="","",INT(J40)+((J40-INT(J40))/100*60))</f>
        <v>0</v>
      </c>
      <c r="Y40" s="130" t="n">
        <f aca="false">IF(K40="","",INT(K40)+((K40-INT(K40))/100*60))</f>
        <v>0</v>
      </c>
      <c r="Z40" s="130"/>
      <c r="AE40" s="131"/>
    </row>
    <row r="41" customFormat="false" ht="20.25" hidden="false" customHeight="true" outlineLevel="0" collapsed="false">
      <c r="A41" s="120" t="str">
        <f aca="false">TEXT(B41,"TTTT")</f>
        <v>Dienstag</v>
      </c>
      <c r="B41" s="132" t="n">
        <f aca="false">($A$19+ROW(B22)-1)*(MONTH(B40+1)=MONTH($A$19))</f>
        <v>43242</v>
      </c>
      <c r="C41" s="133"/>
      <c r="D41" s="134"/>
      <c r="E41" s="124" t="n">
        <f aca="false">IF(OR(A41="Samstag",A41="Sonntag",C41="UU"),"", IF(C41="SV",D41, IF(OR($E$15="",B41&lt;$E$15),IF($N$11=0,HLOOKUP($A41,$I$9:$M$10,2,0),IF($N$11=$F$10,HLOOKUP($A41,$I$9:$M$11,3,0),"FEHLER")), IF($N$15=0,HLOOKUP($A41,$I$13:$M$14,2,0),IF($N$15=$F$14,HLOOKUP($A41,$I$13:$M$15,3,0),"FEHLER")))))</f>
        <v>0</v>
      </c>
      <c r="F41" s="125"/>
      <c r="G41" s="125"/>
      <c r="H41" s="125"/>
      <c r="I41" s="126" t="n">
        <f aca="false">IF(OR(C41="K",C41="U",C41="F"),E41,IF(C41="SU",IF(H41="",D41,((V41-T41)-U41)+D41),IF(AND(H41="",E41=""),0,(V41-T41)-U41)))</f>
        <v>0</v>
      </c>
      <c r="J41" s="126" t="n">
        <f aca="false">IF(E41="",I41,I41-E41)</f>
        <v>0</v>
      </c>
      <c r="K41" s="127" t="n">
        <f aca="false">SUM(K40,J41)</f>
        <v>0</v>
      </c>
      <c r="L41" s="135"/>
      <c r="M41" s="135"/>
      <c r="N41" s="135"/>
      <c r="O41" s="135"/>
      <c r="P41" s="135"/>
      <c r="Q41" s="129" t="n">
        <f aca="false">IF($G$15=FALSE(),FALSE(),IF($B41&gt;=$E$15,TRUE(),FALSE()))</f>
        <v>0</v>
      </c>
      <c r="R41" s="129"/>
      <c r="S41" s="130" t="n">
        <f aca="false">IF(E41="",0,INT(E41)+((E41-INT(E41))/100*60))</f>
        <v>0</v>
      </c>
      <c r="T41" s="130" t="n">
        <f aca="false">IF(F41="",0,INT(F41)+((F41-INT(F41))*100/60))</f>
        <v>0</v>
      </c>
      <c r="U41" s="130" t="n">
        <f aca="false">IF(G41="",0,INT(G41)+((G41-INT(G41))*100/60))</f>
        <v>0</v>
      </c>
      <c r="V41" s="130" t="n">
        <f aca="false">IF(H41="",0,INT(H41)+((H41-INT(H41))*100/60))</f>
        <v>0</v>
      </c>
      <c r="W41" s="130" t="n">
        <f aca="false">IF(I41="","",INT(I41)+((I41-INT(I41))/100*60))</f>
        <v>0</v>
      </c>
      <c r="X41" s="130" t="n">
        <f aca="false">IF(J41="","",INT(J41)+((J41-INT(J41))/100*60))</f>
        <v>0</v>
      </c>
      <c r="Y41" s="130" t="n">
        <f aca="false">IF(K41="","",INT(K41)+((K41-INT(K41))/100*60))</f>
        <v>0</v>
      </c>
      <c r="Z41" s="130"/>
      <c r="AE41" s="131"/>
    </row>
    <row r="42" customFormat="false" ht="20.25" hidden="false" customHeight="true" outlineLevel="0" collapsed="false">
      <c r="A42" s="120" t="str">
        <f aca="false">TEXT(B42,"TTTT")</f>
        <v>Mittwoch</v>
      </c>
      <c r="B42" s="132" t="n">
        <f aca="false">($A$19+ROW(B23)-1)*(MONTH(B41+1)=MONTH($A$19))</f>
        <v>43243</v>
      </c>
      <c r="C42" s="133"/>
      <c r="D42" s="134"/>
      <c r="E42" s="124" t="n">
        <f aca="false">IF(OR(A42="Samstag",A42="Sonntag",C42="UU"),"", IF(C42="SV",D42, IF(OR($E$15="",B42&lt;$E$15),IF($N$11=0,HLOOKUP($A42,$I$9:$M$10,2,0),IF($N$11=$F$10,HLOOKUP($A42,$I$9:$M$11,3,0),"FEHLER")), IF($N$15=0,HLOOKUP($A42,$I$13:$M$14,2,0),IF($N$15=$F$14,HLOOKUP($A42,$I$13:$M$15,3,0),"FEHLER")))))</f>
        <v>0</v>
      </c>
      <c r="F42" s="125"/>
      <c r="G42" s="125"/>
      <c r="H42" s="125"/>
      <c r="I42" s="126" t="n">
        <f aca="false">IF(OR(C42="K",C42="U",C42="F"),E42,IF(C42="SU",IF(H42="",D42,((V42-T42)-U42)+D42),IF(AND(H42="",E42=""),0,(V42-T42)-U42)))</f>
        <v>0</v>
      </c>
      <c r="J42" s="126" t="n">
        <f aca="false">IF(E42="",I42,I42-E42)</f>
        <v>0</v>
      </c>
      <c r="K42" s="127" t="n">
        <f aca="false">SUM(K41,J42)</f>
        <v>0</v>
      </c>
      <c r="L42" s="135"/>
      <c r="M42" s="135"/>
      <c r="N42" s="135"/>
      <c r="O42" s="135"/>
      <c r="P42" s="135"/>
      <c r="Q42" s="129" t="n">
        <f aca="false">IF($G$15=FALSE(),FALSE(),IF($B42&gt;=$E$15,TRUE(),FALSE()))</f>
        <v>0</v>
      </c>
      <c r="R42" s="129"/>
      <c r="S42" s="130" t="n">
        <f aca="false">IF(E42="",0,INT(E42)+((E42-INT(E42))/100*60))</f>
        <v>0</v>
      </c>
      <c r="T42" s="130" t="n">
        <f aca="false">IF(F42="",0,INT(F42)+((F42-INT(F42))*100/60))</f>
        <v>0</v>
      </c>
      <c r="U42" s="130" t="n">
        <f aca="false">IF(G42="",0,INT(G42)+((G42-INT(G42))*100/60))</f>
        <v>0</v>
      </c>
      <c r="V42" s="130" t="n">
        <f aca="false">IF(H42="",0,INT(H42)+((H42-INT(H42))*100/60))</f>
        <v>0</v>
      </c>
      <c r="W42" s="130" t="n">
        <f aca="false">IF(I42="","",INT(I42)+((I42-INT(I42))/100*60))</f>
        <v>0</v>
      </c>
      <c r="X42" s="130" t="n">
        <f aca="false">IF(J42="","",INT(J42)+((J42-INT(J42))/100*60))</f>
        <v>0</v>
      </c>
      <c r="Y42" s="130" t="n">
        <f aca="false">IF(K42="","",INT(K42)+((K42-INT(K42))/100*60))</f>
        <v>0</v>
      </c>
      <c r="Z42" s="130"/>
      <c r="AE42" s="131"/>
    </row>
    <row r="43" customFormat="false" ht="20.25" hidden="false" customHeight="true" outlineLevel="0" collapsed="false">
      <c r="A43" s="120" t="str">
        <f aca="false">TEXT(B43,"TTTT")</f>
        <v>Donnerstag</v>
      </c>
      <c r="B43" s="132" t="n">
        <f aca="false">($A$19+ROW(B24)-1)*(MONTH(B42+1)=MONTH($A$19))</f>
        <v>43244</v>
      </c>
      <c r="C43" s="133"/>
      <c r="D43" s="134"/>
      <c r="E43" s="124" t="n">
        <f aca="false">IF(OR(A43="Samstag",A43="Sonntag",C43="UU"),"", IF(C43="SV",D43, IF(OR($E$15="",B43&lt;$E$15),IF($N$11=0,HLOOKUP($A43,$I$9:$M$10,2,0),IF($N$11=$F$10,HLOOKUP($A43,$I$9:$M$11,3,0),"FEHLER")), IF($N$15=0,HLOOKUP($A43,$I$13:$M$14,2,0),IF($N$15=$F$14,HLOOKUP($A43,$I$13:$M$15,3,0),"FEHLER")))))</f>
        <v>0</v>
      </c>
      <c r="F43" s="125"/>
      <c r="G43" s="125"/>
      <c r="H43" s="125"/>
      <c r="I43" s="126" t="n">
        <f aca="false">IF(OR(C43="K",C43="U",C43="F"),E43,IF(C43="SU",IF(H43="",D43,((V43-T43)-U43)+D43),IF(AND(H43="",E43=""),0,(V43-T43)-U43)))</f>
        <v>0</v>
      </c>
      <c r="J43" s="126" t="n">
        <f aca="false">IF(E43="",I43,I43-E43)</f>
        <v>0</v>
      </c>
      <c r="K43" s="127" t="n">
        <f aca="false">SUM(K42,J43)</f>
        <v>0</v>
      </c>
      <c r="L43" s="135"/>
      <c r="M43" s="135"/>
      <c r="N43" s="135"/>
      <c r="O43" s="135"/>
      <c r="P43" s="135"/>
      <c r="Q43" s="129" t="n">
        <f aca="false">IF($G$15=FALSE(),FALSE(),IF($B43&gt;=$E$15,TRUE(),FALSE()))</f>
        <v>0</v>
      </c>
      <c r="R43" s="129"/>
      <c r="S43" s="130" t="n">
        <f aca="false">IF(E43="",0,INT(E43)+((E43-INT(E43))/100*60))</f>
        <v>0</v>
      </c>
      <c r="T43" s="130" t="n">
        <f aca="false">IF(F43="",0,INT(F43)+((F43-INT(F43))*100/60))</f>
        <v>0</v>
      </c>
      <c r="U43" s="130" t="n">
        <f aca="false">IF(G43="",0,INT(G43)+((G43-INT(G43))*100/60))</f>
        <v>0</v>
      </c>
      <c r="V43" s="130" t="n">
        <f aca="false">IF(H43="",0,INT(H43)+((H43-INT(H43))*100/60))</f>
        <v>0</v>
      </c>
      <c r="W43" s="130" t="n">
        <f aca="false">IF(I43="","",INT(I43)+((I43-INT(I43))/100*60))</f>
        <v>0</v>
      </c>
      <c r="X43" s="130" t="n">
        <f aca="false">IF(J43="","",INT(J43)+((J43-INT(J43))/100*60))</f>
        <v>0</v>
      </c>
      <c r="Y43" s="130" t="n">
        <f aca="false">IF(K43="","",INT(K43)+((K43-INT(K43))/100*60))</f>
        <v>0</v>
      </c>
      <c r="Z43" s="130"/>
      <c r="AE43" s="131"/>
    </row>
    <row r="44" customFormat="false" ht="20.25" hidden="false" customHeight="true" outlineLevel="0" collapsed="false">
      <c r="A44" s="120" t="str">
        <f aca="false">TEXT(B44,"TTTT")</f>
        <v>Freitag</v>
      </c>
      <c r="B44" s="132" t="n">
        <f aca="false">($A$19+ROW(B25)-1)*(MONTH(B43+1)=MONTH($A$19))</f>
        <v>43245</v>
      </c>
      <c r="C44" s="133"/>
      <c r="D44" s="134"/>
      <c r="E44" s="124" t="n">
        <f aca="false">IF(OR(A44="Samstag",A44="Sonntag",C44="UU"),"", IF(C44="SV",D44, IF(OR($E$15="",B44&lt;$E$15),IF($N$11=0,HLOOKUP($A44,$I$9:$M$10,2,0),IF($N$11=$F$10,HLOOKUP($A44,$I$9:$M$11,3,0),"FEHLER")), IF($N$15=0,HLOOKUP($A44,$I$13:$M$14,2,0),IF($N$15=$F$14,HLOOKUP($A44,$I$13:$M$15,3,0),"FEHLER")))))</f>
        <v>0</v>
      </c>
      <c r="F44" s="125"/>
      <c r="G44" s="125"/>
      <c r="H44" s="125"/>
      <c r="I44" s="126" t="n">
        <f aca="false">IF(OR(C44="K",C44="U",C44="F"),E44,IF(C44="SU",IF(H44="",D44,((V44-T44)-U44)+D44),IF(AND(H44="",E44=""),0,(V44-T44)-U44)))</f>
        <v>0</v>
      </c>
      <c r="J44" s="126" t="n">
        <f aca="false">IF(E44="",I44,I44-E44)</f>
        <v>0</v>
      </c>
      <c r="K44" s="127" t="n">
        <f aca="false">SUM(K43,J44)</f>
        <v>0</v>
      </c>
      <c r="L44" s="135"/>
      <c r="M44" s="135"/>
      <c r="N44" s="135"/>
      <c r="O44" s="135"/>
      <c r="P44" s="135"/>
      <c r="Q44" s="129" t="n">
        <f aca="false">IF($G$15=FALSE(),FALSE(),IF($B44&gt;=$E$15,TRUE(),FALSE()))</f>
        <v>0</v>
      </c>
      <c r="R44" s="129"/>
      <c r="S44" s="130" t="n">
        <f aca="false">IF(E44="",0,INT(E44)+((E44-INT(E44))/100*60))</f>
        <v>0</v>
      </c>
      <c r="T44" s="130" t="n">
        <f aca="false">IF(F44="",0,INT(F44)+((F44-INT(F44))*100/60))</f>
        <v>0</v>
      </c>
      <c r="U44" s="130" t="n">
        <f aca="false">IF(G44="",0,INT(G44)+((G44-INT(G44))*100/60))</f>
        <v>0</v>
      </c>
      <c r="V44" s="130" t="n">
        <f aca="false">IF(H44="",0,INT(H44)+((H44-INT(H44))*100/60))</f>
        <v>0</v>
      </c>
      <c r="W44" s="130" t="n">
        <f aca="false">IF(I44="","",INT(I44)+((I44-INT(I44))/100*60))</f>
        <v>0</v>
      </c>
      <c r="X44" s="130" t="n">
        <f aca="false">IF(J44="","",INT(J44)+((J44-INT(J44))/100*60))</f>
        <v>0</v>
      </c>
      <c r="Y44" s="130" t="n">
        <f aca="false">IF(K44="","",INT(K44)+((K44-INT(K44))/100*60))</f>
        <v>0</v>
      </c>
      <c r="Z44" s="130"/>
      <c r="AE44" s="131"/>
    </row>
    <row r="45" customFormat="false" ht="20.25" hidden="false" customHeight="true" outlineLevel="0" collapsed="false">
      <c r="A45" s="120" t="str">
        <f aca="false">TEXT(B45,"TTTT")</f>
        <v>Samstag</v>
      </c>
      <c r="B45" s="132" t="n">
        <f aca="false">($A$19+ROW(B26)-1)*(MONTH(B44+1)=MONTH($A$19))</f>
        <v>43246</v>
      </c>
      <c r="C45" s="133"/>
      <c r="D45" s="134"/>
      <c r="E45" s="124" t="str">
        <f aca="false">IF(OR(A45="Samstag",A45="Sonntag",C45="UU"),"", IF(C45="SV",D45, IF(OR($E$15="",B45&lt;$E$15),IF($N$11=0,HLOOKUP($A45,$I$9:$M$10,2,0),IF($N$11=$F$10,HLOOKUP($A45,$I$9:$M$11,3,0),"FEHLER")), IF($N$15=0,HLOOKUP($A45,$I$13:$M$14,2,0),IF($N$15=$F$14,HLOOKUP($A45,$I$13:$M$15,3,0),"FEHLER")))))</f>
        <v/>
      </c>
      <c r="F45" s="125"/>
      <c r="G45" s="125"/>
      <c r="H45" s="125"/>
      <c r="I45" s="126" t="n">
        <f aca="false">IF(OR(C45="K",C45="U",C45="F"),E45,IF(C45="SU",IF(H45="",D45,((V45-T45)-U45)+D45),IF(AND(H45="",E45=""),0,(V45-T45)-U45)))</f>
        <v>0</v>
      </c>
      <c r="J45" s="126" t="n">
        <f aca="false">IF(E45="",I45,I45-E45)</f>
        <v>0</v>
      </c>
      <c r="K45" s="127" t="n">
        <f aca="false">SUM(K44,J45)</f>
        <v>0</v>
      </c>
      <c r="L45" s="135"/>
      <c r="M45" s="135"/>
      <c r="N45" s="135"/>
      <c r="O45" s="135"/>
      <c r="P45" s="135"/>
      <c r="Q45" s="129" t="n">
        <f aca="false">IF($G$15=FALSE(),FALSE(),IF($B45&gt;=$E$15,TRUE(),FALSE()))</f>
        <v>0</v>
      </c>
      <c r="R45" s="129"/>
      <c r="S45" s="130" t="n">
        <f aca="false">IF(E45="",0,INT(E45)+((E45-INT(E45))/100*60))</f>
        <v>0</v>
      </c>
      <c r="T45" s="130" t="n">
        <f aca="false">IF(F45="",0,INT(F45)+((F45-INT(F45))*100/60))</f>
        <v>0</v>
      </c>
      <c r="U45" s="130" t="n">
        <f aca="false">IF(G45="",0,INT(G45)+((G45-INT(G45))*100/60))</f>
        <v>0</v>
      </c>
      <c r="V45" s="130" t="n">
        <f aca="false">IF(H45="",0,INT(H45)+((H45-INT(H45))*100/60))</f>
        <v>0</v>
      </c>
      <c r="W45" s="130" t="n">
        <f aca="false">IF(I45="","",INT(I45)+((I45-INT(I45))/100*60))</f>
        <v>0</v>
      </c>
      <c r="X45" s="130" t="n">
        <f aca="false">IF(J45="","",INT(J45)+((J45-INT(J45))/100*60))</f>
        <v>0</v>
      </c>
      <c r="Y45" s="130" t="n">
        <f aca="false">IF(K45="","",INT(K45)+((K45-INT(K45))/100*60))</f>
        <v>0</v>
      </c>
      <c r="Z45" s="130"/>
      <c r="AE45" s="131"/>
    </row>
    <row r="46" customFormat="false" ht="20.25" hidden="false" customHeight="true" outlineLevel="0" collapsed="false">
      <c r="A46" s="120" t="str">
        <f aca="false">TEXT(B46,"TTTT")</f>
        <v>Sonntag</v>
      </c>
      <c r="B46" s="132" t="n">
        <f aca="false">($A$19+ROW(B27)-1)*(MONTH(B45+1)=MONTH($A$19))</f>
        <v>43247</v>
      </c>
      <c r="C46" s="133"/>
      <c r="D46" s="134"/>
      <c r="E46" s="124" t="str">
        <f aca="false">IF(OR(A46="Samstag",A46="Sonntag",C46="UU"),"", IF(C46="SV",D46, IF(OR($E$15="",B46&lt;$E$15),IF($N$11=0,HLOOKUP($A46,$I$9:$M$10,2,0),IF($N$11=$F$10,HLOOKUP($A46,$I$9:$M$11,3,0),"FEHLER")), IF($N$15=0,HLOOKUP($A46,$I$13:$M$14,2,0),IF($N$15=$F$14,HLOOKUP($A46,$I$13:$M$15,3,0),"FEHLER")))))</f>
        <v/>
      </c>
      <c r="F46" s="125"/>
      <c r="G46" s="125"/>
      <c r="H46" s="125"/>
      <c r="I46" s="126" t="n">
        <f aca="false">IF(OR(C46="K",C46="U",C46="F"),E46,IF(C46="SU",IF(H46="",D46,((V46-T46)-U46)+D46),IF(AND(H46="",E46=""),0,(V46-T46)-U46)))</f>
        <v>0</v>
      </c>
      <c r="J46" s="126" t="n">
        <f aca="false">IF(E46="",I46,I46-E46)</f>
        <v>0</v>
      </c>
      <c r="K46" s="127" t="n">
        <f aca="false">SUM(K45,J46)</f>
        <v>0</v>
      </c>
      <c r="L46" s="135"/>
      <c r="M46" s="135"/>
      <c r="N46" s="135"/>
      <c r="O46" s="135"/>
      <c r="P46" s="135"/>
      <c r="Q46" s="129" t="n">
        <f aca="false">IF($G$15=FALSE(),FALSE(),IF($B46&gt;=$E$15,TRUE(),FALSE()))</f>
        <v>0</v>
      </c>
      <c r="R46" s="129"/>
      <c r="S46" s="130" t="n">
        <f aca="false">IF(E46="",0,INT(E46)+((E46-INT(E46))/100*60))</f>
        <v>0</v>
      </c>
      <c r="T46" s="130" t="n">
        <f aca="false">IF(F46="",0,INT(F46)+((F46-INT(F46))*100/60))</f>
        <v>0</v>
      </c>
      <c r="U46" s="130" t="n">
        <f aca="false">IF(G46="",0,INT(G46)+((G46-INT(G46))*100/60))</f>
        <v>0</v>
      </c>
      <c r="V46" s="130" t="n">
        <f aca="false">IF(H46="",0,INT(H46)+((H46-INT(H46))*100/60))</f>
        <v>0</v>
      </c>
      <c r="W46" s="130" t="n">
        <f aca="false">IF(I46="","",INT(I46)+((I46-INT(I46))/100*60))</f>
        <v>0</v>
      </c>
      <c r="X46" s="130" t="n">
        <f aca="false">IF(J46="","",INT(J46)+((J46-INT(J46))/100*60))</f>
        <v>0</v>
      </c>
      <c r="Y46" s="130" t="n">
        <f aca="false">IF(K46="","",INT(K46)+((K46-INT(K46))/100*60))</f>
        <v>0</v>
      </c>
      <c r="Z46" s="130"/>
      <c r="AE46" s="131"/>
    </row>
    <row r="47" customFormat="false" ht="20.25" hidden="false" customHeight="true" outlineLevel="0" collapsed="false">
      <c r="A47" s="120" t="str">
        <f aca="false">TEXT(B47,"TTTT")</f>
        <v>Montag</v>
      </c>
      <c r="B47" s="132" t="n">
        <f aca="false">($A$19+ROW(B28)-1)*(MONTH(B46+1)=MONTH($A$19))</f>
        <v>43248</v>
      </c>
      <c r="C47" s="133"/>
      <c r="D47" s="134"/>
      <c r="E47" s="124" t="n">
        <f aca="false">IF(OR(A47="Samstag",A47="Sonntag",C47="UU"),"", IF(C47="SV",D47, IF(OR($E$15="",B47&lt;$E$15),IF($N$11=0,HLOOKUP($A47,$I$9:$M$10,2,0),IF($N$11=$F$10,HLOOKUP($A47,$I$9:$M$11,3,0),"FEHLER")), IF($N$15=0,HLOOKUP($A47,$I$13:$M$14,2,0),IF($N$15=$F$14,HLOOKUP($A47,$I$13:$M$15,3,0),"FEHLER")))))</f>
        <v>0</v>
      </c>
      <c r="F47" s="125"/>
      <c r="G47" s="125"/>
      <c r="H47" s="125"/>
      <c r="I47" s="126" t="n">
        <f aca="false">IF(OR(C47="K",C47="U",C47="F"),E47,IF(C47="SU",IF(H47="",D47,((V47-T47)-U47)+D47),IF(AND(H47="",E47=""),0,(V47-T47)-U47)))</f>
        <v>0</v>
      </c>
      <c r="J47" s="126" t="n">
        <f aca="false">IF(E47="",I47,I47-E47)</f>
        <v>0</v>
      </c>
      <c r="K47" s="127" t="n">
        <f aca="false">SUM(K46,J47)</f>
        <v>0</v>
      </c>
      <c r="L47" s="135"/>
      <c r="M47" s="135"/>
      <c r="N47" s="135"/>
      <c r="O47" s="135"/>
      <c r="P47" s="135"/>
      <c r="Q47" s="129" t="n">
        <f aca="false">IF($G$15=FALSE(),FALSE(),IF($B47&gt;=$E$15,TRUE(),FALSE()))</f>
        <v>0</v>
      </c>
      <c r="R47" s="129"/>
      <c r="S47" s="130" t="n">
        <f aca="false">IF(E47="",0,INT(E47)+((E47-INT(E47))/100*60))</f>
        <v>0</v>
      </c>
      <c r="T47" s="130" t="n">
        <f aca="false">IF(F47="",0,INT(F47)+((F47-INT(F47))*100/60))</f>
        <v>0</v>
      </c>
      <c r="U47" s="130" t="n">
        <f aca="false">IF(G47="",0,INT(G47)+((G47-INT(G47))*100/60))</f>
        <v>0</v>
      </c>
      <c r="V47" s="130" t="n">
        <f aca="false">IF(H47="",0,INT(H47)+((H47-INT(H47))*100/60))</f>
        <v>0</v>
      </c>
      <c r="W47" s="130" t="n">
        <f aca="false">IF(I47="","",INT(I47)+((I47-INT(I47))/100*60))</f>
        <v>0</v>
      </c>
      <c r="X47" s="130" t="n">
        <f aca="false">IF(J47="","",INT(J47)+((J47-INT(J47))/100*60))</f>
        <v>0</v>
      </c>
      <c r="Y47" s="130" t="n">
        <f aca="false">IF(K47="","",INT(K47)+((K47-INT(K47))/100*60))</f>
        <v>0</v>
      </c>
      <c r="Z47" s="130"/>
      <c r="AE47" s="131"/>
    </row>
    <row r="48" customFormat="false" ht="20.25" hidden="false" customHeight="true" outlineLevel="0" collapsed="false">
      <c r="A48" s="120" t="str">
        <f aca="false">TEXT(B48,"TTTT")</f>
        <v>Dienstag</v>
      </c>
      <c r="B48" s="132" t="n">
        <f aca="false">($A$19+ROW(B29)-1)*(MONTH(B47+1)=MONTH($A$19))</f>
        <v>43249</v>
      </c>
      <c r="C48" s="133"/>
      <c r="D48" s="134"/>
      <c r="E48" s="124" t="n">
        <f aca="false">IF(OR(A48="Samstag",A48="Sonntag",C48="UU"),"", IF(C48="SV",D48, IF(OR($E$15="",B48&lt;$E$15),IF($N$11=0,HLOOKUP($A48,$I$9:$M$10,2,0),IF($N$11=$F$10,HLOOKUP($A48,$I$9:$M$11,3,0),"FEHLER")), IF($N$15=0,HLOOKUP($A48,$I$13:$M$14,2,0),IF($N$15=$F$14,HLOOKUP($A48,$I$13:$M$15,3,0),"FEHLER")))))</f>
        <v>0</v>
      </c>
      <c r="F48" s="125"/>
      <c r="G48" s="125"/>
      <c r="H48" s="125"/>
      <c r="I48" s="126" t="n">
        <f aca="false">IF(OR(C48="K",C48="U",C48="F"),E48,IF(C48="SU",IF(H48="",D48,((V48-T48)-U48)+D48),IF(AND(H48="",E48=""),0,(V48-T48)-U48)))</f>
        <v>0</v>
      </c>
      <c r="J48" s="126" t="n">
        <f aca="false">IF(E48="",I48,I48-E48)</f>
        <v>0</v>
      </c>
      <c r="K48" s="127" t="n">
        <f aca="false">SUM(K47,J48)</f>
        <v>0</v>
      </c>
      <c r="L48" s="135"/>
      <c r="M48" s="135"/>
      <c r="N48" s="135"/>
      <c r="O48" s="135"/>
      <c r="P48" s="135"/>
      <c r="Q48" s="129" t="n">
        <f aca="false">IF($G$15=FALSE(),FALSE(),IF($B48&gt;=$E$15,TRUE(),FALSE()))</f>
        <v>0</v>
      </c>
      <c r="R48" s="129"/>
      <c r="S48" s="130" t="n">
        <f aca="false">IF(E48="",0,INT(E48)+((E48-INT(E48))/100*60))</f>
        <v>0</v>
      </c>
      <c r="T48" s="130" t="n">
        <f aca="false">IF(F48="",0,INT(F48)+((F48-INT(F48))*100/60))</f>
        <v>0</v>
      </c>
      <c r="U48" s="130" t="n">
        <f aca="false">IF(G48="",0,INT(G48)+((G48-INT(G48))*100/60))</f>
        <v>0</v>
      </c>
      <c r="V48" s="130" t="n">
        <f aca="false">IF(H48="",0,INT(H48)+((H48-INT(H48))*100/60))</f>
        <v>0</v>
      </c>
      <c r="W48" s="130" t="n">
        <f aca="false">IF(I48="","",INT(I48)+((I48-INT(I48))/100*60))</f>
        <v>0</v>
      </c>
      <c r="X48" s="130" t="n">
        <f aca="false">IF(J48="","",INT(J48)+((J48-INT(J48))/100*60))</f>
        <v>0</v>
      </c>
      <c r="Y48" s="130" t="n">
        <f aca="false">IF(K48="","",INT(K48)+((K48-INT(K48))/100*60))</f>
        <v>0</v>
      </c>
      <c r="Z48" s="130"/>
      <c r="AE48" s="131"/>
    </row>
    <row r="49" customFormat="false" ht="20.25" hidden="false" customHeight="true" outlineLevel="0" collapsed="false">
      <c r="A49" s="120" t="str">
        <f aca="false">TEXT(B49,"TTTT")</f>
        <v>Mittwoch</v>
      </c>
      <c r="B49" s="132" t="n">
        <f aca="false">($A$19+ROW(B30)-1)*(MONTH(B48+1)=MONTH($A$19))</f>
        <v>43250</v>
      </c>
      <c r="C49" s="133"/>
      <c r="D49" s="134"/>
      <c r="E49" s="124" t="n">
        <f aca="false">IF(OR(A49="Samstag",A49="Sonntag",C49="UU"),"", IF(C49="SV",D49, IF(OR($E$15="",B49&lt;$E$15),IF($N$11=0,HLOOKUP($A49,$I$9:$M$10,2,0),IF($N$11=$F$10,HLOOKUP($A49,$I$9:$M$11,3,0),"FEHLER")), IF($N$15=0,HLOOKUP($A49,$I$13:$M$14,2,0),IF($N$15=$F$14,HLOOKUP($A49,$I$13:$M$15,3,0),"FEHLER")))))</f>
        <v>0</v>
      </c>
      <c r="F49" s="125"/>
      <c r="G49" s="125"/>
      <c r="H49" s="125"/>
      <c r="I49" s="126" t="n">
        <f aca="false">IF(OR(C49="K",C49="U",C49="F"),E49,IF(C49="SU",IF(H49="",D49,((V49-T49)-U49)+D49),IF(AND(H49="",E49=""),0,(V49-T49)-U49)))</f>
        <v>0</v>
      </c>
      <c r="J49" s="126" t="n">
        <f aca="false">IF(E49="",I49,I49-E49)</f>
        <v>0</v>
      </c>
      <c r="K49" s="127" t="n">
        <f aca="false">SUM(K48,J49)</f>
        <v>0</v>
      </c>
      <c r="L49" s="135"/>
      <c r="M49" s="135"/>
      <c r="N49" s="135"/>
      <c r="O49" s="135"/>
      <c r="P49" s="135"/>
      <c r="Q49" s="129" t="n">
        <f aca="false">IF($G$15=FALSE(),FALSE(),IF($B49&gt;=$E$15,TRUE(),FALSE()))</f>
        <v>0</v>
      </c>
      <c r="R49" s="129"/>
      <c r="S49" s="130" t="n">
        <f aca="false">IF(E49="",0,INT(E49)+((E49-INT(E49))/100*60))</f>
        <v>0</v>
      </c>
      <c r="T49" s="130" t="n">
        <f aca="false">IF(F49="",0,INT(F49)+((F49-INT(F49))*100/60))</f>
        <v>0</v>
      </c>
      <c r="U49" s="130" t="n">
        <f aca="false">IF(G49="",0,INT(G49)+((G49-INT(G49))*100/60))</f>
        <v>0</v>
      </c>
      <c r="V49" s="130" t="n">
        <f aca="false">IF(H49="",0,INT(H49)+((H49-INT(H49))*100/60))</f>
        <v>0</v>
      </c>
      <c r="W49" s="130" t="n">
        <f aca="false">IF(I49="","",INT(I49)+((I49-INT(I49))/100*60))</f>
        <v>0</v>
      </c>
      <c r="X49" s="130" t="n">
        <f aca="false">IF(J49="","",INT(J49)+((J49-INT(J49))/100*60))</f>
        <v>0</v>
      </c>
      <c r="Y49" s="130" t="n">
        <f aca="false">IF(K49="","",INT(K49)+((K49-INT(K49))/100*60))</f>
        <v>0</v>
      </c>
      <c r="Z49" s="130"/>
      <c r="AE49" s="131"/>
    </row>
    <row r="50" customFormat="false" ht="20.25" hidden="false" customHeight="true" outlineLevel="0" collapsed="false">
      <c r="A50" s="120" t="str">
        <f aca="false">TEXT(B50,"TTTT")</f>
        <v>Donnerstag</v>
      </c>
      <c r="B50" s="132" t="n">
        <f aca="false">($A$19+ROW(B31)-1)*(MONTH(B49+1)=MONTH($A$19))</f>
        <v>43251</v>
      </c>
      <c r="C50" s="137"/>
      <c r="D50" s="138"/>
      <c r="E50" s="124" t="n">
        <f aca="false">IF(OR(A50="Samstag",A50="Sonntag",C50="UU"),"", IF(C50="SV",D50, IF(OR($E$15="",B50&lt;$E$15),IF($N$11=0,HLOOKUP($A50,$I$9:$M$10,2,0),IF($N$11=$F$10,HLOOKUP($A50,$I$9:$M$11,3,0),"FEHLER")), IF($N$15=0,HLOOKUP($A50,$I$13:$M$14,2,0),IF($N$15=$F$14,HLOOKUP($A50,$I$13:$M$15,3,0),"FEHLER")))))</f>
        <v>0</v>
      </c>
      <c r="F50" s="139"/>
      <c r="G50" s="139"/>
      <c r="H50" s="139"/>
      <c r="I50" s="126" t="n">
        <f aca="false">IF(OR(C50="K",C50="U",C50="F"),E50,IF(C50="SU",IF(H50="",D50,((V50-T50)-U50)+D50),IF(AND(H50="",E50=""),0,(V50-T50)-U50)))</f>
        <v>0</v>
      </c>
      <c r="J50" s="140" t="n">
        <f aca="false">IF(E50="",I50,I50-E50)</f>
        <v>0</v>
      </c>
      <c r="K50" s="141" t="n">
        <f aca="false">SUM(K49,J50)</f>
        <v>0</v>
      </c>
      <c r="L50" s="142"/>
      <c r="M50" s="142"/>
      <c r="N50" s="142"/>
      <c r="O50" s="142"/>
      <c r="P50" s="142"/>
      <c r="Q50" s="129" t="n">
        <f aca="false">IF($G$15=FALSE(),FALSE(),IF($B50&gt;=$E$15,TRUE(),FALSE()))</f>
        <v>0</v>
      </c>
      <c r="R50" s="129"/>
      <c r="S50" s="143" t="n">
        <f aca="false">IF(E50="",0,INT(E50)+((E50-INT(E50))/100*60))</f>
        <v>0</v>
      </c>
      <c r="T50" s="143" t="n">
        <f aca="false">IF(F50="",0,INT(F50)+((F50-INT(F50))*100/60))</f>
        <v>0</v>
      </c>
      <c r="U50" s="143" t="n">
        <f aca="false">IF(G50="",0,INT(G50)+((G50-INT(G50))*100/60))</f>
        <v>0</v>
      </c>
      <c r="V50" s="143" t="n">
        <f aca="false">IF(H50="",0,INT(H50)+((H50-INT(H50))*100/60))</f>
        <v>0</v>
      </c>
      <c r="W50" s="143" t="n">
        <f aca="false">IF(I50="","",INT(I50)+((I50-INT(I50))/100*60))</f>
        <v>0</v>
      </c>
      <c r="X50" s="143" t="n">
        <f aca="false">IF(J50="","",INT(J50)+((J50-INT(J50))/100*60))</f>
        <v>0</v>
      </c>
      <c r="Y50" s="143" t="n">
        <f aca="false">IF(K50="","",INT(K50)+((K50-INT(K50))/100*60))</f>
        <v>0</v>
      </c>
      <c r="Z50" s="144"/>
      <c r="AE50" s="131"/>
    </row>
    <row r="51" customFormat="false" ht="18.75" hidden="false" customHeight="true" outlineLevel="0" collapsed="false">
      <c r="B51" s="145" t="s">
        <v>41</v>
      </c>
      <c r="C51" s="146"/>
      <c r="D51" s="147"/>
      <c r="E51" s="147" t="s">
        <v>39</v>
      </c>
      <c r="F51" s="148"/>
      <c r="G51" s="148"/>
      <c r="H51" s="148"/>
      <c r="I51" s="147" t="s">
        <v>40</v>
      </c>
      <c r="J51" s="147" t="s">
        <v>42</v>
      </c>
      <c r="K51" s="147" t="s">
        <v>43</v>
      </c>
      <c r="L51" s="149"/>
      <c r="M51" s="149"/>
      <c r="N51" s="149"/>
      <c r="O51" s="149"/>
      <c r="P51" s="150"/>
      <c r="Q51" s="151"/>
      <c r="R51" s="152"/>
      <c r="S51" s="130" t="n">
        <f aca="false">IF(E52="",0,INT(E52)+((E52-INT(E52))/100*60))</f>
        <v>0</v>
      </c>
      <c r="T51" s="152"/>
      <c r="U51" s="152"/>
      <c r="W51" s="144" t="n">
        <f aca="false">IF(I52="","",INT(I52)+((I52-INT(I52))/100*60))</f>
        <v>0</v>
      </c>
      <c r="X51" s="130" t="n">
        <f aca="false">IF(J52="","",INT(J52)+((J52-INT(J52))/100*60))</f>
        <v>0</v>
      </c>
      <c r="Y51" s="153" t="n">
        <f aca="false">IF(K52="","",INT(K52)+((K52-INT(K52))/100*60))</f>
        <v>0</v>
      </c>
      <c r="Z51" s="153"/>
      <c r="AE51" s="131"/>
    </row>
    <row r="52" customFormat="false" ht="18.75" hidden="false" customHeight="true" outlineLevel="0" collapsed="false">
      <c r="B52" s="154"/>
      <c r="C52" s="155"/>
      <c r="D52" s="156"/>
      <c r="E52" s="157" t="n">
        <f aca="false">SUM(E20:E50)</f>
        <v>0</v>
      </c>
      <c r="F52" s="158"/>
      <c r="G52" s="159"/>
      <c r="H52" s="156"/>
      <c r="I52" s="157" t="n">
        <f aca="false">SUM(I20:I50)</f>
        <v>0</v>
      </c>
      <c r="J52" s="157" t="n">
        <f aca="false">SUM(J20:J50)</f>
        <v>0</v>
      </c>
      <c r="K52" s="160" t="n">
        <f aca="false">K50</f>
        <v>0</v>
      </c>
      <c r="L52" s="161"/>
      <c r="M52" s="161"/>
      <c r="N52" s="161"/>
      <c r="O52" s="161"/>
      <c r="P52" s="162"/>
      <c r="Q52" s="163"/>
      <c r="R52" s="164"/>
      <c r="S52" s="165" t="n">
        <f aca="false">E52/24</f>
        <v>0</v>
      </c>
      <c r="T52" s="164"/>
      <c r="U52" s="164"/>
      <c r="W52" s="165" t="n">
        <f aca="false">I52/24</f>
        <v>0</v>
      </c>
      <c r="X52" s="165" t="n">
        <f aca="false">IF(X51&lt;0,"-"&amp;TEXT((X51*-1)/24,"[h]:mm"),X51/24)</f>
        <v>0</v>
      </c>
      <c r="AE52" s="131"/>
    </row>
    <row r="53" customFormat="false" ht="15" hidden="false" customHeight="false" outlineLevel="0" collapsed="false">
      <c r="B53" s="166"/>
      <c r="C53" s="166"/>
      <c r="D53" s="166"/>
      <c r="E53" s="166"/>
      <c r="F53" s="167"/>
      <c r="G53" s="168"/>
      <c r="H53" s="169" t="s">
        <v>44</v>
      </c>
      <c r="I53" s="1"/>
      <c r="J53" s="170"/>
      <c r="K53" s="171"/>
      <c r="L53" s="172"/>
      <c r="M53" s="172"/>
      <c r="N53" s="172"/>
      <c r="O53" s="172"/>
      <c r="P53" s="173"/>
      <c r="Q53" s="173"/>
      <c r="R53" s="174"/>
      <c r="S53" s="174"/>
      <c r="T53" s="174"/>
      <c r="U53" s="174"/>
      <c r="X53" s="130" t="n">
        <f aca="false">IF(X51&lt;0,X51*-1,X51)</f>
        <v>0</v>
      </c>
      <c r="AE53" s="131"/>
    </row>
    <row r="54" customFormat="false" ht="15" hidden="false" customHeight="false" outlineLevel="0" collapsed="false">
      <c r="B54" s="166"/>
      <c r="C54" s="166"/>
      <c r="D54" s="166"/>
      <c r="E54" s="166"/>
      <c r="F54" s="167"/>
      <c r="G54" s="168"/>
      <c r="H54" s="175" t="s">
        <v>45</v>
      </c>
      <c r="I54" s="170"/>
      <c r="J54" s="170"/>
      <c r="K54" s="171"/>
      <c r="L54" s="172"/>
      <c r="M54" s="172"/>
      <c r="N54" s="172"/>
      <c r="O54" s="172"/>
      <c r="P54" s="173"/>
      <c r="Q54" s="173"/>
      <c r="R54" s="174"/>
      <c r="S54" s="174"/>
      <c r="T54" s="174"/>
      <c r="U54" s="174"/>
      <c r="X54" s="165" t="n">
        <f aca="false">X53/24</f>
        <v>0</v>
      </c>
      <c r="AE54" s="131"/>
    </row>
    <row r="55" customFormat="false" ht="15" hidden="false" customHeight="false" outlineLevel="0" collapsed="false">
      <c r="B55" s="176"/>
      <c r="C55" s="176"/>
      <c r="D55" s="176"/>
      <c r="E55" s="176"/>
      <c r="F55" s="176"/>
      <c r="G55" s="176"/>
      <c r="H55" s="177" t="s">
        <v>46</v>
      </c>
      <c r="I55" s="1"/>
      <c r="J55" s="1"/>
      <c r="AE55" s="131"/>
    </row>
    <row r="56" customFormat="false" ht="15" hidden="false" customHeight="false" outlineLevel="0" collapsed="false">
      <c r="B56" s="177"/>
      <c r="C56" s="177"/>
      <c r="D56" s="177"/>
      <c r="E56" s="177"/>
      <c r="F56" s="177"/>
      <c r="G56" s="177"/>
      <c r="H56" s="120" t="s">
        <v>47</v>
      </c>
      <c r="I56" s="178"/>
      <c r="J56" s="4"/>
      <c r="K56" s="179"/>
      <c r="L56" s="179"/>
      <c r="M56" s="179"/>
      <c r="N56" s="179"/>
      <c r="O56" s="179"/>
      <c r="P56" s="180"/>
      <c r="Q56" s="180"/>
      <c r="R56" s="181"/>
      <c r="S56" s="181"/>
      <c r="T56" s="181"/>
      <c r="U56" s="181"/>
      <c r="AE56" s="131"/>
    </row>
    <row r="57" customFormat="false" ht="15" hidden="false" customHeight="false" outlineLevel="0" collapsed="false">
      <c r="B57" s="182"/>
      <c r="C57" s="182"/>
      <c r="D57" s="182"/>
      <c r="E57" s="182"/>
      <c r="F57" s="182"/>
      <c r="G57" s="182"/>
      <c r="H57" s="183" t="s">
        <v>48</v>
      </c>
      <c r="I57" s="1"/>
      <c r="J57" s="1"/>
      <c r="K57" s="184"/>
      <c r="L57" s="184"/>
      <c r="M57" s="184"/>
      <c r="N57" s="184"/>
      <c r="O57" s="184"/>
      <c r="P57" s="185"/>
      <c r="AE57" s="131"/>
    </row>
    <row r="58" customFormat="false" ht="15" hidden="false" customHeight="false" outlineLevel="0" collapsed="false">
      <c r="B58" s="186" t="s">
        <v>49</v>
      </c>
      <c r="C58" s="187" t="s">
        <v>50</v>
      </c>
      <c r="D58" s="187"/>
      <c r="E58" s="187"/>
      <c r="F58" s="187"/>
      <c r="G58" s="187"/>
      <c r="H58" s="120" t="s">
        <v>51</v>
      </c>
      <c r="I58" s="188"/>
      <c r="J58" s="1"/>
      <c r="K58" s="186" t="s">
        <v>49</v>
      </c>
      <c r="L58" s="189" t="s">
        <v>52</v>
      </c>
      <c r="M58" s="189"/>
      <c r="N58" s="189"/>
      <c r="O58" s="189"/>
      <c r="P58" s="189"/>
      <c r="AE58" s="131"/>
    </row>
    <row r="59" customFormat="false" ht="15" hidden="false" customHeight="false" outlineLevel="0" collapsed="false">
      <c r="B59" s="186"/>
      <c r="C59" s="189"/>
      <c r="D59" s="189"/>
      <c r="E59" s="189"/>
      <c r="F59" s="189"/>
      <c r="G59" s="189"/>
      <c r="H59" s="120" t="s">
        <v>53</v>
      </c>
      <c r="I59" s="188"/>
      <c r="J59" s="1"/>
      <c r="K59" s="186"/>
      <c r="L59" s="189"/>
      <c r="M59" s="189"/>
      <c r="N59" s="189"/>
      <c r="O59" s="189"/>
      <c r="P59" s="189"/>
      <c r="AE59" s="131"/>
    </row>
    <row r="60" customFormat="false" ht="15" hidden="false" customHeight="false" outlineLevel="0" collapsed="false">
      <c r="H60" s="190" t="s">
        <v>54</v>
      </c>
      <c r="I60" s="120"/>
      <c r="J60" s="191" t="n">
        <v>42114</v>
      </c>
      <c r="V60" s="4"/>
      <c r="AE60" s="131"/>
    </row>
  </sheetData>
  <sheetProtection sheet="true" password="ff69" objects="true" scenarios="true" selectLockedCells="true"/>
  <mergeCells count="46">
    <mergeCell ref="B2:H2"/>
    <mergeCell ref="I2:J2"/>
    <mergeCell ref="E5:H5"/>
    <mergeCell ref="M5:O5"/>
    <mergeCell ref="E7:H7"/>
    <mergeCell ref="M7:O7"/>
    <mergeCell ref="E15:F15"/>
    <mergeCell ref="C18:E18"/>
    <mergeCell ref="F18:H18"/>
    <mergeCell ref="I18:K18"/>
    <mergeCell ref="L18:P18"/>
    <mergeCell ref="L19:P19"/>
    <mergeCell ref="L20:P20"/>
    <mergeCell ref="L21:P21"/>
    <mergeCell ref="L22:P22"/>
    <mergeCell ref="L23:P23"/>
    <mergeCell ref="L24:P24"/>
    <mergeCell ref="L25:P25"/>
    <mergeCell ref="L26:P26"/>
    <mergeCell ref="L27:P27"/>
    <mergeCell ref="L28:P28"/>
    <mergeCell ref="L29:P29"/>
    <mergeCell ref="L30:P30"/>
    <mergeCell ref="L31:P31"/>
    <mergeCell ref="L32:P32"/>
    <mergeCell ref="L33:P33"/>
    <mergeCell ref="L34:P34"/>
    <mergeCell ref="L35:P35"/>
    <mergeCell ref="L36:P36"/>
    <mergeCell ref="L37:P37"/>
    <mergeCell ref="L38:P38"/>
    <mergeCell ref="L39:P39"/>
    <mergeCell ref="L40:P40"/>
    <mergeCell ref="L41:P41"/>
    <mergeCell ref="L42:P42"/>
    <mergeCell ref="L43:P43"/>
    <mergeCell ref="L44:P44"/>
    <mergeCell ref="L45:P45"/>
    <mergeCell ref="L46:P46"/>
    <mergeCell ref="L47:P47"/>
    <mergeCell ref="L48:P48"/>
    <mergeCell ref="L49:P49"/>
    <mergeCell ref="L50:P50"/>
    <mergeCell ref="K56:L56"/>
    <mergeCell ref="C58:G58"/>
    <mergeCell ref="L58:P58"/>
  </mergeCells>
  <conditionalFormatting sqref="L20:O22;C51:O51;C20:D50">
    <cfRule type="expression" priority="2" aboveAverage="0" equalAverage="0" bottom="0" percent="0" rank="0" text="" dxfId="0">
      <formula>OR(($A20="Samstag"),($A20="Sonntag"))</formula>
    </cfRule>
  </conditionalFormatting>
  <conditionalFormatting sqref="L23:O23">
    <cfRule type="expression" priority="3" aboveAverage="0" equalAverage="0" bottom="0" percent="0" rank="0" text="" dxfId="1">
      <formula>OR(($A23="Samstag"),($A23="Sonntag"))</formula>
    </cfRule>
  </conditionalFormatting>
  <conditionalFormatting sqref="L24:O50">
    <cfRule type="expression" priority="4" aboveAverage="0" equalAverage="0" bottom="0" percent="0" rank="0" text="" dxfId="2">
      <formula>OR(($A24="Samstag"),($A24="Sonntag"))</formula>
    </cfRule>
  </conditionalFormatting>
  <conditionalFormatting sqref="B20:B50">
    <cfRule type="expression" priority="5" aboveAverage="0" equalAverage="0" bottom="0" percent="0" rank="0" text="" dxfId="3">
      <formula>OR(($A20="Samstag"),($A20="Sonntag"))</formula>
    </cfRule>
    <cfRule type="expression" priority="6" aboveAverage="0" equalAverage="0" bottom="0" percent="0" rank="0" text="" dxfId="4">
      <formula>$Q20=TRUE()</formula>
    </cfRule>
  </conditionalFormatting>
  <conditionalFormatting sqref="F30:H30">
    <cfRule type="expression" priority="7" aboveAverage="0" equalAverage="0" bottom="0" percent="0" rank="0" text="" dxfId="5">
      <formula>OR(($A30="Samstag"),($A30="Sonntag"))</formula>
    </cfRule>
  </conditionalFormatting>
  <conditionalFormatting sqref="F30:H30">
    <cfRule type="expression" priority="8" aboveAverage="0" equalAverage="0" bottom="0" percent="0" rank="0" text="" dxfId="6">
      <formula>OR(($A30="Samstag"),($A30="Sonntag"))</formula>
    </cfRule>
  </conditionalFormatting>
  <conditionalFormatting sqref="F50:H50">
    <cfRule type="expression" priority="9" aboveAverage="0" equalAverage="0" bottom="0" percent="0" rank="0" text="" dxfId="7">
      <formula>OR(($A50="Samstag"),($A50="Sonntag"))</formula>
    </cfRule>
  </conditionalFormatting>
  <conditionalFormatting sqref="F50:H50">
    <cfRule type="expression" priority="10" aboveAverage="0" equalAverage="0" bottom="0" percent="0" rank="0" text="" dxfId="8">
      <formula>OR(($A50="Samstag"),($A50="Sonntag"))</formula>
    </cfRule>
  </conditionalFormatting>
  <conditionalFormatting sqref="F44:H44">
    <cfRule type="expression" priority="11" aboveAverage="0" equalAverage="0" bottom="0" percent="0" rank="0" text="" dxfId="9">
      <formula>OR(($A44="Samstag"),($A44="Sonntag"))</formula>
    </cfRule>
  </conditionalFormatting>
  <conditionalFormatting sqref="F30:H30">
    <cfRule type="expression" priority="12" aboveAverage="0" equalAverage="0" bottom="0" percent="0" rank="0" text="" dxfId="10">
      <formula>OR(($A30="Samstag"),($A30="Sonntag"))</formula>
    </cfRule>
  </conditionalFormatting>
  <conditionalFormatting sqref="F22:H23">
    <cfRule type="expression" priority="13" aboveAverage="0" equalAverage="0" bottom="0" percent="0" rank="0" text="" dxfId="11">
      <formula>OR(($A22="Samstag"),($A22="Sonntag"))</formula>
    </cfRule>
  </conditionalFormatting>
  <conditionalFormatting sqref="F22:H22">
    <cfRule type="expression" priority="14" aboveAverage="0" equalAverage="0" bottom="0" percent="0" rank="0" text="" dxfId="12">
      <formula>OR(($A22="Samstag"),($A22="Sonntag"))</formula>
    </cfRule>
  </conditionalFormatting>
  <conditionalFormatting sqref="F23:H23">
    <cfRule type="expression" priority="15" aboveAverage="0" equalAverage="0" bottom="0" percent="0" rank="0" text="" dxfId="13">
      <formula>OR(($A23="Samstag"),($A23="Sonntag"))</formula>
    </cfRule>
  </conditionalFormatting>
  <conditionalFormatting sqref="F37:H37">
    <cfRule type="expression" priority="16" aboveAverage="0" equalAverage="0" bottom="0" percent="0" rank="0" text="" dxfId="14">
      <formula>OR(($A37="Samstag"),($A37="Sonntag"))</formula>
    </cfRule>
  </conditionalFormatting>
  <conditionalFormatting sqref="F37:H37">
    <cfRule type="expression" priority="17" aboveAverage="0" equalAverage="0" bottom="0" percent="0" rank="0" text="" dxfId="15">
      <formula>OR(($A37="Samstag"),($A37="Sonntag"))</formula>
    </cfRule>
  </conditionalFormatting>
  <conditionalFormatting sqref="F37:H37">
    <cfRule type="expression" priority="18" aboveAverage="0" equalAverage="0" bottom="0" percent="0" rank="0" text="" dxfId="16">
      <formula>OR(($A37="Samstag"),($A37="Sonntag"))</formula>
    </cfRule>
  </conditionalFormatting>
  <conditionalFormatting sqref="F44:H44">
    <cfRule type="expression" priority="19" aboveAverage="0" equalAverage="0" bottom="0" percent="0" rank="0" text="" dxfId="17">
      <formula>OR(($A44="Samstag"),($A44="Sonntag"))</formula>
    </cfRule>
  </conditionalFormatting>
  <conditionalFormatting sqref="F44:H44">
    <cfRule type="expression" priority="20" aboveAverage="0" equalAverage="0" bottom="0" percent="0" rank="0" text="" dxfId="18">
      <formula>OR(($A44="Samstag"),($A44="Sonntag"))</formula>
    </cfRule>
  </conditionalFormatting>
  <conditionalFormatting sqref="F20:H20">
    <cfRule type="expression" priority="21" aboveAverage="0" equalAverage="0" bottom="0" percent="0" rank="0" text="" dxfId="19">
      <formula>OR(($A20="Samstag"),($A20="Sonntag"))</formula>
    </cfRule>
  </conditionalFormatting>
  <conditionalFormatting sqref="F20:H20">
    <cfRule type="expression" priority="22" aboveAverage="0" equalAverage="0" bottom="0" percent="0" rank="0" text="" dxfId="20">
      <formula>OR(($A20="Samstag"),($A20="Sonntag"))</formula>
    </cfRule>
  </conditionalFormatting>
  <conditionalFormatting sqref="G21">
    <cfRule type="expression" priority="23" aboveAverage="0" equalAverage="0" bottom="0" percent="0" rank="0" text="" dxfId="21">
      <formula>OR(($A21="Samstag"),($A21="Sonntag"))</formula>
    </cfRule>
  </conditionalFormatting>
  <conditionalFormatting sqref="G21">
    <cfRule type="expression" priority="24" aboveAverage="0" equalAverage="0" bottom="0" percent="0" rank="0" text="" dxfId="22">
      <formula>OR(($A21="Samstag"),($A21="Sonntag"))</formula>
    </cfRule>
  </conditionalFormatting>
  <conditionalFormatting sqref="F29:H29">
    <cfRule type="expression" priority="25" aboveAverage="0" equalAverage="0" bottom="0" percent="0" rank="0" text="" dxfId="23">
      <formula>OR(($A29="Samstag"),($A29="Sonntag"))</formula>
    </cfRule>
  </conditionalFormatting>
  <conditionalFormatting sqref="F29:H29">
    <cfRule type="expression" priority="26" aboveAverage="0" equalAverage="0" bottom="0" percent="0" rank="0" text="" dxfId="24">
      <formula>OR(($A29="Samstag"),($A29="Sonntag"))</formula>
    </cfRule>
  </conditionalFormatting>
  <conditionalFormatting sqref="F36:H36">
    <cfRule type="expression" priority="27" aboveAverage="0" equalAverage="0" bottom="0" percent="0" rank="0" text="" dxfId="25">
      <formula>OR(($A36="Samstag"),($A36="Sonntag"))</formula>
    </cfRule>
  </conditionalFormatting>
  <conditionalFormatting sqref="F36:H36">
    <cfRule type="expression" priority="28" aboveAverage="0" equalAverage="0" bottom="0" percent="0" rank="0" text="" dxfId="26">
      <formula>OR(($A36="Samstag"),($A36="Sonntag"))</formula>
    </cfRule>
  </conditionalFormatting>
  <conditionalFormatting sqref="F43:H43">
    <cfRule type="expression" priority="29" aboveAverage="0" equalAverage="0" bottom="0" percent="0" rank="0" text="" dxfId="27">
      <formula>OR(($A43="Samstag"),($A43="Sonntag"))</formula>
    </cfRule>
  </conditionalFormatting>
  <conditionalFormatting sqref="F43:H43">
    <cfRule type="expression" priority="30" aboveAverage="0" equalAverage="0" bottom="0" percent="0" rank="0" text="" dxfId="28">
      <formula>OR(($A43="Samstag"),($A43="Sonntag"))</formula>
    </cfRule>
  </conditionalFormatting>
  <conditionalFormatting sqref="G24:G28">
    <cfRule type="expression" priority="31" aboveAverage="0" equalAverage="0" bottom="0" percent="0" rank="0" text="" dxfId="29">
      <formula>OR(($A24="Samstag"),($A24="Sonntag"))</formula>
    </cfRule>
  </conditionalFormatting>
  <conditionalFormatting sqref="G24:G28">
    <cfRule type="expression" priority="32" aboveAverage="0" equalAverage="0" bottom="0" percent="0" rank="0" text="" dxfId="30">
      <formula>OR(($A24="Samstag"),($A24="Sonntag"))</formula>
    </cfRule>
  </conditionalFormatting>
  <conditionalFormatting sqref="G31:G35">
    <cfRule type="expression" priority="33" aboveAverage="0" equalAverage="0" bottom="0" percent="0" rank="0" text="" dxfId="31">
      <formula>OR(($A31="Samstag"),($A31="Sonntag"))</formula>
    </cfRule>
  </conditionalFormatting>
  <conditionalFormatting sqref="G31:G35">
    <cfRule type="expression" priority="34" aboveAverage="0" equalAverage="0" bottom="0" percent="0" rank="0" text="" dxfId="32">
      <formula>OR(($A31="Samstag"),($A31="Sonntag"))</formula>
    </cfRule>
  </conditionalFormatting>
  <conditionalFormatting sqref="G38:G42">
    <cfRule type="expression" priority="35" aboveAverage="0" equalAverage="0" bottom="0" percent="0" rank="0" text="" dxfId="33">
      <formula>OR(($A38="Samstag"),($A38="Sonntag"))</formula>
    </cfRule>
  </conditionalFormatting>
  <conditionalFormatting sqref="G38:G42">
    <cfRule type="expression" priority="36" aboveAverage="0" equalAverage="0" bottom="0" percent="0" rank="0" text="" dxfId="34">
      <formula>OR(($A38="Samstag"),($A38="Sonntag"))</formula>
    </cfRule>
  </conditionalFormatting>
  <conditionalFormatting sqref="G45:G49">
    <cfRule type="expression" priority="37" aboveAverage="0" equalAverage="0" bottom="0" percent="0" rank="0" text="" dxfId="35">
      <formula>OR(($A45="Samstag"),($A45="Sonntag"))</formula>
    </cfRule>
  </conditionalFormatting>
  <conditionalFormatting sqref="G45:G49">
    <cfRule type="expression" priority="38" aboveAverage="0" equalAverage="0" bottom="0" percent="0" rank="0" text="" dxfId="36">
      <formula>OR(($A45="Samstag"),($A45="Sonntag"))</formula>
    </cfRule>
  </conditionalFormatting>
  <conditionalFormatting sqref="F21">
    <cfRule type="expression" priority="39" aboveAverage="0" equalAverage="0" bottom="0" percent="0" rank="0" text="" dxfId="37">
      <formula>OR(($A21="Samstag"),($A21="Sonntag"))</formula>
    </cfRule>
  </conditionalFormatting>
  <conditionalFormatting sqref="F21">
    <cfRule type="expression" priority="40" aboveAverage="0" equalAverage="0" bottom="0" percent="0" rank="0" text="" dxfId="38">
      <formula>OR(($A21="Samstag"),($A21="Sonntag"))</formula>
    </cfRule>
  </conditionalFormatting>
  <conditionalFormatting sqref="F24:F28">
    <cfRule type="expression" priority="41" aboveAverage="0" equalAverage="0" bottom="0" percent="0" rank="0" text="" dxfId="39">
      <formula>OR(($A24="Samstag"),($A24="Sonntag"))</formula>
    </cfRule>
  </conditionalFormatting>
  <conditionalFormatting sqref="F24:F28">
    <cfRule type="expression" priority="42" aboveAverage="0" equalAverage="0" bottom="0" percent="0" rank="0" text="" dxfId="40">
      <formula>OR(($A24="Samstag"),($A24="Sonntag"))</formula>
    </cfRule>
  </conditionalFormatting>
  <conditionalFormatting sqref="F31:F35">
    <cfRule type="expression" priority="43" aboveAverage="0" equalAverage="0" bottom="0" percent="0" rank="0" text="" dxfId="41">
      <formula>OR(($A31="Samstag"),($A31="Sonntag"))</formula>
    </cfRule>
  </conditionalFormatting>
  <conditionalFormatting sqref="F31:F35">
    <cfRule type="expression" priority="44" aboveAverage="0" equalAverage="0" bottom="0" percent="0" rank="0" text="" dxfId="42">
      <formula>OR(($A31="Samstag"),($A31="Sonntag"))</formula>
    </cfRule>
  </conditionalFormatting>
  <conditionalFormatting sqref="F38:F42">
    <cfRule type="expression" priority="45" aboveAverage="0" equalAverage="0" bottom="0" percent="0" rank="0" text="" dxfId="43">
      <formula>OR(($A38="Samstag"),($A38="Sonntag"))</formula>
    </cfRule>
  </conditionalFormatting>
  <conditionalFormatting sqref="F38:F42">
    <cfRule type="expression" priority="46" aboveAverage="0" equalAverage="0" bottom="0" percent="0" rank="0" text="" dxfId="44">
      <formula>OR(($A38="Samstag"),($A38="Sonntag"))</formula>
    </cfRule>
  </conditionalFormatting>
  <conditionalFormatting sqref="H38:H42">
    <cfRule type="expression" priority="47" aboveAverage="0" equalAverage="0" bottom="0" percent="0" rank="0" text="" dxfId="45">
      <formula>OR(($A38="Samstag"),($A38="Sonntag"))</formula>
    </cfRule>
  </conditionalFormatting>
  <conditionalFormatting sqref="H38:H42">
    <cfRule type="expression" priority="48" aboveAverage="0" equalAverage="0" bottom="0" percent="0" rank="0" text="" dxfId="46">
      <formula>OR(($A38="Samstag"),($A38="Sonntag"))</formula>
    </cfRule>
  </conditionalFormatting>
  <conditionalFormatting sqref="F45:F49">
    <cfRule type="expression" priority="49" aboveAverage="0" equalAverage="0" bottom="0" percent="0" rank="0" text="" dxfId="47">
      <formula>OR(($A45="Samstag"),($A45="Sonntag"))</formula>
    </cfRule>
  </conditionalFormatting>
  <conditionalFormatting sqref="F45:F49">
    <cfRule type="expression" priority="50" aboveAverage="0" equalAverage="0" bottom="0" percent="0" rank="0" text="" dxfId="48">
      <formula>OR(($A45="Samstag"),($A45="Sonntag"))</formula>
    </cfRule>
  </conditionalFormatting>
  <conditionalFormatting sqref="H21">
    <cfRule type="expression" priority="51" aboveAverage="0" equalAverage="0" bottom="0" percent="0" rank="0" text="" dxfId="49">
      <formula>OR(($A21="Samstag"),($A21="Sonntag"))</formula>
    </cfRule>
  </conditionalFormatting>
  <conditionalFormatting sqref="H21">
    <cfRule type="expression" priority="52" aboveAverage="0" equalAverage="0" bottom="0" percent="0" rank="0" text="" dxfId="50">
      <formula>OR(($A21="Samstag"),($A21="Sonntag"))</formula>
    </cfRule>
  </conditionalFormatting>
  <conditionalFormatting sqref="H24:H28">
    <cfRule type="expression" priority="53" aboveAverage="0" equalAverage="0" bottom="0" percent="0" rank="0" text="" dxfId="51">
      <formula>OR(($A24="Samstag"),($A24="Sonntag"))</formula>
    </cfRule>
  </conditionalFormatting>
  <conditionalFormatting sqref="H24:H28">
    <cfRule type="expression" priority="54" aboveAverage="0" equalAverage="0" bottom="0" percent="0" rank="0" text="" dxfId="52">
      <formula>OR(($A24="Samstag"),($A24="Sonntag"))</formula>
    </cfRule>
  </conditionalFormatting>
  <conditionalFormatting sqref="H31:H35">
    <cfRule type="expression" priority="55" aboveAverage="0" equalAverage="0" bottom="0" percent="0" rank="0" text="" dxfId="53">
      <formula>OR(($A31="Samstag"),($A31="Sonntag"))</formula>
    </cfRule>
  </conditionalFormatting>
  <conditionalFormatting sqref="H31:H35">
    <cfRule type="expression" priority="56" aboveAverage="0" equalAverage="0" bottom="0" percent="0" rank="0" text="" dxfId="54">
      <formula>OR(($A31="Samstag"),($A31="Sonntag"))</formula>
    </cfRule>
  </conditionalFormatting>
  <conditionalFormatting sqref="H45:H49">
    <cfRule type="expression" priority="57" aboveAverage="0" equalAverage="0" bottom="0" percent="0" rank="0" text="" dxfId="55">
      <formula>OR(($A45="Samstag"),($A45="Sonntag"))</formula>
    </cfRule>
  </conditionalFormatting>
  <conditionalFormatting sqref="H45:H49">
    <cfRule type="expression" priority="58" aboveAverage="0" equalAverage="0" bottom="0" percent="0" rank="0" text="" dxfId="56">
      <formula>OR(($A45="Samstag"),($A45="Sonntag"))</formula>
    </cfRule>
  </conditionalFormatting>
  <conditionalFormatting sqref="J30">
    <cfRule type="expression" priority="59" aboveAverage="0" equalAverage="0" bottom="0" percent="0" rank="0" text="" dxfId="57">
      <formula>OR(($A30="Samstag"),($A30="Sonntag"))</formula>
    </cfRule>
  </conditionalFormatting>
  <conditionalFormatting sqref="J30">
    <cfRule type="expression" priority="60" aboveAverage="0" equalAverage="0" bottom="0" percent="0" rank="0" text="" dxfId="58">
      <formula>OR(($A30="Samstag"),($A30="Sonntag"))</formula>
    </cfRule>
  </conditionalFormatting>
  <conditionalFormatting sqref="J50">
    <cfRule type="expression" priority="61" aboveAverage="0" equalAverage="0" bottom="0" percent="0" rank="0" text="" dxfId="59">
      <formula>OR(($A50="Samstag"),($A50="Sonntag"))</formula>
    </cfRule>
  </conditionalFormatting>
  <conditionalFormatting sqref="J50">
    <cfRule type="expression" priority="62" aboveAverage="0" equalAverage="0" bottom="0" percent="0" rank="0" text="" dxfId="60">
      <formula>OR(($A50="Samstag"),($A50="Sonntag"))</formula>
    </cfRule>
  </conditionalFormatting>
  <conditionalFormatting sqref="J44">
    <cfRule type="expression" priority="63" aboveAverage="0" equalAverage="0" bottom="0" percent="0" rank="0" text="" dxfId="61">
      <formula>OR(($A44="Samstag"),($A44="Sonntag"))</formula>
    </cfRule>
  </conditionalFormatting>
  <conditionalFormatting sqref="J30">
    <cfRule type="expression" priority="64" aboveAverage="0" equalAverage="0" bottom="0" percent="0" rank="0" text="" dxfId="62">
      <formula>OR(($A30="Samstag"),($A30="Sonntag"))</formula>
    </cfRule>
  </conditionalFormatting>
  <conditionalFormatting sqref="J22:J23">
    <cfRule type="expression" priority="65" aboveAverage="0" equalAverage="0" bottom="0" percent="0" rank="0" text="" dxfId="63">
      <formula>OR(($A22="Samstag"),($A22="Sonntag"))</formula>
    </cfRule>
  </conditionalFormatting>
  <conditionalFormatting sqref="J22">
    <cfRule type="expression" priority="66" aboveAverage="0" equalAverage="0" bottom="0" percent="0" rank="0" text="" dxfId="64">
      <formula>OR(($A22="Samstag"),($A22="Sonntag"))</formula>
    </cfRule>
  </conditionalFormatting>
  <conditionalFormatting sqref="J23">
    <cfRule type="expression" priority="67" aboveAverage="0" equalAverage="0" bottom="0" percent="0" rank="0" text="" dxfId="65">
      <formula>OR(($A23="Samstag"),($A23="Sonntag"))</formula>
    </cfRule>
  </conditionalFormatting>
  <conditionalFormatting sqref="J37">
    <cfRule type="expression" priority="68" aboveAverage="0" equalAverage="0" bottom="0" percent="0" rank="0" text="" dxfId="66">
      <formula>OR(($A37="Samstag"),($A37="Sonntag"))</formula>
    </cfRule>
  </conditionalFormatting>
  <conditionalFormatting sqref="J37">
    <cfRule type="expression" priority="69" aboveAverage="0" equalAverage="0" bottom="0" percent="0" rank="0" text="" dxfId="67">
      <formula>OR(($A37="Samstag"),($A37="Sonntag"))</formula>
    </cfRule>
  </conditionalFormatting>
  <conditionalFormatting sqref="J37">
    <cfRule type="expression" priority="70" aboveAverage="0" equalAverage="0" bottom="0" percent="0" rank="0" text="" dxfId="68">
      <formula>OR(($A37="Samstag"),($A37="Sonntag"))</formula>
    </cfRule>
  </conditionalFormatting>
  <conditionalFormatting sqref="J44">
    <cfRule type="expression" priority="71" aboveAverage="0" equalAverage="0" bottom="0" percent="0" rank="0" text="" dxfId="69">
      <formula>OR(($A44="Samstag"),($A44="Sonntag"))</formula>
    </cfRule>
  </conditionalFormatting>
  <conditionalFormatting sqref="J44">
    <cfRule type="expression" priority="72" aboveAverage="0" equalAverage="0" bottom="0" percent="0" rank="0" text="" dxfId="70">
      <formula>OR(($A44="Samstag"),($A44="Sonntag"))</formula>
    </cfRule>
  </conditionalFormatting>
  <conditionalFormatting sqref="J20">
    <cfRule type="expression" priority="73" aboveAverage="0" equalAverage="0" bottom="0" percent="0" rank="0" text="" dxfId="71">
      <formula>OR(($A20="Samstag"),($A20="Sonntag"))</formula>
    </cfRule>
  </conditionalFormatting>
  <conditionalFormatting sqref="J20">
    <cfRule type="expression" priority="74" aboveAverage="0" equalAverage="0" bottom="0" percent="0" rank="0" text="" dxfId="72">
      <formula>OR(($A20="Samstag"),($A20="Sonntag"))</formula>
    </cfRule>
  </conditionalFormatting>
  <conditionalFormatting sqref="J29">
    <cfRule type="expression" priority="75" aboveAverage="0" equalAverage="0" bottom="0" percent="0" rank="0" text="" dxfId="73">
      <formula>OR(($A29="Samstag"),($A29="Sonntag"))</formula>
    </cfRule>
  </conditionalFormatting>
  <conditionalFormatting sqref="J29">
    <cfRule type="expression" priority="76" aboveAverage="0" equalAverage="0" bottom="0" percent="0" rank="0" text="" dxfId="74">
      <formula>OR(($A29="Samstag"),($A29="Sonntag"))</formula>
    </cfRule>
  </conditionalFormatting>
  <conditionalFormatting sqref="J36">
    <cfRule type="expression" priority="77" aboveAverage="0" equalAverage="0" bottom="0" percent="0" rank="0" text="" dxfId="75">
      <formula>OR(($A36="Samstag"),($A36="Sonntag"))</formula>
    </cfRule>
  </conditionalFormatting>
  <conditionalFormatting sqref="J36">
    <cfRule type="expression" priority="78" aboveAverage="0" equalAverage="0" bottom="0" percent="0" rank="0" text="" dxfId="76">
      <formula>OR(($A36="Samstag"),($A36="Sonntag"))</formula>
    </cfRule>
  </conditionalFormatting>
  <conditionalFormatting sqref="J43">
    <cfRule type="expression" priority="79" aboveAverage="0" equalAverage="0" bottom="0" percent="0" rank="0" text="" dxfId="77">
      <formula>OR(($A43="Samstag"),($A43="Sonntag"))</formula>
    </cfRule>
  </conditionalFormatting>
  <conditionalFormatting sqref="J43">
    <cfRule type="expression" priority="80" aboveAverage="0" equalAverage="0" bottom="0" percent="0" rank="0" text="" dxfId="78">
      <formula>OR(($A43="Samstag"),($A43="Sonntag"))</formula>
    </cfRule>
  </conditionalFormatting>
  <conditionalFormatting sqref="J38:J42">
    <cfRule type="expression" priority="81" aboveAverage="0" equalAverage="0" bottom="0" percent="0" rank="0" text="" dxfId="79">
      <formula>OR(($A38="Samstag"),($A38="Sonntag"))</formula>
    </cfRule>
  </conditionalFormatting>
  <conditionalFormatting sqref="J38:J42">
    <cfRule type="expression" priority="82" aboveAverage="0" equalAverage="0" bottom="0" percent="0" rank="0" text="" dxfId="80">
      <formula>OR(($A38="Samstag"),($A38="Sonntag"))</formula>
    </cfRule>
  </conditionalFormatting>
  <conditionalFormatting sqref="J21">
    <cfRule type="expression" priority="83" aboveAverage="0" equalAverage="0" bottom="0" percent="0" rank="0" text="" dxfId="81">
      <formula>OR(($A21="Samstag"),($A21="Sonntag"))</formula>
    </cfRule>
  </conditionalFormatting>
  <conditionalFormatting sqref="J21">
    <cfRule type="expression" priority="84" aboveAverage="0" equalAverage="0" bottom="0" percent="0" rank="0" text="" dxfId="82">
      <formula>OR(($A21="Samstag"),($A21="Sonntag"))</formula>
    </cfRule>
  </conditionalFormatting>
  <conditionalFormatting sqref="J24:J28">
    <cfRule type="expression" priority="85" aboveAverage="0" equalAverage="0" bottom="0" percent="0" rank="0" text="" dxfId="83">
      <formula>OR(($A24="Samstag"),($A24="Sonntag"))</formula>
    </cfRule>
  </conditionalFormatting>
  <conditionalFormatting sqref="J24:J28">
    <cfRule type="expression" priority="86" aboveAverage="0" equalAverage="0" bottom="0" percent="0" rank="0" text="" dxfId="84">
      <formula>OR(($A24="Samstag"),($A24="Sonntag"))</formula>
    </cfRule>
  </conditionalFormatting>
  <conditionalFormatting sqref="J31:J35">
    <cfRule type="expression" priority="87" aboveAverage="0" equalAverage="0" bottom="0" percent="0" rank="0" text="" dxfId="85">
      <formula>OR(($A31="Samstag"),($A31="Sonntag"))</formula>
    </cfRule>
  </conditionalFormatting>
  <conditionalFormatting sqref="J31:J35">
    <cfRule type="expression" priority="88" aboveAverage="0" equalAverage="0" bottom="0" percent="0" rank="0" text="" dxfId="86">
      <formula>OR(($A31="Samstag"),($A31="Sonntag"))</formula>
    </cfRule>
  </conditionalFormatting>
  <conditionalFormatting sqref="J45:J49">
    <cfRule type="expression" priority="89" aboveAverage="0" equalAverage="0" bottom="0" percent="0" rank="0" text="" dxfId="87">
      <formula>OR(($A45="Samstag"),($A45="Sonntag"))</formula>
    </cfRule>
  </conditionalFormatting>
  <conditionalFormatting sqref="J45:J49">
    <cfRule type="expression" priority="90" aboveAverage="0" equalAverage="0" bottom="0" percent="0" rank="0" text="" dxfId="88">
      <formula>OR(($A45="Samstag"),($A45="Sonntag"))</formula>
    </cfRule>
  </conditionalFormatting>
  <conditionalFormatting sqref="K30">
    <cfRule type="expression" priority="91" aboveAverage="0" equalAverage="0" bottom="0" percent="0" rank="0" text="" dxfId="89">
      <formula>OR(($A30="Samstag"),($A30="Sonntag"))</formula>
    </cfRule>
  </conditionalFormatting>
  <conditionalFormatting sqref="K30">
    <cfRule type="expression" priority="92" aboveAverage="0" equalAverage="0" bottom="0" percent="0" rank="0" text="" dxfId="90">
      <formula>OR(($A30="Samstag"),($A30="Sonntag"))</formula>
    </cfRule>
  </conditionalFormatting>
  <conditionalFormatting sqref="K50">
    <cfRule type="expression" priority="93" aboveAverage="0" equalAverage="0" bottom="0" percent="0" rank="0" text="" dxfId="91">
      <formula>OR(($A50="Samstag"),($A50="Sonntag"))</formula>
    </cfRule>
  </conditionalFormatting>
  <conditionalFormatting sqref="K50">
    <cfRule type="expression" priority="94" aboveAverage="0" equalAverage="0" bottom="0" percent="0" rank="0" text="" dxfId="92">
      <formula>OR(($A50="Samstag"),($A50="Sonntag"))</formula>
    </cfRule>
  </conditionalFormatting>
  <conditionalFormatting sqref="K44">
    <cfRule type="expression" priority="95" aboveAverage="0" equalAverage="0" bottom="0" percent="0" rank="0" text="" dxfId="93">
      <formula>OR(($A44="Samstag"),($A44="Sonntag"))</formula>
    </cfRule>
  </conditionalFormatting>
  <conditionalFormatting sqref="K30">
    <cfRule type="expression" priority="96" aboveAverage="0" equalAverage="0" bottom="0" percent="0" rank="0" text="" dxfId="94">
      <formula>OR(($A30="Samstag"),($A30="Sonntag"))</formula>
    </cfRule>
  </conditionalFormatting>
  <conditionalFormatting sqref="K22:K23">
    <cfRule type="expression" priority="97" aboveAverage="0" equalAverage="0" bottom="0" percent="0" rank="0" text="" dxfId="95">
      <formula>OR(($A22="Samstag"),($A22="Sonntag"))</formula>
    </cfRule>
  </conditionalFormatting>
  <conditionalFormatting sqref="K22">
    <cfRule type="expression" priority="98" aboveAverage="0" equalAverage="0" bottom="0" percent="0" rank="0" text="" dxfId="96">
      <formula>OR(($A22="Samstag"),($A22="Sonntag"))</formula>
    </cfRule>
  </conditionalFormatting>
  <conditionalFormatting sqref="K23">
    <cfRule type="expression" priority="99" aboveAverage="0" equalAverage="0" bottom="0" percent="0" rank="0" text="" dxfId="97">
      <formula>OR(($A23="Samstag"),($A23="Sonntag"))</formula>
    </cfRule>
  </conditionalFormatting>
  <conditionalFormatting sqref="K37">
    <cfRule type="expression" priority="100" aboveAverage="0" equalAverage="0" bottom="0" percent="0" rank="0" text="" dxfId="98">
      <formula>OR(($A37="Samstag"),($A37="Sonntag"))</formula>
    </cfRule>
  </conditionalFormatting>
  <conditionalFormatting sqref="K37">
    <cfRule type="expression" priority="101" aboveAverage="0" equalAverage="0" bottom="0" percent="0" rank="0" text="" dxfId="99">
      <formula>OR(($A37="Samstag"),($A37="Sonntag"))</formula>
    </cfRule>
  </conditionalFormatting>
  <conditionalFormatting sqref="K37">
    <cfRule type="expression" priority="102" aboveAverage="0" equalAverage="0" bottom="0" percent="0" rank="0" text="" dxfId="100">
      <formula>OR(($A37="Samstag"),($A37="Sonntag"))</formula>
    </cfRule>
  </conditionalFormatting>
  <conditionalFormatting sqref="K44">
    <cfRule type="expression" priority="103" aboveAverage="0" equalAverage="0" bottom="0" percent="0" rank="0" text="" dxfId="101">
      <formula>OR(($A44="Samstag"),($A44="Sonntag"))</formula>
    </cfRule>
  </conditionalFormatting>
  <conditionalFormatting sqref="K44">
    <cfRule type="expression" priority="104" aboveAverage="0" equalAverage="0" bottom="0" percent="0" rank="0" text="" dxfId="102">
      <formula>OR(($A44="Samstag"),($A44="Sonntag"))</formula>
    </cfRule>
  </conditionalFormatting>
  <conditionalFormatting sqref="K20">
    <cfRule type="expression" priority="105" aboveAverage="0" equalAverage="0" bottom="0" percent="0" rank="0" text="" dxfId="103">
      <formula>OR(($A20="Samstag"),($A20="Sonntag"))</formula>
    </cfRule>
  </conditionalFormatting>
  <conditionalFormatting sqref="K20">
    <cfRule type="expression" priority="106" aboveAverage="0" equalAverage="0" bottom="0" percent="0" rank="0" text="" dxfId="104">
      <formula>OR(($A20="Samstag"),($A20="Sonntag"))</formula>
    </cfRule>
  </conditionalFormatting>
  <conditionalFormatting sqref="K29">
    <cfRule type="expression" priority="107" aboveAverage="0" equalAverage="0" bottom="0" percent="0" rank="0" text="" dxfId="105">
      <formula>OR(($A29="Samstag"),($A29="Sonntag"))</formula>
    </cfRule>
  </conditionalFormatting>
  <conditionalFormatting sqref="K29">
    <cfRule type="expression" priority="108" aboveAverage="0" equalAverage="0" bottom="0" percent="0" rank="0" text="" dxfId="106">
      <formula>OR(($A29="Samstag"),($A29="Sonntag"))</formula>
    </cfRule>
  </conditionalFormatting>
  <conditionalFormatting sqref="K36">
    <cfRule type="expression" priority="109" aboveAverage="0" equalAverage="0" bottom="0" percent="0" rank="0" text="" dxfId="107">
      <formula>OR(($A36="Samstag"),($A36="Sonntag"))</formula>
    </cfRule>
  </conditionalFormatting>
  <conditionalFormatting sqref="K36">
    <cfRule type="expression" priority="110" aboveAverage="0" equalAverage="0" bottom="0" percent="0" rank="0" text="" dxfId="108">
      <formula>OR(($A36="Samstag"),($A36="Sonntag"))</formula>
    </cfRule>
  </conditionalFormatting>
  <conditionalFormatting sqref="K43">
    <cfRule type="expression" priority="111" aboveAverage="0" equalAverage="0" bottom="0" percent="0" rank="0" text="" dxfId="109">
      <formula>OR(($A43="Samstag"),($A43="Sonntag"))</formula>
    </cfRule>
  </conditionalFormatting>
  <conditionalFormatting sqref="K43">
    <cfRule type="expression" priority="112" aboveAverage="0" equalAverage="0" bottom="0" percent="0" rank="0" text="" dxfId="110">
      <formula>OR(($A43="Samstag"),($A43="Sonntag"))</formula>
    </cfRule>
  </conditionalFormatting>
  <conditionalFormatting sqref="K38:K42">
    <cfRule type="expression" priority="113" aboveAverage="0" equalAverage="0" bottom="0" percent="0" rank="0" text="" dxfId="111">
      <formula>OR(($A38="Samstag"),($A38="Sonntag"))</formula>
    </cfRule>
  </conditionalFormatting>
  <conditionalFormatting sqref="K38:K42">
    <cfRule type="expression" priority="114" aboveAverage="0" equalAverage="0" bottom="0" percent="0" rank="0" text="" dxfId="112">
      <formula>OR(($A38="Samstag"),($A38="Sonntag"))</formula>
    </cfRule>
  </conditionalFormatting>
  <conditionalFormatting sqref="K21">
    <cfRule type="expression" priority="115" aboveAverage="0" equalAverage="0" bottom="0" percent="0" rank="0" text="" dxfId="113">
      <formula>OR(($A21="Samstag"),($A21="Sonntag"))</formula>
    </cfRule>
  </conditionalFormatting>
  <conditionalFormatting sqref="K21">
    <cfRule type="expression" priority="116" aboveAverage="0" equalAverage="0" bottom="0" percent="0" rank="0" text="" dxfId="114">
      <formula>OR(($A21="Samstag"),($A21="Sonntag"))</formula>
    </cfRule>
  </conditionalFormatting>
  <conditionalFormatting sqref="K24:K28">
    <cfRule type="expression" priority="117" aboveAverage="0" equalAverage="0" bottom="0" percent="0" rank="0" text="" dxfId="115">
      <formula>OR(($A24="Samstag"),($A24="Sonntag"))</formula>
    </cfRule>
  </conditionalFormatting>
  <conditionalFormatting sqref="K24:K28">
    <cfRule type="expression" priority="118" aboveAverage="0" equalAverage="0" bottom="0" percent="0" rank="0" text="" dxfId="116">
      <formula>OR(($A24="Samstag"),($A24="Sonntag"))</formula>
    </cfRule>
  </conditionalFormatting>
  <conditionalFormatting sqref="K31:K35">
    <cfRule type="expression" priority="119" aboveAverage="0" equalAverage="0" bottom="0" percent="0" rank="0" text="" dxfId="117">
      <formula>OR(($A31="Samstag"),($A31="Sonntag"))</formula>
    </cfRule>
  </conditionalFormatting>
  <conditionalFormatting sqref="K31:K35">
    <cfRule type="expression" priority="120" aboveAverage="0" equalAverage="0" bottom="0" percent="0" rank="0" text="" dxfId="118">
      <formula>OR(($A31="Samstag"),($A31="Sonntag"))</formula>
    </cfRule>
  </conditionalFormatting>
  <conditionalFormatting sqref="K45:K49">
    <cfRule type="expression" priority="121" aboveAverage="0" equalAverage="0" bottom="0" percent="0" rank="0" text="" dxfId="119">
      <formula>OR(($A45="Samstag"),($A45="Sonntag"))</formula>
    </cfRule>
  </conditionalFormatting>
  <conditionalFormatting sqref="K45:K49">
    <cfRule type="expression" priority="122" aboveAverage="0" equalAverage="0" bottom="0" percent="0" rank="0" text="" dxfId="120">
      <formula>OR(($A45="Samstag"),($A45="Sonntag"))</formula>
    </cfRule>
  </conditionalFormatting>
  <conditionalFormatting sqref="N11;N15">
    <cfRule type="cellIs" priority="123" operator="equal" aboveAverage="0" equalAverage="0" bottom="0" percent="0" rank="0" text="" dxfId="121">
      <formula>0</formula>
    </cfRule>
  </conditionalFormatting>
  <conditionalFormatting sqref="N11">
    <cfRule type="cellIs" priority="124" operator="equal" aboveAverage="0" equalAverage="0" bottom="0" percent="0" rank="0" text="" dxfId="122">
      <formula>$F$10</formula>
    </cfRule>
    <cfRule type="cellIs" priority="125" operator="notEqual" aboveAverage="0" equalAverage="0" bottom="0" percent="0" rank="0" text="" dxfId="123">
      <formula>$F$10</formula>
    </cfRule>
  </conditionalFormatting>
  <conditionalFormatting sqref="N15">
    <cfRule type="cellIs" priority="126" operator="notEqual" aboveAverage="0" equalAverage="0" bottom="0" percent="0" rank="0" text="" dxfId="124">
      <formula>$F$14</formula>
    </cfRule>
    <cfRule type="cellIs" priority="127" operator="equal" aboveAverage="0" equalAverage="0" bottom="0" percent="0" rank="0" text="" dxfId="125">
      <formula>$F$14</formula>
    </cfRule>
  </conditionalFormatting>
  <conditionalFormatting sqref="I20:I50">
    <cfRule type="expression" priority="128" aboveAverage="0" equalAverage="0" bottom="0" percent="0" rank="0" text="" dxfId="126">
      <formula>OR(($A20="Samstag"),($A20="Sonntag"))</formula>
    </cfRule>
  </conditionalFormatting>
  <conditionalFormatting sqref="I20:I50">
    <cfRule type="expression" priority="129" aboveAverage="0" equalAverage="0" bottom="0" percent="0" rank="0" text="" dxfId="127">
      <formula>OR(($A20="Samstag"),($A20="Sonntag"))</formula>
    </cfRule>
  </conditionalFormatting>
  <conditionalFormatting sqref="E20:E50">
    <cfRule type="expression" priority="130" aboveAverage="0" equalAverage="0" bottom="0" percent="0" rank="0" text="" dxfId="128">
      <formula>OR(($A20="Samstag"),($A20="Sonntag"))</formula>
    </cfRule>
  </conditionalFormatting>
  <dataValidations count="7">
    <dataValidation allowBlank="false" operator="between" showDropDown="false" showErrorMessage="true" showInputMessage="true" sqref="G8:I8" type="none">
      <formula1>0</formula1>
      <formula2>0</formula2>
    </dataValidation>
    <dataValidation allowBlank="true" error="Bitte geben Sie eine positive Dezimalzahl ein." errorTitle="Eingabefehler" operator="between" showDropDown="false" showErrorMessage="true" showInputMessage="true" sqref="D20:D50" type="decimal">
      <formula1>0</formula1>
      <formula2>20</formula2>
    </dataValidation>
    <dataValidation allowBlank="true" error="Bitte geben Sie eine Uhrzeit im Dezimalformat ( hh,mm ) zwischen 0,00 und 23,59 ein." errorTitle="Eingabefehler" operator="between" showDropDown="false" showErrorMessage="true" showInputMessage="true" sqref="F20:H50" type="decimal">
      <formula1>0</formula1>
      <formula2>23.59</formula2>
    </dataValidation>
    <dataValidation allowBlank="true" operator="between" showDropDown="false" showErrorMessage="true" showInputMessage="true" sqref="I10:M10 I14:M14" type="decimal">
      <formula1>$AA$33</formula1>
      <formula2>$AA$34</formula2>
    </dataValidation>
    <dataValidation allowBlank="true" error="Bitte geben Sie eine Dezimalzahl ein." errorTitle="Eingabefehler" operator="between" showDropDown="false" showErrorMessage="true" showInputMessage="true" sqref="M7" type="decimal">
      <formula1>-1000</formula1>
      <formula2>1000</formula2>
    </dataValidation>
    <dataValidation allowBlank="true" operator="between" showDropDown="false" showErrorMessage="true" showInputMessage="true" sqref="E15:F15" type="list">
      <formula1>$B$20:$B$50</formula1>
      <formula2>0</formula2>
    </dataValidation>
    <dataValidation allowBlank="true" operator="between" showDropDown="false" showErrorMessage="true" showInputMessage="true" sqref="C20:C50" type="list">
      <formula1>Vorgaben</formula1>
      <formula2>0</formula2>
    </dataValidation>
  </dataValidations>
  <printOptions headings="false" gridLines="false" gridLinesSet="true" horizontalCentered="false" verticalCentered="false"/>
  <pageMargins left="0.433333333333333" right="0.236111111111111" top="0.7375" bottom="0.540277777777778" header="0.4" footer="0.315277777777778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&amp;L&amp;8FeU-SH31-2015&amp;R&amp;8Arbeitszeitkonto - Stand: 15.04.2015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60"/>
  <sheetViews>
    <sheetView windowProtection="false" showFormulas="false" showGridLines="false" showRowColHeaders="false" showZeros="true" rightToLeft="false" tabSelected="false" showOutlineSymbols="true" defaultGridColor="true" view="normal" topLeftCell="A1" colorId="64" zoomScale="110" zoomScaleNormal="110" zoomScalePageLayoutView="55" workbookViewId="0">
      <selection pane="topLeft" activeCell="K11" activeCellId="0" sqref="K11"/>
    </sheetView>
  </sheetViews>
  <sheetFormatPr defaultRowHeight="12.8"/>
  <cols>
    <col collapsed="false" hidden="false" max="1" min="1" style="1" width="5.03643724696356"/>
    <col collapsed="false" hidden="false" max="2" min="2" style="2" width="7.2834008097166"/>
    <col collapsed="false" hidden="false" max="3" min="3" style="2" width="7.49797570850202"/>
    <col collapsed="false" hidden="false" max="8" min="4" style="2" width="7.81781376518219"/>
    <col collapsed="false" hidden="false" max="13" min="9" style="2" width="8.1417004048583"/>
    <col collapsed="false" hidden="false" max="14" min="14" style="2" width="7.49797570850202"/>
    <col collapsed="false" hidden="false" max="15" min="15" style="2" width="10.0688259109312"/>
    <col collapsed="false" hidden="false" max="16" min="16" style="3" width="7.49797570850202"/>
    <col collapsed="false" hidden="false" max="17" min="17" style="3" width="5.03643724696356"/>
    <col collapsed="false" hidden="false" max="18" min="18" style="1" width="10.1781376518219"/>
    <col collapsed="false" hidden="false" max="19" min="19" style="1" width="7.71255060728745"/>
    <col collapsed="false" hidden="false" max="20" min="20" style="1" width="7.2834008097166"/>
    <col collapsed="false" hidden="false" max="21" min="21" style="1" width="7.39271255060729"/>
    <col collapsed="false" hidden="false" max="22" min="22" style="1" width="7.92712550607287"/>
    <col collapsed="false" hidden="false" max="23" min="23" style="1" width="7.71255060728745"/>
    <col collapsed="false" hidden="false" max="24" min="24" style="1" width="8.24696356275304"/>
    <col collapsed="false" hidden="false" max="25" min="25" style="1" width="9.85425101214575"/>
    <col collapsed="false" hidden="false" max="26" min="26" style="1" width="7.2834008097166"/>
    <col collapsed="false" hidden="false" max="27" min="27" style="4" width="10.497975708502"/>
    <col collapsed="false" hidden="false" max="28" min="28" style="4" width="8.35627530364373"/>
    <col collapsed="false" hidden="false" max="29" min="29" style="1" width="11.1417004048583"/>
    <col collapsed="false" hidden="true" max="31" min="30" style="5" width="0"/>
    <col collapsed="false" hidden="true" max="34" min="32" style="6" width="0"/>
    <col collapsed="false" hidden="true" max="1025" min="35" style="7" width="0"/>
  </cols>
  <sheetData>
    <row r="1" customFormat="false" ht="11.25" hidden="false" customHeight="true" outlineLevel="0" collapsed="false">
      <c r="A1" s="0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9"/>
      <c r="Q1" s="9"/>
      <c r="R1" s="10"/>
      <c r="S1" s="10"/>
      <c r="T1" s="10"/>
      <c r="U1" s="1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8.75" hidden="false" customHeight="true" outlineLevel="0" collapsed="false">
      <c r="A2" s="0"/>
      <c r="B2" s="11" t="s">
        <v>0</v>
      </c>
      <c r="C2" s="11"/>
      <c r="D2" s="11"/>
      <c r="E2" s="11"/>
      <c r="F2" s="11"/>
      <c r="G2" s="11"/>
      <c r="H2" s="11"/>
      <c r="I2" s="11" t="s">
        <v>59</v>
      </c>
      <c r="J2" s="11"/>
      <c r="K2" s="12" t="n">
        <v>2018</v>
      </c>
      <c r="L2" s="13"/>
      <c r="M2" s="13"/>
      <c r="N2" s="13"/>
      <c r="O2" s="13"/>
      <c r="P2" s="14"/>
      <c r="Q2" s="9"/>
      <c r="R2" s="10"/>
      <c r="S2" s="10"/>
      <c r="T2" s="10"/>
      <c r="U2" s="1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1.25" hidden="false" customHeight="true" outlineLevel="0" collapsed="false">
      <c r="A3" s="0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9"/>
      <c r="Q3" s="9"/>
      <c r="R3" s="10"/>
      <c r="S3" s="10"/>
      <c r="T3" s="10"/>
      <c r="U3" s="1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5" hidden="false" customHeight="true" outlineLevel="0" collapsed="false">
      <c r="A4" s="0"/>
      <c r="B4" s="16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8"/>
      <c r="Q4" s="9"/>
      <c r="R4" s="10"/>
      <c r="S4" s="10"/>
      <c r="T4" s="10"/>
      <c r="U4" s="1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22.5" hidden="false" customHeight="true" outlineLevel="0" collapsed="false">
      <c r="A5" s="0"/>
      <c r="B5" s="19"/>
      <c r="C5" s="20" t="s">
        <v>2</v>
      </c>
      <c r="D5" s="21"/>
      <c r="E5" s="22" t="str">
        <f aca="false">Mai!E5</f>
        <v>Mustermann, Manfred</v>
      </c>
      <c r="F5" s="22"/>
      <c r="G5" s="22"/>
      <c r="H5" s="22"/>
      <c r="I5" s="23"/>
      <c r="J5" s="20" t="s">
        <v>4</v>
      </c>
      <c r="K5" s="23"/>
      <c r="L5" s="0"/>
      <c r="M5" s="22" t="str">
        <f aca="false">Mai!M5</f>
        <v>Musterbereich</v>
      </c>
      <c r="N5" s="22"/>
      <c r="O5" s="22"/>
      <c r="P5" s="24"/>
      <c r="Q5" s="25"/>
      <c r="R5" s="26"/>
      <c r="S5" s="4"/>
      <c r="T5" s="4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5" hidden="false" customHeight="false" outlineLevel="0" collapsed="false">
      <c r="A6" s="0"/>
      <c r="B6" s="27"/>
      <c r="C6" s="28"/>
      <c r="D6" s="28"/>
      <c r="E6" s="28"/>
      <c r="F6" s="28"/>
      <c r="G6" s="29"/>
      <c r="H6" s="29"/>
      <c r="I6" s="23"/>
      <c r="J6" s="23"/>
      <c r="K6" s="0"/>
      <c r="L6" s="0"/>
      <c r="M6" s="0"/>
      <c r="N6" s="0"/>
      <c r="O6" s="0"/>
      <c r="P6" s="3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22.5" hidden="false" customHeight="true" outlineLevel="0" collapsed="false">
      <c r="A7" s="0"/>
      <c r="B7" s="19"/>
      <c r="C7" s="20" t="s">
        <v>6</v>
      </c>
      <c r="D7" s="23"/>
      <c r="E7" s="31"/>
      <c r="F7" s="31"/>
      <c r="G7" s="31"/>
      <c r="H7" s="31"/>
      <c r="I7" s="23"/>
      <c r="J7" s="20" t="s">
        <v>7</v>
      </c>
      <c r="K7" s="23"/>
      <c r="L7" s="0"/>
      <c r="M7" s="32" t="n">
        <f aca="false">Mai!K52</f>
        <v>0</v>
      </c>
      <c r="N7" s="32"/>
      <c r="O7" s="32"/>
      <c r="P7" s="3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5" hidden="false" customHeight="false" outlineLevel="0" collapsed="false">
      <c r="A8" s="0"/>
      <c r="B8" s="33"/>
      <c r="C8" s="20"/>
      <c r="D8" s="20"/>
      <c r="E8" s="20"/>
      <c r="F8" s="28"/>
      <c r="G8" s="34"/>
      <c r="H8" s="34"/>
      <c r="I8" s="34"/>
      <c r="J8" s="0"/>
      <c r="K8" s="0"/>
      <c r="L8" s="0"/>
      <c r="M8" s="0"/>
      <c r="N8" s="0"/>
      <c r="O8" s="0"/>
      <c r="P8" s="30"/>
      <c r="Q8" s="35"/>
      <c r="R8" s="4"/>
      <c r="S8" s="4"/>
      <c r="T8" s="4"/>
      <c r="U8" s="4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5" hidden="false" customHeight="true" outlineLevel="0" collapsed="false">
      <c r="A9" s="0"/>
      <c r="B9" s="36"/>
      <c r="C9" s="37"/>
      <c r="D9" s="38"/>
      <c r="E9" s="38"/>
      <c r="F9" s="39"/>
      <c r="G9" s="39"/>
      <c r="H9" s="40" t="s">
        <v>8</v>
      </c>
      <c r="I9" s="41" t="s">
        <v>9</v>
      </c>
      <c r="J9" s="42" t="s">
        <v>10</v>
      </c>
      <c r="K9" s="43" t="s">
        <v>11</v>
      </c>
      <c r="L9" s="41" t="s">
        <v>12</v>
      </c>
      <c r="M9" s="41" t="s">
        <v>13</v>
      </c>
      <c r="N9" s="44"/>
      <c r="O9" s="45"/>
      <c r="P9" s="3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22.5" hidden="false" customHeight="true" outlineLevel="0" collapsed="false">
      <c r="A10" s="0"/>
      <c r="B10" s="36"/>
      <c r="C10" s="33" t="s">
        <v>14</v>
      </c>
      <c r="D10" s="46"/>
      <c r="E10" s="47"/>
      <c r="F10" s="48" t="n">
        <f aca="false">Mai!F10</f>
        <v>0</v>
      </c>
      <c r="G10" s="8"/>
      <c r="H10" s="49" t="s">
        <v>15</v>
      </c>
      <c r="I10" s="50" t="n">
        <f aca="false">$F$10/5</f>
        <v>0</v>
      </c>
      <c r="J10" s="51" t="n">
        <f aca="false">$F$10/5</f>
        <v>0</v>
      </c>
      <c r="K10" s="51" t="n">
        <f aca="false">$F$10/5</f>
        <v>0</v>
      </c>
      <c r="L10" s="51" t="n">
        <f aca="false">$F$10/5</f>
        <v>0</v>
      </c>
      <c r="M10" s="52" t="n">
        <f aca="false">$F$10/5</f>
        <v>0</v>
      </c>
      <c r="N10" s="53" t="s">
        <v>16</v>
      </c>
      <c r="O10" s="45"/>
      <c r="P10" s="3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22.5" hidden="false" customHeight="true" outlineLevel="0" collapsed="false">
      <c r="A11" s="0"/>
      <c r="B11" s="36"/>
      <c r="C11" s="54"/>
      <c r="D11" s="55"/>
      <c r="E11" s="55"/>
      <c r="F11" s="56"/>
      <c r="G11" s="56"/>
      <c r="H11" s="57" t="s">
        <v>17</v>
      </c>
      <c r="I11" s="58"/>
      <c r="J11" s="59"/>
      <c r="K11" s="59"/>
      <c r="L11" s="59"/>
      <c r="M11" s="60"/>
      <c r="N11" s="61" t="n">
        <f aca="false">SUM(I11:M11)</f>
        <v>0</v>
      </c>
      <c r="O11" s="45"/>
      <c r="P11" s="3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8.75" hidden="false" customHeight="true" outlineLevel="0" collapsed="false">
      <c r="A12" s="0"/>
      <c r="B12" s="36"/>
      <c r="C12" s="62" t="s">
        <v>18</v>
      </c>
      <c r="D12" s="20"/>
      <c r="E12" s="63"/>
      <c r="F12" s="64"/>
      <c r="G12" s="64"/>
      <c r="H12" s="0"/>
      <c r="I12" s="0"/>
      <c r="J12" s="0"/>
      <c r="K12" s="0"/>
      <c r="L12" s="0"/>
      <c r="M12" s="0"/>
      <c r="N12" s="0"/>
      <c r="O12" s="45"/>
      <c r="P12" s="3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5" hidden="false" customHeight="true" outlineLevel="0" collapsed="false">
      <c r="A13" s="0"/>
      <c r="B13" s="36"/>
      <c r="C13" s="65"/>
      <c r="D13" s="66"/>
      <c r="E13" s="67"/>
      <c r="F13" s="67"/>
      <c r="G13" s="68"/>
      <c r="H13" s="69" t="s">
        <v>19</v>
      </c>
      <c r="I13" s="70" t="s">
        <v>9</v>
      </c>
      <c r="J13" s="71" t="s">
        <v>10</v>
      </c>
      <c r="K13" s="72" t="s">
        <v>11</v>
      </c>
      <c r="L13" s="70" t="s">
        <v>12</v>
      </c>
      <c r="M13" s="70" t="s">
        <v>13</v>
      </c>
      <c r="N13" s="73"/>
      <c r="O13" s="45"/>
      <c r="P13" s="3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23.25" hidden="false" customHeight="true" outlineLevel="0" collapsed="false">
      <c r="A14" s="0"/>
      <c r="B14" s="36"/>
      <c r="C14" s="74" t="s">
        <v>20</v>
      </c>
      <c r="D14" s="75"/>
      <c r="E14" s="75"/>
      <c r="F14" s="76"/>
      <c r="G14" s="77"/>
      <c r="H14" s="78" t="s">
        <v>15</v>
      </c>
      <c r="I14" s="79" t="n">
        <f aca="false">$F$14/5</f>
        <v>0</v>
      </c>
      <c r="J14" s="80" t="n">
        <f aca="false">$F$14/5</f>
        <v>0</v>
      </c>
      <c r="K14" s="80" t="n">
        <f aca="false">$F$14/5</f>
        <v>0</v>
      </c>
      <c r="L14" s="80" t="n">
        <f aca="false">$F$14/5</f>
        <v>0</v>
      </c>
      <c r="M14" s="81" t="n">
        <f aca="false">$F$14/5</f>
        <v>0</v>
      </c>
      <c r="N14" s="82" t="s">
        <v>16</v>
      </c>
      <c r="O14" s="45"/>
      <c r="P14" s="3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22.5" hidden="false" customHeight="true" outlineLevel="0" collapsed="false">
      <c r="A15" s="0"/>
      <c r="B15" s="36"/>
      <c r="C15" s="83" t="s">
        <v>21</v>
      </c>
      <c r="D15" s="84"/>
      <c r="E15" s="85"/>
      <c r="F15" s="85"/>
      <c r="G15" s="86" t="n">
        <f aca="false">IF($E$15&lt;&gt;0,TRUE(),FALSE())</f>
        <v>0</v>
      </c>
      <c r="H15" s="87" t="s">
        <v>17</v>
      </c>
      <c r="I15" s="88"/>
      <c r="J15" s="89"/>
      <c r="K15" s="89"/>
      <c r="L15" s="89"/>
      <c r="M15" s="90"/>
      <c r="N15" s="91" t="n">
        <f aca="false">SUM(I15:M15)</f>
        <v>0</v>
      </c>
      <c r="O15" s="45"/>
      <c r="P15" s="3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5" hidden="false" customHeight="false" outlineLevel="0" collapsed="false">
      <c r="A16" s="0"/>
      <c r="B16" s="92"/>
      <c r="C16" s="93"/>
      <c r="D16" s="94"/>
      <c r="E16" s="94"/>
      <c r="F16" s="94"/>
      <c r="G16" s="94"/>
      <c r="H16" s="94"/>
      <c r="I16" s="94"/>
      <c r="J16" s="94"/>
      <c r="K16" s="95"/>
      <c r="L16" s="95"/>
      <c r="M16" s="95"/>
      <c r="N16" s="95"/>
      <c r="O16" s="95"/>
      <c r="P16" s="96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5" hidden="false" customHeight="false" outlineLevel="0" collapsed="false">
      <c r="A17" s="97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s="108" customFormat="true" ht="18.75" hidden="false" customHeight="true" outlineLevel="0" collapsed="false">
      <c r="A18" s="98"/>
      <c r="B18" s="99"/>
      <c r="C18" s="100" t="s">
        <v>22</v>
      </c>
      <c r="D18" s="100"/>
      <c r="E18" s="100"/>
      <c r="F18" s="101" t="s">
        <v>23</v>
      </c>
      <c r="G18" s="101"/>
      <c r="H18" s="101"/>
      <c r="I18" s="102" t="s">
        <v>24</v>
      </c>
      <c r="J18" s="102"/>
      <c r="K18" s="102"/>
      <c r="L18" s="102"/>
      <c r="M18" s="102"/>
      <c r="N18" s="102"/>
      <c r="O18" s="102"/>
      <c r="P18" s="102"/>
      <c r="Q18" s="103"/>
      <c r="R18" s="104"/>
      <c r="S18" s="104" t="s">
        <v>25</v>
      </c>
      <c r="T18" s="104" t="s">
        <v>26</v>
      </c>
      <c r="U18" s="104" t="s">
        <v>26</v>
      </c>
      <c r="V18" s="105" t="s">
        <v>27</v>
      </c>
      <c r="W18" s="105" t="s">
        <v>25</v>
      </c>
      <c r="X18" s="105" t="s">
        <v>25</v>
      </c>
      <c r="Y18" s="105"/>
      <c r="Z18" s="105"/>
      <c r="AA18" s="104"/>
      <c r="AB18" s="104"/>
      <c r="AC18" s="105"/>
      <c r="AD18" s="106"/>
      <c r="AE18" s="106"/>
      <c r="AF18" s="107"/>
      <c r="AG18" s="107"/>
      <c r="AH18" s="107"/>
    </row>
    <row r="19" customFormat="false" ht="18.75" hidden="false" customHeight="true" outlineLevel="0" collapsed="false">
      <c r="A19" s="109" t="n">
        <f aca="false">DATEVALUE(I2&amp;K2)</f>
        <v>43252</v>
      </c>
      <c r="B19" s="110" t="s">
        <v>28</v>
      </c>
      <c r="C19" s="111" t="s">
        <v>29</v>
      </c>
      <c r="D19" s="112" t="s">
        <v>30</v>
      </c>
      <c r="E19" s="113" t="s">
        <v>31</v>
      </c>
      <c r="F19" s="110" t="s">
        <v>32</v>
      </c>
      <c r="G19" s="114" t="s">
        <v>33</v>
      </c>
      <c r="H19" s="113" t="s">
        <v>34</v>
      </c>
      <c r="I19" s="114" t="s">
        <v>35</v>
      </c>
      <c r="J19" s="114" t="s">
        <v>36</v>
      </c>
      <c r="K19" s="114" t="s">
        <v>37</v>
      </c>
      <c r="L19" s="115" t="s">
        <v>38</v>
      </c>
      <c r="M19" s="115"/>
      <c r="N19" s="115"/>
      <c r="O19" s="115"/>
      <c r="P19" s="115"/>
      <c r="Q19" s="116"/>
      <c r="R19" s="117"/>
      <c r="S19" s="118" t="s">
        <v>39</v>
      </c>
      <c r="T19" s="118" t="s">
        <v>32</v>
      </c>
      <c r="U19" s="118" t="s">
        <v>33</v>
      </c>
      <c r="V19" s="26" t="s">
        <v>34</v>
      </c>
      <c r="W19" s="26" t="s">
        <v>40</v>
      </c>
      <c r="X19" s="26" t="s">
        <v>36</v>
      </c>
      <c r="Y19" s="26" t="s">
        <v>37</v>
      </c>
      <c r="Z19" s="119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20.25" hidden="false" customHeight="true" outlineLevel="0" collapsed="false">
      <c r="A20" s="120" t="str">
        <f aca="false">TEXT(B20,"TTTT")</f>
        <v>Freitag</v>
      </c>
      <c r="B20" s="121" t="n">
        <f aca="false">($A$19+ROW(B1)-1)*(MONTH($A$19+1)=MONTH($A$19))</f>
        <v>43252</v>
      </c>
      <c r="C20" s="122"/>
      <c r="D20" s="123"/>
      <c r="E20" s="124" t="n">
        <f aca="false">IF(OR(A20="Samstag",A20="Sonntag",C20="UU"),"", IF(C20="SV",D20, IF(OR($E$15="",B20&lt;$E$15),IF($N$11=0,HLOOKUP($A20,$I$9:$M$10,2,0),IF($N$11=$F$10,HLOOKUP($A20,$I$9:$M$11,3,0),"FEHLER")), IF($N$15=0,HLOOKUP($A20,$I$13:$M$14,2,0),IF($N$15=$F$14,HLOOKUP($A20,$I$13:$M$15,3,0),"FEHLER")))))</f>
        <v>0</v>
      </c>
      <c r="F20" s="125"/>
      <c r="G20" s="125"/>
      <c r="H20" s="125"/>
      <c r="I20" s="126" t="n">
        <f aca="false">IF(OR(C20="K",C20="U",C20="F"),E20,IF(C20="SU",IF(H20="",D20,((V20-T20)-U20)+D20),IF(AND(H20="",E20=""),0,(V20-T20)-U20)))</f>
        <v>0</v>
      </c>
      <c r="J20" s="126" t="n">
        <f aca="false">IF(E20="",I20,I20-E20)</f>
        <v>0</v>
      </c>
      <c r="K20" s="127" t="n">
        <f aca="false">SUM($M$7,J20)</f>
        <v>0</v>
      </c>
      <c r="L20" s="128"/>
      <c r="M20" s="128"/>
      <c r="N20" s="128"/>
      <c r="O20" s="128"/>
      <c r="P20" s="128"/>
      <c r="Q20" s="129" t="n">
        <f aca="false">IF($G$15=FALSE(),FALSE(),IF($B20&gt;=$E$15,TRUE(),FALSE()))</f>
        <v>0</v>
      </c>
      <c r="R20" s="0"/>
      <c r="S20" s="130" t="n">
        <f aca="false">IF(E20="",0,INT(E20)+((E20-INT(E20))/100*60))</f>
        <v>0</v>
      </c>
      <c r="T20" s="130" t="n">
        <f aca="false">IF(F20="",0,INT(F20)+((F20-INT(F20))*100/60))</f>
        <v>0</v>
      </c>
      <c r="U20" s="130" t="n">
        <f aca="false">IF(G20="",0,INT(G20)+((G20-INT(G20))*100/60))</f>
        <v>0</v>
      </c>
      <c r="V20" s="130" t="n">
        <f aca="false">IF(H20="",0,INT(H20)+((H20-INT(H20))*100/60))</f>
        <v>0</v>
      </c>
      <c r="W20" s="130" t="n">
        <f aca="false">IF(I20="","",INT(I20)+((I20-INT(I20))/100*60))</f>
        <v>0</v>
      </c>
      <c r="X20" s="130" t="n">
        <f aca="false">IF(J20="","",INT(J20)+((J20-INT(J20))/100*60))</f>
        <v>0</v>
      </c>
      <c r="Y20" s="130" t="n">
        <f aca="false">IF(K20="","",INT(K20)+((K20-INT(K20))/100*60))</f>
        <v>0</v>
      </c>
      <c r="Z20" s="130"/>
      <c r="AA20" s="0"/>
      <c r="AB20" s="0"/>
      <c r="AC20" s="0"/>
      <c r="AD20" s="0"/>
      <c r="AE20" s="131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s="6" customFormat="true" ht="20.25" hidden="false" customHeight="true" outlineLevel="0" collapsed="false">
      <c r="A21" s="120" t="str">
        <f aca="false">TEXT(B21,"TTTT")</f>
        <v>Samstag</v>
      </c>
      <c r="B21" s="132" t="n">
        <f aca="false">($A$19+ROW(B2)-1)*(MONTH(B20+1)=MONTH($A$19))</f>
        <v>43253</v>
      </c>
      <c r="C21" s="133"/>
      <c r="D21" s="134"/>
      <c r="E21" s="124" t="str">
        <f aca="false">IF(OR(A21="Samstag",A21="Sonntag",C21="UU"),"", IF(C21="SV",D21, IF(OR($E$15="",B21&lt;$E$15),IF($N$11=0,HLOOKUP($A21,$I$9:$M$10,2,0),IF($N$11=$F$10,HLOOKUP($A21,$I$9:$M$11,3,0),"FEHLER")), IF($N$15=0,HLOOKUP($A21,$I$13:$M$14,2,0),IF($N$15=$F$14,HLOOKUP($A21,$I$13:$M$15,3,0),"FEHLER")))))</f>
        <v/>
      </c>
      <c r="F21" s="125"/>
      <c r="G21" s="125"/>
      <c r="H21" s="125"/>
      <c r="I21" s="126" t="n">
        <f aca="false">IF(OR(C21="K",C21="U",C21="F"),E21,IF(C21="SU",IF(H21="",D21,((V21-T21)-U21)+D21),IF(AND(H21="",E21=""),0,(V21-T21)-U21)))</f>
        <v>0</v>
      </c>
      <c r="J21" s="126" t="n">
        <f aca="false">IF(E21="",I21,I21-E21)</f>
        <v>0</v>
      </c>
      <c r="K21" s="127" t="n">
        <f aca="false">SUM(K20,J21)</f>
        <v>0</v>
      </c>
      <c r="L21" s="135"/>
      <c r="M21" s="135"/>
      <c r="N21" s="135"/>
      <c r="O21" s="135"/>
      <c r="P21" s="135"/>
      <c r="Q21" s="129" t="n">
        <f aca="false">IF($G$15=FALSE(),FALSE(),IF($B21&gt;=$E$15,TRUE(),FALSE()))</f>
        <v>0</v>
      </c>
      <c r="R21" s="129"/>
      <c r="S21" s="130" t="n">
        <f aca="false">IF(E21="",0,INT(E21)+((E21-INT(E21))/100*60))</f>
        <v>0</v>
      </c>
      <c r="T21" s="130" t="n">
        <f aca="false">IF(F21="",0,INT(F21)+((F21-INT(F21))*100/60))</f>
        <v>0</v>
      </c>
      <c r="U21" s="130" t="n">
        <f aca="false">IF(G21="",0,INT(G21)+((G21-INT(G21))*100/60))</f>
        <v>0</v>
      </c>
      <c r="V21" s="130" t="n">
        <f aca="false">IF(H21="",0,INT(H21)+((H21-INT(H21))*100/60))</f>
        <v>0</v>
      </c>
      <c r="W21" s="130" t="n">
        <f aca="false">IF(I21="","",INT(I21)+((I21-INT(I21))/100*60))</f>
        <v>0</v>
      </c>
      <c r="X21" s="130" t="n">
        <f aca="false">IF(J21="","",INT(J21)+((J21-INT(J21))/100*60))</f>
        <v>0</v>
      </c>
      <c r="Y21" s="130" t="n">
        <f aca="false">IF(K21="","",INT(K21)+((K21-INT(K21))/100*60))</f>
        <v>0</v>
      </c>
      <c r="Z21" s="130"/>
      <c r="AA21" s="4"/>
      <c r="AB21" s="4"/>
      <c r="AC21" s="1"/>
      <c r="AD21" s="5"/>
      <c r="AE21" s="131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  <c r="BW21" s="7"/>
      <c r="BX21" s="7"/>
      <c r="BY21" s="7"/>
      <c r="BZ21" s="7"/>
      <c r="CA21" s="7"/>
      <c r="CB21" s="7"/>
      <c r="CC21" s="7"/>
      <c r="CD21" s="7"/>
      <c r="CE21" s="7"/>
      <c r="CF21" s="7"/>
      <c r="CG21" s="7"/>
      <c r="CH21" s="7"/>
      <c r="CI21" s="7"/>
      <c r="CJ21" s="7"/>
      <c r="CK21" s="7"/>
      <c r="CL21" s="7"/>
      <c r="CM21" s="7"/>
      <c r="CN21" s="7"/>
      <c r="CO21" s="7"/>
      <c r="CP21" s="7"/>
      <c r="CQ21" s="7"/>
      <c r="CR21" s="7"/>
      <c r="CS21" s="7"/>
      <c r="CT21" s="7"/>
      <c r="CU21" s="7"/>
      <c r="CV21" s="7"/>
      <c r="CW21" s="7"/>
      <c r="CX21" s="7"/>
      <c r="CY21" s="7"/>
      <c r="CZ21" s="7"/>
      <c r="DA21" s="7"/>
      <c r="DB21" s="7"/>
      <c r="DC21" s="7"/>
      <c r="DD21" s="7"/>
      <c r="DE21" s="7"/>
      <c r="DF21" s="7"/>
      <c r="DG21" s="7"/>
      <c r="DH21" s="7"/>
      <c r="DI21" s="7"/>
      <c r="DJ21" s="7"/>
      <c r="DK21" s="7"/>
      <c r="DL21" s="7"/>
      <c r="DM21" s="7"/>
      <c r="DN21" s="7"/>
      <c r="DO21" s="7"/>
      <c r="DP21" s="7"/>
      <c r="DQ21" s="7"/>
      <c r="DR21" s="7"/>
      <c r="DS21" s="7"/>
      <c r="DT21" s="7"/>
      <c r="DU21" s="7"/>
      <c r="DV21" s="7"/>
      <c r="DW21" s="7"/>
      <c r="DX21" s="7"/>
      <c r="DY21" s="7"/>
      <c r="DZ21" s="7"/>
      <c r="EA21" s="7"/>
      <c r="EB21" s="7"/>
      <c r="EC21" s="7"/>
      <c r="ED21" s="7"/>
      <c r="EE21" s="7"/>
      <c r="EF21" s="7"/>
      <c r="EG21" s="7"/>
      <c r="EH21" s="7"/>
      <c r="EI21" s="7"/>
      <c r="EJ21" s="7"/>
      <c r="EK21" s="7"/>
      <c r="EL21" s="7"/>
      <c r="EM21" s="7"/>
      <c r="EN21" s="7"/>
      <c r="EO21" s="7"/>
      <c r="EP21" s="7"/>
      <c r="EQ21" s="7"/>
      <c r="ER21" s="7"/>
      <c r="ES21" s="7"/>
      <c r="ET21" s="7"/>
      <c r="EU21" s="7"/>
      <c r="EV21" s="7"/>
      <c r="EW21" s="7"/>
      <c r="EX21" s="7"/>
      <c r="EY21" s="7"/>
      <c r="EZ21" s="7"/>
      <c r="FA21" s="7"/>
      <c r="FB21" s="7"/>
      <c r="FC21" s="7"/>
      <c r="FD21" s="7"/>
      <c r="FE21" s="7"/>
      <c r="FF21" s="7"/>
      <c r="FG21" s="7"/>
      <c r="FH21" s="7"/>
      <c r="FI21" s="7"/>
      <c r="FJ21" s="7"/>
      <c r="FK21" s="7"/>
      <c r="FL21" s="7"/>
      <c r="FM21" s="7"/>
      <c r="FN21" s="7"/>
      <c r="FO21" s="7"/>
      <c r="FP21" s="7"/>
      <c r="FQ21" s="7"/>
      <c r="FR21" s="7"/>
      <c r="FS21" s="7"/>
      <c r="FT21" s="7"/>
      <c r="FU21" s="7"/>
      <c r="FV21" s="7"/>
      <c r="FW21" s="7"/>
      <c r="FX21" s="7"/>
      <c r="FY21" s="7"/>
      <c r="FZ21" s="7"/>
      <c r="GA21" s="7"/>
      <c r="GB21" s="7"/>
      <c r="GC21" s="7"/>
      <c r="GD21" s="7"/>
      <c r="GE21" s="7"/>
      <c r="GF21" s="7"/>
      <c r="GG21" s="7"/>
      <c r="GH21" s="7"/>
      <c r="GI21" s="7"/>
      <c r="GJ21" s="7"/>
      <c r="GK21" s="7"/>
      <c r="GL21" s="7"/>
      <c r="GM21" s="7"/>
      <c r="GN21" s="7"/>
      <c r="GO21" s="7"/>
      <c r="GP21" s="7"/>
      <c r="GQ21" s="7"/>
      <c r="GR21" s="7"/>
      <c r="GS21" s="7"/>
      <c r="GT21" s="7"/>
      <c r="GU21" s="7"/>
      <c r="GV21" s="7"/>
      <c r="GW21" s="7"/>
      <c r="GX21" s="7"/>
      <c r="GY21" s="7"/>
      <c r="GZ21" s="7"/>
      <c r="HA21" s="7"/>
      <c r="HB21" s="7"/>
      <c r="HC21" s="7"/>
      <c r="HD21" s="7"/>
      <c r="HE21" s="7"/>
      <c r="HF21" s="7"/>
      <c r="HG21" s="7"/>
      <c r="HH21" s="7"/>
      <c r="HI21" s="7"/>
      <c r="HJ21" s="7"/>
      <c r="HK21" s="7"/>
      <c r="HL21" s="7"/>
      <c r="HM21" s="7"/>
      <c r="HN21" s="7"/>
      <c r="HO21" s="7"/>
      <c r="HP21" s="7"/>
      <c r="HQ21" s="7"/>
      <c r="HR21" s="7"/>
      <c r="HS21" s="7"/>
      <c r="HT21" s="7"/>
      <c r="HU21" s="7"/>
      <c r="HV21" s="7"/>
      <c r="HW21" s="7"/>
      <c r="HX21" s="7"/>
      <c r="HY21" s="7"/>
      <c r="HZ21" s="7"/>
      <c r="IA21" s="7"/>
      <c r="IB21" s="7"/>
      <c r="IC21" s="7"/>
      <c r="ID21" s="7"/>
      <c r="IE21" s="7"/>
      <c r="IF21" s="7"/>
      <c r="IG21" s="7"/>
      <c r="IH21" s="7"/>
      <c r="II21" s="7"/>
      <c r="IJ21" s="7"/>
      <c r="IK21" s="7"/>
      <c r="IL21" s="7"/>
      <c r="IM21" s="7"/>
      <c r="IN21" s="7"/>
      <c r="IO21" s="7"/>
      <c r="IP21" s="7"/>
      <c r="IQ21" s="7"/>
      <c r="IR21" s="7"/>
    </row>
    <row r="22" s="6" customFormat="true" ht="20.25" hidden="false" customHeight="true" outlineLevel="0" collapsed="false">
      <c r="A22" s="120" t="str">
        <f aca="false">TEXT(B22,"TTTT")</f>
        <v>Sonntag</v>
      </c>
      <c r="B22" s="132" t="n">
        <f aca="false">($A$19+ROW(B3)-1)*(MONTH(B21+1)=MONTH($A$19))</f>
        <v>43254</v>
      </c>
      <c r="C22" s="133"/>
      <c r="D22" s="134"/>
      <c r="E22" s="124" t="str">
        <f aca="false">IF(OR(A22="Samstag",A22="Sonntag",C22="UU"),"", IF(C22="SV",D22, IF(OR($E$15="",B22&lt;$E$15),IF($N$11=0,HLOOKUP($A22,$I$9:$M$10,2,0),IF($N$11=$F$10,HLOOKUP($A22,$I$9:$M$11,3,0),"FEHLER")), IF($N$15=0,HLOOKUP($A22,$I$13:$M$14,2,0),IF($N$15=$F$14,HLOOKUP($A22,$I$13:$M$15,3,0),"FEHLER")))))</f>
        <v/>
      </c>
      <c r="F22" s="125"/>
      <c r="G22" s="125"/>
      <c r="H22" s="125"/>
      <c r="I22" s="126" t="n">
        <f aca="false">IF(OR(C22="K",C22="U",C22="F"),E22,IF(C22="SU",IF(H22="",D22,((V22-T22)-U22)+D22),IF(AND(H22="",E22=""),0,(V22-T22)-U22)))</f>
        <v>0</v>
      </c>
      <c r="J22" s="126" t="n">
        <f aca="false">IF(E22="",I22,I22-E22)</f>
        <v>0</v>
      </c>
      <c r="K22" s="127" t="n">
        <f aca="false">SUM(K21,J22)</f>
        <v>0</v>
      </c>
      <c r="L22" s="135"/>
      <c r="M22" s="135"/>
      <c r="N22" s="135"/>
      <c r="O22" s="135"/>
      <c r="P22" s="135"/>
      <c r="Q22" s="129" t="n">
        <f aca="false">IF($G$15=FALSE(),FALSE(),IF($B22&gt;=$E$15,TRUE(),FALSE()))</f>
        <v>0</v>
      </c>
      <c r="R22" s="129"/>
      <c r="S22" s="130" t="n">
        <f aca="false">IF(E22="",0,INT(E22)+((E22-INT(E22))/100*60))</f>
        <v>0</v>
      </c>
      <c r="T22" s="130" t="n">
        <f aca="false">IF(F22="",0,INT(F22)+((F22-INT(F22))*100/60))</f>
        <v>0</v>
      </c>
      <c r="U22" s="130" t="n">
        <f aca="false">IF(G22="",0,INT(G22)+((G22-INT(G22))*100/60))</f>
        <v>0</v>
      </c>
      <c r="V22" s="130" t="n">
        <f aca="false">IF(H22="",0,INT(H22)+((H22-INT(H22))*100/60))</f>
        <v>0</v>
      </c>
      <c r="W22" s="130" t="n">
        <f aca="false">IF(I22="","",INT(I22)+((I22-INT(I22))/100*60))</f>
        <v>0</v>
      </c>
      <c r="X22" s="130" t="n">
        <f aca="false">IF(J22="","",INT(J22)+((J22-INT(J22))/100*60))</f>
        <v>0</v>
      </c>
      <c r="Y22" s="130" t="n">
        <f aca="false">IF(K22="","",INT(K22)+((K22-INT(K22))/100*60))</f>
        <v>0</v>
      </c>
      <c r="Z22" s="130"/>
      <c r="AA22" s="4"/>
      <c r="AB22" s="4"/>
      <c r="AC22" s="1"/>
      <c r="AD22" s="5"/>
      <c r="AE22" s="131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7"/>
      <c r="BL22" s="7"/>
      <c r="BM22" s="7"/>
      <c r="BN22" s="7"/>
      <c r="BO22" s="7"/>
      <c r="BP22" s="7"/>
      <c r="BQ22" s="7"/>
      <c r="BR22" s="7"/>
      <c r="BS22" s="7"/>
      <c r="BT22" s="7"/>
      <c r="BU22" s="7"/>
      <c r="BV22" s="7"/>
      <c r="BW22" s="7"/>
      <c r="BX22" s="7"/>
      <c r="BY22" s="7"/>
      <c r="BZ22" s="7"/>
      <c r="CA22" s="7"/>
      <c r="CB22" s="7"/>
      <c r="CC22" s="7"/>
      <c r="CD22" s="7"/>
      <c r="CE22" s="7"/>
      <c r="CF22" s="7"/>
      <c r="CG22" s="7"/>
      <c r="CH22" s="7"/>
      <c r="CI22" s="7"/>
      <c r="CJ22" s="7"/>
      <c r="CK22" s="7"/>
      <c r="CL22" s="7"/>
      <c r="CM22" s="7"/>
      <c r="CN22" s="7"/>
      <c r="CO22" s="7"/>
      <c r="CP22" s="7"/>
      <c r="CQ22" s="7"/>
      <c r="CR22" s="7"/>
      <c r="CS22" s="7"/>
      <c r="CT22" s="7"/>
      <c r="CU22" s="7"/>
      <c r="CV22" s="7"/>
      <c r="CW22" s="7"/>
      <c r="CX22" s="7"/>
      <c r="CY22" s="7"/>
      <c r="CZ22" s="7"/>
      <c r="DA22" s="7"/>
      <c r="DB22" s="7"/>
      <c r="DC22" s="7"/>
      <c r="DD22" s="7"/>
      <c r="DE22" s="7"/>
      <c r="DF22" s="7"/>
      <c r="DG22" s="7"/>
      <c r="DH22" s="7"/>
      <c r="DI22" s="7"/>
      <c r="DJ22" s="7"/>
      <c r="DK22" s="7"/>
      <c r="DL22" s="7"/>
      <c r="DM22" s="7"/>
      <c r="DN22" s="7"/>
      <c r="DO22" s="7"/>
      <c r="DP22" s="7"/>
      <c r="DQ22" s="7"/>
      <c r="DR22" s="7"/>
      <c r="DS22" s="7"/>
      <c r="DT22" s="7"/>
      <c r="DU22" s="7"/>
      <c r="DV22" s="7"/>
      <c r="DW22" s="7"/>
      <c r="DX22" s="7"/>
      <c r="DY22" s="7"/>
      <c r="DZ22" s="7"/>
      <c r="EA22" s="7"/>
      <c r="EB22" s="7"/>
      <c r="EC22" s="7"/>
      <c r="ED22" s="7"/>
      <c r="EE22" s="7"/>
      <c r="EF22" s="7"/>
      <c r="EG22" s="7"/>
      <c r="EH22" s="7"/>
      <c r="EI22" s="7"/>
      <c r="EJ22" s="7"/>
      <c r="EK22" s="7"/>
      <c r="EL22" s="7"/>
      <c r="EM22" s="7"/>
      <c r="EN22" s="7"/>
      <c r="EO22" s="7"/>
      <c r="EP22" s="7"/>
      <c r="EQ22" s="7"/>
      <c r="ER22" s="7"/>
      <c r="ES22" s="7"/>
      <c r="ET22" s="7"/>
      <c r="EU22" s="7"/>
      <c r="EV22" s="7"/>
      <c r="EW22" s="7"/>
      <c r="EX22" s="7"/>
      <c r="EY22" s="7"/>
      <c r="EZ22" s="7"/>
      <c r="FA22" s="7"/>
      <c r="FB22" s="7"/>
      <c r="FC22" s="7"/>
      <c r="FD22" s="7"/>
      <c r="FE22" s="7"/>
      <c r="FF22" s="7"/>
      <c r="FG22" s="7"/>
      <c r="FH22" s="7"/>
      <c r="FI22" s="7"/>
      <c r="FJ22" s="7"/>
      <c r="FK22" s="7"/>
      <c r="FL22" s="7"/>
      <c r="FM22" s="7"/>
      <c r="FN22" s="7"/>
      <c r="FO22" s="7"/>
      <c r="FP22" s="7"/>
      <c r="FQ22" s="7"/>
      <c r="FR22" s="7"/>
      <c r="FS22" s="7"/>
      <c r="FT22" s="7"/>
      <c r="FU22" s="7"/>
      <c r="FV22" s="7"/>
      <c r="FW22" s="7"/>
      <c r="FX22" s="7"/>
      <c r="FY22" s="7"/>
      <c r="FZ22" s="7"/>
      <c r="GA22" s="7"/>
      <c r="GB22" s="7"/>
      <c r="GC22" s="7"/>
      <c r="GD22" s="7"/>
      <c r="GE22" s="7"/>
      <c r="GF22" s="7"/>
      <c r="GG22" s="7"/>
      <c r="GH22" s="7"/>
      <c r="GI22" s="7"/>
      <c r="GJ22" s="7"/>
      <c r="GK22" s="7"/>
      <c r="GL22" s="7"/>
      <c r="GM22" s="7"/>
      <c r="GN22" s="7"/>
      <c r="GO22" s="7"/>
      <c r="GP22" s="7"/>
      <c r="GQ22" s="7"/>
      <c r="GR22" s="7"/>
      <c r="GS22" s="7"/>
      <c r="GT22" s="7"/>
      <c r="GU22" s="7"/>
      <c r="GV22" s="7"/>
      <c r="GW22" s="7"/>
      <c r="GX22" s="7"/>
      <c r="GY22" s="7"/>
      <c r="GZ22" s="7"/>
      <c r="HA22" s="7"/>
      <c r="HB22" s="7"/>
      <c r="HC22" s="7"/>
      <c r="HD22" s="7"/>
      <c r="HE22" s="7"/>
      <c r="HF22" s="7"/>
      <c r="HG22" s="7"/>
      <c r="HH22" s="7"/>
      <c r="HI22" s="7"/>
      <c r="HJ22" s="7"/>
      <c r="HK22" s="7"/>
      <c r="HL22" s="7"/>
      <c r="HM22" s="7"/>
      <c r="HN22" s="7"/>
      <c r="HO22" s="7"/>
      <c r="HP22" s="7"/>
      <c r="HQ22" s="7"/>
      <c r="HR22" s="7"/>
      <c r="HS22" s="7"/>
      <c r="HT22" s="7"/>
      <c r="HU22" s="7"/>
      <c r="HV22" s="7"/>
      <c r="HW22" s="7"/>
      <c r="HX22" s="7"/>
      <c r="HY22" s="7"/>
      <c r="HZ22" s="7"/>
      <c r="IA22" s="7"/>
      <c r="IB22" s="7"/>
      <c r="IC22" s="7"/>
      <c r="ID22" s="7"/>
      <c r="IE22" s="7"/>
      <c r="IF22" s="7"/>
      <c r="IG22" s="7"/>
      <c r="IH22" s="7"/>
      <c r="II22" s="7"/>
      <c r="IJ22" s="7"/>
      <c r="IK22" s="7"/>
      <c r="IL22" s="7"/>
      <c r="IM22" s="7"/>
      <c r="IN22" s="7"/>
      <c r="IO22" s="7"/>
      <c r="IP22" s="7"/>
      <c r="IQ22" s="7"/>
      <c r="IR22" s="7"/>
    </row>
    <row r="23" s="6" customFormat="true" ht="20.25" hidden="false" customHeight="true" outlineLevel="0" collapsed="false">
      <c r="A23" s="120" t="str">
        <f aca="false">TEXT(B23,"TTTT")</f>
        <v>Montag</v>
      </c>
      <c r="B23" s="132" t="n">
        <f aca="false">($A$19+ROW(B4)-1)*(MONTH(B22+1)=MONTH($A$19))</f>
        <v>43255</v>
      </c>
      <c r="C23" s="133"/>
      <c r="D23" s="134"/>
      <c r="E23" s="124" t="n">
        <f aca="false">IF(OR(A23="Samstag",A23="Sonntag",C23="UU"),"", IF(C23="SV",D23, IF(OR($E$15="",B23&lt;$E$15),IF($N$11=0,HLOOKUP($A23,$I$9:$M$10,2,0),IF($N$11=$F$10,HLOOKUP($A23,$I$9:$M$11,3,0),"FEHLER")), IF($N$15=0,HLOOKUP($A23,$I$13:$M$14,2,0),IF($N$15=$F$14,HLOOKUP($A23,$I$13:$M$15,3,0),"FEHLER")))))</f>
        <v>0</v>
      </c>
      <c r="F23" s="125"/>
      <c r="G23" s="125"/>
      <c r="H23" s="125"/>
      <c r="I23" s="126" t="n">
        <f aca="false">IF(OR(C23="K",C23="U",C23="F"),E23,IF(C23="SU",IF(H23="",D23,((V23-T23)-U23)+D23),IF(AND(H23="",E23=""),0,(V23-T23)-U23)))</f>
        <v>0</v>
      </c>
      <c r="J23" s="126" t="n">
        <f aca="false">IF(E23="",I23,I23-E23)</f>
        <v>0</v>
      </c>
      <c r="K23" s="127" t="n">
        <f aca="false">SUM(K22,J23)</f>
        <v>0</v>
      </c>
      <c r="L23" s="135"/>
      <c r="M23" s="135"/>
      <c r="N23" s="135"/>
      <c r="O23" s="135"/>
      <c r="P23" s="135"/>
      <c r="Q23" s="129" t="n">
        <f aca="false">IF($G$15=FALSE(),FALSE(),IF($B23&gt;=$E$15,TRUE(),FALSE()))</f>
        <v>0</v>
      </c>
      <c r="R23" s="129"/>
      <c r="S23" s="130" t="n">
        <f aca="false">IF(E23="",0,INT(E23)+((E23-INT(E23))/100*60))</f>
        <v>0</v>
      </c>
      <c r="T23" s="130" t="n">
        <f aca="false">IF(F23="",0,INT(F23)+((F23-INT(F23))*100/60))</f>
        <v>0</v>
      </c>
      <c r="U23" s="130" t="n">
        <f aca="false">IF(G23="",0,INT(G23)+((G23-INT(G23))*100/60))</f>
        <v>0</v>
      </c>
      <c r="V23" s="130" t="n">
        <f aca="false">IF(H23="",0,INT(H23)+((H23-INT(H23))*100/60))</f>
        <v>0</v>
      </c>
      <c r="W23" s="130" t="n">
        <f aca="false">IF(I23="","",INT(I23)+((I23-INT(I23))/100*60))</f>
        <v>0</v>
      </c>
      <c r="X23" s="130" t="n">
        <f aca="false">IF(J23="","",INT(J23)+((J23-INT(J23))/100*60))</f>
        <v>0</v>
      </c>
      <c r="Y23" s="130" t="n">
        <f aca="false">IF(K23="","",INT(K23)+((K23-INT(K23))/100*60))</f>
        <v>0</v>
      </c>
      <c r="Z23" s="130"/>
      <c r="AA23" s="4"/>
      <c r="AB23" s="4"/>
      <c r="AC23" s="1"/>
      <c r="AD23" s="5"/>
      <c r="AE23" s="131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  <c r="BJ23" s="7"/>
      <c r="BK23" s="7"/>
      <c r="BL23" s="7"/>
      <c r="BM23" s="7"/>
      <c r="BN23" s="7"/>
      <c r="BO23" s="7"/>
      <c r="BP23" s="7"/>
      <c r="BQ23" s="7"/>
      <c r="BR23" s="7"/>
      <c r="BS23" s="7"/>
      <c r="BT23" s="7"/>
      <c r="BU23" s="7"/>
      <c r="BV23" s="7"/>
      <c r="BW23" s="7"/>
      <c r="BX23" s="7"/>
      <c r="BY23" s="7"/>
      <c r="BZ23" s="7"/>
      <c r="CA23" s="7"/>
      <c r="CB23" s="7"/>
      <c r="CC23" s="7"/>
      <c r="CD23" s="7"/>
      <c r="CE23" s="7"/>
      <c r="CF23" s="7"/>
      <c r="CG23" s="7"/>
      <c r="CH23" s="7"/>
      <c r="CI23" s="7"/>
      <c r="CJ23" s="7"/>
      <c r="CK23" s="7"/>
      <c r="CL23" s="7"/>
      <c r="CM23" s="7"/>
      <c r="CN23" s="7"/>
      <c r="CO23" s="7"/>
      <c r="CP23" s="7"/>
      <c r="CQ23" s="7"/>
      <c r="CR23" s="7"/>
      <c r="CS23" s="7"/>
      <c r="CT23" s="7"/>
      <c r="CU23" s="7"/>
      <c r="CV23" s="7"/>
      <c r="CW23" s="7"/>
      <c r="CX23" s="7"/>
      <c r="CY23" s="7"/>
      <c r="CZ23" s="7"/>
      <c r="DA23" s="7"/>
      <c r="DB23" s="7"/>
      <c r="DC23" s="7"/>
      <c r="DD23" s="7"/>
      <c r="DE23" s="7"/>
      <c r="DF23" s="7"/>
      <c r="DG23" s="7"/>
      <c r="DH23" s="7"/>
      <c r="DI23" s="7"/>
      <c r="DJ23" s="7"/>
      <c r="DK23" s="7"/>
      <c r="DL23" s="7"/>
      <c r="DM23" s="7"/>
      <c r="DN23" s="7"/>
      <c r="DO23" s="7"/>
      <c r="DP23" s="7"/>
      <c r="DQ23" s="7"/>
      <c r="DR23" s="7"/>
      <c r="DS23" s="7"/>
      <c r="DT23" s="7"/>
      <c r="DU23" s="7"/>
      <c r="DV23" s="7"/>
      <c r="DW23" s="7"/>
      <c r="DX23" s="7"/>
      <c r="DY23" s="7"/>
      <c r="DZ23" s="7"/>
      <c r="EA23" s="7"/>
      <c r="EB23" s="7"/>
      <c r="EC23" s="7"/>
      <c r="ED23" s="7"/>
      <c r="EE23" s="7"/>
      <c r="EF23" s="7"/>
      <c r="EG23" s="7"/>
      <c r="EH23" s="7"/>
      <c r="EI23" s="7"/>
      <c r="EJ23" s="7"/>
      <c r="EK23" s="7"/>
      <c r="EL23" s="7"/>
      <c r="EM23" s="7"/>
      <c r="EN23" s="7"/>
      <c r="EO23" s="7"/>
      <c r="EP23" s="7"/>
      <c r="EQ23" s="7"/>
      <c r="ER23" s="7"/>
      <c r="ES23" s="7"/>
      <c r="ET23" s="7"/>
      <c r="EU23" s="7"/>
      <c r="EV23" s="7"/>
      <c r="EW23" s="7"/>
      <c r="EX23" s="7"/>
      <c r="EY23" s="7"/>
      <c r="EZ23" s="7"/>
      <c r="FA23" s="7"/>
      <c r="FB23" s="7"/>
      <c r="FC23" s="7"/>
      <c r="FD23" s="7"/>
      <c r="FE23" s="7"/>
      <c r="FF23" s="7"/>
      <c r="FG23" s="7"/>
      <c r="FH23" s="7"/>
      <c r="FI23" s="7"/>
      <c r="FJ23" s="7"/>
      <c r="FK23" s="7"/>
      <c r="FL23" s="7"/>
      <c r="FM23" s="7"/>
      <c r="FN23" s="7"/>
      <c r="FO23" s="7"/>
      <c r="FP23" s="7"/>
      <c r="FQ23" s="7"/>
      <c r="FR23" s="7"/>
      <c r="FS23" s="7"/>
      <c r="FT23" s="7"/>
      <c r="FU23" s="7"/>
      <c r="FV23" s="7"/>
      <c r="FW23" s="7"/>
      <c r="FX23" s="7"/>
      <c r="FY23" s="7"/>
      <c r="FZ23" s="7"/>
      <c r="GA23" s="7"/>
      <c r="GB23" s="7"/>
      <c r="GC23" s="7"/>
      <c r="GD23" s="7"/>
      <c r="GE23" s="7"/>
      <c r="GF23" s="7"/>
      <c r="GG23" s="7"/>
      <c r="GH23" s="7"/>
      <c r="GI23" s="7"/>
      <c r="GJ23" s="7"/>
      <c r="GK23" s="7"/>
      <c r="GL23" s="7"/>
      <c r="GM23" s="7"/>
      <c r="GN23" s="7"/>
      <c r="GO23" s="7"/>
      <c r="GP23" s="7"/>
      <c r="GQ23" s="7"/>
      <c r="GR23" s="7"/>
      <c r="GS23" s="7"/>
      <c r="GT23" s="7"/>
      <c r="GU23" s="7"/>
      <c r="GV23" s="7"/>
      <c r="GW23" s="7"/>
      <c r="GX23" s="7"/>
      <c r="GY23" s="7"/>
      <c r="GZ23" s="7"/>
      <c r="HA23" s="7"/>
      <c r="HB23" s="7"/>
      <c r="HC23" s="7"/>
      <c r="HD23" s="7"/>
      <c r="HE23" s="7"/>
      <c r="HF23" s="7"/>
      <c r="HG23" s="7"/>
      <c r="HH23" s="7"/>
      <c r="HI23" s="7"/>
      <c r="HJ23" s="7"/>
      <c r="HK23" s="7"/>
      <c r="HL23" s="7"/>
      <c r="HM23" s="7"/>
      <c r="HN23" s="7"/>
      <c r="HO23" s="7"/>
      <c r="HP23" s="7"/>
      <c r="HQ23" s="7"/>
      <c r="HR23" s="7"/>
      <c r="HS23" s="7"/>
      <c r="HT23" s="7"/>
      <c r="HU23" s="7"/>
      <c r="HV23" s="7"/>
      <c r="HW23" s="7"/>
      <c r="HX23" s="7"/>
      <c r="HY23" s="7"/>
      <c r="HZ23" s="7"/>
      <c r="IA23" s="7"/>
      <c r="IB23" s="7"/>
      <c r="IC23" s="7"/>
      <c r="ID23" s="7"/>
      <c r="IE23" s="7"/>
      <c r="IF23" s="7"/>
      <c r="IG23" s="7"/>
      <c r="IH23" s="7"/>
      <c r="II23" s="7"/>
      <c r="IJ23" s="7"/>
      <c r="IK23" s="7"/>
      <c r="IL23" s="7"/>
      <c r="IM23" s="7"/>
      <c r="IN23" s="7"/>
      <c r="IO23" s="7"/>
      <c r="IP23" s="7"/>
      <c r="IQ23" s="7"/>
      <c r="IR23" s="7"/>
    </row>
    <row r="24" s="6" customFormat="true" ht="20.25" hidden="false" customHeight="true" outlineLevel="0" collapsed="false">
      <c r="A24" s="120" t="str">
        <f aca="false">TEXT(B24,"TTTT")</f>
        <v>Dienstag</v>
      </c>
      <c r="B24" s="132" t="n">
        <f aca="false">($A$19+ROW(B5)-1)*(MONTH(B23+1)=MONTH($A$19))</f>
        <v>43256</v>
      </c>
      <c r="C24" s="133"/>
      <c r="D24" s="134"/>
      <c r="E24" s="124" t="n">
        <f aca="false">IF(OR(A24="Samstag",A24="Sonntag",C24="UU"),"", IF(C24="SV",D24, IF(OR($E$15="",B24&lt;$E$15),IF($N$11=0,HLOOKUP($A24,$I$9:$M$10,2,0),IF($N$11=$F$10,HLOOKUP($A24,$I$9:$M$11,3,0),"FEHLER")), IF($N$15=0,HLOOKUP($A24,$I$13:$M$14,2,0),IF($N$15=$F$14,HLOOKUP($A24,$I$13:$M$15,3,0),"FEHLER")))))</f>
        <v>0</v>
      </c>
      <c r="F24" s="125"/>
      <c r="G24" s="125"/>
      <c r="H24" s="125"/>
      <c r="I24" s="126" t="n">
        <f aca="false">IF(OR(C24="K",C24="U",C24="F"),E24,IF(C24="SU",IF(H24="",D24,((V24-T24)-U24)+D24),IF(AND(H24="",E24=""),0,(V24-T24)-U24)))</f>
        <v>0</v>
      </c>
      <c r="J24" s="126" t="n">
        <f aca="false">IF(E24="",I24,I24-E24)</f>
        <v>0</v>
      </c>
      <c r="K24" s="127" t="n">
        <f aca="false">SUM(K23,J24)</f>
        <v>0</v>
      </c>
      <c r="L24" s="135"/>
      <c r="M24" s="135"/>
      <c r="N24" s="135"/>
      <c r="O24" s="135"/>
      <c r="P24" s="135"/>
      <c r="Q24" s="129" t="n">
        <f aca="false">IF($G$15=FALSE(),FALSE(),IF($B24&gt;=$E$15,TRUE(),FALSE()))</f>
        <v>0</v>
      </c>
      <c r="R24" s="129"/>
      <c r="S24" s="130" t="n">
        <f aca="false">IF(E24="",0,INT(E24)+((E24-INT(E24))/100*60))</f>
        <v>0</v>
      </c>
      <c r="T24" s="130" t="n">
        <f aca="false">IF(F24="",0,INT(F24)+((F24-INT(F24))*100/60))</f>
        <v>0</v>
      </c>
      <c r="U24" s="130" t="n">
        <f aca="false">IF(G24="",0,INT(G24)+((G24-INT(G24))*100/60))</f>
        <v>0</v>
      </c>
      <c r="V24" s="130" t="n">
        <f aca="false">IF(H24="",0,INT(H24)+((H24-INT(H24))*100/60))</f>
        <v>0</v>
      </c>
      <c r="W24" s="130" t="n">
        <f aca="false">IF(I24="","",INT(I24)+((I24-INT(I24))/100*60))</f>
        <v>0</v>
      </c>
      <c r="X24" s="130" t="n">
        <f aca="false">IF(J24="","",INT(J24)+((J24-INT(J24))/100*60))</f>
        <v>0</v>
      </c>
      <c r="Y24" s="130" t="n">
        <f aca="false">IF(K24="","",INT(K24)+((K24-INT(K24))/100*60))</f>
        <v>0</v>
      </c>
      <c r="Z24" s="130"/>
      <c r="AA24" s="4"/>
      <c r="AB24" s="4"/>
      <c r="AC24" s="1"/>
      <c r="AD24" s="5"/>
      <c r="AE24" s="131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7"/>
      <c r="BL24" s="7"/>
      <c r="BM24" s="7"/>
      <c r="BN24" s="7"/>
      <c r="BO24" s="7"/>
      <c r="BP24" s="7"/>
      <c r="BQ24" s="7"/>
      <c r="BR24" s="7"/>
      <c r="BS24" s="7"/>
      <c r="BT24" s="7"/>
      <c r="BU24" s="7"/>
      <c r="BV24" s="7"/>
      <c r="BW24" s="7"/>
      <c r="BX24" s="7"/>
      <c r="BY24" s="7"/>
      <c r="BZ24" s="7"/>
      <c r="CA24" s="7"/>
      <c r="CB24" s="7"/>
      <c r="CC24" s="7"/>
      <c r="CD24" s="7"/>
      <c r="CE24" s="7"/>
      <c r="CF24" s="7"/>
      <c r="CG24" s="7"/>
      <c r="CH24" s="7"/>
      <c r="CI24" s="7"/>
      <c r="CJ24" s="7"/>
      <c r="CK24" s="7"/>
      <c r="CL24" s="7"/>
      <c r="CM24" s="7"/>
      <c r="CN24" s="7"/>
      <c r="CO24" s="7"/>
      <c r="CP24" s="7"/>
      <c r="CQ24" s="7"/>
      <c r="CR24" s="7"/>
      <c r="CS24" s="7"/>
      <c r="CT24" s="7"/>
      <c r="CU24" s="7"/>
      <c r="CV24" s="7"/>
      <c r="CW24" s="7"/>
      <c r="CX24" s="7"/>
      <c r="CY24" s="7"/>
      <c r="CZ24" s="7"/>
      <c r="DA24" s="7"/>
      <c r="DB24" s="7"/>
      <c r="DC24" s="7"/>
      <c r="DD24" s="7"/>
      <c r="DE24" s="7"/>
      <c r="DF24" s="7"/>
      <c r="DG24" s="7"/>
      <c r="DH24" s="7"/>
      <c r="DI24" s="7"/>
      <c r="DJ24" s="7"/>
      <c r="DK24" s="7"/>
      <c r="DL24" s="7"/>
      <c r="DM24" s="7"/>
      <c r="DN24" s="7"/>
      <c r="DO24" s="7"/>
      <c r="DP24" s="7"/>
      <c r="DQ24" s="7"/>
      <c r="DR24" s="7"/>
      <c r="DS24" s="7"/>
      <c r="DT24" s="7"/>
      <c r="DU24" s="7"/>
      <c r="DV24" s="7"/>
      <c r="DW24" s="7"/>
      <c r="DX24" s="7"/>
      <c r="DY24" s="7"/>
      <c r="DZ24" s="7"/>
      <c r="EA24" s="7"/>
      <c r="EB24" s="7"/>
      <c r="EC24" s="7"/>
      <c r="ED24" s="7"/>
      <c r="EE24" s="7"/>
      <c r="EF24" s="7"/>
      <c r="EG24" s="7"/>
      <c r="EH24" s="7"/>
      <c r="EI24" s="7"/>
      <c r="EJ24" s="7"/>
      <c r="EK24" s="7"/>
      <c r="EL24" s="7"/>
      <c r="EM24" s="7"/>
      <c r="EN24" s="7"/>
      <c r="EO24" s="7"/>
      <c r="EP24" s="7"/>
      <c r="EQ24" s="7"/>
      <c r="ER24" s="7"/>
      <c r="ES24" s="7"/>
      <c r="ET24" s="7"/>
      <c r="EU24" s="7"/>
      <c r="EV24" s="7"/>
      <c r="EW24" s="7"/>
      <c r="EX24" s="7"/>
      <c r="EY24" s="7"/>
      <c r="EZ24" s="7"/>
      <c r="FA24" s="7"/>
      <c r="FB24" s="7"/>
      <c r="FC24" s="7"/>
      <c r="FD24" s="7"/>
      <c r="FE24" s="7"/>
      <c r="FF24" s="7"/>
      <c r="FG24" s="7"/>
      <c r="FH24" s="7"/>
      <c r="FI24" s="7"/>
      <c r="FJ24" s="7"/>
      <c r="FK24" s="7"/>
      <c r="FL24" s="7"/>
      <c r="FM24" s="7"/>
      <c r="FN24" s="7"/>
      <c r="FO24" s="7"/>
      <c r="FP24" s="7"/>
      <c r="FQ24" s="7"/>
      <c r="FR24" s="7"/>
      <c r="FS24" s="7"/>
      <c r="FT24" s="7"/>
      <c r="FU24" s="7"/>
      <c r="FV24" s="7"/>
      <c r="FW24" s="7"/>
      <c r="FX24" s="7"/>
      <c r="FY24" s="7"/>
      <c r="FZ24" s="7"/>
      <c r="GA24" s="7"/>
      <c r="GB24" s="7"/>
      <c r="GC24" s="7"/>
      <c r="GD24" s="7"/>
      <c r="GE24" s="7"/>
      <c r="GF24" s="7"/>
      <c r="GG24" s="7"/>
      <c r="GH24" s="7"/>
      <c r="GI24" s="7"/>
      <c r="GJ24" s="7"/>
      <c r="GK24" s="7"/>
      <c r="GL24" s="7"/>
      <c r="GM24" s="7"/>
      <c r="GN24" s="7"/>
      <c r="GO24" s="7"/>
      <c r="GP24" s="7"/>
      <c r="GQ24" s="7"/>
      <c r="GR24" s="7"/>
      <c r="GS24" s="7"/>
      <c r="GT24" s="7"/>
      <c r="GU24" s="7"/>
      <c r="GV24" s="7"/>
      <c r="GW24" s="7"/>
      <c r="GX24" s="7"/>
      <c r="GY24" s="7"/>
      <c r="GZ24" s="7"/>
      <c r="HA24" s="7"/>
      <c r="HB24" s="7"/>
      <c r="HC24" s="7"/>
      <c r="HD24" s="7"/>
      <c r="HE24" s="7"/>
      <c r="HF24" s="7"/>
      <c r="HG24" s="7"/>
      <c r="HH24" s="7"/>
      <c r="HI24" s="7"/>
      <c r="HJ24" s="7"/>
      <c r="HK24" s="7"/>
      <c r="HL24" s="7"/>
      <c r="HM24" s="7"/>
      <c r="HN24" s="7"/>
      <c r="HO24" s="7"/>
      <c r="HP24" s="7"/>
      <c r="HQ24" s="7"/>
      <c r="HR24" s="7"/>
      <c r="HS24" s="7"/>
      <c r="HT24" s="7"/>
      <c r="HU24" s="7"/>
      <c r="HV24" s="7"/>
      <c r="HW24" s="7"/>
      <c r="HX24" s="7"/>
      <c r="HY24" s="7"/>
      <c r="HZ24" s="7"/>
      <c r="IA24" s="7"/>
      <c r="IB24" s="7"/>
      <c r="IC24" s="7"/>
      <c r="ID24" s="7"/>
      <c r="IE24" s="7"/>
      <c r="IF24" s="7"/>
      <c r="IG24" s="7"/>
      <c r="IH24" s="7"/>
      <c r="II24" s="7"/>
      <c r="IJ24" s="7"/>
      <c r="IK24" s="7"/>
      <c r="IL24" s="7"/>
      <c r="IM24" s="7"/>
      <c r="IN24" s="7"/>
      <c r="IO24" s="7"/>
      <c r="IP24" s="7"/>
      <c r="IQ24" s="7"/>
      <c r="IR24" s="7"/>
    </row>
    <row r="25" s="6" customFormat="true" ht="20.25" hidden="false" customHeight="true" outlineLevel="0" collapsed="false">
      <c r="A25" s="120" t="str">
        <f aca="false">TEXT(B25,"TTTT")</f>
        <v>Mittwoch</v>
      </c>
      <c r="B25" s="132" t="n">
        <f aca="false">($A$19+ROW(B6)-1)*(MONTH(B24+1)=MONTH($A$19))</f>
        <v>43257</v>
      </c>
      <c r="C25" s="133"/>
      <c r="D25" s="134"/>
      <c r="E25" s="124" t="n">
        <f aca="false">IF(OR(A25="Samstag",A25="Sonntag",C25="UU"),"", IF(C25="SV",D25, IF(OR($E$15="",B25&lt;$E$15),IF($N$11=0,HLOOKUP($A25,$I$9:$M$10,2,0),IF($N$11=$F$10,HLOOKUP($A25,$I$9:$M$11,3,0),"FEHLER")), IF($N$15=0,HLOOKUP($A25,$I$13:$M$14,2,0),IF($N$15=$F$14,HLOOKUP($A25,$I$13:$M$15,3,0),"FEHLER")))))</f>
        <v>0</v>
      </c>
      <c r="F25" s="125"/>
      <c r="G25" s="125"/>
      <c r="H25" s="125"/>
      <c r="I25" s="126" t="n">
        <f aca="false">IF(OR(C25="K",C25="U",C25="F"),E25,IF(C25="SU",IF(H25="",D25,((V25-T25)-U25)+D25),IF(AND(H25="",E25=""),0,(V25-T25)-U25)))</f>
        <v>0</v>
      </c>
      <c r="J25" s="126" t="n">
        <f aca="false">IF(E25="",I25,I25-E25)</f>
        <v>0</v>
      </c>
      <c r="K25" s="127" t="n">
        <f aca="false">SUM(K24,J25)</f>
        <v>0</v>
      </c>
      <c r="L25" s="135"/>
      <c r="M25" s="135"/>
      <c r="N25" s="135"/>
      <c r="O25" s="135"/>
      <c r="P25" s="135"/>
      <c r="Q25" s="129" t="n">
        <f aca="false">IF($G$15=FALSE(),FALSE(),IF($B25&gt;=$E$15,TRUE(),FALSE()))</f>
        <v>0</v>
      </c>
      <c r="R25" s="129"/>
      <c r="S25" s="130" t="n">
        <f aca="false">IF(E25="",0,INT(E25)+((E25-INT(E25))/100*60))</f>
        <v>0</v>
      </c>
      <c r="T25" s="130" t="n">
        <f aca="false">IF(F25="",0,INT(F25)+((F25-INT(F25))*100/60))</f>
        <v>0</v>
      </c>
      <c r="U25" s="130" t="n">
        <f aca="false">IF(G25="",0,INT(G25)+((G25-INT(G25))*100/60))</f>
        <v>0</v>
      </c>
      <c r="V25" s="130" t="n">
        <f aca="false">IF(H25="",0,INT(H25)+((H25-INT(H25))*100/60))</f>
        <v>0</v>
      </c>
      <c r="W25" s="130" t="n">
        <f aca="false">IF(I25="","",INT(I25)+((I25-INT(I25))/100*60))</f>
        <v>0</v>
      </c>
      <c r="X25" s="130" t="n">
        <f aca="false">IF(J25="","",INT(J25)+((J25-INT(J25))/100*60))</f>
        <v>0</v>
      </c>
      <c r="Y25" s="130" t="n">
        <f aca="false">IF(K25="","",INT(K25)+((K25-INT(K25))/100*60))</f>
        <v>0</v>
      </c>
      <c r="Z25" s="130"/>
      <c r="AA25" s="4"/>
      <c r="AB25" s="4"/>
      <c r="AC25" s="1"/>
      <c r="AD25" s="5"/>
      <c r="AE25" s="131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  <c r="BJ25" s="7"/>
      <c r="BK25" s="7"/>
      <c r="BL25" s="7"/>
      <c r="BM25" s="7"/>
      <c r="BN25" s="7"/>
      <c r="BO25" s="7"/>
      <c r="BP25" s="7"/>
      <c r="BQ25" s="7"/>
      <c r="BR25" s="7"/>
      <c r="BS25" s="7"/>
      <c r="BT25" s="7"/>
      <c r="BU25" s="7"/>
      <c r="BV25" s="7"/>
      <c r="BW25" s="7"/>
      <c r="BX25" s="7"/>
      <c r="BY25" s="7"/>
      <c r="BZ25" s="7"/>
      <c r="CA25" s="7"/>
      <c r="CB25" s="7"/>
      <c r="CC25" s="7"/>
      <c r="CD25" s="7"/>
      <c r="CE25" s="7"/>
      <c r="CF25" s="7"/>
      <c r="CG25" s="7"/>
      <c r="CH25" s="7"/>
      <c r="CI25" s="7"/>
      <c r="CJ25" s="7"/>
      <c r="CK25" s="7"/>
      <c r="CL25" s="7"/>
      <c r="CM25" s="7"/>
      <c r="CN25" s="7"/>
      <c r="CO25" s="7"/>
      <c r="CP25" s="7"/>
      <c r="CQ25" s="7"/>
      <c r="CR25" s="7"/>
      <c r="CS25" s="7"/>
      <c r="CT25" s="7"/>
      <c r="CU25" s="7"/>
      <c r="CV25" s="7"/>
      <c r="CW25" s="7"/>
      <c r="CX25" s="7"/>
      <c r="CY25" s="7"/>
      <c r="CZ25" s="7"/>
      <c r="DA25" s="7"/>
      <c r="DB25" s="7"/>
      <c r="DC25" s="7"/>
      <c r="DD25" s="7"/>
      <c r="DE25" s="7"/>
      <c r="DF25" s="7"/>
      <c r="DG25" s="7"/>
      <c r="DH25" s="7"/>
      <c r="DI25" s="7"/>
      <c r="DJ25" s="7"/>
      <c r="DK25" s="7"/>
      <c r="DL25" s="7"/>
      <c r="DM25" s="7"/>
      <c r="DN25" s="7"/>
      <c r="DO25" s="7"/>
      <c r="DP25" s="7"/>
      <c r="DQ25" s="7"/>
      <c r="DR25" s="7"/>
      <c r="DS25" s="7"/>
      <c r="DT25" s="7"/>
      <c r="DU25" s="7"/>
      <c r="DV25" s="7"/>
      <c r="DW25" s="7"/>
      <c r="DX25" s="7"/>
      <c r="DY25" s="7"/>
      <c r="DZ25" s="7"/>
      <c r="EA25" s="7"/>
      <c r="EB25" s="7"/>
      <c r="EC25" s="7"/>
      <c r="ED25" s="7"/>
      <c r="EE25" s="7"/>
      <c r="EF25" s="7"/>
      <c r="EG25" s="7"/>
      <c r="EH25" s="7"/>
      <c r="EI25" s="7"/>
      <c r="EJ25" s="7"/>
      <c r="EK25" s="7"/>
      <c r="EL25" s="7"/>
      <c r="EM25" s="7"/>
      <c r="EN25" s="7"/>
      <c r="EO25" s="7"/>
      <c r="EP25" s="7"/>
      <c r="EQ25" s="7"/>
      <c r="ER25" s="7"/>
      <c r="ES25" s="7"/>
      <c r="ET25" s="7"/>
      <c r="EU25" s="7"/>
      <c r="EV25" s="7"/>
      <c r="EW25" s="7"/>
      <c r="EX25" s="7"/>
      <c r="EY25" s="7"/>
      <c r="EZ25" s="7"/>
      <c r="FA25" s="7"/>
      <c r="FB25" s="7"/>
      <c r="FC25" s="7"/>
      <c r="FD25" s="7"/>
      <c r="FE25" s="7"/>
      <c r="FF25" s="7"/>
      <c r="FG25" s="7"/>
      <c r="FH25" s="7"/>
      <c r="FI25" s="7"/>
      <c r="FJ25" s="7"/>
      <c r="FK25" s="7"/>
      <c r="FL25" s="7"/>
      <c r="FM25" s="7"/>
      <c r="FN25" s="7"/>
      <c r="FO25" s="7"/>
      <c r="FP25" s="7"/>
      <c r="FQ25" s="7"/>
      <c r="FR25" s="7"/>
      <c r="FS25" s="7"/>
      <c r="FT25" s="7"/>
      <c r="FU25" s="7"/>
      <c r="FV25" s="7"/>
      <c r="FW25" s="7"/>
      <c r="FX25" s="7"/>
      <c r="FY25" s="7"/>
      <c r="FZ25" s="7"/>
      <c r="GA25" s="7"/>
      <c r="GB25" s="7"/>
      <c r="GC25" s="7"/>
      <c r="GD25" s="7"/>
      <c r="GE25" s="7"/>
      <c r="GF25" s="7"/>
      <c r="GG25" s="7"/>
      <c r="GH25" s="7"/>
      <c r="GI25" s="7"/>
      <c r="GJ25" s="7"/>
      <c r="GK25" s="7"/>
      <c r="GL25" s="7"/>
      <c r="GM25" s="7"/>
      <c r="GN25" s="7"/>
      <c r="GO25" s="7"/>
      <c r="GP25" s="7"/>
      <c r="GQ25" s="7"/>
      <c r="GR25" s="7"/>
      <c r="GS25" s="7"/>
      <c r="GT25" s="7"/>
      <c r="GU25" s="7"/>
      <c r="GV25" s="7"/>
      <c r="GW25" s="7"/>
      <c r="GX25" s="7"/>
      <c r="GY25" s="7"/>
      <c r="GZ25" s="7"/>
      <c r="HA25" s="7"/>
      <c r="HB25" s="7"/>
      <c r="HC25" s="7"/>
      <c r="HD25" s="7"/>
      <c r="HE25" s="7"/>
      <c r="HF25" s="7"/>
      <c r="HG25" s="7"/>
      <c r="HH25" s="7"/>
      <c r="HI25" s="7"/>
      <c r="HJ25" s="7"/>
      <c r="HK25" s="7"/>
      <c r="HL25" s="7"/>
      <c r="HM25" s="7"/>
      <c r="HN25" s="7"/>
      <c r="HO25" s="7"/>
      <c r="HP25" s="7"/>
      <c r="HQ25" s="7"/>
      <c r="HR25" s="7"/>
      <c r="HS25" s="7"/>
      <c r="HT25" s="7"/>
      <c r="HU25" s="7"/>
      <c r="HV25" s="7"/>
      <c r="HW25" s="7"/>
      <c r="HX25" s="7"/>
      <c r="HY25" s="7"/>
      <c r="HZ25" s="7"/>
      <c r="IA25" s="7"/>
      <c r="IB25" s="7"/>
      <c r="IC25" s="7"/>
      <c r="ID25" s="7"/>
      <c r="IE25" s="7"/>
      <c r="IF25" s="7"/>
      <c r="IG25" s="7"/>
      <c r="IH25" s="7"/>
      <c r="II25" s="7"/>
      <c r="IJ25" s="7"/>
      <c r="IK25" s="7"/>
      <c r="IL25" s="7"/>
      <c r="IM25" s="7"/>
      <c r="IN25" s="7"/>
      <c r="IO25" s="7"/>
      <c r="IP25" s="7"/>
      <c r="IQ25" s="7"/>
      <c r="IR25" s="7"/>
    </row>
    <row r="26" s="6" customFormat="true" ht="20.25" hidden="false" customHeight="true" outlineLevel="0" collapsed="false">
      <c r="A26" s="120" t="str">
        <f aca="false">TEXT(B26,"TTTT")</f>
        <v>Donnerstag</v>
      </c>
      <c r="B26" s="132" t="n">
        <f aca="false">($A$19+ROW(B7)-1)*(MONTH(B25+1)=MONTH($A$19))</f>
        <v>43258</v>
      </c>
      <c r="C26" s="133"/>
      <c r="D26" s="134"/>
      <c r="E26" s="124" t="n">
        <f aca="false">IF(OR(A26="Samstag",A26="Sonntag",C26="UU"),"", IF(C26="SV",D26, IF(OR($E$15="",B26&lt;$E$15),IF($N$11=0,HLOOKUP($A26,$I$9:$M$10,2,0),IF($N$11=$F$10,HLOOKUP($A26,$I$9:$M$11,3,0),"FEHLER")), IF($N$15=0,HLOOKUP($A26,$I$13:$M$14,2,0),IF($N$15=$F$14,HLOOKUP($A26,$I$13:$M$15,3,0),"FEHLER")))))</f>
        <v>0</v>
      </c>
      <c r="F26" s="125"/>
      <c r="G26" s="125"/>
      <c r="H26" s="125"/>
      <c r="I26" s="126" t="n">
        <f aca="false">IF(OR(C26="K",C26="U",C26="F"),E26,IF(C26="SU",IF(H26="",D26,((V26-T26)-U26)+D26),IF(AND(H26="",E26=""),0,(V26-T26)-U26)))</f>
        <v>0</v>
      </c>
      <c r="J26" s="126" t="n">
        <f aca="false">IF(E26="",I26,I26-E26)</f>
        <v>0</v>
      </c>
      <c r="K26" s="127" t="n">
        <f aca="false">SUM(K25,J26)</f>
        <v>0</v>
      </c>
      <c r="L26" s="135"/>
      <c r="M26" s="135"/>
      <c r="N26" s="135"/>
      <c r="O26" s="135"/>
      <c r="P26" s="135"/>
      <c r="Q26" s="129" t="n">
        <f aca="false">IF($G$15=FALSE(),FALSE(),IF($B26&gt;=$E$15,TRUE(),FALSE()))</f>
        <v>0</v>
      </c>
      <c r="R26" s="129"/>
      <c r="S26" s="130" t="n">
        <f aca="false">IF(E26="",0,INT(E26)+((E26-INT(E26))/100*60))</f>
        <v>0</v>
      </c>
      <c r="T26" s="130" t="n">
        <f aca="false">IF(F26="",0,INT(F26)+((F26-INT(F26))*100/60))</f>
        <v>0</v>
      </c>
      <c r="U26" s="130" t="n">
        <f aca="false">IF(G26="",0,INT(G26)+((G26-INT(G26))*100/60))</f>
        <v>0</v>
      </c>
      <c r="V26" s="130" t="n">
        <f aca="false">IF(H26="",0,INT(H26)+((H26-INT(H26))*100/60))</f>
        <v>0</v>
      </c>
      <c r="W26" s="130" t="n">
        <f aca="false">IF(I26="","",INT(I26)+((I26-INT(I26))/100*60))</f>
        <v>0</v>
      </c>
      <c r="X26" s="130" t="n">
        <f aca="false">IF(J26="","",INT(J26)+((J26-INT(J26))/100*60))</f>
        <v>0</v>
      </c>
      <c r="Y26" s="130" t="n">
        <f aca="false">IF(K26="","",INT(K26)+((K26-INT(K26))/100*60))</f>
        <v>0</v>
      </c>
      <c r="Z26" s="130"/>
      <c r="AA26" s="4"/>
      <c r="AB26" s="4"/>
      <c r="AC26" s="1"/>
      <c r="AD26" s="5"/>
      <c r="AE26" s="131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7"/>
      <c r="BP26" s="7"/>
      <c r="BQ26" s="7"/>
      <c r="BR26" s="7"/>
      <c r="BS26" s="7"/>
      <c r="BT26" s="7"/>
      <c r="BU26" s="7"/>
      <c r="BV26" s="7"/>
      <c r="BW26" s="7"/>
      <c r="BX26" s="7"/>
      <c r="BY26" s="7"/>
      <c r="BZ26" s="7"/>
      <c r="CA26" s="7"/>
      <c r="CB26" s="7"/>
      <c r="CC26" s="7"/>
      <c r="CD26" s="7"/>
      <c r="CE26" s="7"/>
      <c r="CF26" s="7"/>
      <c r="CG26" s="7"/>
      <c r="CH26" s="7"/>
      <c r="CI26" s="7"/>
      <c r="CJ26" s="7"/>
      <c r="CK26" s="7"/>
      <c r="CL26" s="7"/>
      <c r="CM26" s="7"/>
      <c r="CN26" s="7"/>
      <c r="CO26" s="7"/>
      <c r="CP26" s="7"/>
      <c r="CQ26" s="7"/>
      <c r="CR26" s="7"/>
      <c r="CS26" s="7"/>
      <c r="CT26" s="7"/>
      <c r="CU26" s="7"/>
      <c r="CV26" s="7"/>
      <c r="CW26" s="7"/>
      <c r="CX26" s="7"/>
      <c r="CY26" s="7"/>
      <c r="CZ26" s="7"/>
      <c r="DA26" s="7"/>
      <c r="DB26" s="7"/>
      <c r="DC26" s="7"/>
      <c r="DD26" s="7"/>
      <c r="DE26" s="7"/>
      <c r="DF26" s="7"/>
      <c r="DG26" s="7"/>
      <c r="DH26" s="7"/>
      <c r="DI26" s="7"/>
      <c r="DJ26" s="7"/>
      <c r="DK26" s="7"/>
      <c r="DL26" s="7"/>
      <c r="DM26" s="7"/>
      <c r="DN26" s="7"/>
      <c r="DO26" s="7"/>
      <c r="DP26" s="7"/>
      <c r="DQ26" s="7"/>
      <c r="DR26" s="7"/>
      <c r="DS26" s="7"/>
      <c r="DT26" s="7"/>
      <c r="DU26" s="7"/>
      <c r="DV26" s="7"/>
      <c r="DW26" s="7"/>
      <c r="DX26" s="7"/>
      <c r="DY26" s="7"/>
      <c r="DZ26" s="7"/>
      <c r="EA26" s="7"/>
      <c r="EB26" s="7"/>
      <c r="EC26" s="7"/>
      <c r="ED26" s="7"/>
      <c r="EE26" s="7"/>
      <c r="EF26" s="7"/>
      <c r="EG26" s="7"/>
      <c r="EH26" s="7"/>
      <c r="EI26" s="7"/>
      <c r="EJ26" s="7"/>
      <c r="EK26" s="7"/>
      <c r="EL26" s="7"/>
      <c r="EM26" s="7"/>
      <c r="EN26" s="7"/>
      <c r="EO26" s="7"/>
      <c r="EP26" s="7"/>
      <c r="EQ26" s="7"/>
      <c r="ER26" s="7"/>
      <c r="ES26" s="7"/>
      <c r="ET26" s="7"/>
      <c r="EU26" s="7"/>
      <c r="EV26" s="7"/>
      <c r="EW26" s="7"/>
      <c r="EX26" s="7"/>
      <c r="EY26" s="7"/>
      <c r="EZ26" s="7"/>
      <c r="FA26" s="7"/>
      <c r="FB26" s="7"/>
      <c r="FC26" s="7"/>
      <c r="FD26" s="7"/>
      <c r="FE26" s="7"/>
      <c r="FF26" s="7"/>
      <c r="FG26" s="7"/>
      <c r="FH26" s="7"/>
      <c r="FI26" s="7"/>
      <c r="FJ26" s="7"/>
      <c r="FK26" s="7"/>
      <c r="FL26" s="7"/>
      <c r="FM26" s="7"/>
      <c r="FN26" s="7"/>
      <c r="FO26" s="7"/>
      <c r="FP26" s="7"/>
      <c r="FQ26" s="7"/>
      <c r="FR26" s="7"/>
      <c r="FS26" s="7"/>
      <c r="FT26" s="7"/>
      <c r="FU26" s="7"/>
      <c r="FV26" s="7"/>
      <c r="FW26" s="7"/>
      <c r="FX26" s="7"/>
      <c r="FY26" s="7"/>
      <c r="FZ26" s="7"/>
      <c r="GA26" s="7"/>
      <c r="GB26" s="7"/>
      <c r="GC26" s="7"/>
      <c r="GD26" s="7"/>
      <c r="GE26" s="7"/>
      <c r="GF26" s="7"/>
      <c r="GG26" s="7"/>
      <c r="GH26" s="7"/>
      <c r="GI26" s="7"/>
      <c r="GJ26" s="7"/>
      <c r="GK26" s="7"/>
      <c r="GL26" s="7"/>
      <c r="GM26" s="7"/>
      <c r="GN26" s="7"/>
      <c r="GO26" s="7"/>
      <c r="GP26" s="7"/>
      <c r="GQ26" s="7"/>
      <c r="GR26" s="7"/>
      <c r="GS26" s="7"/>
      <c r="GT26" s="7"/>
      <c r="GU26" s="7"/>
      <c r="GV26" s="7"/>
      <c r="GW26" s="7"/>
      <c r="GX26" s="7"/>
      <c r="GY26" s="7"/>
      <c r="GZ26" s="7"/>
      <c r="HA26" s="7"/>
      <c r="HB26" s="7"/>
      <c r="HC26" s="7"/>
      <c r="HD26" s="7"/>
      <c r="HE26" s="7"/>
      <c r="HF26" s="7"/>
      <c r="HG26" s="7"/>
      <c r="HH26" s="7"/>
      <c r="HI26" s="7"/>
      <c r="HJ26" s="7"/>
      <c r="HK26" s="7"/>
      <c r="HL26" s="7"/>
      <c r="HM26" s="7"/>
      <c r="HN26" s="7"/>
      <c r="HO26" s="7"/>
      <c r="HP26" s="7"/>
      <c r="HQ26" s="7"/>
      <c r="HR26" s="7"/>
      <c r="HS26" s="7"/>
      <c r="HT26" s="7"/>
      <c r="HU26" s="7"/>
      <c r="HV26" s="7"/>
      <c r="HW26" s="7"/>
      <c r="HX26" s="7"/>
      <c r="HY26" s="7"/>
      <c r="HZ26" s="7"/>
      <c r="IA26" s="7"/>
      <c r="IB26" s="7"/>
      <c r="IC26" s="7"/>
      <c r="ID26" s="7"/>
      <c r="IE26" s="7"/>
      <c r="IF26" s="7"/>
      <c r="IG26" s="7"/>
      <c r="IH26" s="7"/>
      <c r="II26" s="7"/>
      <c r="IJ26" s="7"/>
      <c r="IK26" s="7"/>
      <c r="IL26" s="7"/>
      <c r="IM26" s="7"/>
      <c r="IN26" s="7"/>
      <c r="IO26" s="7"/>
      <c r="IP26" s="7"/>
      <c r="IQ26" s="7"/>
      <c r="IR26" s="7"/>
    </row>
    <row r="27" s="6" customFormat="true" ht="20.25" hidden="false" customHeight="true" outlineLevel="0" collapsed="false">
      <c r="A27" s="120" t="str">
        <f aca="false">TEXT(B27,"TTTT")</f>
        <v>Freitag</v>
      </c>
      <c r="B27" s="132" t="n">
        <f aca="false">($A$19+ROW(B8)-1)*(MONTH(B26+1)=MONTH($A$19))</f>
        <v>43259</v>
      </c>
      <c r="C27" s="133"/>
      <c r="D27" s="134"/>
      <c r="E27" s="124" t="n">
        <f aca="false">IF(OR(A27="Samstag",A27="Sonntag",C27="UU"),"", IF(C27="SV",D27, IF(OR($E$15="",B27&lt;$E$15),IF($N$11=0,HLOOKUP($A27,$I$9:$M$10,2,0),IF($N$11=$F$10,HLOOKUP($A27,$I$9:$M$11,3,0),"FEHLER")), IF($N$15=0,HLOOKUP($A27,$I$13:$M$14,2,0),IF($N$15=$F$14,HLOOKUP($A27,$I$13:$M$15,3,0),"FEHLER")))))</f>
        <v>0</v>
      </c>
      <c r="F27" s="125"/>
      <c r="G27" s="125"/>
      <c r="H27" s="125"/>
      <c r="I27" s="126" t="n">
        <f aca="false">IF(OR(C27="K",C27="U",C27="F"),E27,IF(C27="SU",IF(H27="",D27,((V27-T27)-U27)+D27),IF(AND(H27="",E27=""),0,(V27-T27)-U27)))</f>
        <v>0</v>
      </c>
      <c r="J27" s="126" t="n">
        <f aca="false">IF(E27="",I27,I27-E27)</f>
        <v>0</v>
      </c>
      <c r="K27" s="127" t="n">
        <f aca="false">SUM(K26,J27)</f>
        <v>0</v>
      </c>
      <c r="L27" s="135"/>
      <c r="M27" s="135"/>
      <c r="N27" s="135"/>
      <c r="O27" s="135"/>
      <c r="P27" s="135"/>
      <c r="Q27" s="129" t="n">
        <f aca="false">IF($G$15=FALSE(),FALSE(),IF($B27&gt;=$E$15,TRUE(),FALSE()))</f>
        <v>0</v>
      </c>
      <c r="R27" s="129"/>
      <c r="S27" s="130" t="n">
        <f aca="false">IF(E27="",0,INT(E27)+((E27-INT(E27))/100*60))</f>
        <v>0</v>
      </c>
      <c r="T27" s="130" t="n">
        <f aca="false">IF(F27="",0,INT(F27)+((F27-INT(F27))*100/60))</f>
        <v>0</v>
      </c>
      <c r="U27" s="130" t="n">
        <f aca="false">IF(G27="",0,INT(G27)+((G27-INT(G27))*100/60))</f>
        <v>0</v>
      </c>
      <c r="V27" s="130" t="n">
        <f aca="false">IF(H27="",0,INT(H27)+((H27-INT(H27))*100/60))</f>
        <v>0</v>
      </c>
      <c r="W27" s="130" t="n">
        <f aca="false">IF(I27="","",INT(I27)+((I27-INT(I27))/100*60))</f>
        <v>0</v>
      </c>
      <c r="X27" s="130" t="n">
        <f aca="false">IF(J27="","",INT(J27)+((J27-INT(J27))/100*60))</f>
        <v>0</v>
      </c>
      <c r="Y27" s="130" t="n">
        <f aca="false">IF(K27="","",INT(K27)+((K27-INT(K27))/100*60))</f>
        <v>0</v>
      </c>
      <c r="Z27" s="130"/>
      <c r="AA27" s="4"/>
      <c r="AB27" s="4"/>
      <c r="AC27" s="1"/>
      <c r="AD27" s="5"/>
      <c r="AE27" s="131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  <c r="BJ27" s="7"/>
      <c r="BK27" s="7"/>
      <c r="BL27" s="7"/>
      <c r="BM27" s="7"/>
      <c r="BN27" s="7"/>
      <c r="BO27" s="7"/>
      <c r="BP27" s="7"/>
      <c r="BQ27" s="7"/>
      <c r="BR27" s="7"/>
      <c r="BS27" s="7"/>
      <c r="BT27" s="7"/>
      <c r="BU27" s="7"/>
      <c r="BV27" s="7"/>
      <c r="BW27" s="7"/>
      <c r="BX27" s="7"/>
      <c r="BY27" s="7"/>
      <c r="BZ27" s="7"/>
      <c r="CA27" s="7"/>
      <c r="CB27" s="7"/>
      <c r="CC27" s="7"/>
      <c r="CD27" s="7"/>
      <c r="CE27" s="7"/>
      <c r="CF27" s="7"/>
      <c r="CG27" s="7"/>
      <c r="CH27" s="7"/>
      <c r="CI27" s="7"/>
      <c r="CJ27" s="7"/>
      <c r="CK27" s="7"/>
      <c r="CL27" s="7"/>
      <c r="CM27" s="7"/>
      <c r="CN27" s="7"/>
      <c r="CO27" s="7"/>
      <c r="CP27" s="7"/>
      <c r="CQ27" s="7"/>
      <c r="CR27" s="7"/>
      <c r="CS27" s="7"/>
      <c r="CT27" s="7"/>
      <c r="CU27" s="7"/>
      <c r="CV27" s="7"/>
      <c r="CW27" s="7"/>
      <c r="CX27" s="7"/>
      <c r="CY27" s="7"/>
      <c r="CZ27" s="7"/>
      <c r="DA27" s="7"/>
      <c r="DB27" s="7"/>
      <c r="DC27" s="7"/>
      <c r="DD27" s="7"/>
      <c r="DE27" s="7"/>
      <c r="DF27" s="7"/>
      <c r="DG27" s="7"/>
      <c r="DH27" s="7"/>
      <c r="DI27" s="7"/>
      <c r="DJ27" s="7"/>
      <c r="DK27" s="7"/>
      <c r="DL27" s="7"/>
      <c r="DM27" s="7"/>
      <c r="DN27" s="7"/>
      <c r="DO27" s="7"/>
      <c r="DP27" s="7"/>
      <c r="DQ27" s="7"/>
      <c r="DR27" s="7"/>
      <c r="DS27" s="7"/>
      <c r="DT27" s="7"/>
      <c r="DU27" s="7"/>
      <c r="DV27" s="7"/>
      <c r="DW27" s="7"/>
      <c r="DX27" s="7"/>
      <c r="DY27" s="7"/>
      <c r="DZ27" s="7"/>
      <c r="EA27" s="7"/>
      <c r="EB27" s="7"/>
      <c r="EC27" s="7"/>
      <c r="ED27" s="7"/>
      <c r="EE27" s="7"/>
      <c r="EF27" s="7"/>
      <c r="EG27" s="7"/>
      <c r="EH27" s="7"/>
      <c r="EI27" s="7"/>
      <c r="EJ27" s="7"/>
      <c r="EK27" s="7"/>
      <c r="EL27" s="7"/>
      <c r="EM27" s="7"/>
      <c r="EN27" s="7"/>
      <c r="EO27" s="7"/>
      <c r="EP27" s="7"/>
      <c r="EQ27" s="7"/>
      <c r="ER27" s="7"/>
      <c r="ES27" s="7"/>
      <c r="ET27" s="7"/>
      <c r="EU27" s="7"/>
      <c r="EV27" s="7"/>
      <c r="EW27" s="7"/>
      <c r="EX27" s="7"/>
      <c r="EY27" s="7"/>
      <c r="EZ27" s="7"/>
      <c r="FA27" s="7"/>
      <c r="FB27" s="7"/>
      <c r="FC27" s="7"/>
      <c r="FD27" s="7"/>
      <c r="FE27" s="7"/>
      <c r="FF27" s="7"/>
      <c r="FG27" s="7"/>
      <c r="FH27" s="7"/>
      <c r="FI27" s="7"/>
      <c r="FJ27" s="7"/>
      <c r="FK27" s="7"/>
      <c r="FL27" s="7"/>
      <c r="FM27" s="7"/>
      <c r="FN27" s="7"/>
      <c r="FO27" s="7"/>
      <c r="FP27" s="7"/>
      <c r="FQ27" s="7"/>
      <c r="FR27" s="7"/>
      <c r="FS27" s="7"/>
      <c r="FT27" s="7"/>
      <c r="FU27" s="7"/>
      <c r="FV27" s="7"/>
      <c r="FW27" s="7"/>
      <c r="FX27" s="7"/>
      <c r="FY27" s="7"/>
      <c r="FZ27" s="7"/>
      <c r="GA27" s="7"/>
      <c r="GB27" s="7"/>
      <c r="GC27" s="7"/>
      <c r="GD27" s="7"/>
      <c r="GE27" s="7"/>
      <c r="GF27" s="7"/>
      <c r="GG27" s="7"/>
      <c r="GH27" s="7"/>
      <c r="GI27" s="7"/>
      <c r="GJ27" s="7"/>
      <c r="GK27" s="7"/>
      <c r="GL27" s="7"/>
      <c r="GM27" s="7"/>
      <c r="GN27" s="7"/>
      <c r="GO27" s="7"/>
      <c r="GP27" s="7"/>
      <c r="GQ27" s="7"/>
      <c r="GR27" s="7"/>
      <c r="GS27" s="7"/>
      <c r="GT27" s="7"/>
      <c r="GU27" s="7"/>
      <c r="GV27" s="7"/>
      <c r="GW27" s="7"/>
      <c r="GX27" s="7"/>
      <c r="GY27" s="7"/>
      <c r="GZ27" s="7"/>
      <c r="HA27" s="7"/>
      <c r="HB27" s="7"/>
      <c r="HC27" s="7"/>
      <c r="HD27" s="7"/>
      <c r="HE27" s="7"/>
      <c r="HF27" s="7"/>
      <c r="HG27" s="7"/>
      <c r="HH27" s="7"/>
      <c r="HI27" s="7"/>
      <c r="HJ27" s="7"/>
      <c r="HK27" s="7"/>
      <c r="HL27" s="7"/>
      <c r="HM27" s="7"/>
      <c r="HN27" s="7"/>
      <c r="HO27" s="7"/>
      <c r="HP27" s="7"/>
      <c r="HQ27" s="7"/>
      <c r="HR27" s="7"/>
      <c r="HS27" s="7"/>
      <c r="HT27" s="7"/>
      <c r="HU27" s="7"/>
      <c r="HV27" s="7"/>
      <c r="HW27" s="7"/>
      <c r="HX27" s="7"/>
      <c r="HY27" s="7"/>
      <c r="HZ27" s="7"/>
      <c r="IA27" s="7"/>
      <c r="IB27" s="7"/>
      <c r="IC27" s="7"/>
      <c r="ID27" s="7"/>
      <c r="IE27" s="7"/>
      <c r="IF27" s="7"/>
      <c r="IG27" s="7"/>
      <c r="IH27" s="7"/>
      <c r="II27" s="7"/>
      <c r="IJ27" s="7"/>
      <c r="IK27" s="7"/>
      <c r="IL27" s="7"/>
      <c r="IM27" s="7"/>
      <c r="IN27" s="7"/>
      <c r="IO27" s="7"/>
      <c r="IP27" s="7"/>
      <c r="IQ27" s="7"/>
      <c r="IR27" s="7"/>
    </row>
    <row r="28" s="6" customFormat="true" ht="20.25" hidden="false" customHeight="true" outlineLevel="0" collapsed="false">
      <c r="A28" s="120" t="str">
        <f aca="false">TEXT(B28,"TTTT")</f>
        <v>Samstag</v>
      </c>
      <c r="B28" s="132" t="n">
        <f aca="false">($A$19+ROW(B9)-1)*(MONTH(B27+1)=MONTH($A$19))</f>
        <v>43260</v>
      </c>
      <c r="C28" s="133"/>
      <c r="D28" s="134"/>
      <c r="E28" s="124" t="str">
        <f aca="false">IF(OR(A28="Samstag",A28="Sonntag",C28="UU"),"", IF(C28="SV",D28, IF(OR($E$15="",B28&lt;$E$15),IF($N$11=0,HLOOKUP($A28,$I$9:$M$10,2,0),IF($N$11=$F$10,HLOOKUP($A28,$I$9:$M$11,3,0),"FEHLER")), IF($N$15=0,HLOOKUP($A28,$I$13:$M$14,2,0),IF($N$15=$F$14,HLOOKUP($A28,$I$13:$M$15,3,0),"FEHLER")))))</f>
        <v/>
      </c>
      <c r="F28" s="125"/>
      <c r="G28" s="125"/>
      <c r="H28" s="125"/>
      <c r="I28" s="126" t="n">
        <f aca="false">IF(OR(C28="K",C28="U",C28="F"),E28,IF(C28="SU",IF(H28="",D28,((V28-T28)-U28)+D28),IF(AND(H28="",E28=""),0,(V28-T28)-U28)))</f>
        <v>0</v>
      </c>
      <c r="J28" s="126" t="n">
        <f aca="false">IF(E28="",I28,I28-E28)</f>
        <v>0</v>
      </c>
      <c r="K28" s="127" t="n">
        <f aca="false">SUM(K27,J28)</f>
        <v>0</v>
      </c>
      <c r="L28" s="135"/>
      <c r="M28" s="135"/>
      <c r="N28" s="135"/>
      <c r="O28" s="135"/>
      <c r="P28" s="135"/>
      <c r="Q28" s="129" t="n">
        <f aca="false">IF($G$15=FALSE(),FALSE(),IF($B28&gt;=$E$15,TRUE(),FALSE()))</f>
        <v>0</v>
      </c>
      <c r="R28" s="129"/>
      <c r="S28" s="130" t="n">
        <f aca="false">IF(E28="",0,INT(E28)+((E28-INT(E28))/100*60))</f>
        <v>0</v>
      </c>
      <c r="T28" s="130" t="n">
        <f aca="false">IF(F28="",0,INT(F28)+((F28-INT(F28))*100/60))</f>
        <v>0</v>
      </c>
      <c r="U28" s="130" t="n">
        <f aca="false">IF(G28="",0,INT(G28)+((G28-INT(G28))*100/60))</f>
        <v>0</v>
      </c>
      <c r="V28" s="130" t="n">
        <f aca="false">IF(H28="",0,INT(H28)+((H28-INT(H28))*100/60))</f>
        <v>0</v>
      </c>
      <c r="W28" s="130" t="n">
        <f aca="false">IF(I28="","",INT(I28)+((I28-INT(I28))/100*60))</f>
        <v>0</v>
      </c>
      <c r="X28" s="130" t="n">
        <f aca="false">IF(J28="","",INT(J28)+((J28-INT(J28))/100*60))</f>
        <v>0</v>
      </c>
      <c r="Y28" s="130" t="n">
        <f aca="false">IF(K28="","",INT(K28)+((K28-INT(K28))/100*60))</f>
        <v>0</v>
      </c>
      <c r="Z28" s="130"/>
      <c r="AA28" s="4"/>
      <c r="AB28" s="4"/>
      <c r="AC28" s="1"/>
      <c r="AD28" s="5"/>
      <c r="AE28" s="131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7"/>
      <c r="BK28" s="7"/>
      <c r="BL28" s="7"/>
      <c r="BM28" s="7"/>
      <c r="BN28" s="7"/>
      <c r="BO28" s="7"/>
      <c r="BP28" s="7"/>
      <c r="BQ28" s="7"/>
      <c r="BR28" s="7"/>
      <c r="BS28" s="7"/>
      <c r="BT28" s="7"/>
      <c r="BU28" s="7"/>
      <c r="BV28" s="7"/>
      <c r="BW28" s="7"/>
      <c r="BX28" s="7"/>
      <c r="BY28" s="7"/>
      <c r="BZ28" s="7"/>
      <c r="CA28" s="7"/>
      <c r="CB28" s="7"/>
      <c r="CC28" s="7"/>
      <c r="CD28" s="7"/>
      <c r="CE28" s="7"/>
      <c r="CF28" s="7"/>
      <c r="CG28" s="7"/>
      <c r="CH28" s="7"/>
      <c r="CI28" s="7"/>
      <c r="CJ28" s="7"/>
      <c r="CK28" s="7"/>
      <c r="CL28" s="7"/>
      <c r="CM28" s="7"/>
      <c r="CN28" s="7"/>
      <c r="CO28" s="7"/>
      <c r="CP28" s="7"/>
      <c r="CQ28" s="7"/>
      <c r="CR28" s="7"/>
      <c r="CS28" s="7"/>
      <c r="CT28" s="7"/>
      <c r="CU28" s="7"/>
      <c r="CV28" s="7"/>
      <c r="CW28" s="7"/>
      <c r="CX28" s="7"/>
      <c r="CY28" s="7"/>
      <c r="CZ28" s="7"/>
      <c r="DA28" s="7"/>
      <c r="DB28" s="7"/>
      <c r="DC28" s="7"/>
      <c r="DD28" s="7"/>
      <c r="DE28" s="7"/>
      <c r="DF28" s="7"/>
      <c r="DG28" s="7"/>
      <c r="DH28" s="7"/>
      <c r="DI28" s="7"/>
      <c r="DJ28" s="7"/>
      <c r="DK28" s="7"/>
      <c r="DL28" s="7"/>
      <c r="DM28" s="7"/>
      <c r="DN28" s="7"/>
      <c r="DO28" s="7"/>
      <c r="DP28" s="7"/>
      <c r="DQ28" s="7"/>
      <c r="DR28" s="7"/>
      <c r="DS28" s="7"/>
      <c r="DT28" s="7"/>
      <c r="DU28" s="7"/>
      <c r="DV28" s="7"/>
      <c r="DW28" s="7"/>
      <c r="DX28" s="7"/>
      <c r="DY28" s="7"/>
      <c r="DZ28" s="7"/>
      <c r="EA28" s="7"/>
      <c r="EB28" s="7"/>
      <c r="EC28" s="7"/>
      <c r="ED28" s="7"/>
      <c r="EE28" s="7"/>
      <c r="EF28" s="7"/>
      <c r="EG28" s="7"/>
      <c r="EH28" s="7"/>
      <c r="EI28" s="7"/>
      <c r="EJ28" s="7"/>
      <c r="EK28" s="7"/>
      <c r="EL28" s="7"/>
      <c r="EM28" s="7"/>
      <c r="EN28" s="7"/>
      <c r="EO28" s="7"/>
      <c r="EP28" s="7"/>
      <c r="EQ28" s="7"/>
      <c r="ER28" s="7"/>
      <c r="ES28" s="7"/>
      <c r="ET28" s="7"/>
      <c r="EU28" s="7"/>
      <c r="EV28" s="7"/>
      <c r="EW28" s="7"/>
      <c r="EX28" s="7"/>
      <c r="EY28" s="7"/>
      <c r="EZ28" s="7"/>
      <c r="FA28" s="7"/>
      <c r="FB28" s="7"/>
      <c r="FC28" s="7"/>
      <c r="FD28" s="7"/>
      <c r="FE28" s="7"/>
      <c r="FF28" s="7"/>
      <c r="FG28" s="7"/>
      <c r="FH28" s="7"/>
      <c r="FI28" s="7"/>
      <c r="FJ28" s="7"/>
      <c r="FK28" s="7"/>
      <c r="FL28" s="7"/>
      <c r="FM28" s="7"/>
      <c r="FN28" s="7"/>
      <c r="FO28" s="7"/>
      <c r="FP28" s="7"/>
      <c r="FQ28" s="7"/>
      <c r="FR28" s="7"/>
      <c r="FS28" s="7"/>
      <c r="FT28" s="7"/>
      <c r="FU28" s="7"/>
      <c r="FV28" s="7"/>
      <c r="FW28" s="7"/>
      <c r="FX28" s="7"/>
      <c r="FY28" s="7"/>
      <c r="FZ28" s="7"/>
      <c r="GA28" s="7"/>
      <c r="GB28" s="7"/>
      <c r="GC28" s="7"/>
      <c r="GD28" s="7"/>
      <c r="GE28" s="7"/>
      <c r="GF28" s="7"/>
      <c r="GG28" s="7"/>
      <c r="GH28" s="7"/>
      <c r="GI28" s="7"/>
      <c r="GJ28" s="7"/>
      <c r="GK28" s="7"/>
      <c r="GL28" s="7"/>
      <c r="GM28" s="7"/>
      <c r="GN28" s="7"/>
      <c r="GO28" s="7"/>
      <c r="GP28" s="7"/>
      <c r="GQ28" s="7"/>
      <c r="GR28" s="7"/>
      <c r="GS28" s="7"/>
      <c r="GT28" s="7"/>
      <c r="GU28" s="7"/>
      <c r="GV28" s="7"/>
      <c r="GW28" s="7"/>
      <c r="GX28" s="7"/>
      <c r="GY28" s="7"/>
      <c r="GZ28" s="7"/>
      <c r="HA28" s="7"/>
      <c r="HB28" s="7"/>
      <c r="HC28" s="7"/>
      <c r="HD28" s="7"/>
      <c r="HE28" s="7"/>
      <c r="HF28" s="7"/>
      <c r="HG28" s="7"/>
      <c r="HH28" s="7"/>
      <c r="HI28" s="7"/>
      <c r="HJ28" s="7"/>
      <c r="HK28" s="7"/>
      <c r="HL28" s="7"/>
      <c r="HM28" s="7"/>
      <c r="HN28" s="7"/>
      <c r="HO28" s="7"/>
      <c r="HP28" s="7"/>
      <c r="HQ28" s="7"/>
      <c r="HR28" s="7"/>
      <c r="HS28" s="7"/>
      <c r="HT28" s="7"/>
      <c r="HU28" s="7"/>
      <c r="HV28" s="7"/>
      <c r="HW28" s="7"/>
      <c r="HX28" s="7"/>
      <c r="HY28" s="7"/>
      <c r="HZ28" s="7"/>
      <c r="IA28" s="7"/>
      <c r="IB28" s="7"/>
      <c r="IC28" s="7"/>
      <c r="ID28" s="7"/>
      <c r="IE28" s="7"/>
      <c r="IF28" s="7"/>
      <c r="IG28" s="7"/>
      <c r="IH28" s="7"/>
      <c r="II28" s="7"/>
      <c r="IJ28" s="7"/>
      <c r="IK28" s="7"/>
      <c r="IL28" s="7"/>
      <c r="IM28" s="7"/>
      <c r="IN28" s="7"/>
      <c r="IO28" s="7"/>
      <c r="IP28" s="7"/>
      <c r="IQ28" s="7"/>
      <c r="IR28" s="7"/>
    </row>
    <row r="29" s="6" customFormat="true" ht="20.25" hidden="false" customHeight="true" outlineLevel="0" collapsed="false">
      <c r="A29" s="120" t="str">
        <f aca="false">TEXT(B29,"TTTT")</f>
        <v>Sonntag</v>
      </c>
      <c r="B29" s="132" t="n">
        <f aca="false">($A$19+ROW(B10)-1)*(MONTH(B28+1)=MONTH($A$19))</f>
        <v>43261</v>
      </c>
      <c r="C29" s="133"/>
      <c r="D29" s="134"/>
      <c r="E29" s="124" t="str">
        <f aca="false">IF(OR(A29="Samstag",A29="Sonntag",C29="UU"),"", IF(C29="SV",D29, IF(OR($E$15="",B29&lt;$E$15),IF($N$11=0,HLOOKUP($A29,$I$9:$M$10,2,0),IF($N$11=$F$10,HLOOKUP($A29,$I$9:$M$11,3,0),"FEHLER")), IF($N$15=0,HLOOKUP($A29,$I$13:$M$14,2,0),IF($N$15=$F$14,HLOOKUP($A29,$I$13:$M$15,3,0),"FEHLER")))))</f>
        <v/>
      </c>
      <c r="F29" s="125"/>
      <c r="G29" s="125"/>
      <c r="H29" s="125"/>
      <c r="I29" s="126" t="n">
        <f aca="false">IF(OR(C29="K",C29="U",C29="F"),E29,IF(C29="SU",IF(H29="",D29,((V29-T29)-U29)+D29),IF(AND(H29="",E29=""),0,(V29-T29)-U29)))</f>
        <v>0</v>
      </c>
      <c r="J29" s="126" t="n">
        <f aca="false">IF(E29="",I29,I29-E29)</f>
        <v>0</v>
      </c>
      <c r="K29" s="127" t="n">
        <f aca="false">SUM(K28,J29)</f>
        <v>0</v>
      </c>
      <c r="L29" s="135"/>
      <c r="M29" s="135"/>
      <c r="N29" s="135"/>
      <c r="O29" s="135"/>
      <c r="P29" s="135"/>
      <c r="Q29" s="129" t="n">
        <f aca="false">IF($G$15=FALSE(),FALSE(),IF($B29&gt;=$E$15,TRUE(),FALSE()))</f>
        <v>0</v>
      </c>
      <c r="R29" s="129"/>
      <c r="S29" s="130" t="n">
        <f aca="false">IF(E29="",0,INT(E29)+((E29-INT(E29))/100*60))</f>
        <v>0</v>
      </c>
      <c r="T29" s="130" t="n">
        <f aca="false">IF(F29="",0,INT(F29)+((F29-INT(F29))*100/60))</f>
        <v>0</v>
      </c>
      <c r="U29" s="130" t="n">
        <f aca="false">IF(G29="",0,INT(G29)+((G29-INT(G29))*100/60))</f>
        <v>0</v>
      </c>
      <c r="V29" s="130" t="n">
        <f aca="false">IF(H29="",0,INT(H29)+((H29-INT(H29))*100/60))</f>
        <v>0</v>
      </c>
      <c r="W29" s="130" t="n">
        <f aca="false">IF(I29="","",INT(I29)+((I29-INT(I29))/100*60))</f>
        <v>0</v>
      </c>
      <c r="X29" s="130" t="n">
        <f aca="false">IF(J29="","",INT(J29)+((J29-INT(J29))/100*60))</f>
        <v>0</v>
      </c>
      <c r="Y29" s="130" t="n">
        <f aca="false">IF(K29="","",INT(K29)+((K29-INT(K29))/100*60))</f>
        <v>0</v>
      </c>
      <c r="Z29" s="130"/>
      <c r="AA29" s="4"/>
      <c r="AB29" s="4"/>
      <c r="AC29" s="1"/>
      <c r="AD29" s="5"/>
      <c r="AE29" s="131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  <c r="BJ29" s="7"/>
      <c r="BK29" s="7"/>
      <c r="BL29" s="7"/>
      <c r="BM29" s="7"/>
      <c r="BN29" s="7"/>
      <c r="BO29" s="7"/>
      <c r="BP29" s="7"/>
      <c r="BQ29" s="7"/>
      <c r="BR29" s="7"/>
      <c r="BS29" s="7"/>
      <c r="BT29" s="7"/>
      <c r="BU29" s="7"/>
      <c r="BV29" s="7"/>
      <c r="BW29" s="7"/>
      <c r="BX29" s="7"/>
      <c r="BY29" s="7"/>
      <c r="BZ29" s="7"/>
      <c r="CA29" s="7"/>
      <c r="CB29" s="7"/>
      <c r="CC29" s="7"/>
      <c r="CD29" s="7"/>
      <c r="CE29" s="7"/>
      <c r="CF29" s="7"/>
      <c r="CG29" s="7"/>
      <c r="CH29" s="7"/>
      <c r="CI29" s="7"/>
      <c r="CJ29" s="7"/>
      <c r="CK29" s="7"/>
      <c r="CL29" s="7"/>
      <c r="CM29" s="7"/>
      <c r="CN29" s="7"/>
      <c r="CO29" s="7"/>
      <c r="CP29" s="7"/>
      <c r="CQ29" s="7"/>
      <c r="CR29" s="7"/>
      <c r="CS29" s="7"/>
      <c r="CT29" s="7"/>
      <c r="CU29" s="7"/>
      <c r="CV29" s="7"/>
      <c r="CW29" s="7"/>
      <c r="CX29" s="7"/>
      <c r="CY29" s="7"/>
      <c r="CZ29" s="7"/>
      <c r="DA29" s="7"/>
      <c r="DB29" s="7"/>
      <c r="DC29" s="7"/>
      <c r="DD29" s="7"/>
      <c r="DE29" s="7"/>
      <c r="DF29" s="7"/>
      <c r="DG29" s="7"/>
      <c r="DH29" s="7"/>
      <c r="DI29" s="7"/>
      <c r="DJ29" s="7"/>
      <c r="DK29" s="7"/>
      <c r="DL29" s="7"/>
      <c r="DM29" s="7"/>
      <c r="DN29" s="7"/>
      <c r="DO29" s="7"/>
      <c r="DP29" s="7"/>
      <c r="DQ29" s="7"/>
      <c r="DR29" s="7"/>
      <c r="DS29" s="7"/>
      <c r="DT29" s="7"/>
      <c r="DU29" s="7"/>
      <c r="DV29" s="7"/>
      <c r="DW29" s="7"/>
      <c r="DX29" s="7"/>
      <c r="DY29" s="7"/>
      <c r="DZ29" s="7"/>
      <c r="EA29" s="7"/>
      <c r="EB29" s="7"/>
      <c r="EC29" s="7"/>
      <c r="ED29" s="7"/>
      <c r="EE29" s="7"/>
      <c r="EF29" s="7"/>
      <c r="EG29" s="7"/>
      <c r="EH29" s="7"/>
      <c r="EI29" s="7"/>
      <c r="EJ29" s="7"/>
      <c r="EK29" s="7"/>
      <c r="EL29" s="7"/>
      <c r="EM29" s="7"/>
      <c r="EN29" s="7"/>
      <c r="EO29" s="7"/>
      <c r="EP29" s="7"/>
      <c r="EQ29" s="7"/>
      <c r="ER29" s="7"/>
      <c r="ES29" s="7"/>
      <c r="ET29" s="7"/>
      <c r="EU29" s="7"/>
      <c r="EV29" s="7"/>
      <c r="EW29" s="7"/>
      <c r="EX29" s="7"/>
      <c r="EY29" s="7"/>
      <c r="EZ29" s="7"/>
      <c r="FA29" s="7"/>
      <c r="FB29" s="7"/>
      <c r="FC29" s="7"/>
      <c r="FD29" s="7"/>
      <c r="FE29" s="7"/>
      <c r="FF29" s="7"/>
      <c r="FG29" s="7"/>
      <c r="FH29" s="7"/>
      <c r="FI29" s="7"/>
      <c r="FJ29" s="7"/>
      <c r="FK29" s="7"/>
      <c r="FL29" s="7"/>
      <c r="FM29" s="7"/>
      <c r="FN29" s="7"/>
      <c r="FO29" s="7"/>
      <c r="FP29" s="7"/>
      <c r="FQ29" s="7"/>
      <c r="FR29" s="7"/>
      <c r="FS29" s="7"/>
      <c r="FT29" s="7"/>
      <c r="FU29" s="7"/>
      <c r="FV29" s="7"/>
      <c r="FW29" s="7"/>
      <c r="FX29" s="7"/>
      <c r="FY29" s="7"/>
      <c r="FZ29" s="7"/>
      <c r="GA29" s="7"/>
      <c r="GB29" s="7"/>
      <c r="GC29" s="7"/>
      <c r="GD29" s="7"/>
      <c r="GE29" s="7"/>
      <c r="GF29" s="7"/>
      <c r="GG29" s="7"/>
      <c r="GH29" s="7"/>
      <c r="GI29" s="7"/>
      <c r="GJ29" s="7"/>
      <c r="GK29" s="7"/>
      <c r="GL29" s="7"/>
      <c r="GM29" s="7"/>
      <c r="GN29" s="7"/>
      <c r="GO29" s="7"/>
      <c r="GP29" s="7"/>
      <c r="GQ29" s="7"/>
      <c r="GR29" s="7"/>
      <c r="GS29" s="7"/>
      <c r="GT29" s="7"/>
      <c r="GU29" s="7"/>
      <c r="GV29" s="7"/>
      <c r="GW29" s="7"/>
      <c r="GX29" s="7"/>
      <c r="GY29" s="7"/>
      <c r="GZ29" s="7"/>
      <c r="HA29" s="7"/>
      <c r="HB29" s="7"/>
      <c r="HC29" s="7"/>
      <c r="HD29" s="7"/>
      <c r="HE29" s="7"/>
      <c r="HF29" s="7"/>
      <c r="HG29" s="7"/>
      <c r="HH29" s="7"/>
      <c r="HI29" s="7"/>
      <c r="HJ29" s="7"/>
      <c r="HK29" s="7"/>
      <c r="HL29" s="7"/>
      <c r="HM29" s="7"/>
      <c r="HN29" s="7"/>
      <c r="HO29" s="7"/>
      <c r="HP29" s="7"/>
      <c r="HQ29" s="7"/>
      <c r="HR29" s="7"/>
      <c r="HS29" s="7"/>
      <c r="HT29" s="7"/>
      <c r="HU29" s="7"/>
      <c r="HV29" s="7"/>
      <c r="HW29" s="7"/>
      <c r="HX29" s="7"/>
      <c r="HY29" s="7"/>
      <c r="HZ29" s="7"/>
      <c r="IA29" s="7"/>
      <c r="IB29" s="7"/>
      <c r="IC29" s="7"/>
      <c r="ID29" s="7"/>
      <c r="IE29" s="7"/>
      <c r="IF29" s="7"/>
      <c r="IG29" s="7"/>
      <c r="IH29" s="7"/>
      <c r="II29" s="7"/>
      <c r="IJ29" s="7"/>
      <c r="IK29" s="7"/>
      <c r="IL29" s="7"/>
      <c r="IM29" s="7"/>
      <c r="IN29" s="7"/>
      <c r="IO29" s="7"/>
      <c r="IP29" s="7"/>
      <c r="IQ29" s="7"/>
      <c r="IR29" s="7"/>
    </row>
    <row r="30" customFormat="false" ht="20.25" hidden="false" customHeight="true" outlineLevel="0" collapsed="false">
      <c r="A30" s="120" t="str">
        <f aca="false">TEXT(B30,"TTTT")</f>
        <v>Montag</v>
      </c>
      <c r="B30" s="132" t="n">
        <f aca="false">($A$19+ROW(B11)-1)*(MONTH(B29+1)=MONTH($A$19))</f>
        <v>43262</v>
      </c>
      <c r="C30" s="133"/>
      <c r="D30" s="134"/>
      <c r="E30" s="124" t="n">
        <f aca="false">IF(OR(A30="Samstag",A30="Sonntag",C30="UU"),"", IF(C30="SV",D30, IF(OR($E$15="",B30&lt;$E$15),IF($N$11=0,HLOOKUP($A30,$I$9:$M$10,2,0),IF($N$11=$F$10,HLOOKUP($A30,$I$9:$M$11,3,0),"FEHLER")), IF($N$15=0,HLOOKUP($A30,$I$13:$M$14,2,0),IF($N$15=$F$14,HLOOKUP($A30,$I$13:$M$15,3,0),"FEHLER")))))</f>
        <v>0</v>
      </c>
      <c r="F30" s="125"/>
      <c r="G30" s="125"/>
      <c r="H30" s="125"/>
      <c r="I30" s="126" t="n">
        <f aca="false">IF(OR(C30="K",C30="U",C30="F"),E30,IF(C30="SU",IF(H30="",D30,((V30-T30)-U30)+D30),IF(AND(H30="",E30=""),0,(V30-T30)-U30)))</f>
        <v>0</v>
      </c>
      <c r="J30" s="126" t="n">
        <f aca="false">IF(E30="",I30,I30-E30)</f>
        <v>0</v>
      </c>
      <c r="K30" s="127" t="n">
        <f aca="false">SUM(K29,J30)</f>
        <v>0</v>
      </c>
      <c r="L30" s="135"/>
      <c r="M30" s="135"/>
      <c r="N30" s="135"/>
      <c r="O30" s="135"/>
      <c r="P30" s="135"/>
      <c r="Q30" s="129" t="n">
        <f aca="false">IF($G$15=FALSE(),FALSE(),IF($B30&gt;=$E$15,TRUE(),FALSE()))</f>
        <v>0</v>
      </c>
      <c r="R30" s="129"/>
      <c r="S30" s="130" t="n">
        <f aca="false">IF(E30="",0,INT(E30)+((E30-INT(E30))/100*60))</f>
        <v>0</v>
      </c>
      <c r="T30" s="130" t="n">
        <f aca="false">IF(F30="",0,INT(F30)+((F30-INT(F30))*100/60))</f>
        <v>0</v>
      </c>
      <c r="U30" s="130" t="n">
        <f aca="false">IF(G30="",0,INT(G30)+((G30-INT(G30))*100/60))</f>
        <v>0</v>
      </c>
      <c r="V30" s="130" t="n">
        <f aca="false">IF(H30="",0,INT(H30)+((H30-INT(H30))*100/60))</f>
        <v>0</v>
      </c>
      <c r="W30" s="130" t="n">
        <f aca="false">IF(I30="","",INT(I30)+((I30-INT(I30))/100*60))</f>
        <v>0</v>
      </c>
      <c r="X30" s="130" t="n">
        <f aca="false">IF(J30="","",INT(J30)+((J30-INT(J30))/100*60))</f>
        <v>0</v>
      </c>
      <c r="Y30" s="130" t="n">
        <f aca="false">IF(K30="","",INT(K30)+((K30-INT(K30))/100*60))</f>
        <v>0</v>
      </c>
      <c r="Z30" s="130"/>
      <c r="AB30" s="136"/>
      <c r="AE30" s="131"/>
    </row>
    <row r="31" customFormat="false" ht="20.25" hidden="false" customHeight="true" outlineLevel="0" collapsed="false">
      <c r="A31" s="120" t="str">
        <f aca="false">TEXT(B31,"TTTT")</f>
        <v>Dienstag</v>
      </c>
      <c r="B31" s="132" t="n">
        <f aca="false">($A$19+ROW(B12)-1)*(MONTH(B30+1)=MONTH($A$19))</f>
        <v>43263</v>
      </c>
      <c r="C31" s="133"/>
      <c r="D31" s="134"/>
      <c r="E31" s="124" t="n">
        <f aca="false">IF(OR(A31="Samstag",A31="Sonntag",C31="UU"),"", IF(C31="SV",D31, IF(OR($E$15="",B31&lt;$E$15),IF($N$11=0,HLOOKUP($A31,$I$9:$M$10,2,0),IF($N$11=$F$10,HLOOKUP($A31,$I$9:$M$11,3,0),"FEHLER")), IF($N$15=0,HLOOKUP($A31,$I$13:$M$14,2,0),IF($N$15=$F$14,HLOOKUP($A31,$I$13:$M$15,3,0),"FEHLER")))))</f>
        <v>0</v>
      </c>
      <c r="F31" s="125"/>
      <c r="G31" s="125"/>
      <c r="H31" s="125"/>
      <c r="I31" s="126" t="n">
        <f aca="false">IF(OR(C31="K",C31="U",C31="F"),E31,IF(C31="SU",IF(H31="",D31,((V31-T31)-U31)+D31),IF(AND(H31="",E31=""),0,(V31-T31)-U31)))</f>
        <v>0</v>
      </c>
      <c r="J31" s="126" t="n">
        <f aca="false">IF(E31="",I31,I31-E31)</f>
        <v>0</v>
      </c>
      <c r="K31" s="127" t="n">
        <f aca="false">SUM(K30,J31)</f>
        <v>0</v>
      </c>
      <c r="L31" s="135"/>
      <c r="M31" s="135"/>
      <c r="N31" s="135"/>
      <c r="O31" s="135"/>
      <c r="P31" s="135"/>
      <c r="Q31" s="129" t="n">
        <f aca="false">IF($G$15=FALSE(),FALSE(),IF($B31&gt;=$E$15,TRUE(),FALSE()))</f>
        <v>0</v>
      </c>
      <c r="R31" s="129"/>
      <c r="S31" s="130" t="n">
        <f aca="false">IF(E31="",0,INT(E31)+((E31-INT(E31))/100*60))</f>
        <v>0</v>
      </c>
      <c r="T31" s="130" t="n">
        <f aca="false">IF(F31="",0,INT(F31)+((F31-INT(F31))*100/60))</f>
        <v>0</v>
      </c>
      <c r="U31" s="130" t="n">
        <f aca="false">IF(G31="",0,INT(G31)+((G31-INT(G31))*100/60))</f>
        <v>0</v>
      </c>
      <c r="V31" s="130" t="n">
        <f aca="false">IF(H31="",0,INT(H31)+((H31-INT(H31))*100/60))</f>
        <v>0</v>
      </c>
      <c r="W31" s="130" t="n">
        <f aca="false">IF(I31="","",INT(I31)+((I31-INT(I31))/100*60))</f>
        <v>0</v>
      </c>
      <c r="X31" s="130" t="n">
        <f aca="false">IF(J31="","",INT(J31)+((J31-INT(J31))/100*60))</f>
        <v>0</v>
      </c>
      <c r="Y31" s="130" t="n">
        <f aca="false">IF(K31="","",INT(K31)+((K31-INT(K31))/100*60))</f>
        <v>0</v>
      </c>
      <c r="Z31" s="130"/>
      <c r="AE31" s="131"/>
    </row>
    <row r="32" customFormat="false" ht="20.25" hidden="false" customHeight="true" outlineLevel="0" collapsed="false">
      <c r="A32" s="120" t="str">
        <f aca="false">TEXT(B32,"TTTT")</f>
        <v>Mittwoch</v>
      </c>
      <c r="B32" s="132" t="n">
        <f aca="false">($A$19+ROW(B13)-1)*(MONTH(B31+1)=MONTH($A$19))</f>
        <v>43264</v>
      </c>
      <c r="C32" s="133"/>
      <c r="D32" s="134"/>
      <c r="E32" s="124" t="n">
        <f aca="false">IF(OR(A32="Samstag",A32="Sonntag",C32="UU"),"", IF(C32="SV",D32, IF(OR($E$15="",B32&lt;$E$15),IF($N$11=0,HLOOKUP($A32,$I$9:$M$10,2,0),IF($N$11=$F$10,HLOOKUP($A32,$I$9:$M$11,3,0),"FEHLER")), IF($N$15=0,HLOOKUP($A32,$I$13:$M$14,2,0),IF($N$15=$F$14,HLOOKUP($A32,$I$13:$M$15,3,0),"FEHLER")))))</f>
        <v>0</v>
      </c>
      <c r="F32" s="125"/>
      <c r="G32" s="125"/>
      <c r="H32" s="125"/>
      <c r="I32" s="126" t="n">
        <f aca="false">IF(OR(C32="K",C32="U",C32="F"),E32,IF(C32="SU",IF(H32="",D32,((V32-T32)-U32)+D32),IF(AND(H32="",E32=""),0,(V32-T32)-U32)))</f>
        <v>0</v>
      </c>
      <c r="J32" s="126" t="n">
        <f aca="false">IF(E32="",I32,I32-E32)</f>
        <v>0</v>
      </c>
      <c r="K32" s="127" t="n">
        <f aca="false">SUM(K31,J32)</f>
        <v>0</v>
      </c>
      <c r="L32" s="135"/>
      <c r="M32" s="135"/>
      <c r="N32" s="135"/>
      <c r="O32" s="135"/>
      <c r="P32" s="135"/>
      <c r="Q32" s="129" t="n">
        <f aca="false">IF($G$15=FALSE(),FALSE(),IF($B32&gt;=$E$15,TRUE(),FALSE()))</f>
        <v>0</v>
      </c>
      <c r="R32" s="129"/>
      <c r="S32" s="130" t="n">
        <f aca="false">IF(E32="",0,INT(E32)+((E32-INT(E32))/100*60))</f>
        <v>0</v>
      </c>
      <c r="T32" s="130" t="n">
        <f aca="false">IF(F32="",0,INT(F32)+((F32-INT(F32))*100/60))</f>
        <v>0</v>
      </c>
      <c r="U32" s="130" t="n">
        <f aca="false">IF(G32="",0,INT(G32)+((G32-INT(G32))*100/60))</f>
        <v>0</v>
      </c>
      <c r="V32" s="130" t="n">
        <f aca="false">IF(H32="",0,INT(H32)+((H32-INT(H32))*100/60))</f>
        <v>0</v>
      </c>
      <c r="W32" s="130" t="n">
        <f aca="false">IF(I32="","",INT(I32)+((I32-INT(I32))/100*60))</f>
        <v>0</v>
      </c>
      <c r="X32" s="130" t="n">
        <f aca="false">IF(J32="","",INT(J32)+((J32-INT(J32))/100*60))</f>
        <v>0</v>
      </c>
      <c r="Y32" s="130" t="n">
        <f aca="false">IF(K32="","",INT(K32)+((K32-INT(K32))/100*60))</f>
        <v>0</v>
      </c>
      <c r="Z32" s="130"/>
      <c r="AE32" s="131"/>
    </row>
    <row r="33" customFormat="false" ht="20.25" hidden="false" customHeight="true" outlineLevel="0" collapsed="false">
      <c r="A33" s="120" t="str">
        <f aca="false">TEXT(B33,"TTTT")</f>
        <v>Donnerstag</v>
      </c>
      <c r="B33" s="132" t="n">
        <f aca="false">($A$19+ROW(B14)-1)*(MONTH(B32+1)=MONTH($A$19))</f>
        <v>43265</v>
      </c>
      <c r="C33" s="133"/>
      <c r="D33" s="134"/>
      <c r="E33" s="124" t="n">
        <f aca="false">IF(OR(A33="Samstag",A33="Sonntag",C33="UU"),"", IF(C33="SV",D33, IF(OR($E$15="",B33&lt;$E$15),IF($N$11=0,HLOOKUP($A33,$I$9:$M$10,2,0),IF($N$11=$F$10,HLOOKUP($A33,$I$9:$M$11,3,0),"FEHLER")), IF($N$15=0,HLOOKUP($A33,$I$13:$M$14,2,0),IF($N$15=$F$14,HLOOKUP($A33,$I$13:$M$15,3,0),"FEHLER")))))</f>
        <v>0</v>
      </c>
      <c r="F33" s="125"/>
      <c r="G33" s="125"/>
      <c r="H33" s="125"/>
      <c r="I33" s="126" t="n">
        <f aca="false">IF(OR(C33="K",C33="U",C33="F"),E33,IF(C33="SU",IF(H33="",D33,((V33-T33)-U33)+D33),IF(AND(H33="",E33=""),0,(V33-T33)-U33)))</f>
        <v>0</v>
      </c>
      <c r="J33" s="126" t="n">
        <f aca="false">IF(E33="",I33,I33-E33)</f>
        <v>0</v>
      </c>
      <c r="K33" s="127" t="n">
        <f aca="false">SUM(K32,J33)</f>
        <v>0</v>
      </c>
      <c r="L33" s="135"/>
      <c r="M33" s="135"/>
      <c r="N33" s="135"/>
      <c r="O33" s="135"/>
      <c r="P33" s="135"/>
      <c r="Q33" s="129" t="n">
        <f aca="false">IF($G$15=FALSE(),FALSE(),IF($B33&gt;=$E$15,TRUE(),FALSE()))</f>
        <v>0</v>
      </c>
      <c r="R33" s="129"/>
      <c r="S33" s="130" t="n">
        <f aca="false">IF(E33="",0,INT(E33)+((E33-INT(E33))/100*60))</f>
        <v>0</v>
      </c>
      <c r="T33" s="130" t="n">
        <f aca="false">IF(F33="",0,INT(F33)+((F33-INT(F33))*100/60))</f>
        <v>0</v>
      </c>
      <c r="U33" s="130" t="n">
        <f aca="false">IF(G33="",0,INT(G33)+((G33-INT(G33))*100/60))</f>
        <v>0</v>
      </c>
      <c r="V33" s="130" t="n">
        <f aca="false">IF(H33="",0,INT(H33)+((H33-INT(H33))*100/60))</f>
        <v>0</v>
      </c>
      <c r="W33" s="130" t="n">
        <f aca="false">IF(I33="","",INT(I33)+((I33-INT(I33))/100*60))</f>
        <v>0</v>
      </c>
      <c r="X33" s="130" t="n">
        <f aca="false">IF(J33="","",INT(J33)+((J33-INT(J33))/100*60))</f>
        <v>0</v>
      </c>
      <c r="Y33" s="130" t="n">
        <f aca="false">IF(K33="","",INT(K33)+((K33-INT(K33))/100*60))</f>
        <v>0</v>
      </c>
      <c r="Z33" s="130"/>
      <c r="AE33" s="131"/>
    </row>
    <row r="34" customFormat="false" ht="20.25" hidden="false" customHeight="true" outlineLevel="0" collapsed="false">
      <c r="A34" s="120" t="str">
        <f aca="false">TEXT(B34,"TTTT")</f>
        <v>Freitag</v>
      </c>
      <c r="B34" s="132" t="n">
        <f aca="false">($A$19+ROW(B15)-1)*(MONTH(B33+1)=MONTH($A$19))</f>
        <v>43266</v>
      </c>
      <c r="C34" s="133"/>
      <c r="D34" s="134"/>
      <c r="E34" s="124" t="n">
        <f aca="false">IF(OR(A34="Samstag",A34="Sonntag",C34="UU"),"", IF(C34="SV",D34, IF(OR($E$15="",B34&lt;$E$15),IF($N$11=0,HLOOKUP($A34,$I$9:$M$10,2,0),IF($N$11=$F$10,HLOOKUP($A34,$I$9:$M$11,3,0),"FEHLER")), IF($N$15=0,HLOOKUP($A34,$I$13:$M$14,2,0),IF($N$15=$F$14,HLOOKUP($A34,$I$13:$M$15,3,0),"FEHLER")))))</f>
        <v>0</v>
      </c>
      <c r="F34" s="125"/>
      <c r="G34" s="125"/>
      <c r="H34" s="125"/>
      <c r="I34" s="126" t="n">
        <f aca="false">IF(OR(C34="K",C34="U",C34="F"),E34,IF(C34="SU",IF(H34="",D34,((V34-T34)-U34)+D34),IF(AND(H34="",E34=""),0,(V34-T34)-U34)))</f>
        <v>0</v>
      </c>
      <c r="J34" s="126" t="n">
        <f aca="false">IF(E34="",I34,I34-E34)</f>
        <v>0</v>
      </c>
      <c r="K34" s="127" t="n">
        <f aca="false">SUM(K33,J34)</f>
        <v>0</v>
      </c>
      <c r="L34" s="135"/>
      <c r="M34" s="135"/>
      <c r="N34" s="135"/>
      <c r="O34" s="135"/>
      <c r="P34" s="135"/>
      <c r="Q34" s="129" t="n">
        <f aca="false">IF($G$15=FALSE(),FALSE(),IF($B34&gt;=$E$15,TRUE(),FALSE()))</f>
        <v>0</v>
      </c>
      <c r="R34" s="129"/>
      <c r="S34" s="130" t="n">
        <f aca="false">IF(E34="",0,INT(E34)+((E34-INT(E34))/100*60))</f>
        <v>0</v>
      </c>
      <c r="T34" s="130" t="n">
        <f aca="false">IF(F34="",0,INT(F34)+((F34-INT(F34))*100/60))</f>
        <v>0</v>
      </c>
      <c r="U34" s="130" t="n">
        <f aca="false">IF(G34="",0,INT(G34)+((G34-INT(G34))*100/60))</f>
        <v>0</v>
      </c>
      <c r="V34" s="130" t="n">
        <f aca="false">IF(H34="",0,INT(H34)+((H34-INT(H34))*100/60))</f>
        <v>0</v>
      </c>
      <c r="W34" s="130" t="n">
        <f aca="false">IF(I34="","",INT(I34)+((I34-INT(I34))/100*60))</f>
        <v>0</v>
      </c>
      <c r="X34" s="130" t="n">
        <f aca="false">IF(J34="","",INT(J34)+((J34-INT(J34))/100*60))</f>
        <v>0</v>
      </c>
      <c r="Y34" s="130" t="n">
        <f aca="false">IF(K34="","",INT(K34)+((K34-INT(K34))/100*60))</f>
        <v>0</v>
      </c>
      <c r="Z34" s="130"/>
      <c r="AE34" s="131"/>
    </row>
    <row r="35" customFormat="false" ht="20.25" hidden="false" customHeight="true" outlineLevel="0" collapsed="false">
      <c r="A35" s="120" t="str">
        <f aca="false">TEXT(B35,"TTTT")</f>
        <v>Samstag</v>
      </c>
      <c r="B35" s="132" t="n">
        <f aca="false">($A$19+ROW(B16)-1)*(MONTH(B34+1)=MONTH($A$19))</f>
        <v>43267</v>
      </c>
      <c r="C35" s="133"/>
      <c r="D35" s="134"/>
      <c r="E35" s="124" t="str">
        <f aca="false">IF(OR(A35="Samstag",A35="Sonntag",C35="UU"),"", IF(C35="SV",D35, IF(OR($E$15="",B35&lt;$E$15),IF($N$11=0,HLOOKUP($A35,$I$9:$M$10,2,0),IF($N$11=$F$10,HLOOKUP($A35,$I$9:$M$11,3,0),"FEHLER")), IF($N$15=0,HLOOKUP($A35,$I$13:$M$14,2,0),IF($N$15=$F$14,HLOOKUP($A35,$I$13:$M$15,3,0),"FEHLER")))))</f>
        <v/>
      </c>
      <c r="F35" s="125"/>
      <c r="G35" s="125"/>
      <c r="H35" s="125"/>
      <c r="I35" s="126" t="n">
        <f aca="false">IF(OR(C35="K",C35="U",C35="F"),E35,IF(C35="SU",IF(H35="",D35,((V35-T35)-U35)+D35),IF(AND(H35="",E35=""),0,(V35-T35)-U35)))</f>
        <v>0</v>
      </c>
      <c r="J35" s="126" t="n">
        <f aca="false">IF(E35="",I35,I35-E35)</f>
        <v>0</v>
      </c>
      <c r="K35" s="127" t="n">
        <f aca="false">SUM(K34,J35)</f>
        <v>0</v>
      </c>
      <c r="L35" s="135"/>
      <c r="M35" s="135"/>
      <c r="N35" s="135"/>
      <c r="O35" s="135"/>
      <c r="P35" s="135"/>
      <c r="Q35" s="129" t="n">
        <f aca="false">IF($G$15=FALSE(),FALSE(),IF($B35&gt;=$E$15,TRUE(),FALSE()))</f>
        <v>0</v>
      </c>
      <c r="R35" s="129"/>
      <c r="S35" s="130" t="n">
        <f aca="false">IF(E35="",0,INT(E35)+((E35-INT(E35))/100*60))</f>
        <v>0</v>
      </c>
      <c r="T35" s="130" t="n">
        <f aca="false">IF(F35="",0,INT(F35)+((F35-INT(F35))*100/60))</f>
        <v>0</v>
      </c>
      <c r="U35" s="130" t="n">
        <f aca="false">IF(G35="",0,INT(G35)+((G35-INT(G35))*100/60))</f>
        <v>0</v>
      </c>
      <c r="V35" s="130" t="n">
        <f aca="false">IF(H35="",0,INT(H35)+((H35-INT(H35))*100/60))</f>
        <v>0</v>
      </c>
      <c r="W35" s="130" t="n">
        <f aca="false">IF(I35="","",INT(I35)+((I35-INT(I35))/100*60))</f>
        <v>0</v>
      </c>
      <c r="X35" s="130" t="n">
        <f aca="false">IF(J35="","",INT(J35)+((J35-INT(J35))/100*60))</f>
        <v>0</v>
      </c>
      <c r="Y35" s="130" t="n">
        <f aca="false">IF(K35="","",INT(K35)+((K35-INT(K35))/100*60))</f>
        <v>0</v>
      </c>
      <c r="Z35" s="130"/>
      <c r="AE35" s="131"/>
    </row>
    <row r="36" customFormat="false" ht="20.25" hidden="false" customHeight="true" outlineLevel="0" collapsed="false">
      <c r="A36" s="120" t="str">
        <f aca="false">TEXT(B36,"TTTT")</f>
        <v>Sonntag</v>
      </c>
      <c r="B36" s="132" t="n">
        <f aca="false">($A$19+ROW(B17)-1)*(MONTH(B35+1)=MONTH($A$19))</f>
        <v>43268</v>
      </c>
      <c r="C36" s="133"/>
      <c r="D36" s="134"/>
      <c r="E36" s="124" t="str">
        <f aca="false">IF(OR(A36="Samstag",A36="Sonntag",C36="UU"),"", IF(C36="SV",D36, IF(OR($E$15="",B36&lt;$E$15),IF($N$11=0,HLOOKUP($A36,$I$9:$M$10,2,0),IF($N$11=$F$10,HLOOKUP($A36,$I$9:$M$11,3,0),"FEHLER")), IF($N$15=0,HLOOKUP($A36,$I$13:$M$14,2,0),IF($N$15=$F$14,HLOOKUP($A36,$I$13:$M$15,3,0),"FEHLER")))))</f>
        <v/>
      </c>
      <c r="F36" s="125"/>
      <c r="G36" s="125"/>
      <c r="H36" s="125"/>
      <c r="I36" s="126" t="n">
        <f aca="false">IF(OR(C36="K",C36="U",C36="F"),E36,IF(C36="SU",IF(H36="",D36,((V36-T36)-U36)+D36),IF(AND(H36="",E36=""),0,(V36-T36)-U36)))</f>
        <v>0</v>
      </c>
      <c r="J36" s="126" t="n">
        <f aca="false">IF(E36="",I36,I36-E36)</f>
        <v>0</v>
      </c>
      <c r="K36" s="127" t="n">
        <f aca="false">SUM(K35,J36)</f>
        <v>0</v>
      </c>
      <c r="L36" s="135"/>
      <c r="M36" s="135"/>
      <c r="N36" s="135"/>
      <c r="O36" s="135"/>
      <c r="P36" s="135"/>
      <c r="Q36" s="129" t="n">
        <f aca="false">IF($G$15=FALSE(),FALSE(),IF($B36&gt;=$E$15,TRUE(),FALSE()))</f>
        <v>0</v>
      </c>
      <c r="R36" s="129"/>
      <c r="S36" s="130" t="n">
        <f aca="false">IF(E36="",0,INT(E36)+((E36-INT(E36))/100*60))</f>
        <v>0</v>
      </c>
      <c r="T36" s="130" t="n">
        <f aca="false">IF(F36="",0,INT(F36)+((F36-INT(F36))*100/60))</f>
        <v>0</v>
      </c>
      <c r="U36" s="130" t="n">
        <f aca="false">IF(G36="",0,INT(G36)+((G36-INT(G36))*100/60))</f>
        <v>0</v>
      </c>
      <c r="V36" s="130" t="n">
        <f aca="false">IF(H36="",0,INT(H36)+((H36-INT(H36))*100/60))</f>
        <v>0</v>
      </c>
      <c r="W36" s="130" t="n">
        <f aca="false">IF(I36="","",INT(I36)+((I36-INT(I36))/100*60))</f>
        <v>0</v>
      </c>
      <c r="X36" s="130" t="n">
        <f aca="false">IF(J36="","",INT(J36)+((J36-INT(J36))/100*60))</f>
        <v>0</v>
      </c>
      <c r="Y36" s="130" t="n">
        <f aca="false">IF(K36="","",INT(K36)+((K36-INT(K36))/100*60))</f>
        <v>0</v>
      </c>
      <c r="Z36" s="130"/>
      <c r="AE36" s="131"/>
    </row>
    <row r="37" customFormat="false" ht="20.25" hidden="false" customHeight="true" outlineLevel="0" collapsed="false">
      <c r="A37" s="120" t="str">
        <f aca="false">TEXT(B37,"TTTT")</f>
        <v>Montag</v>
      </c>
      <c r="B37" s="132" t="n">
        <f aca="false">($A$19+ROW(B18)-1)*(MONTH(B36+1)=MONTH($A$19))</f>
        <v>43269</v>
      </c>
      <c r="C37" s="133"/>
      <c r="D37" s="134"/>
      <c r="E37" s="124" t="n">
        <f aca="false">IF(OR(A37="Samstag",A37="Sonntag",C37="UU"),"", IF(C37="SV",D37, IF(OR($E$15="",B37&lt;$E$15),IF($N$11=0,HLOOKUP($A37,$I$9:$M$10,2,0),IF($N$11=$F$10,HLOOKUP($A37,$I$9:$M$11,3,0),"FEHLER")), IF($N$15=0,HLOOKUP($A37,$I$13:$M$14,2,0),IF($N$15=$F$14,HLOOKUP($A37,$I$13:$M$15,3,0),"FEHLER")))))</f>
        <v>0</v>
      </c>
      <c r="F37" s="125"/>
      <c r="G37" s="125"/>
      <c r="H37" s="125"/>
      <c r="I37" s="126" t="n">
        <f aca="false">IF(OR(C37="K",C37="U",C37="F"),E37,IF(C37="SU",IF(H37="",D37,((V37-T37)-U37)+D37),IF(AND(H37="",E37=""),0,(V37-T37)-U37)))</f>
        <v>0</v>
      </c>
      <c r="J37" s="126" t="n">
        <f aca="false">IF(E37="",I37,I37-E37)</f>
        <v>0</v>
      </c>
      <c r="K37" s="127" t="n">
        <f aca="false">SUM(K36,J37)</f>
        <v>0</v>
      </c>
      <c r="L37" s="135"/>
      <c r="M37" s="135"/>
      <c r="N37" s="135"/>
      <c r="O37" s="135"/>
      <c r="P37" s="135"/>
      <c r="Q37" s="129" t="n">
        <f aca="false">IF($G$15=FALSE(),FALSE(),IF($B37&gt;=$E$15,TRUE(),FALSE()))</f>
        <v>0</v>
      </c>
      <c r="R37" s="129"/>
      <c r="S37" s="130" t="n">
        <f aca="false">IF(E37="",0,INT(E37)+((E37-INT(E37))/100*60))</f>
        <v>0</v>
      </c>
      <c r="T37" s="130" t="n">
        <f aca="false">IF(F37="",0,INT(F37)+((F37-INT(F37))*100/60))</f>
        <v>0</v>
      </c>
      <c r="U37" s="130" t="n">
        <f aca="false">IF(G37="",0,INT(G37)+((G37-INT(G37))*100/60))</f>
        <v>0</v>
      </c>
      <c r="V37" s="130" t="n">
        <f aca="false">IF(H37="",0,INT(H37)+((H37-INT(H37))*100/60))</f>
        <v>0</v>
      </c>
      <c r="W37" s="130" t="n">
        <f aca="false">IF(I37="","",INT(I37)+((I37-INT(I37))/100*60))</f>
        <v>0</v>
      </c>
      <c r="X37" s="130" t="n">
        <f aca="false">IF(J37="","",INT(J37)+((J37-INT(J37))/100*60))</f>
        <v>0</v>
      </c>
      <c r="Y37" s="130" t="n">
        <f aca="false">IF(K37="","",INT(K37)+((K37-INT(K37))/100*60))</f>
        <v>0</v>
      </c>
      <c r="Z37" s="130"/>
      <c r="AE37" s="131"/>
    </row>
    <row r="38" customFormat="false" ht="20.25" hidden="false" customHeight="true" outlineLevel="0" collapsed="false">
      <c r="A38" s="120" t="str">
        <f aca="false">TEXT(B38,"TTTT")</f>
        <v>Dienstag</v>
      </c>
      <c r="B38" s="132" t="n">
        <f aca="false">($A$19+ROW(B19)-1)*(MONTH(B37+1)=MONTH($A$19))</f>
        <v>43270</v>
      </c>
      <c r="C38" s="133"/>
      <c r="D38" s="134"/>
      <c r="E38" s="124" t="n">
        <f aca="false">IF(OR(A38="Samstag",A38="Sonntag",C38="UU"),"", IF(C38="SV",D38, IF(OR($E$15="",B38&lt;$E$15),IF($N$11=0,HLOOKUP($A38,$I$9:$M$10,2,0),IF($N$11=$F$10,HLOOKUP($A38,$I$9:$M$11,3,0),"FEHLER")), IF($N$15=0,HLOOKUP($A38,$I$13:$M$14,2,0),IF($N$15=$F$14,HLOOKUP($A38,$I$13:$M$15,3,0),"FEHLER")))))</f>
        <v>0</v>
      </c>
      <c r="F38" s="125"/>
      <c r="G38" s="125"/>
      <c r="H38" s="125"/>
      <c r="I38" s="126" t="n">
        <f aca="false">IF(OR(C38="K",C38="U",C38="F"),E38,IF(C38="SU",IF(H38="",D38,((V38-T38)-U38)+D38),IF(AND(H38="",E38=""),0,(V38-T38)-U38)))</f>
        <v>0</v>
      </c>
      <c r="J38" s="126" t="n">
        <f aca="false">IF(E38="",I38,I38-E38)</f>
        <v>0</v>
      </c>
      <c r="K38" s="127" t="n">
        <f aca="false">SUM(K37,J38)</f>
        <v>0</v>
      </c>
      <c r="L38" s="135"/>
      <c r="M38" s="135"/>
      <c r="N38" s="135"/>
      <c r="O38" s="135"/>
      <c r="P38" s="135"/>
      <c r="Q38" s="129" t="n">
        <f aca="false">IF($G$15=FALSE(),FALSE(),IF($B38&gt;=$E$15,TRUE(),FALSE()))</f>
        <v>0</v>
      </c>
      <c r="R38" s="129"/>
      <c r="S38" s="130" t="n">
        <f aca="false">IF(E38="",0,INT(E38)+((E38-INT(E38))/100*60))</f>
        <v>0</v>
      </c>
      <c r="T38" s="130" t="n">
        <f aca="false">IF(F38="",0,INT(F38)+((F38-INT(F38))*100/60))</f>
        <v>0</v>
      </c>
      <c r="U38" s="130" t="n">
        <f aca="false">IF(G38="",0,INT(G38)+((G38-INT(G38))*100/60))</f>
        <v>0</v>
      </c>
      <c r="V38" s="130" t="n">
        <f aca="false">IF(H38="",0,INT(H38)+((H38-INT(H38))*100/60))</f>
        <v>0</v>
      </c>
      <c r="W38" s="130" t="n">
        <f aca="false">IF(I38="","",INT(I38)+((I38-INT(I38))/100*60))</f>
        <v>0</v>
      </c>
      <c r="X38" s="130" t="n">
        <f aca="false">IF(J38="","",INT(J38)+((J38-INT(J38))/100*60))</f>
        <v>0</v>
      </c>
      <c r="Y38" s="130" t="n">
        <f aca="false">IF(K38="","",INT(K38)+((K38-INT(K38))/100*60))</f>
        <v>0</v>
      </c>
      <c r="Z38" s="130"/>
      <c r="AE38" s="131"/>
    </row>
    <row r="39" customFormat="false" ht="20.25" hidden="false" customHeight="true" outlineLevel="0" collapsed="false">
      <c r="A39" s="120" t="str">
        <f aca="false">TEXT(B39,"TTTT")</f>
        <v>Mittwoch</v>
      </c>
      <c r="B39" s="132" t="n">
        <f aca="false">($A$19+ROW(B20)-1)*(MONTH(B38+1)=MONTH($A$19))</f>
        <v>43271</v>
      </c>
      <c r="C39" s="133"/>
      <c r="D39" s="134"/>
      <c r="E39" s="124" t="n">
        <f aca="false">IF(OR(A39="Samstag",A39="Sonntag",C39="UU"),"", IF(C39="SV",D39, IF(OR($E$15="",B39&lt;$E$15),IF($N$11=0,HLOOKUP($A39,$I$9:$M$10,2,0),IF($N$11=$F$10,HLOOKUP($A39,$I$9:$M$11,3,0),"FEHLER")), IF($N$15=0,HLOOKUP($A39,$I$13:$M$14,2,0),IF($N$15=$F$14,HLOOKUP($A39,$I$13:$M$15,3,0),"FEHLER")))))</f>
        <v>0</v>
      </c>
      <c r="F39" s="125"/>
      <c r="G39" s="125"/>
      <c r="H39" s="125"/>
      <c r="I39" s="126" t="n">
        <f aca="false">IF(OR(C39="K",C39="U",C39="F"),E39,IF(C39="SU",IF(H39="",D39,((V39-T39)-U39)+D39),IF(AND(H39="",E39=""),0,(V39-T39)-U39)))</f>
        <v>0</v>
      </c>
      <c r="J39" s="126" t="n">
        <f aca="false">IF(E39="",I39,I39-E39)</f>
        <v>0</v>
      </c>
      <c r="K39" s="127" t="n">
        <f aca="false">SUM(K38,J39)</f>
        <v>0</v>
      </c>
      <c r="L39" s="135"/>
      <c r="M39" s="135"/>
      <c r="N39" s="135"/>
      <c r="O39" s="135"/>
      <c r="P39" s="135"/>
      <c r="Q39" s="129" t="n">
        <f aca="false">IF($G$15=FALSE(),FALSE(),IF($B39&gt;=$E$15,TRUE(),FALSE()))</f>
        <v>0</v>
      </c>
      <c r="R39" s="129"/>
      <c r="S39" s="130" t="n">
        <f aca="false">IF(E39="",0,INT(E39)+((E39-INT(E39))/100*60))</f>
        <v>0</v>
      </c>
      <c r="T39" s="130" t="n">
        <f aca="false">IF(F39="",0,INT(F39)+((F39-INT(F39))*100/60))</f>
        <v>0</v>
      </c>
      <c r="U39" s="130" t="n">
        <f aca="false">IF(G39="",0,INT(G39)+((G39-INT(G39))*100/60))</f>
        <v>0</v>
      </c>
      <c r="V39" s="130" t="n">
        <f aca="false">IF(H39="",0,INT(H39)+((H39-INT(H39))*100/60))</f>
        <v>0</v>
      </c>
      <c r="W39" s="130" t="n">
        <f aca="false">IF(I39="","",INT(I39)+((I39-INT(I39))/100*60))</f>
        <v>0</v>
      </c>
      <c r="X39" s="130" t="n">
        <f aca="false">IF(J39="","",INT(J39)+((J39-INT(J39))/100*60))</f>
        <v>0</v>
      </c>
      <c r="Y39" s="130" t="n">
        <f aca="false">IF(K39="","",INT(K39)+((K39-INT(K39))/100*60))</f>
        <v>0</v>
      </c>
      <c r="Z39" s="130"/>
      <c r="AE39" s="131"/>
    </row>
    <row r="40" customFormat="false" ht="20.25" hidden="false" customHeight="true" outlineLevel="0" collapsed="false">
      <c r="A40" s="120" t="str">
        <f aca="false">TEXT(B40,"TTTT")</f>
        <v>Donnerstag</v>
      </c>
      <c r="B40" s="132" t="n">
        <f aca="false">($A$19+ROW(B21)-1)*(MONTH(B39+1)=MONTH($A$19))</f>
        <v>43272</v>
      </c>
      <c r="C40" s="133"/>
      <c r="D40" s="134"/>
      <c r="E40" s="124" t="n">
        <f aca="false">IF(OR(A40="Samstag",A40="Sonntag",C40="UU"),"", IF(C40="SV",D40, IF(OR($E$15="",B40&lt;$E$15),IF($N$11=0,HLOOKUP($A40,$I$9:$M$10,2,0),IF($N$11=$F$10,HLOOKUP($A40,$I$9:$M$11,3,0),"FEHLER")), IF($N$15=0,HLOOKUP($A40,$I$13:$M$14,2,0),IF($N$15=$F$14,HLOOKUP($A40,$I$13:$M$15,3,0),"FEHLER")))))</f>
        <v>0</v>
      </c>
      <c r="F40" s="125"/>
      <c r="G40" s="125"/>
      <c r="H40" s="125"/>
      <c r="I40" s="126" t="n">
        <f aca="false">IF(OR(C40="K",C40="U",C40="F"),E40,IF(C40="SU",IF(H40="",D40,((V40-T40)-U40)+D40),IF(AND(H40="",E40=""),0,(V40-T40)-U40)))</f>
        <v>0</v>
      </c>
      <c r="J40" s="126" t="n">
        <f aca="false">IF(E40="",I40,I40-E40)</f>
        <v>0</v>
      </c>
      <c r="K40" s="127" t="n">
        <f aca="false">SUM(K39,J40)</f>
        <v>0</v>
      </c>
      <c r="L40" s="135"/>
      <c r="M40" s="135"/>
      <c r="N40" s="135"/>
      <c r="O40" s="135"/>
      <c r="P40" s="135"/>
      <c r="Q40" s="129" t="n">
        <f aca="false">IF($G$15=FALSE(),FALSE(),IF($B40&gt;=$E$15,TRUE(),FALSE()))</f>
        <v>0</v>
      </c>
      <c r="R40" s="129"/>
      <c r="S40" s="130" t="n">
        <f aca="false">IF(E40="",0,INT(E40)+((E40-INT(E40))/100*60))</f>
        <v>0</v>
      </c>
      <c r="T40" s="130" t="n">
        <f aca="false">IF(F40="",0,INT(F40)+((F40-INT(F40))*100/60))</f>
        <v>0</v>
      </c>
      <c r="U40" s="130" t="n">
        <f aca="false">IF(G40="",0,INT(G40)+((G40-INT(G40))*100/60))</f>
        <v>0</v>
      </c>
      <c r="V40" s="130" t="n">
        <f aca="false">IF(H40="",0,INT(H40)+((H40-INT(H40))*100/60))</f>
        <v>0</v>
      </c>
      <c r="W40" s="130" t="n">
        <f aca="false">IF(I40="","",INT(I40)+((I40-INT(I40))/100*60))</f>
        <v>0</v>
      </c>
      <c r="X40" s="130" t="n">
        <f aca="false">IF(J40="","",INT(J40)+((J40-INT(J40))/100*60))</f>
        <v>0</v>
      </c>
      <c r="Y40" s="130" t="n">
        <f aca="false">IF(K40="","",INT(K40)+((K40-INT(K40))/100*60))</f>
        <v>0</v>
      </c>
      <c r="Z40" s="130"/>
      <c r="AE40" s="131"/>
    </row>
    <row r="41" customFormat="false" ht="20.25" hidden="false" customHeight="true" outlineLevel="0" collapsed="false">
      <c r="A41" s="120" t="str">
        <f aca="false">TEXT(B41,"TTTT")</f>
        <v>Freitag</v>
      </c>
      <c r="B41" s="132" t="n">
        <f aca="false">($A$19+ROW(B22)-1)*(MONTH(B40+1)=MONTH($A$19))</f>
        <v>43273</v>
      </c>
      <c r="C41" s="133"/>
      <c r="D41" s="134"/>
      <c r="E41" s="124" t="n">
        <f aca="false">IF(OR(A41="Samstag",A41="Sonntag",C41="UU"),"", IF(C41="SV",D41, IF(OR($E$15="",B41&lt;$E$15),IF($N$11=0,HLOOKUP($A41,$I$9:$M$10,2,0),IF($N$11=$F$10,HLOOKUP($A41,$I$9:$M$11,3,0),"FEHLER")), IF($N$15=0,HLOOKUP($A41,$I$13:$M$14,2,0),IF($N$15=$F$14,HLOOKUP($A41,$I$13:$M$15,3,0),"FEHLER")))))</f>
        <v>0</v>
      </c>
      <c r="F41" s="125"/>
      <c r="G41" s="125"/>
      <c r="H41" s="125"/>
      <c r="I41" s="126" t="n">
        <f aca="false">IF(OR(C41="K",C41="U",C41="F"),E41,IF(C41="SU",IF(H41="",D41,((V41-T41)-U41)+D41),IF(AND(H41="",E41=""),0,(V41-T41)-U41)))</f>
        <v>0</v>
      </c>
      <c r="J41" s="126" t="n">
        <f aca="false">IF(E41="",I41,I41-E41)</f>
        <v>0</v>
      </c>
      <c r="K41" s="127" t="n">
        <f aca="false">SUM(K40,J41)</f>
        <v>0</v>
      </c>
      <c r="L41" s="135"/>
      <c r="M41" s="135"/>
      <c r="N41" s="135"/>
      <c r="O41" s="135"/>
      <c r="P41" s="135"/>
      <c r="Q41" s="129" t="n">
        <f aca="false">IF($G$15=FALSE(),FALSE(),IF($B41&gt;=$E$15,TRUE(),FALSE()))</f>
        <v>0</v>
      </c>
      <c r="R41" s="129"/>
      <c r="S41" s="130" t="n">
        <f aca="false">IF(E41="",0,INT(E41)+((E41-INT(E41))/100*60))</f>
        <v>0</v>
      </c>
      <c r="T41" s="130" t="n">
        <f aca="false">IF(F41="",0,INT(F41)+((F41-INT(F41))*100/60))</f>
        <v>0</v>
      </c>
      <c r="U41" s="130" t="n">
        <f aca="false">IF(G41="",0,INT(G41)+((G41-INT(G41))*100/60))</f>
        <v>0</v>
      </c>
      <c r="V41" s="130" t="n">
        <f aca="false">IF(H41="",0,INT(H41)+((H41-INT(H41))*100/60))</f>
        <v>0</v>
      </c>
      <c r="W41" s="130" t="n">
        <f aca="false">IF(I41="","",INT(I41)+((I41-INT(I41))/100*60))</f>
        <v>0</v>
      </c>
      <c r="X41" s="130" t="n">
        <f aca="false">IF(J41="","",INT(J41)+((J41-INT(J41))/100*60))</f>
        <v>0</v>
      </c>
      <c r="Y41" s="130" t="n">
        <f aca="false">IF(K41="","",INT(K41)+((K41-INT(K41))/100*60))</f>
        <v>0</v>
      </c>
      <c r="Z41" s="130"/>
      <c r="AE41" s="131"/>
    </row>
    <row r="42" customFormat="false" ht="20.25" hidden="false" customHeight="true" outlineLevel="0" collapsed="false">
      <c r="A42" s="120" t="str">
        <f aca="false">TEXT(B42,"TTTT")</f>
        <v>Samstag</v>
      </c>
      <c r="B42" s="132" t="n">
        <f aca="false">($A$19+ROW(B23)-1)*(MONTH(B41+1)=MONTH($A$19))</f>
        <v>43274</v>
      </c>
      <c r="C42" s="133"/>
      <c r="D42" s="134"/>
      <c r="E42" s="124" t="str">
        <f aca="false">IF(OR(A42="Samstag",A42="Sonntag",C42="UU"),"", IF(C42="SV",D42, IF(OR($E$15="",B42&lt;$E$15),IF($N$11=0,HLOOKUP($A42,$I$9:$M$10,2,0),IF($N$11=$F$10,HLOOKUP($A42,$I$9:$M$11,3,0),"FEHLER")), IF($N$15=0,HLOOKUP($A42,$I$13:$M$14,2,0),IF($N$15=$F$14,HLOOKUP($A42,$I$13:$M$15,3,0),"FEHLER")))))</f>
        <v/>
      </c>
      <c r="F42" s="125"/>
      <c r="G42" s="125"/>
      <c r="H42" s="125"/>
      <c r="I42" s="126" t="n">
        <f aca="false">IF(OR(C42="K",C42="U",C42="F"),E42,IF(C42="SU",IF(H42="",D42,((V42-T42)-U42)+D42),IF(AND(H42="",E42=""),0,(V42-T42)-U42)))</f>
        <v>0</v>
      </c>
      <c r="J42" s="126" t="n">
        <f aca="false">IF(E42="",I42,I42-E42)</f>
        <v>0</v>
      </c>
      <c r="K42" s="127" t="n">
        <f aca="false">SUM(K41,J42)</f>
        <v>0</v>
      </c>
      <c r="L42" s="135"/>
      <c r="M42" s="135"/>
      <c r="N42" s="135"/>
      <c r="O42" s="135"/>
      <c r="P42" s="135"/>
      <c r="Q42" s="129" t="n">
        <f aca="false">IF($G$15=FALSE(),FALSE(),IF($B42&gt;=$E$15,TRUE(),FALSE()))</f>
        <v>0</v>
      </c>
      <c r="R42" s="129"/>
      <c r="S42" s="130" t="n">
        <f aca="false">IF(E42="",0,INT(E42)+((E42-INT(E42))/100*60))</f>
        <v>0</v>
      </c>
      <c r="T42" s="130" t="n">
        <f aca="false">IF(F42="",0,INT(F42)+((F42-INT(F42))*100/60))</f>
        <v>0</v>
      </c>
      <c r="U42" s="130" t="n">
        <f aca="false">IF(G42="",0,INT(G42)+((G42-INT(G42))*100/60))</f>
        <v>0</v>
      </c>
      <c r="V42" s="130" t="n">
        <f aca="false">IF(H42="",0,INT(H42)+((H42-INT(H42))*100/60))</f>
        <v>0</v>
      </c>
      <c r="W42" s="130" t="n">
        <f aca="false">IF(I42="","",INT(I42)+((I42-INT(I42))/100*60))</f>
        <v>0</v>
      </c>
      <c r="X42" s="130" t="n">
        <f aca="false">IF(J42="","",INT(J42)+((J42-INT(J42))/100*60))</f>
        <v>0</v>
      </c>
      <c r="Y42" s="130" t="n">
        <f aca="false">IF(K42="","",INT(K42)+((K42-INT(K42))/100*60))</f>
        <v>0</v>
      </c>
      <c r="Z42" s="130"/>
      <c r="AE42" s="131"/>
    </row>
    <row r="43" customFormat="false" ht="20.25" hidden="false" customHeight="true" outlineLevel="0" collapsed="false">
      <c r="A43" s="120" t="str">
        <f aca="false">TEXT(B43,"TTTT")</f>
        <v>Sonntag</v>
      </c>
      <c r="B43" s="132" t="n">
        <f aca="false">($A$19+ROW(B24)-1)*(MONTH(B42+1)=MONTH($A$19))</f>
        <v>43275</v>
      </c>
      <c r="C43" s="133"/>
      <c r="D43" s="134"/>
      <c r="E43" s="124" t="str">
        <f aca="false">IF(OR(A43="Samstag",A43="Sonntag",C43="UU"),"", IF(C43="SV",D43, IF(OR($E$15="",B43&lt;$E$15),IF($N$11=0,HLOOKUP($A43,$I$9:$M$10,2,0),IF($N$11=$F$10,HLOOKUP($A43,$I$9:$M$11,3,0),"FEHLER")), IF($N$15=0,HLOOKUP($A43,$I$13:$M$14,2,0),IF($N$15=$F$14,HLOOKUP($A43,$I$13:$M$15,3,0),"FEHLER")))))</f>
        <v/>
      </c>
      <c r="F43" s="125"/>
      <c r="G43" s="125"/>
      <c r="H43" s="125"/>
      <c r="I43" s="126" t="n">
        <f aca="false">IF(OR(C43="K",C43="U",C43="F"),E43,IF(C43="SU",IF(H43="",D43,((V43-T43)-U43)+D43),IF(AND(H43="",E43=""),0,(V43-T43)-U43)))</f>
        <v>0</v>
      </c>
      <c r="J43" s="126" t="n">
        <f aca="false">IF(E43="",I43,I43-E43)</f>
        <v>0</v>
      </c>
      <c r="K43" s="127" t="n">
        <f aca="false">SUM(K42,J43)</f>
        <v>0</v>
      </c>
      <c r="L43" s="135"/>
      <c r="M43" s="135"/>
      <c r="N43" s="135"/>
      <c r="O43" s="135"/>
      <c r="P43" s="135"/>
      <c r="Q43" s="129" t="n">
        <f aca="false">IF($G$15=FALSE(),FALSE(),IF($B43&gt;=$E$15,TRUE(),FALSE()))</f>
        <v>0</v>
      </c>
      <c r="R43" s="129"/>
      <c r="S43" s="130" t="n">
        <f aca="false">IF(E43="",0,INT(E43)+((E43-INT(E43))/100*60))</f>
        <v>0</v>
      </c>
      <c r="T43" s="130" t="n">
        <f aca="false">IF(F43="",0,INT(F43)+((F43-INT(F43))*100/60))</f>
        <v>0</v>
      </c>
      <c r="U43" s="130" t="n">
        <f aca="false">IF(G43="",0,INT(G43)+((G43-INT(G43))*100/60))</f>
        <v>0</v>
      </c>
      <c r="V43" s="130" t="n">
        <f aca="false">IF(H43="",0,INT(H43)+((H43-INT(H43))*100/60))</f>
        <v>0</v>
      </c>
      <c r="W43" s="130" t="n">
        <f aca="false">IF(I43="","",INT(I43)+((I43-INT(I43))/100*60))</f>
        <v>0</v>
      </c>
      <c r="X43" s="130" t="n">
        <f aca="false">IF(J43="","",INT(J43)+((J43-INT(J43))/100*60))</f>
        <v>0</v>
      </c>
      <c r="Y43" s="130" t="n">
        <f aca="false">IF(K43="","",INT(K43)+((K43-INT(K43))/100*60))</f>
        <v>0</v>
      </c>
      <c r="Z43" s="130"/>
      <c r="AE43" s="131"/>
    </row>
    <row r="44" customFormat="false" ht="20.25" hidden="false" customHeight="true" outlineLevel="0" collapsed="false">
      <c r="A44" s="120" t="str">
        <f aca="false">TEXT(B44,"TTTT")</f>
        <v>Montag</v>
      </c>
      <c r="B44" s="132" t="n">
        <f aca="false">($A$19+ROW(B25)-1)*(MONTH(B43+1)=MONTH($A$19))</f>
        <v>43276</v>
      </c>
      <c r="C44" s="133"/>
      <c r="D44" s="134"/>
      <c r="E44" s="124" t="n">
        <f aca="false">IF(OR(A44="Samstag",A44="Sonntag",C44="UU"),"", IF(C44="SV",D44, IF(OR($E$15="",B44&lt;$E$15),IF($N$11=0,HLOOKUP($A44,$I$9:$M$10,2,0),IF($N$11=$F$10,HLOOKUP($A44,$I$9:$M$11,3,0),"FEHLER")), IF($N$15=0,HLOOKUP($A44,$I$13:$M$14,2,0),IF($N$15=$F$14,HLOOKUP($A44,$I$13:$M$15,3,0),"FEHLER")))))</f>
        <v>0</v>
      </c>
      <c r="F44" s="125"/>
      <c r="G44" s="125"/>
      <c r="H44" s="125"/>
      <c r="I44" s="126" t="n">
        <f aca="false">IF(OR(C44="K",C44="U",C44="F"),E44,IF(C44="SU",IF(H44="",D44,((V44-T44)-U44)+D44),IF(AND(H44="",E44=""),0,(V44-T44)-U44)))</f>
        <v>0</v>
      </c>
      <c r="J44" s="126" t="n">
        <f aca="false">IF(E44="",I44,I44-E44)</f>
        <v>0</v>
      </c>
      <c r="K44" s="127" t="n">
        <f aca="false">SUM(K43,J44)</f>
        <v>0</v>
      </c>
      <c r="L44" s="135"/>
      <c r="M44" s="135"/>
      <c r="N44" s="135"/>
      <c r="O44" s="135"/>
      <c r="P44" s="135"/>
      <c r="Q44" s="129" t="n">
        <f aca="false">IF($G$15=FALSE(),FALSE(),IF($B44&gt;=$E$15,TRUE(),FALSE()))</f>
        <v>0</v>
      </c>
      <c r="R44" s="129"/>
      <c r="S44" s="130" t="n">
        <f aca="false">IF(E44="",0,INT(E44)+((E44-INT(E44))/100*60))</f>
        <v>0</v>
      </c>
      <c r="T44" s="130" t="n">
        <f aca="false">IF(F44="",0,INT(F44)+((F44-INT(F44))*100/60))</f>
        <v>0</v>
      </c>
      <c r="U44" s="130" t="n">
        <f aca="false">IF(G44="",0,INT(G44)+((G44-INT(G44))*100/60))</f>
        <v>0</v>
      </c>
      <c r="V44" s="130" t="n">
        <f aca="false">IF(H44="",0,INT(H44)+((H44-INT(H44))*100/60))</f>
        <v>0</v>
      </c>
      <c r="W44" s="130" t="n">
        <f aca="false">IF(I44="","",INT(I44)+((I44-INT(I44))/100*60))</f>
        <v>0</v>
      </c>
      <c r="X44" s="130" t="n">
        <f aca="false">IF(J44="","",INT(J44)+((J44-INT(J44))/100*60))</f>
        <v>0</v>
      </c>
      <c r="Y44" s="130" t="n">
        <f aca="false">IF(K44="","",INT(K44)+((K44-INT(K44))/100*60))</f>
        <v>0</v>
      </c>
      <c r="Z44" s="130"/>
      <c r="AE44" s="131"/>
    </row>
    <row r="45" customFormat="false" ht="20.25" hidden="false" customHeight="true" outlineLevel="0" collapsed="false">
      <c r="A45" s="120" t="str">
        <f aca="false">TEXT(B45,"TTTT")</f>
        <v>Dienstag</v>
      </c>
      <c r="B45" s="132" t="n">
        <f aca="false">($A$19+ROW(B26)-1)*(MONTH(B44+1)=MONTH($A$19))</f>
        <v>43277</v>
      </c>
      <c r="C45" s="133"/>
      <c r="D45" s="134"/>
      <c r="E45" s="124" t="n">
        <f aca="false">IF(OR(A45="Samstag",A45="Sonntag",C45="UU"),"", IF(C45="SV",D45, IF(OR($E$15="",B45&lt;$E$15),IF($N$11=0,HLOOKUP($A45,$I$9:$M$10,2,0),IF($N$11=$F$10,HLOOKUP($A45,$I$9:$M$11,3,0),"FEHLER")), IF($N$15=0,HLOOKUP($A45,$I$13:$M$14,2,0),IF($N$15=$F$14,HLOOKUP($A45,$I$13:$M$15,3,0),"FEHLER")))))</f>
        <v>0</v>
      </c>
      <c r="F45" s="125"/>
      <c r="G45" s="125"/>
      <c r="H45" s="125"/>
      <c r="I45" s="126" t="n">
        <f aca="false">IF(OR(C45="K",C45="U",C45="F"),E45,IF(C45="SU",IF(H45="",D45,((V45-T45)-U45)+D45),IF(AND(H45="",E45=""),0,(V45-T45)-U45)))</f>
        <v>0</v>
      </c>
      <c r="J45" s="126" t="n">
        <f aca="false">IF(E45="",I45,I45-E45)</f>
        <v>0</v>
      </c>
      <c r="K45" s="127" t="n">
        <f aca="false">SUM(K44,J45)</f>
        <v>0</v>
      </c>
      <c r="L45" s="135"/>
      <c r="M45" s="135"/>
      <c r="N45" s="135"/>
      <c r="O45" s="135"/>
      <c r="P45" s="135"/>
      <c r="Q45" s="129" t="n">
        <f aca="false">IF($G$15=FALSE(),FALSE(),IF($B45&gt;=$E$15,TRUE(),FALSE()))</f>
        <v>0</v>
      </c>
      <c r="R45" s="129"/>
      <c r="S45" s="130" t="n">
        <f aca="false">IF(E45="",0,INT(E45)+((E45-INT(E45))/100*60))</f>
        <v>0</v>
      </c>
      <c r="T45" s="130" t="n">
        <f aca="false">IF(F45="",0,INT(F45)+((F45-INT(F45))*100/60))</f>
        <v>0</v>
      </c>
      <c r="U45" s="130" t="n">
        <f aca="false">IF(G45="",0,INT(G45)+((G45-INT(G45))*100/60))</f>
        <v>0</v>
      </c>
      <c r="V45" s="130" t="n">
        <f aca="false">IF(H45="",0,INT(H45)+((H45-INT(H45))*100/60))</f>
        <v>0</v>
      </c>
      <c r="W45" s="130" t="n">
        <f aca="false">IF(I45="","",INT(I45)+((I45-INT(I45))/100*60))</f>
        <v>0</v>
      </c>
      <c r="X45" s="130" t="n">
        <f aca="false">IF(J45="","",INT(J45)+((J45-INT(J45))/100*60))</f>
        <v>0</v>
      </c>
      <c r="Y45" s="130" t="n">
        <f aca="false">IF(K45="","",INT(K45)+((K45-INT(K45))/100*60))</f>
        <v>0</v>
      </c>
      <c r="Z45" s="130"/>
      <c r="AE45" s="131"/>
    </row>
    <row r="46" customFormat="false" ht="20.25" hidden="false" customHeight="true" outlineLevel="0" collapsed="false">
      <c r="A46" s="120" t="str">
        <f aca="false">TEXT(B46,"TTTT")</f>
        <v>Mittwoch</v>
      </c>
      <c r="B46" s="132" t="n">
        <f aca="false">($A$19+ROW(B27)-1)*(MONTH(B45+1)=MONTH($A$19))</f>
        <v>43278</v>
      </c>
      <c r="C46" s="133"/>
      <c r="D46" s="134"/>
      <c r="E46" s="124" t="n">
        <f aca="false">IF(OR(A46="Samstag",A46="Sonntag",C46="UU"),"", IF(C46="SV",D46, IF(OR($E$15="",B46&lt;$E$15),IF($N$11=0,HLOOKUP($A46,$I$9:$M$10,2,0),IF($N$11=$F$10,HLOOKUP($A46,$I$9:$M$11,3,0),"FEHLER")), IF($N$15=0,HLOOKUP($A46,$I$13:$M$14,2,0),IF($N$15=$F$14,HLOOKUP($A46,$I$13:$M$15,3,0),"FEHLER")))))</f>
        <v>0</v>
      </c>
      <c r="F46" s="125"/>
      <c r="G46" s="125"/>
      <c r="H46" s="125"/>
      <c r="I46" s="126" t="n">
        <f aca="false">IF(OR(C46="K",C46="U",C46="F"),E46,IF(C46="SU",IF(H46="",D46,((V46-T46)-U46)+D46),IF(AND(H46="",E46=""),0,(V46-T46)-U46)))</f>
        <v>0</v>
      </c>
      <c r="J46" s="126" t="n">
        <f aca="false">IF(E46="",I46,I46-E46)</f>
        <v>0</v>
      </c>
      <c r="K46" s="127" t="n">
        <f aca="false">SUM(K45,J46)</f>
        <v>0</v>
      </c>
      <c r="L46" s="135"/>
      <c r="M46" s="135"/>
      <c r="N46" s="135"/>
      <c r="O46" s="135"/>
      <c r="P46" s="135"/>
      <c r="Q46" s="129" t="n">
        <f aca="false">IF($G$15=FALSE(),FALSE(),IF($B46&gt;=$E$15,TRUE(),FALSE()))</f>
        <v>0</v>
      </c>
      <c r="R46" s="129"/>
      <c r="S46" s="130" t="n">
        <f aca="false">IF(E46="",0,INT(E46)+((E46-INT(E46))/100*60))</f>
        <v>0</v>
      </c>
      <c r="T46" s="130" t="n">
        <f aca="false">IF(F46="",0,INT(F46)+((F46-INT(F46))*100/60))</f>
        <v>0</v>
      </c>
      <c r="U46" s="130" t="n">
        <f aca="false">IF(G46="",0,INT(G46)+((G46-INT(G46))*100/60))</f>
        <v>0</v>
      </c>
      <c r="V46" s="130" t="n">
        <f aca="false">IF(H46="",0,INT(H46)+((H46-INT(H46))*100/60))</f>
        <v>0</v>
      </c>
      <c r="W46" s="130" t="n">
        <f aca="false">IF(I46="","",INT(I46)+((I46-INT(I46))/100*60))</f>
        <v>0</v>
      </c>
      <c r="X46" s="130" t="n">
        <f aca="false">IF(J46="","",INT(J46)+((J46-INT(J46))/100*60))</f>
        <v>0</v>
      </c>
      <c r="Y46" s="130" t="n">
        <f aca="false">IF(K46="","",INT(K46)+((K46-INT(K46))/100*60))</f>
        <v>0</v>
      </c>
      <c r="Z46" s="130"/>
      <c r="AE46" s="131"/>
    </row>
    <row r="47" customFormat="false" ht="20.25" hidden="false" customHeight="true" outlineLevel="0" collapsed="false">
      <c r="A47" s="120" t="str">
        <f aca="false">TEXT(B47,"TTTT")</f>
        <v>Donnerstag</v>
      </c>
      <c r="B47" s="132" t="n">
        <f aca="false">($A$19+ROW(B28)-1)*(MONTH(B46+1)=MONTH($A$19))</f>
        <v>43279</v>
      </c>
      <c r="C47" s="133"/>
      <c r="D47" s="134"/>
      <c r="E47" s="124" t="n">
        <f aca="false">IF(OR(A47="Samstag",A47="Sonntag",C47="UU"),"", IF(C47="SV",D47, IF(OR($E$15="",B47&lt;$E$15),IF($N$11=0,HLOOKUP($A47,$I$9:$M$10,2,0),IF($N$11=$F$10,HLOOKUP($A47,$I$9:$M$11,3,0),"FEHLER")), IF($N$15=0,HLOOKUP($A47,$I$13:$M$14,2,0),IF($N$15=$F$14,HLOOKUP($A47,$I$13:$M$15,3,0),"FEHLER")))))</f>
        <v>0</v>
      </c>
      <c r="F47" s="125"/>
      <c r="G47" s="125"/>
      <c r="H47" s="125"/>
      <c r="I47" s="126" t="n">
        <f aca="false">IF(OR(C47="K",C47="U",C47="F"),E47,IF(C47="SU",IF(H47="",D47,((V47-T47)-U47)+D47),IF(AND(H47="",E47=""),0,(V47-T47)-U47)))</f>
        <v>0</v>
      </c>
      <c r="J47" s="126" t="n">
        <f aca="false">IF(E47="",I47,I47-E47)</f>
        <v>0</v>
      </c>
      <c r="K47" s="127" t="n">
        <f aca="false">SUM(K46,J47)</f>
        <v>0</v>
      </c>
      <c r="L47" s="135"/>
      <c r="M47" s="135"/>
      <c r="N47" s="135"/>
      <c r="O47" s="135"/>
      <c r="P47" s="135"/>
      <c r="Q47" s="129" t="n">
        <f aca="false">IF($G$15=FALSE(),FALSE(),IF($B47&gt;=$E$15,TRUE(),FALSE()))</f>
        <v>0</v>
      </c>
      <c r="R47" s="129"/>
      <c r="S47" s="130" t="n">
        <f aca="false">IF(E47="",0,INT(E47)+((E47-INT(E47))/100*60))</f>
        <v>0</v>
      </c>
      <c r="T47" s="130" t="n">
        <f aca="false">IF(F47="",0,INT(F47)+((F47-INT(F47))*100/60))</f>
        <v>0</v>
      </c>
      <c r="U47" s="130" t="n">
        <f aca="false">IF(G47="",0,INT(G47)+((G47-INT(G47))*100/60))</f>
        <v>0</v>
      </c>
      <c r="V47" s="130" t="n">
        <f aca="false">IF(H47="",0,INT(H47)+((H47-INT(H47))*100/60))</f>
        <v>0</v>
      </c>
      <c r="W47" s="130" t="n">
        <f aca="false">IF(I47="","",INT(I47)+((I47-INT(I47))/100*60))</f>
        <v>0</v>
      </c>
      <c r="X47" s="130" t="n">
        <f aca="false">IF(J47="","",INT(J47)+((J47-INT(J47))/100*60))</f>
        <v>0</v>
      </c>
      <c r="Y47" s="130" t="n">
        <f aca="false">IF(K47="","",INT(K47)+((K47-INT(K47))/100*60))</f>
        <v>0</v>
      </c>
      <c r="Z47" s="130"/>
      <c r="AE47" s="131"/>
    </row>
    <row r="48" customFormat="false" ht="20.25" hidden="false" customHeight="true" outlineLevel="0" collapsed="false">
      <c r="A48" s="120" t="str">
        <f aca="false">TEXT(B48,"TTTT")</f>
        <v>Freitag</v>
      </c>
      <c r="B48" s="132" t="n">
        <f aca="false">($A$19+ROW(B29)-1)*(MONTH(B47+1)=MONTH($A$19))</f>
        <v>43280</v>
      </c>
      <c r="C48" s="133"/>
      <c r="D48" s="134"/>
      <c r="E48" s="124" t="n">
        <f aca="false">IF(OR(A48="Samstag",A48="Sonntag",C48="UU"),"", IF(C48="SV",D48, IF(OR($E$15="",B48&lt;$E$15),IF($N$11=0,HLOOKUP($A48,$I$9:$M$10,2,0),IF($N$11=$F$10,HLOOKUP($A48,$I$9:$M$11,3,0),"FEHLER")), IF($N$15=0,HLOOKUP($A48,$I$13:$M$14,2,0),IF($N$15=$F$14,HLOOKUP($A48,$I$13:$M$15,3,0),"FEHLER")))))</f>
        <v>0</v>
      </c>
      <c r="F48" s="125"/>
      <c r="G48" s="125"/>
      <c r="H48" s="125"/>
      <c r="I48" s="126" t="n">
        <f aca="false">IF(OR(C48="K",C48="U",C48="F"),E48,IF(C48="SU",IF(H48="",D48,((V48-T48)-U48)+D48),IF(AND(H48="",E48=""),0,(V48-T48)-U48)))</f>
        <v>0</v>
      </c>
      <c r="J48" s="126" t="n">
        <f aca="false">IF(E48="",I48,I48-E48)</f>
        <v>0</v>
      </c>
      <c r="K48" s="127" t="n">
        <f aca="false">SUM(K47,J48)</f>
        <v>0</v>
      </c>
      <c r="L48" s="135"/>
      <c r="M48" s="135"/>
      <c r="N48" s="135"/>
      <c r="O48" s="135"/>
      <c r="P48" s="135"/>
      <c r="Q48" s="129" t="n">
        <f aca="false">IF($G$15=FALSE(),FALSE(),IF($B48&gt;=$E$15,TRUE(),FALSE()))</f>
        <v>0</v>
      </c>
      <c r="R48" s="129"/>
      <c r="S48" s="130" t="n">
        <f aca="false">IF(E48="",0,INT(E48)+((E48-INT(E48))/100*60))</f>
        <v>0</v>
      </c>
      <c r="T48" s="130" t="n">
        <f aca="false">IF(F48="",0,INT(F48)+((F48-INT(F48))*100/60))</f>
        <v>0</v>
      </c>
      <c r="U48" s="130" t="n">
        <f aca="false">IF(G48="",0,INT(G48)+((G48-INT(G48))*100/60))</f>
        <v>0</v>
      </c>
      <c r="V48" s="130" t="n">
        <f aca="false">IF(H48="",0,INT(H48)+((H48-INT(H48))*100/60))</f>
        <v>0</v>
      </c>
      <c r="W48" s="130" t="n">
        <f aca="false">IF(I48="","",INT(I48)+((I48-INT(I48))/100*60))</f>
        <v>0</v>
      </c>
      <c r="X48" s="130" t="n">
        <f aca="false">IF(J48="","",INT(J48)+((J48-INT(J48))/100*60))</f>
        <v>0</v>
      </c>
      <c r="Y48" s="130" t="n">
        <f aca="false">IF(K48="","",INT(K48)+((K48-INT(K48))/100*60))</f>
        <v>0</v>
      </c>
      <c r="Z48" s="130"/>
      <c r="AE48" s="131"/>
    </row>
    <row r="49" customFormat="false" ht="20.25" hidden="false" customHeight="true" outlineLevel="0" collapsed="false">
      <c r="A49" s="120" t="str">
        <f aca="false">TEXT(B49,"TTTT")</f>
        <v>Samstag</v>
      </c>
      <c r="B49" s="132" t="n">
        <f aca="false">($A$19+ROW(B30)-1)*(MONTH(B48+1)=MONTH($A$19))</f>
        <v>43281</v>
      </c>
      <c r="C49" s="133"/>
      <c r="D49" s="134"/>
      <c r="E49" s="124" t="str">
        <f aca="false">IF(OR(A49="Samstag",A49="Sonntag",C49="UU"),"", IF(C49="SV",D49, IF(OR($E$15="",B49&lt;$E$15),IF($N$11=0,HLOOKUP($A49,$I$9:$M$10,2,0),IF($N$11=$F$10,HLOOKUP($A49,$I$9:$M$11,3,0),"FEHLER")), IF($N$15=0,HLOOKUP($A49,$I$13:$M$14,2,0),IF($N$15=$F$14,HLOOKUP($A49,$I$13:$M$15,3,0),"FEHLER")))))</f>
        <v/>
      </c>
      <c r="F49" s="125"/>
      <c r="G49" s="125"/>
      <c r="H49" s="125"/>
      <c r="I49" s="126" t="n">
        <f aca="false">IF(OR(C49="K",C49="U",C49="F"),E49,IF(C49="SU",IF(H49="",D49,((V49-T49)-U49)+D49),IF(AND(H49="",E49=""),0,(V49-T49)-U49)))</f>
        <v>0</v>
      </c>
      <c r="J49" s="126" t="n">
        <f aca="false">IF(E49="",I49,I49-E49)</f>
        <v>0</v>
      </c>
      <c r="K49" s="127" t="n">
        <f aca="false">SUM(K48,J49)</f>
        <v>0</v>
      </c>
      <c r="L49" s="135"/>
      <c r="M49" s="135"/>
      <c r="N49" s="135"/>
      <c r="O49" s="135"/>
      <c r="P49" s="135"/>
      <c r="Q49" s="129" t="n">
        <f aca="false">IF($G$15=FALSE(),FALSE(),IF($B49&gt;=$E$15,TRUE(),FALSE()))</f>
        <v>0</v>
      </c>
      <c r="R49" s="129"/>
      <c r="S49" s="130" t="n">
        <f aca="false">IF(E49="",0,INT(E49)+((E49-INT(E49))/100*60))</f>
        <v>0</v>
      </c>
      <c r="T49" s="130" t="n">
        <f aca="false">IF(F49="",0,INT(F49)+((F49-INT(F49))*100/60))</f>
        <v>0</v>
      </c>
      <c r="U49" s="130" t="n">
        <f aca="false">IF(G49="",0,INT(G49)+((G49-INT(G49))*100/60))</f>
        <v>0</v>
      </c>
      <c r="V49" s="130" t="n">
        <f aca="false">IF(H49="",0,INT(H49)+((H49-INT(H49))*100/60))</f>
        <v>0</v>
      </c>
      <c r="W49" s="130" t="n">
        <f aca="false">IF(I49="","",INT(I49)+((I49-INT(I49))/100*60))</f>
        <v>0</v>
      </c>
      <c r="X49" s="130" t="n">
        <f aca="false">IF(J49="","",INT(J49)+((J49-INT(J49))/100*60))</f>
        <v>0</v>
      </c>
      <c r="Y49" s="130" t="n">
        <f aca="false">IF(K49="","",INT(K49)+((K49-INT(K49))/100*60))</f>
        <v>0</v>
      </c>
      <c r="Z49" s="130"/>
      <c r="AE49" s="131"/>
    </row>
    <row r="50" customFormat="false" ht="20.25" hidden="false" customHeight="true" outlineLevel="0" collapsed="false">
      <c r="A50" s="120" t="str">
        <f aca="false">TEXT(B50,"TTTT")</f>
        <v>Samstag</v>
      </c>
      <c r="B50" s="132" t="n">
        <f aca="false">($A$19+ROW(B31)-1)*(MONTH(B49+1)=MONTH($A$19))</f>
        <v>0</v>
      </c>
      <c r="C50" s="137"/>
      <c r="D50" s="138"/>
      <c r="E50" s="124" t="str">
        <f aca="false">IF(OR(A50="Samstag",A50="Sonntag",C50="UU"),"", IF(C50="SV",D50, IF(OR($E$15="",B50&lt;$E$15),IF($N$11=0,HLOOKUP($A50,$I$9:$M$10,2,0),IF($N$11=$F$10,HLOOKUP($A50,$I$9:$M$11,3,0),"FEHLER")), IF($N$15=0,HLOOKUP($A50,$I$13:$M$14,2,0),IF($N$15=$F$14,HLOOKUP($A50,$I$13:$M$15,3,0),"FEHLER")))))</f>
        <v/>
      </c>
      <c r="F50" s="139"/>
      <c r="G50" s="139"/>
      <c r="H50" s="139"/>
      <c r="I50" s="126" t="n">
        <f aca="false">IF(OR(C50="K",C50="U",C50="F"),E50,IF(C50="SU",IF(H50="",D50,((V50-T50)-U50)+D50),IF(AND(H50="",E50=""),0,(V50-T50)-U50)))</f>
        <v>0</v>
      </c>
      <c r="J50" s="140" t="n">
        <f aca="false">IF(E50="",I50,I50-E50)</f>
        <v>0</v>
      </c>
      <c r="K50" s="141" t="n">
        <f aca="false">SUM(K49,J50)</f>
        <v>0</v>
      </c>
      <c r="L50" s="142"/>
      <c r="M50" s="142"/>
      <c r="N50" s="142"/>
      <c r="O50" s="142"/>
      <c r="P50" s="142"/>
      <c r="Q50" s="129" t="n">
        <f aca="false">IF($G$15=FALSE(),FALSE(),IF($B50&gt;=$E$15,TRUE(),FALSE()))</f>
        <v>0</v>
      </c>
      <c r="R50" s="129"/>
      <c r="S50" s="143" t="n">
        <f aca="false">IF(E50="",0,INT(E50)+((E50-INT(E50))/100*60))</f>
        <v>0</v>
      </c>
      <c r="T50" s="143" t="n">
        <f aca="false">IF(F50="",0,INT(F50)+((F50-INT(F50))*100/60))</f>
        <v>0</v>
      </c>
      <c r="U50" s="143" t="n">
        <f aca="false">IF(G50="",0,INT(G50)+((G50-INT(G50))*100/60))</f>
        <v>0</v>
      </c>
      <c r="V50" s="143" t="n">
        <f aca="false">IF(H50="",0,INT(H50)+((H50-INT(H50))*100/60))</f>
        <v>0</v>
      </c>
      <c r="W50" s="143" t="n">
        <f aca="false">IF(I50="","",INT(I50)+((I50-INT(I50))/100*60))</f>
        <v>0</v>
      </c>
      <c r="X50" s="143" t="n">
        <f aca="false">IF(J50="","",INT(J50)+((J50-INT(J50))/100*60))</f>
        <v>0</v>
      </c>
      <c r="Y50" s="143" t="n">
        <f aca="false">IF(K50="","",INT(K50)+((K50-INT(K50))/100*60))</f>
        <v>0</v>
      </c>
      <c r="Z50" s="144"/>
      <c r="AE50" s="131"/>
    </row>
    <row r="51" customFormat="false" ht="18.75" hidden="false" customHeight="true" outlineLevel="0" collapsed="false">
      <c r="B51" s="145" t="s">
        <v>41</v>
      </c>
      <c r="C51" s="146"/>
      <c r="D51" s="147"/>
      <c r="E51" s="147" t="s">
        <v>39</v>
      </c>
      <c r="F51" s="148"/>
      <c r="G51" s="148"/>
      <c r="H51" s="148"/>
      <c r="I51" s="147" t="s">
        <v>40</v>
      </c>
      <c r="J51" s="147" t="s">
        <v>42</v>
      </c>
      <c r="K51" s="147" t="s">
        <v>43</v>
      </c>
      <c r="L51" s="149"/>
      <c r="M51" s="149"/>
      <c r="N51" s="149"/>
      <c r="O51" s="149"/>
      <c r="P51" s="150"/>
      <c r="Q51" s="151"/>
      <c r="R51" s="152"/>
      <c r="S51" s="130" t="n">
        <f aca="false">IF(E52="",0,INT(E52)+((E52-INT(E52))/100*60))</f>
        <v>0</v>
      </c>
      <c r="T51" s="152"/>
      <c r="U51" s="152"/>
      <c r="W51" s="144" t="n">
        <f aca="false">IF(I52="","",INT(I52)+((I52-INT(I52))/100*60))</f>
        <v>0</v>
      </c>
      <c r="X51" s="130" t="n">
        <f aca="false">IF(J52="","",INT(J52)+((J52-INT(J52))/100*60))</f>
        <v>0</v>
      </c>
      <c r="Y51" s="153" t="n">
        <f aca="false">IF(K52="","",INT(K52)+((K52-INT(K52))/100*60))</f>
        <v>0</v>
      </c>
      <c r="Z51" s="153"/>
      <c r="AE51" s="131"/>
    </row>
    <row r="52" customFormat="false" ht="18.75" hidden="false" customHeight="true" outlineLevel="0" collapsed="false">
      <c r="B52" s="154"/>
      <c r="C52" s="155"/>
      <c r="D52" s="156"/>
      <c r="E52" s="157" t="n">
        <f aca="false">SUM(E20:E50)</f>
        <v>0</v>
      </c>
      <c r="F52" s="158"/>
      <c r="G52" s="159"/>
      <c r="H52" s="156"/>
      <c r="I52" s="157" t="n">
        <f aca="false">SUM(I20:I50)</f>
        <v>0</v>
      </c>
      <c r="J52" s="157" t="n">
        <f aca="false">SUM(J20:J50)</f>
        <v>0</v>
      </c>
      <c r="K52" s="160" t="n">
        <f aca="false">K50</f>
        <v>0</v>
      </c>
      <c r="L52" s="161"/>
      <c r="M52" s="161"/>
      <c r="N52" s="161"/>
      <c r="O52" s="161"/>
      <c r="P52" s="162"/>
      <c r="Q52" s="163"/>
      <c r="R52" s="164"/>
      <c r="S52" s="165" t="n">
        <f aca="false">E52/24</f>
        <v>0</v>
      </c>
      <c r="T52" s="164"/>
      <c r="U52" s="164"/>
      <c r="W52" s="165" t="n">
        <f aca="false">I52/24</f>
        <v>0</v>
      </c>
      <c r="X52" s="165" t="n">
        <f aca="false">IF(X51&lt;0,"-"&amp;TEXT((X51*-1)/24,"[h]:mm"),X51/24)</f>
        <v>0</v>
      </c>
      <c r="AE52" s="131"/>
    </row>
    <row r="53" customFormat="false" ht="15" hidden="false" customHeight="false" outlineLevel="0" collapsed="false">
      <c r="B53" s="166"/>
      <c r="C53" s="166"/>
      <c r="D53" s="166"/>
      <c r="E53" s="166"/>
      <c r="F53" s="167"/>
      <c r="G53" s="168"/>
      <c r="H53" s="169" t="s">
        <v>44</v>
      </c>
      <c r="I53" s="1"/>
      <c r="J53" s="170"/>
      <c r="K53" s="171"/>
      <c r="L53" s="172"/>
      <c r="M53" s="172"/>
      <c r="N53" s="172"/>
      <c r="O53" s="172"/>
      <c r="P53" s="173"/>
      <c r="Q53" s="173"/>
      <c r="R53" s="174"/>
      <c r="S53" s="174"/>
      <c r="T53" s="174"/>
      <c r="U53" s="174"/>
      <c r="X53" s="130" t="n">
        <f aca="false">IF(X51&lt;0,X51*-1,X51)</f>
        <v>0</v>
      </c>
      <c r="AE53" s="131"/>
    </row>
    <row r="54" customFormat="false" ht="15" hidden="false" customHeight="false" outlineLevel="0" collapsed="false">
      <c r="B54" s="166"/>
      <c r="C54" s="166"/>
      <c r="D54" s="166"/>
      <c r="E54" s="166"/>
      <c r="F54" s="167"/>
      <c r="G54" s="168"/>
      <c r="H54" s="175" t="s">
        <v>45</v>
      </c>
      <c r="I54" s="170"/>
      <c r="J54" s="170"/>
      <c r="K54" s="171"/>
      <c r="L54" s="172"/>
      <c r="M54" s="172"/>
      <c r="N54" s="172"/>
      <c r="O54" s="172"/>
      <c r="P54" s="173"/>
      <c r="Q54" s="173"/>
      <c r="R54" s="174"/>
      <c r="S54" s="174"/>
      <c r="T54" s="174"/>
      <c r="U54" s="174"/>
      <c r="X54" s="165" t="n">
        <f aca="false">X53/24</f>
        <v>0</v>
      </c>
      <c r="AE54" s="131"/>
    </row>
    <row r="55" customFormat="false" ht="15" hidden="false" customHeight="false" outlineLevel="0" collapsed="false">
      <c r="B55" s="176"/>
      <c r="C55" s="176"/>
      <c r="D55" s="176"/>
      <c r="E55" s="176"/>
      <c r="F55" s="176"/>
      <c r="G55" s="176"/>
      <c r="H55" s="177" t="s">
        <v>46</v>
      </c>
      <c r="I55" s="1"/>
      <c r="J55" s="1"/>
      <c r="AE55" s="131"/>
    </row>
    <row r="56" customFormat="false" ht="15" hidden="false" customHeight="false" outlineLevel="0" collapsed="false">
      <c r="B56" s="177"/>
      <c r="C56" s="177"/>
      <c r="D56" s="177"/>
      <c r="E56" s="177"/>
      <c r="F56" s="177"/>
      <c r="G56" s="177"/>
      <c r="H56" s="120" t="s">
        <v>47</v>
      </c>
      <c r="I56" s="178"/>
      <c r="J56" s="4"/>
      <c r="K56" s="179"/>
      <c r="L56" s="179"/>
      <c r="M56" s="179"/>
      <c r="N56" s="179"/>
      <c r="O56" s="179"/>
      <c r="P56" s="180"/>
      <c r="Q56" s="180"/>
      <c r="R56" s="181"/>
      <c r="S56" s="181"/>
      <c r="T56" s="181"/>
      <c r="U56" s="181"/>
      <c r="AE56" s="131"/>
    </row>
    <row r="57" customFormat="false" ht="15" hidden="false" customHeight="false" outlineLevel="0" collapsed="false">
      <c r="B57" s="182"/>
      <c r="C57" s="182"/>
      <c r="D57" s="182"/>
      <c r="E57" s="182"/>
      <c r="F57" s="182"/>
      <c r="G57" s="182"/>
      <c r="H57" s="183" t="s">
        <v>48</v>
      </c>
      <c r="I57" s="1"/>
      <c r="J57" s="1"/>
      <c r="K57" s="184"/>
      <c r="L57" s="184"/>
      <c r="M57" s="184"/>
      <c r="N57" s="184"/>
      <c r="O57" s="184"/>
      <c r="P57" s="185"/>
      <c r="AE57" s="131"/>
    </row>
    <row r="58" customFormat="false" ht="15" hidden="false" customHeight="false" outlineLevel="0" collapsed="false">
      <c r="B58" s="186" t="s">
        <v>49</v>
      </c>
      <c r="C58" s="187" t="s">
        <v>50</v>
      </c>
      <c r="D58" s="187"/>
      <c r="E58" s="187"/>
      <c r="F58" s="187"/>
      <c r="G58" s="187"/>
      <c r="H58" s="120" t="s">
        <v>51</v>
      </c>
      <c r="I58" s="188"/>
      <c r="J58" s="1"/>
      <c r="K58" s="186" t="s">
        <v>49</v>
      </c>
      <c r="L58" s="189" t="s">
        <v>52</v>
      </c>
      <c r="M58" s="189"/>
      <c r="N58" s="189"/>
      <c r="O58" s="189"/>
      <c r="P58" s="189"/>
      <c r="AE58" s="131"/>
    </row>
    <row r="59" customFormat="false" ht="15" hidden="false" customHeight="false" outlineLevel="0" collapsed="false">
      <c r="B59" s="186"/>
      <c r="C59" s="189"/>
      <c r="D59" s="189"/>
      <c r="E59" s="189"/>
      <c r="F59" s="189"/>
      <c r="G59" s="189"/>
      <c r="H59" s="120" t="s">
        <v>53</v>
      </c>
      <c r="I59" s="188"/>
      <c r="J59" s="1"/>
      <c r="K59" s="186"/>
      <c r="L59" s="189"/>
      <c r="M59" s="189"/>
      <c r="N59" s="189"/>
      <c r="O59" s="189"/>
      <c r="P59" s="189"/>
      <c r="AE59" s="131"/>
    </row>
    <row r="60" customFormat="false" ht="15" hidden="false" customHeight="false" outlineLevel="0" collapsed="false">
      <c r="H60" s="190" t="s">
        <v>54</v>
      </c>
      <c r="I60" s="120"/>
      <c r="J60" s="191" t="n">
        <v>42114</v>
      </c>
      <c r="V60" s="4"/>
      <c r="AE60" s="131"/>
    </row>
  </sheetData>
  <sheetProtection sheet="true" password="ff69" objects="true" scenarios="true" selectLockedCells="true"/>
  <mergeCells count="46">
    <mergeCell ref="B2:H2"/>
    <mergeCell ref="I2:J2"/>
    <mergeCell ref="E5:H5"/>
    <mergeCell ref="M5:O5"/>
    <mergeCell ref="E7:H7"/>
    <mergeCell ref="M7:O7"/>
    <mergeCell ref="E15:F15"/>
    <mergeCell ref="C18:E18"/>
    <mergeCell ref="F18:H18"/>
    <mergeCell ref="I18:K18"/>
    <mergeCell ref="L18:P18"/>
    <mergeCell ref="L19:P19"/>
    <mergeCell ref="L20:P20"/>
    <mergeCell ref="L21:P21"/>
    <mergeCell ref="L22:P22"/>
    <mergeCell ref="L23:P23"/>
    <mergeCell ref="L24:P24"/>
    <mergeCell ref="L25:P25"/>
    <mergeCell ref="L26:P26"/>
    <mergeCell ref="L27:P27"/>
    <mergeCell ref="L28:P28"/>
    <mergeCell ref="L29:P29"/>
    <mergeCell ref="L30:P30"/>
    <mergeCell ref="L31:P31"/>
    <mergeCell ref="L32:P32"/>
    <mergeCell ref="L33:P33"/>
    <mergeCell ref="L34:P34"/>
    <mergeCell ref="L35:P35"/>
    <mergeCell ref="L36:P36"/>
    <mergeCell ref="L37:P37"/>
    <mergeCell ref="L38:P38"/>
    <mergeCell ref="L39:P39"/>
    <mergeCell ref="L40:P40"/>
    <mergeCell ref="L41:P41"/>
    <mergeCell ref="L42:P42"/>
    <mergeCell ref="L43:P43"/>
    <mergeCell ref="L44:P44"/>
    <mergeCell ref="L45:P45"/>
    <mergeCell ref="L46:P46"/>
    <mergeCell ref="L47:P47"/>
    <mergeCell ref="L48:P48"/>
    <mergeCell ref="L49:P49"/>
    <mergeCell ref="L50:P50"/>
    <mergeCell ref="K56:L56"/>
    <mergeCell ref="C58:G58"/>
    <mergeCell ref="L58:P58"/>
  </mergeCells>
  <conditionalFormatting sqref="L20:O22;C51:O51;C20:D50">
    <cfRule type="expression" priority="2" aboveAverage="0" equalAverage="0" bottom="0" percent="0" rank="0" text="" dxfId="0">
      <formula>OR(($A20="Samstag"),($A20="Sonntag"))</formula>
    </cfRule>
  </conditionalFormatting>
  <conditionalFormatting sqref="L23:O23">
    <cfRule type="expression" priority="3" aboveAverage="0" equalAverage="0" bottom="0" percent="0" rank="0" text="" dxfId="1">
      <formula>OR(($A23="Samstag"),($A23="Sonntag"))</formula>
    </cfRule>
  </conditionalFormatting>
  <conditionalFormatting sqref="L24:O50">
    <cfRule type="expression" priority="4" aboveAverage="0" equalAverage="0" bottom="0" percent="0" rank="0" text="" dxfId="2">
      <formula>OR(($A24="Samstag"),($A24="Sonntag"))</formula>
    </cfRule>
  </conditionalFormatting>
  <conditionalFormatting sqref="B20:B50">
    <cfRule type="expression" priority="5" aboveAverage="0" equalAverage="0" bottom="0" percent="0" rank="0" text="" dxfId="3">
      <formula>OR(($A20="Samstag"),($A20="Sonntag"))</formula>
    </cfRule>
    <cfRule type="expression" priority="6" aboveAverage="0" equalAverage="0" bottom="0" percent="0" rank="0" text="" dxfId="4">
      <formula>$Q20=TRUE()</formula>
    </cfRule>
  </conditionalFormatting>
  <conditionalFormatting sqref="F30:H30">
    <cfRule type="expression" priority="7" aboveAverage="0" equalAverage="0" bottom="0" percent="0" rank="0" text="" dxfId="5">
      <formula>OR(($A30="Samstag"),($A30="Sonntag"))</formula>
    </cfRule>
  </conditionalFormatting>
  <conditionalFormatting sqref="F30:H30">
    <cfRule type="expression" priority="8" aboveAverage="0" equalAverage="0" bottom="0" percent="0" rank="0" text="" dxfId="6">
      <formula>OR(($A30="Samstag"),($A30="Sonntag"))</formula>
    </cfRule>
  </conditionalFormatting>
  <conditionalFormatting sqref="F50:H50">
    <cfRule type="expression" priority="9" aboveAverage="0" equalAverage="0" bottom="0" percent="0" rank="0" text="" dxfId="7">
      <formula>OR(($A50="Samstag"),($A50="Sonntag"))</formula>
    </cfRule>
  </conditionalFormatting>
  <conditionalFormatting sqref="F50:H50">
    <cfRule type="expression" priority="10" aboveAverage="0" equalAverage="0" bottom="0" percent="0" rank="0" text="" dxfId="8">
      <formula>OR(($A50="Samstag"),($A50="Sonntag"))</formula>
    </cfRule>
  </conditionalFormatting>
  <conditionalFormatting sqref="F44:H44">
    <cfRule type="expression" priority="11" aboveAverage="0" equalAverage="0" bottom="0" percent="0" rank="0" text="" dxfId="9">
      <formula>OR(($A44="Samstag"),($A44="Sonntag"))</formula>
    </cfRule>
  </conditionalFormatting>
  <conditionalFormatting sqref="F30:H30">
    <cfRule type="expression" priority="12" aboveAverage="0" equalAverage="0" bottom="0" percent="0" rank="0" text="" dxfId="10">
      <formula>OR(($A30="Samstag"),($A30="Sonntag"))</formula>
    </cfRule>
  </conditionalFormatting>
  <conditionalFormatting sqref="F22:H23">
    <cfRule type="expression" priority="13" aboveAverage="0" equalAverage="0" bottom="0" percent="0" rank="0" text="" dxfId="11">
      <formula>OR(($A22="Samstag"),($A22="Sonntag"))</formula>
    </cfRule>
  </conditionalFormatting>
  <conditionalFormatting sqref="F22:H22">
    <cfRule type="expression" priority="14" aboveAverage="0" equalAverage="0" bottom="0" percent="0" rank="0" text="" dxfId="12">
      <formula>OR(($A22="Samstag"),($A22="Sonntag"))</formula>
    </cfRule>
  </conditionalFormatting>
  <conditionalFormatting sqref="F23:H23">
    <cfRule type="expression" priority="15" aboveAverage="0" equalAverage="0" bottom="0" percent="0" rank="0" text="" dxfId="13">
      <formula>OR(($A23="Samstag"),($A23="Sonntag"))</formula>
    </cfRule>
  </conditionalFormatting>
  <conditionalFormatting sqref="F37:H37">
    <cfRule type="expression" priority="16" aboveAverage="0" equalAverage="0" bottom="0" percent="0" rank="0" text="" dxfId="14">
      <formula>OR(($A37="Samstag"),($A37="Sonntag"))</formula>
    </cfRule>
  </conditionalFormatting>
  <conditionalFormatting sqref="F37:H37">
    <cfRule type="expression" priority="17" aboveAverage="0" equalAverage="0" bottom="0" percent="0" rank="0" text="" dxfId="15">
      <formula>OR(($A37="Samstag"),($A37="Sonntag"))</formula>
    </cfRule>
  </conditionalFormatting>
  <conditionalFormatting sqref="F37:H37">
    <cfRule type="expression" priority="18" aboveAverage="0" equalAverage="0" bottom="0" percent="0" rank="0" text="" dxfId="16">
      <formula>OR(($A37="Samstag"),($A37="Sonntag"))</formula>
    </cfRule>
  </conditionalFormatting>
  <conditionalFormatting sqref="F44:H44">
    <cfRule type="expression" priority="19" aboveAverage="0" equalAverage="0" bottom="0" percent="0" rank="0" text="" dxfId="17">
      <formula>OR(($A44="Samstag"),($A44="Sonntag"))</formula>
    </cfRule>
  </conditionalFormatting>
  <conditionalFormatting sqref="F44:H44">
    <cfRule type="expression" priority="20" aboveAverage="0" equalAverage="0" bottom="0" percent="0" rank="0" text="" dxfId="18">
      <formula>OR(($A44="Samstag"),($A44="Sonntag"))</formula>
    </cfRule>
  </conditionalFormatting>
  <conditionalFormatting sqref="F20:H20">
    <cfRule type="expression" priority="21" aboveAverage="0" equalAverage="0" bottom="0" percent="0" rank="0" text="" dxfId="19">
      <formula>OR(($A20="Samstag"),($A20="Sonntag"))</formula>
    </cfRule>
  </conditionalFormatting>
  <conditionalFormatting sqref="F20:H20">
    <cfRule type="expression" priority="22" aboveAverage="0" equalAverage="0" bottom="0" percent="0" rank="0" text="" dxfId="20">
      <formula>OR(($A20="Samstag"),($A20="Sonntag"))</formula>
    </cfRule>
  </conditionalFormatting>
  <conditionalFormatting sqref="G21">
    <cfRule type="expression" priority="23" aboveAverage="0" equalAverage="0" bottom="0" percent="0" rank="0" text="" dxfId="21">
      <formula>OR(($A21="Samstag"),($A21="Sonntag"))</formula>
    </cfRule>
  </conditionalFormatting>
  <conditionalFormatting sqref="G21">
    <cfRule type="expression" priority="24" aboveAverage="0" equalAverage="0" bottom="0" percent="0" rank="0" text="" dxfId="22">
      <formula>OR(($A21="Samstag"),($A21="Sonntag"))</formula>
    </cfRule>
  </conditionalFormatting>
  <conditionalFormatting sqref="F29:H29">
    <cfRule type="expression" priority="25" aboveAverage="0" equalAverage="0" bottom="0" percent="0" rank="0" text="" dxfId="23">
      <formula>OR(($A29="Samstag"),($A29="Sonntag"))</formula>
    </cfRule>
  </conditionalFormatting>
  <conditionalFormatting sqref="F29:H29">
    <cfRule type="expression" priority="26" aboveAverage="0" equalAverage="0" bottom="0" percent="0" rank="0" text="" dxfId="24">
      <formula>OR(($A29="Samstag"),($A29="Sonntag"))</formula>
    </cfRule>
  </conditionalFormatting>
  <conditionalFormatting sqref="F36:H36">
    <cfRule type="expression" priority="27" aboveAverage="0" equalAverage="0" bottom="0" percent="0" rank="0" text="" dxfId="25">
      <formula>OR(($A36="Samstag"),($A36="Sonntag"))</formula>
    </cfRule>
  </conditionalFormatting>
  <conditionalFormatting sqref="F36:H36">
    <cfRule type="expression" priority="28" aboveAverage="0" equalAverage="0" bottom="0" percent="0" rank="0" text="" dxfId="26">
      <formula>OR(($A36="Samstag"),($A36="Sonntag"))</formula>
    </cfRule>
  </conditionalFormatting>
  <conditionalFormatting sqref="F43:H43">
    <cfRule type="expression" priority="29" aboveAverage="0" equalAverage="0" bottom="0" percent="0" rank="0" text="" dxfId="27">
      <formula>OR(($A43="Samstag"),($A43="Sonntag"))</formula>
    </cfRule>
  </conditionalFormatting>
  <conditionalFormatting sqref="F43:H43">
    <cfRule type="expression" priority="30" aboveAverage="0" equalAverage="0" bottom="0" percent="0" rank="0" text="" dxfId="28">
      <formula>OR(($A43="Samstag"),($A43="Sonntag"))</formula>
    </cfRule>
  </conditionalFormatting>
  <conditionalFormatting sqref="G24:G28">
    <cfRule type="expression" priority="31" aboveAverage="0" equalAverage="0" bottom="0" percent="0" rank="0" text="" dxfId="29">
      <formula>OR(($A24="Samstag"),($A24="Sonntag"))</formula>
    </cfRule>
  </conditionalFormatting>
  <conditionalFormatting sqref="G24:G28">
    <cfRule type="expression" priority="32" aboveAverage="0" equalAverage="0" bottom="0" percent="0" rank="0" text="" dxfId="30">
      <formula>OR(($A24="Samstag"),($A24="Sonntag"))</formula>
    </cfRule>
  </conditionalFormatting>
  <conditionalFormatting sqref="G31:G35">
    <cfRule type="expression" priority="33" aboveAverage="0" equalAverage="0" bottom="0" percent="0" rank="0" text="" dxfId="31">
      <formula>OR(($A31="Samstag"),($A31="Sonntag"))</formula>
    </cfRule>
  </conditionalFormatting>
  <conditionalFormatting sqref="G31:G35">
    <cfRule type="expression" priority="34" aboveAverage="0" equalAverage="0" bottom="0" percent="0" rank="0" text="" dxfId="32">
      <formula>OR(($A31="Samstag"),($A31="Sonntag"))</formula>
    </cfRule>
  </conditionalFormatting>
  <conditionalFormatting sqref="G38:G42">
    <cfRule type="expression" priority="35" aboveAverage="0" equalAverage="0" bottom="0" percent="0" rank="0" text="" dxfId="33">
      <formula>OR(($A38="Samstag"),($A38="Sonntag"))</formula>
    </cfRule>
  </conditionalFormatting>
  <conditionalFormatting sqref="G38:G42">
    <cfRule type="expression" priority="36" aboveAverage="0" equalAverage="0" bottom="0" percent="0" rank="0" text="" dxfId="34">
      <formula>OR(($A38="Samstag"),($A38="Sonntag"))</formula>
    </cfRule>
  </conditionalFormatting>
  <conditionalFormatting sqref="G45:G49">
    <cfRule type="expression" priority="37" aboveAverage="0" equalAverage="0" bottom="0" percent="0" rank="0" text="" dxfId="35">
      <formula>OR(($A45="Samstag"),($A45="Sonntag"))</formula>
    </cfRule>
  </conditionalFormatting>
  <conditionalFormatting sqref="G45:G49">
    <cfRule type="expression" priority="38" aboveAverage="0" equalAverage="0" bottom="0" percent="0" rank="0" text="" dxfId="36">
      <formula>OR(($A45="Samstag"),($A45="Sonntag"))</formula>
    </cfRule>
  </conditionalFormatting>
  <conditionalFormatting sqref="F21">
    <cfRule type="expression" priority="39" aboveAverage="0" equalAverage="0" bottom="0" percent="0" rank="0" text="" dxfId="37">
      <formula>OR(($A21="Samstag"),($A21="Sonntag"))</formula>
    </cfRule>
  </conditionalFormatting>
  <conditionalFormatting sqref="F21">
    <cfRule type="expression" priority="40" aboveAverage="0" equalAverage="0" bottom="0" percent="0" rank="0" text="" dxfId="38">
      <formula>OR(($A21="Samstag"),($A21="Sonntag"))</formula>
    </cfRule>
  </conditionalFormatting>
  <conditionalFormatting sqref="F24:F28">
    <cfRule type="expression" priority="41" aboveAverage="0" equalAverage="0" bottom="0" percent="0" rank="0" text="" dxfId="39">
      <formula>OR(($A24="Samstag"),($A24="Sonntag"))</formula>
    </cfRule>
  </conditionalFormatting>
  <conditionalFormatting sqref="F24:F28">
    <cfRule type="expression" priority="42" aboveAverage="0" equalAverage="0" bottom="0" percent="0" rank="0" text="" dxfId="40">
      <formula>OR(($A24="Samstag"),($A24="Sonntag"))</formula>
    </cfRule>
  </conditionalFormatting>
  <conditionalFormatting sqref="F31:F35">
    <cfRule type="expression" priority="43" aboveAverage="0" equalAverage="0" bottom="0" percent="0" rank="0" text="" dxfId="41">
      <formula>OR(($A31="Samstag"),($A31="Sonntag"))</formula>
    </cfRule>
  </conditionalFormatting>
  <conditionalFormatting sqref="F31:F35">
    <cfRule type="expression" priority="44" aboveAverage="0" equalAverage="0" bottom="0" percent="0" rank="0" text="" dxfId="42">
      <formula>OR(($A31="Samstag"),($A31="Sonntag"))</formula>
    </cfRule>
  </conditionalFormatting>
  <conditionalFormatting sqref="F38:F42">
    <cfRule type="expression" priority="45" aboveAverage="0" equalAverage="0" bottom="0" percent="0" rank="0" text="" dxfId="43">
      <formula>OR(($A38="Samstag"),($A38="Sonntag"))</formula>
    </cfRule>
  </conditionalFormatting>
  <conditionalFormatting sqref="F38:F42">
    <cfRule type="expression" priority="46" aboveAverage="0" equalAverage="0" bottom="0" percent="0" rank="0" text="" dxfId="44">
      <formula>OR(($A38="Samstag"),($A38="Sonntag"))</formula>
    </cfRule>
  </conditionalFormatting>
  <conditionalFormatting sqref="H38:H42">
    <cfRule type="expression" priority="47" aboveAverage="0" equalAverage="0" bottom="0" percent="0" rank="0" text="" dxfId="45">
      <formula>OR(($A38="Samstag"),($A38="Sonntag"))</formula>
    </cfRule>
  </conditionalFormatting>
  <conditionalFormatting sqref="H38:H42">
    <cfRule type="expression" priority="48" aboveAverage="0" equalAverage="0" bottom="0" percent="0" rank="0" text="" dxfId="46">
      <formula>OR(($A38="Samstag"),($A38="Sonntag"))</formula>
    </cfRule>
  </conditionalFormatting>
  <conditionalFormatting sqref="F45:F49">
    <cfRule type="expression" priority="49" aboveAverage="0" equalAverage="0" bottom="0" percent="0" rank="0" text="" dxfId="47">
      <formula>OR(($A45="Samstag"),($A45="Sonntag"))</formula>
    </cfRule>
  </conditionalFormatting>
  <conditionalFormatting sqref="F45:F49">
    <cfRule type="expression" priority="50" aboveAverage="0" equalAverage="0" bottom="0" percent="0" rank="0" text="" dxfId="48">
      <formula>OR(($A45="Samstag"),($A45="Sonntag"))</formula>
    </cfRule>
  </conditionalFormatting>
  <conditionalFormatting sqref="H21">
    <cfRule type="expression" priority="51" aboveAverage="0" equalAverage="0" bottom="0" percent="0" rank="0" text="" dxfId="49">
      <formula>OR(($A21="Samstag"),($A21="Sonntag"))</formula>
    </cfRule>
  </conditionalFormatting>
  <conditionalFormatting sqref="H21">
    <cfRule type="expression" priority="52" aboveAverage="0" equalAverage="0" bottom="0" percent="0" rank="0" text="" dxfId="50">
      <formula>OR(($A21="Samstag"),($A21="Sonntag"))</formula>
    </cfRule>
  </conditionalFormatting>
  <conditionalFormatting sqref="H24:H28">
    <cfRule type="expression" priority="53" aboveAverage="0" equalAverage="0" bottom="0" percent="0" rank="0" text="" dxfId="51">
      <formula>OR(($A24="Samstag"),($A24="Sonntag"))</formula>
    </cfRule>
  </conditionalFormatting>
  <conditionalFormatting sqref="H24:H28">
    <cfRule type="expression" priority="54" aboveAverage="0" equalAverage="0" bottom="0" percent="0" rank="0" text="" dxfId="52">
      <formula>OR(($A24="Samstag"),($A24="Sonntag"))</formula>
    </cfRule>
  </conditionalFormatting>
  <conditionalFormatting sqref="H31:H35">
    <cfRule type="expression" priority="55" aboveAverage="0" equalAverage="0" bottom="0" percent="0" rank="0" text="" dxfId="53">
      <formula>OR(($A31="Samstag"),($A31="Sonntag"))</formula>
    </cfRule>
  </conditionalFormatting>
  <conditionalFormatting sqref="H31:H35">
    <cfRule type="expression" priority="56" aboveAverage="0" equalAverage="0" bottom="0" percent="0" rank="0" text="" dxfId="54">
      <formula>OR(($A31="Samstag"),($A31="Sonntag"))</formula>
    </cfRule>
  </conditionalFormatting>
  <conditionalFormatting sqref="H45:H49">
    <cfRule type="expression" priority="57" aboveAverage="0" equalAverage="0" bottom="0" percent="0" rank="0" text="" dxfId="55">
      <formula>OR(($A45="Samstag"),($A45="Sonntag"))</formula>
    </cfRule>
  </conditionalFormatting>
  <conditionalFormatting sqref="H45:H49">
    <cfRule type="expression" priority="58" aboveAverage="0" equalAverage="0" bottom="0" percent="0" rank="0" text="" dxfId="56">
      <formula>OR(($A45="Samstag"),($A45="Sonntag"))</formula>
    </cfRule>
  </conditionalFormatting>
  <conditionalFormatting sqref="J30">
    <cfRule type="expression" priority="59" aboveAverage="0" equalAverage="0" bottom="0" percent="0" rank="0" text="" dxfId="57">
      <formula>OR(($A30="Samstag"),($A30="Sonntag"))</formula>
    </cfRule>
  </conditionalFormatting>
  <conditionalFormatting sqref="J30">
    <cfRule type="expression" priority="60" aboveAverage="0" equalAverage="0" bottom="0" percent="0" rank="0" text="" dxfId="58">
      <formula>OR(($A30="Samstag"),($A30="Sonntag"))</formula>
    </cfRule>
  </conditionalFormatting>
  <conditionalFormatting sqref="J50">
    <cfRule type="expression" priority="61" aboveAverage="0" equalAverage="0" bottom="0" percent="0" rank="0" text="" dxfId="59">
      <formula>OR(($A50="Samstag"),($A50="Sonntag"))</formula>
    </cfRule>
  </conditionalFormatting>
  <conditionalFormatting sqref="J50">
    <cfRule type="expression" priority="62" aboveAverage="0" equalAverage="0" bottom="0" percent="0" rank="0" text="" dxfId="60">
      <formula>OR(($A50="Samstag"),($A50="Sonntag"))</formula>
    </cfRule>
  </conditionalFormatting>
  <conditionalFormatting sqref="J44">
    <cfRule type="expression" priority="63" aboveAverage="0" equalAverage="0" bottom="0" percent="0" rank="0" text="" dxfId="61">
      <formula>OR(($A44="Samstag"),($A44="Sonntag"))</formula>
    </cfRule>
  </conditionalFormatting>
  <conditionalFormatting sqref="J30">
    <cfRule type="expression" priority="64" aboveAverage="0" equalAverage="0" bottom="0" percent="0" rank="0" text="" dxfId="62">
      <formula>OR(($A30="Samstag"),($A30="Sonntag"))</formula>
    </cfRule>
  </conditionalFormatting>
  <conditionalFormatting sqref="J22:J23">
    <cfRule type="expression" priority="65" aboveAverage="0" equalAverage="0" bottom="0" percent="0" rank="0" text="" dxfId="63">
      <formula>OR(($A22="Samstag"),($A22="Sonntag"))</formula>
    </cfRule>
  </conditionalFormatting>
  <conditionalFormatting sqref="J22">
    <cfRule type="expression" priority="66" aboveAverage="0" equalAverage="0" bottom="0" percent="0" rank="0" text="" dxfId="64">
      <formula>OR(($A22="Samstag"),($A22="Sonntag"))</formula>
    </cfRule>
  </conditionalFormatting>
  <conditionalFormatting sqref="J23">
    <cfRule type="expression" priority="67" aboveAverage="0" equalAverage="0" bottom="0" percent="0" rank="0" text="" dxfId="65">
      <formula>OR(($A23="Samstag"),($A23="Sonntag"))</formula>
    </cfRule>
  </conditionalFormatting>
  <conditionalFormatting sqref="J37">
    <cfRule type="expression" priority="68" aboveAverage="0" equalAverage="0" bottom="0" percent="0" rank="0" text="" dxfId="66">
      <formula>OR(($A37="Samstag"),($A37="Sonntag"))</formula>
    </cfRule>
  </conditionalFormatting>
  <conditionalFormatting sqref="J37">
    <cfRule type="expression" priority="69" aboveAverage="0" equalAverage="0" bottom="0" percent="0" rank="0" text="" dxfId="67">
      <formula>OR(($A37="Samstag"),($A37="Sonntag"))</formula>
    </cfRule>
  </conditionalFormatting>
  <conditionalFormatting sqref="J37">
    <cfRule type="expression" priority="70" aboveAverage="0" equalAverage="0" bottom="0" percent="0" rank="0" text="" dxfId="68">
      <formula>OR(($A37="Samstag"),($A37="Sonntag"))</formula>
    </cfRule>
  </conditionalFormatting>
  <conditionalFormatting sqref="J44">
    <cfRule type="expression" priority="71" aboveAverage="0" equalAverage="0" bottom="0" percent="0" rank="0" text="" dxfId="69">
      <formula>OR(($A44="Samstag"),($A44="Sonntag"))</formula>
    </cfRule>
  </conditionalFormatting>
  <conditionalFormatting sqref="J44">
    <cfRule type="expression" priority="72" aboveAverage="0" equalAverage="0" bottom="0" percent="0" rank="0" text="" dxfId="70">
      <formula>OR(($A44="Samstag"),($A44="Sonntag"))</formula>
    </cfRule>
  </conditionalFormatting>
  <conditionalFormatting sqref="J20">
    <cfRule type="expression" priority="73" aboveAverage="0" equalAverage="0" bottom="0" percent="0" rank="0" text="" dxfId="71">
      <formula>OR(($A20="Samstag"),($A20="Sonntag"))</formula>
    </cfRule>
  </conditionalFormatting>
  <conditionalFormatting sqref="J20">
    <cfRule type="expression" priority="74" aboveAverage="0" equalAverage="0" bottom="0" percent="0" rank="0" text="" dxfId="72">
      <formula>OR(($A20="Samstag"),($A20="Sonntag"))</formula>
    </cfRule>
  </conditionalFormatting>
  <conditionalFormatting sqref="J29">
    <cfRule type="expression" priority="75" aboveAverage="0" equalAverage="0" bottom="0" percent="0" rank="0" text="" dxfId="73">
      <formula>OR(($A29="Samstag"),($A29="Sonntag"))</formula>
    </cfRule>
  </conditionalFormatting>
  <conditionalFormatting sqref="J29">
    <cfRule type="expression" priority="76" aboveAverage="0" equalAverage="0" bottom="0" percent="0" rank="0" text="" dxfId="74">
      <formula>OR(($A29="Samstag"),($A29="Sonntag"))</formula>
    </cfRule>
  </conditionalFormatting>
  <conditionalFormatting sqref="J36">
    <cfRule type="expression" priority="77" aboveAverage="0" equalAverage="0" bottom="0" percent="0" rank="0" text="" dxfId="75">
      <formula>OR(($A36="Samstag"),($A36="Sonntag"))</formula>
    </cfRule>
  </conditionalFormatting>
  <conditionalFormatting sqref="J36">
    <cfRule type="expression" priority="78" aboveAverage="0" equalAverage="0" bottom="0" percent="0" rank="0" text="" dxfId="76">
      <formula>OR(($A36="Samstag"),($A36="Sonntag"))</formula>
    </cfRule>
  </conditionalFormatting>
  <conditionalFormatting sqref="J43">
    <cfRule type="expression" priority="79" aboveAverage="0" equalAverage="0" bottom="0" percent="0" rank="0" text="" dxfId="77">
      <formula>OR(($A43="Samstag"),($A43="Sonntag"))</formula>
    </cfRule>
  </conditionalFormatting>
  <conditionalFormatting sqref="J43">
    <cfRule type="expression" priority="80" aboveAverage="0" equalAverage="0" bottom="0" percent="0" rank="0" text="" dxfId="78">
      <formula>OR(($A43="Samstag"),($A43="Sonntag"))</formula>
    </cfRule>
  </conditionalFormatting>
  <conditionalFormatting sqref="J38:J42">
    <cfRule type="expression" priority="81" aboveAverage="0" equalAverage="0" bottom="0" percent="0" rank="0" text="" dxfId="79">
      <formula>OR(($A38="Samstag"),($A38="Sonntag"))</formula>
    </cfRule>
  </conditionalFormatting>
  <conditionalFormatting sqref="J38:J42">
    <cfRule type="expression" priority="82" aboveAverage="0" equalAverage="0" bottom="0" percent="0" rank="0" text="" dxfId="80">
      <formula>OR(($A38="Samstag"),($A38="Sonntag"))</formula>
    </cfRule>
  </conditionalFormatting>
  <conditionalFormatting sqref="J21">
    <cfRule type="expression" priority="83" aboveAverage="0" equalAverage="0" bottom="0" percent="0" rank="0" text="" dxfId="81">
      <formula>OR(($A21="Samstag"),($A21="Sonntag"))</formula>
    </cfRule>
  </conditionalFormatting>
  <conditionalFormatting sqref="J21">
    <cfRule type="expression" priority="84" aboveAverage="0" equalAverage="0" bottom="0" percent="0" rank="0" text="" dxfId="82">
      <formula>OR(($A21="Samstag"),($A21="Sonntag"))</formula>
    </cfRule>
  </conditionalFormatting>
  <conditionalFormatting sqref="J24:J28">
    <cfRule type="expression" priority="85" aboveAverage="0" equalAverage="0" bottom="0" percent="0" rank="0" text="" dxfId="83">
      <formula>OR(($A24="Samstag"),($A24="Sonntag"))</formula>
    </cfRule>
  </conditionalFormatting>
  <conditionalFormatting sqref="J24:J28">
    <cfRule type="expression" priority="86" aboveAverage="0" equalAverage="0" bottom="0" percent="0" rank="0" text="" dxfId="84">
      <formula>OR(($A24="Samstag"),($A24="Sonntag"))</formula>
    </cfRule>
  </conditionalFormatting>
  <conditionalFormatting sqref="J31:J35">
    <cfRule type="expression" priority="87" aboveAverage="0" equalAverage="0" bottom="0" percent="0" rank="0" text="" dxfId="85">
      <formula>OR(($A31="Samstag"),($A31="Sonntag"))</formula>
    </cfRule>
  </conditionalFormatting>
  <conditionalFormatting sqref="J31:J35">
    <cfRule type="expression" priority="88" aboveAverage="0" equalAverage="0" bottom="0" percent="0" rank="0" text="" dxfId="86">
      <formula>OR(($A31="Samstag"),($A31="Sonntag"))</formula>
    </cfRule>
  </conditionalFormatting>
  <conditionalFormatting sqref="J45:J49">
    <cfRule type="expression" priority="89" aboveAverage="0" equalAverage="0" bottom="0" percent="0" rank="0" text="" dxfId="87">
      <formula>OR(($A45="Samstag"),($A45="Sonntag"))</formula>
    </cfRule>
  </conditionalFormatting>
  <conditionalFormatting sqref="J45:J49">
    <cfRule type="expression" priority="90" aboveAverage="0" equalAverage="0" bottom="0" percent="0" rank="0" text="" dxfId="88">
      <formula>OR(($A45="Samstag"),($A45="Sonntag"))</formula>
    </cfRule>
  </conditionalFormatting>
  <conditionalFormatting sqref="K30">
    <cfRule type="expression" priority="91" aboveAverage="0" equalAverage="0" bottom="0" percent="0" rank="0" text="" dxfId="89">
      <formula>OR(($A30="Samstag"),($A30="Sonntag"))</formula>
    </cfRule>
  </conditionalFormatting>
  <conditionalFormatting sqref="K30">
    <cfRule type="expression" priority="92" aboveAverage="0" equalAverage="0" bottom="0" percent="0" rank="0" text="" dxfId="90">
      <formula>OR(($A30="Samstag"),($A30="Sonntag"))</formula>
    </cfRule>
  </conditionalFormatting>
  <conditionalFormatting sqref="K50">
    <cfRule type="expression" priority="93" aboveAverage="0" equalAverage="0" bottom="0" percent="0" rank="0" text="" dxfId="91">
      <formula>OR(($A50="Samstag"),($A50="Sonntag"))</formula>
    </cfRule>
  </conditionalFormatting>
  <conditionalFormatting sqref="K50">
    <cfRule type="expression" priority="94" aboveAverage="0" equalAverage="0" bottom="0" percent="0" rank="0" text="" dxfId="92">
      <formula>OR(($A50="Samstag"),($A50="Sonntag"))</formula>
    </cfRule>
  </conditionalFormatting>
  <conditionalFormatting sqref="K44">
    <cfRule type="expression" priority="95" aboveAverage="0" equalAverage="0" bottom="0" percent="0" rank="0" text="" dxfId="93">
      <formula>OR(($A44="Samstag"),($A44="Sonntag"))</formula>
    </cfRule>
  </conditionalFormatting>
  <conditionalFormatting sqref="K30">
    <cfRule type="expression" priority="96" aboveAverage="0" equalAverage="0" bottom="0" percent="0" rank="0" text="" dxfId="94">
      <formula>OR(($A30="Samstag"),($A30="Sonntag"))</formula>
    </cfRule>
  </conditionalFormatting>
  <conditionalFormatting sqref="K22:K23">
    <cfRule type="expression" priority="97" aboveAverage="0" equalAverage="0" bottom="0" percent="0" rank="0" text="" dxfId="95">
      <formula>OR(($A22="Samstag"),($A22="Sonntag"))</formula>
    </cfRule>
  </conditionalFormatting>
  <conditionalFormatting sqref="K22">
    <cfRule type="expression" priority="98" aboveAverage="0" equalAverage="0" bottom="0" percent="0" rank="0" text="" dxfId="96">
      <formula>OR(($A22="Samstag"),($A22="Sonntag"))</formula>
    </cfRule>
  </conditionalFormatting>
  <conditionalFormatting sqref="K23">
    <cfRule type="expression" priority="99" aboveAverage="0" equalAverage="0" bottom="0" percent="0" rank="0" text="" dxfId="97">
      <formula>OR(($A23="Samstag"),($A23="Sonntag"))</formula>
    </cfRule>
  </conditionalFormatting>
  <conditionalFormatting sqref="K37">
    <cfRule type="expression" priority="100" aboveAverage="0" equalAverage="0" bottom="0" percent="0" rank="0" text="" dxfId="98">
      <formula>OR(($A37="Samstag"),($A37="Sonntag"))</formula>
    </cfRule>
  </conditionalFormatting>
  <conditionalFormatting sqref="K37">
    <cfRule type="expression" priority="101" aboveAverage="0" equalAverage="0" bottom="0" percent="0" rank="0" text="" dxfId="99">
      <formula>OR(($A37="Samstag"),($A37="Sonntag"))</formula>
    </cfRule>
  </conditionalFormatting>
  <conditionalFormatting sqref="K37">
    <cfRule type="expression" priority="102" aboveAverage="0" equalAverage="0" bottom="0" percent="0" rank="0" text="" dxfId="100">
      <formula>OR(($A37="Samstag"),($A37="Sonntag"))</formula>
    </cfRule>
  </conditionalFormatting>
  <conditionalFormatting sqref="K44">
    <cfRule type="expression" priority="103" aboveAverage="0" equalAverage="0" bottom="0" percent="0" rank="0" text="" dxfId="101">
      <formula>OR(($A44="Samstag"),($A44="Sonntag"))</formula>
    </cfRule>
  </conditionalFormatting>
  <conditionalFormatting sqref="K44">
    <cfRule type="expression" priority="104" aboveAverage="0" equalAverage="0" bottom="0" percent="0" rank="0" text="" dxfId="102">
      <formula>OR(($A44="Samstag"),($A44="Sonntag"))</formula>
    </cfRule>
  </conditionalFormatting>
  <conditionalFormatting sqref="K20">
    <cfRule type="expression" priority="105" aboveAverage="0" equalAverage="0" bottom="0" percent="0" rank="0" text="" dxfId="103">
      <formula>OR(($A20="Samstag"),($A20="Sonntag"))</formula>
    </cfRule>
  </conditionalFormatting>
  <conditionalFormatting sqref="K20">
    <cfRule type="expression" priority="106" aboveAverage="0" equalAverage="0" bottom="0" percent="0" rank="0" text="" dxfId="104">
      <formula>OR(($A20="Samstag"),($A20="Sonntag"))</formula>
    </cfRule>
  </conditionalFormatting>
  <conditionalFormatting sqref="K29">
    <cfRule type="expression" priority="107" aboveAverage="0" equalAverage="0" bottom="0" percent="0" rank="0" text="" dxfId="105">
      <formula>OR(($A29="Samstag"),($A29="Sonntag"))</formula>
    </cfRule>
  </conditionalFormatting>
  <conditionalFormatting sqref="K29">
    <cfRule type="expression" priority="108" aboveAverage="0" equalAverage="0" bottom="0" percent="0" rank="0" text="" dxfId="106">
      <formula>OR(($A29="Samstag"),($A29="Sonntag"))</formula>
    </cfRule>
  </conditionalFormatting>
  <conditionalFormatting sqref="K36">
    <cfRule type="expression" priority="109" aboveAverage="0" equalAverage="0" bottom="0" percent="0" rank="0" text="" dxfId="107">
      <formula>OR(($A36="Samstag"),($A36="Sonntag"))</formula>
    </cfRule>
  </conditionalFormatting>
  <conditionalFormatting sqref="K36">
    <cfRule type="expression" priority="110" aboveAverage="0" equalAverage="0" bottom="0" percent="0" rank="0" text="" dxfId="108">
      <formula>OR(($A36="Samstag"),($A36="Sonntag"))</formula>
    </cfRule>
  </conditionalFormatting>
  <conditionalFormatting sqref="K43">
    <cfRule type="expression" priority="111" aboveAverage="0" equalAverage="0" bottom="0" percent="0" rank="0" text="" dxfId="109">
      <formula>OR(($A43="Samstag"),($A43="Sonntag"))</formula>
    </cfRule>
  </conditionalFormatting>
  <conditionalFormatting sqref="K43">
    <cfRule type="expression" priority="112" aboveAverage="0" equalAverage="0" bottom="0" percent="0" rank="0" text="" dxfId="110">
      <formula>OR(($A43="Samstag"),($A43="Sonntag"))</formula>
    </cfRule>
  </conditionalFormatting>
  <conditionalFormatting sqref="K38:K42">
    <cfRule type="expression" priority="113" aboveAverage="0" equalAverage="0" bottom="0" percent="0" rank="0" text="" dxfId="111">
      <formula>OR(($A38="Samstag"),($A38="Sonntag"))</formula>
    </cfRule>
  </conditionalFormatting>
  <conditionalFormatting sqref="K38:K42">
    <cfRule type="expression" priority="114" aboveAverage="0" equalAverage="0" bottom="0" percent="0" rank="0" text="" dxfId="112">
      <formula>OR(($A38="Samstag"),($A38="Sonntag"))</formula>
    </cfRule>
  </conditionalFormatting>
  <conditionalFormatting sqref="K21">
    <cfRule type="expression" priority="115" aboveAverage="0" equalAverage="0" bottom="0" percent="0" rank="0" text="" dxfId="113">
      <formula>OR(($A21="Samstag"),($A21="Sonntag"))</formula>
    </cfRule>
  </conditionalFormatting>
  <conditionalFormatting sqref="K21">
    <cfRule type="expression" priority="116" aboveAverage="0" equalAverage="0" bottom="0" percent="0" rank="0" text="" dxfId="114">
      <formula>OR(($A21="Samstag"),($A21="Sonntag"))</formula>
    </cfRule>
  </conditionalFormatting>
  <conditionalFormatting sqref="K24:K28">
    <cfRule type="expression" priority="117" aboveAverage="0" equalAverage="0" bottom="0" percent="0" rank="0" text="" dxfId="115">
      <formula>OR(($A24="Samstag"),($A24="Sonntag"))</formula>
    </cfRule>
  </conditionalFormatting>
  <conditionalFormatting sqref="K24:K28">
    <cfRule type="expression" priority="118" aboveAverage="0" equalAverage="0" bottom="0" percent="0" rank="0" text="" dxfId="116">
      <formula>OR(($A24="Samstag"),($A24="Sonntag"))</formula>
    </cfRule>
  </conditionalFormatting>
  <conditionalFormatting sqref="K31:K35">
    <cfRule type="expression" priority="119" aboveAverage="0" equalAverage="0" bottom="0" percent="0" rank="0" text="" dxfId="117">
      <formula>OR(($A31="Samstag"),($A31="Sonntag"))</formula>
    </cfRule>
  </conditionalFormatting>
  <conditionalFormatting sqref="K31:K35">
    <cfRule type="expression" priority="120" aboveAverage="0" equalAverage="0" bottom="0" percent="0" rank="0" text="" dxfId="118">
      <formula>OR(($A31="Samstag"),($A31="Sonntag"))</formula>
    </cfRule>
  </conditionalFormatting>
  <conditionalFormatting sqref="K45:K49">
    <cfRule type="expression" priority="121" aboveAverage="0" equalAverage="0" bottom="0" percent="0" rank="0" text="" dxfId="119">
      <formula>OR(($A45="Samstag"),($A45="Sonntag"))</formula>
    </cfRule>
  </conditionalFormatting>
  <conditionalFormatting sqref="K45:K49">
    <cfRule type="expression" priority="122" aboveAverage="0" equalAverage="0" bottom="0" percent="0" rank="0" text="" dxfId="120">
      <formula>OR(($A45="Samstag"),($A45="Sonntag"))</formula>
    </cfRule>
  </conditionalFormatting>
  <conditionalFormatting sqref="N11;N15">
    <cfRule type="cellIs" priority="123" operator="equal" aboveAverage="0" equalAverage="0" bottom="0" percent="0" rank="0" text="" dxfId="121">
      <formula>0</formula>
    </cfRule>
  </conditionalFormatting>
  <conditionalFormatting sqref="N11">
    <cfRule type="cellIs" priority="124" operator="equal" aboveAverage="0" equalAverage="0" bottom="0" percent="0" rank="0" text="" dxfId="122">
      <formula>$F$10</formula>
    </cfRule>
    <cfRule type="cellIs" priority="125" operator="notEqual" aboveAverage="0" equalAverage="0" bottom="0" percent="0" rank="0" text="" dxfId="123">
      <formula>$F$10</formula>
    </cfRule>
  </conditionalFormatting>
  <conditionalFormatting sqref="N15">
    <cfRule type="cellIs" priority="126" operator="notEqual" aboveAverage="0" equalAverage="0" bottom="0" percent="0" rank="0" text="" dxfId="124">
      <formula>$F$14</formula>
    </cfRule>
    <cfRule type="cellIs" priority="127" operator="equal" aboveAverage="0" equalAverage="0" bottom="0" percent="0" rank="0" text="" dxfId="125">
      <formula>$F$14</formula>
    </cfRule>
  </conditionalFormatting>
  <conditionalFormatting sqref="I20:I50">
    <cfRule type="expression" priority="128" aboveAverage="0" equalAverage="0" bottom="0" percent="0" rank="0" text="" dxfId="126">
      <formula>OR(($A20="Samstag"),($A20="Sonntag"))</formula>
    </cfRule>
  </conditionalFormatting>
  <conditionalFormatting sqref="I20:I50">
    <cfRule type="expression" priority="129" aboveAverage="0" equalAverage="0" bottom="0" percent="0" rank="0" text="" dxfId="127">
      <formula>OR(($A20="Samstag"),($A20="Sonntag"))</formula>
    </cfRule>
  </conditionalFormatting>
  <conditionalFormatting sqref="E20:E50">
    <cfRule type="expression" priority="130" aboveAverage="0" equalAverage="0" bottom="0" percent="0" rank="0" text="" dxfId="128">
      <formula>OR(($A20="Samstag"),($A20="Sonntag"))</formula>
    </cfRule>
  </conditionalFormatting>
  <dataValidations count="7">
    <dataValidation allowBlank="false" operator="between" showDropDown="false" showErrorMessage="true" showInputMessage="true" sqref="G8:I8" type="none">
      <formula1>0</formula1>
      <formula2>0</formula2>
    </dataValidation>
    <dataValidation allowBlank="true" operator="between" showDropDown="false" showErrorMessage="true" showInputMessage="true" sqref="E15:F15" type="list">
      <formula1>$B$20:$B$50</formula1>
      <formula2>0</formula2>
    </dataValidation>
    <dataValidation allowBlank="true" error="Bitte geben Sie eine Dezimalzahl ein." errorTitle="Eingabefehler" operator="between" showDropDown="false" showErrorMessage="true" showInputMessage="true" sqref="M7" type="decimal">
      <formula1>-1000</formula1>
      <formula2>1000</formula2>
    </dataValidation>
    <dataValidation allowBlank="true" operator="between" showDropDown="false" showErrorMessage="true" showInputMessage="true" sqref="I10:M10 I14:M14" type="decimal">
      <formula1>$AA$33</formula1>
      <formula2>$AA$34</formula2>
    </dataValidation>
    <dataValidation allowBlank="true" error="Bitte geben Sie eine Uhrzeit im Dezimalformat ( hh,mm ) zwischen 0,00 und 23,59 ein." errorTitle="Eingabefehler" operator="between" showDropDown="false" showErrorMessage="true" showInputMessage="true" sqref="F20:H50" type="decimal">
      <formula1>0</formula1>
      <formula2>23.59</formula2>
    </dataValidation>
    <dataValidation allowBlank="true" error="Bitte geben Sie eine positive Dezimalzahl ein." errorTitle="Eingabefehler" operator="between" showDropDown="false" showErrorMessage="true" showInputMessage="true" sqref="D20:D50" type="decimal">
      <formula1>0</formula1>
      <formula2>20</formula2>
    </dataValidation>
    <dataValidation allowBlank="true" operator="between" showDropDown="false" showErrorMessage="true" showInputMessage="true" sqref="C20:C50" type="list">
      <formula1>Vorgaben</formula1>
      <formula2>0</formula2>
    </dataValidation>
  </dataValidations>
  <printOptions headings="false" gridLines="false" gridLinesSet="true" horizontalCentered="false" verticalCentered="false"/>
  <pageMargins left="0.433333333333333" right="0.236111111111111" top="0.7375" bottom="0.540277777777778" header="0.4" footer="0.315277777777778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&amp;L&amp;8FeU-SH31-2015&amp;R&amp;8Arbeitszeitkonto - Stand: 15.04.2015</oddFooter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60"/>
  <sheetViews>
    <sheetView windowProtection="false" showFormulas="false" showGridLines="false" showRowColHeaders="false" showZeros="true" rightToLeft="false" tabSelected="false" showOutlineSymbols="true" defaultGridColor="true" view="normal" topLeftCell="A19" colorId="64" zoomScale="110" zoomScaleNormal="110" zoomScalePageLayoutView="55" workbookViewId="0">
      <selection pane="topLeft" activeCell="L44" activeCellId="0" sqref="L44"/>
    </sheetView>
  </sheetViews>
  <sheetFormatPr defaultRowHeight="12.8"/>
  <cols>
    <col collapsed="false" hidden="false" max="1" min="1" style="1" width="5.03643724696356"/>
    <col collapsed="false" hidden="false" max="2" min="2" style="2" width="7.2834008097166"/>
    <col collapsed="false" hidden="false" max="3" min="3" style="2" width="7.49797570850202"/>
    <col collapsed="false" hidden="false" max="8" min="4" style="2" width="7.81781376518219"/>
    <col collapsed="false" hidden="false" max="13" min="9" style="2" width="8.1417004048583"/>
    <col collapsed="false" hidden="false" max="14" min="14" style="2" width="7.49797570850202"/>
    <col collapsed="false" hidden="false" max="15" min="15" style="2" width="10.0688259109312"/>
    <col collapsed="false" hidden="false" max="16" min="16" style="3" width="7.49797570850202"/>
    <col collapsed="false" hidden="false" max="17" min="17" style="3" width="5.03643724696356"/>
    <col collapsed="false" hidden="false" max="18" min="18" style="1" width="10.1781376518219"/>
    <col collapsed="false" hidden="false" max="19" min="19" style="1" width="7.71255060728745"/>
    <col collapsed="false" hidden="false" max="20" min="20" style="1" width="7.2834008097166"/>
    <col collapsed="false" hidden="false" max="21" min="21" style="1" width="7.39271255060729"/>
    <col collapsed="false" hidden="false" max="22" min="22" style="1" width="7.92712550607287"/>
    <col collapsed="false" hidden="false" max="23" min="23" style="1" width="7.71255060728745"/>
    <col collapsed="false" hidden="false" max="24" min="24" style="1" width="8.24696356275304"/>
    <col collapsed="false" hidden="false" max="25" min="25" style="1" width="9.85425101214575"/>
    <col collapsed="false" hidden="false" max="26" min="26" style="1" width="7.2834008097166"/>
    <col collapsed="false" hidden="false" max="27" min="27" style="4" width="10.497975708502"/>
    <col collapsed="false" hidden="false" max="28" min="28" style="4" width="8.35627530364373"/>
    <col collapsed="false" hidden="false" max="29" min="29" style="1" width="11.1417004048583"/>
    <col collapsed="false" hidden="true" max="31" min="30" style="5" width="0"/>
    <col collapsed="false" hidden="true" max="34" min="32" style="6" width="0"/>
    <col collapsed="false" hidden="true" max="1025" min="35" style="7" width="0"/>
  </cols>
  <sheetData>
    <row r="1" customFormat="false" ht="11.25" hidden="false" customHeight="true" outlineLevel="0" collapsed="false">
      <c r="A1" s="0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9"/>
      <c r="Q1" s="9"/>
      <c r="R1" s="10"/>
      <c r="S1" s="10"/>
      <c r="T1" s="10"/>
      <c r="U1" s="1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8.75" hidden="false" customHeight="true" outlineLevel="0" collapsed="false">
      <c r="A2" s="0"/>
      <c r="B2" s="11" t="s">
        <v>0</v>
      </c>
      <c r="C2" s="11"/>
      <c r="D2" s="11"/>
      <c r="E2" s="11"/>
      <c r="F2" s="11"/>
      <c r="G2" s="11"/>
      <c r="H2" s="11"/>
      <c r="I2" s="11" t="s">
        <v>60</v>
      </c>
      <c r="J2" s="11"/>
      <c r="K2" s="12" t="n">
        <v>2018</v>
      </c>
      <c r="L2" s="13"/>
      <c r="M2" s="13"/>
      <c r="N2" s="13"/>
      <c r="O2" s="13"/>
      <c r="P2" s="14"/>
      <c r="Q2" s="9"/>
      <c r="R2" s="10"/>
      <c r="S2" s="10"/>
      <c r="T2" s="10"/>
      <c r="U2" s="1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1.25" hidden="false" customHeight="true" outlineLevel="0" collapsed="false">
      <c r="A3" s="0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9"/>
      <c r="Q3" s="9"/>
      <c r="R3" s="10"/>
      <c r="S3" s="10"/>
      <c r="T3" s="10"/>
      <c r="U3" s="1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5" hidden="false" customHeight="true" outlineLevel="0" collapsed="false">
      <c r="A4" s="0"/>
      <c r="B4" s="16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8"/>
      <c r="Q4" s="9"/>
      <c r="R4" s="10"/>
      <c r="S4" s="10"/>
      <c r="T4" s="10"/>
      <c r="U4" s="1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22.5" hidden="false" customHeight="true" outlineLevel="0" collapsed="false">
      <c r="A5" s="0"/>
      <c r="B5" s="19"/>
      <c r="C5" s="20" t="s">
        <v>2</v>
      </c>
      <c r="D5" s="21"/>
      <c r="E5" s="22" t="s">
        <v>61</v>
      </c>
      <c r="F5" s="22"/>
      <c r="G5" s="22"/>
      <c r="H5" s="22"/>
      <c r="I5" s="23"/>
      <c r="J5" s="20" t="s">
        <v>4</v>
      </c>
      <c r="K5" s="23"/>
      <c r="L5" s="0"/>
      <c r="M5" s="22" t="s">
        <v>62</v>
      </c>
      <c r="N5" s="22"/>
      <c r="O5" s="22"/>
      <c r="P5" s="24"/>
      <c r="Q5" s="25"/>
      <c r="R5" s="26"/>
      <c r="S5" s="4"/>
      <c r="T5" s="4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5" hidden="false" customHeight="false" outlineLevel="0" collapsed="false">
      <c r="A6" s="0"/>
      <c r="B6" s="27"/>
      <c r="C6" s="28"/>
      <c r="D6" s="28"/>
      <c r="E6" s="28"/>
      <c r="F6" s="28"/>
      <c r="G6" s="29"/>
      <c r="H6" s="29"/>
      <c r="I6" s="23"/>
      <c r="J6" s="23"/>
      <c r="K6" s="0"/>
      <c r="L6" s="0"/>
      <c r="M6" s="0"/>
      <c r="N6" s="0"/>
      <c r="O6" s="0"/>
      <c r="P6" s="3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22.5" hidden="false" customHeight="true" outlineLevel="0" collapsed="false">
      <c r="A7" s="0"/>
      <c r="B7" s="19"/>
      <c r="C7" s="20" t="s">
        <v>6</v>
      </c>
      <c r="D7" s="23"/>
      <c r="E7" s="31" t="s">
        <v>63</v>
      </c>
      <c r="F7" s="31"/>
      <c r="G7" s="31"/>
      <c r="H7" s="31"/>
      <c r="I7" s="23"/>
      <c r="J7" s="20" t="s">
        <v>7</v>
      </c>
      <c r="K7" s="23"/>
      <c r="L7" s="0"/>
      <c r="M7" s="32" t="n">
        <f aca="false">Juni!K52</f>
        <v>0</v>
      </c>
      <c r="N7" s="32"/>
      <c r="O7" s="32"/>
      <c r="P7" s="3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5" hidden="false" customHeight="false" outlineLevel="0" collapsed="false">
      <c r="A8" s="0"/>
      <c r="B8" s="33"/>
      <c r="C8" s="20"/>
      <c r="D8" s="20"/>
      <c r="E8" s="20"/>
      <c r="F8" s="28"/>
      <c r="G8" s="34"/>
      <c r="H8" s="34"/>
      <c r="I8" s="34"/>
      <c r="J8" s="0"/>
      <c r="K8" s="0"/>
      <c r="L8" s="0"/>
      <c r="M8" s="0"/>
      <c r="N8" s="0"/>
      <c r="O8" s="0"/>
      <c r="P8" s="30"/>
      <c r="Q8" s="35"/>
      <c r="R8" s="4"/>
      <c r="S8" s="4"/>
      <c r="T8" s="4"/>
      <c r="U8" s="4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5" hidden="false" customHeight="true" outlineLevel="0" collapsed="false">
      <c r="A9" s="0"/>
      <c r="B9" s="36"/>
      <c r="C9" s="37"/>
      <c r="D9" s="38"/>
      <c r="E9" s="38"/>
      <c r="F9" s="39"/>
      <c r="G9" s="39"/>
      <c r="H9" s="40" t="s">
        <v>8</v>
      </c>
      <c r="I9" s="41" t="s">
        <v>9</v>
      </c>
      <c r="J9" s="42" t="s">
        <v>10</v>
      </c>
      <c r="K9" s="43" t="s">
        <v>11</v>
      </c>
      <c r="L9" s="41" t="s">
        <v>12</v>
      </c>
      <c r="M9" s="41" t="s">
        <v>13</v>
      </c>
      <c r="N9" s="44"/>
      <c r="O9" s="45"/>
      <c r="P9" s="3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22.5" hidden="false" customHeight="true" outlineLevel="0" collapsed="false">
      <c r="A10" s="0"/>
      <c r="B10" s="36"/>
      <c r="C10" s="33" t="s">
        <v>14</v>
      </c>
      <c r="D10" s="46"/>
      <c r="E10" s="47"/>
      <c r="F10" s="48" t="n">
        <f aca="false">Juni!F10</f>
        <v>0</v>
      </c>
      <c r="G10" s="8"/>
      <c r="H10" s="49" t="s">
        <v>15</v>
      </c>
      <c r="I10" s="50" t="n">
        <f aca="false">$F$10/5</f>
        <v>0</v>
      </c>
      <c r="J10" s="51" t="n">
        <f aca="false">$F$10/5</f>
        <v>0</v>
      </c>
      <c r="K10" s="51" t="n">
        <f aca="false">$F$10/5</f>
        <v>0</v>
      </c>
      <c r="L10" s="51" t="n">
        <f aca="false">$F$10/5</f>
        <v>0</v>
      </c>
      <c r="M10" s="52" t="n">
        <f aca="false">$F$10/5</f>
        <v>0</v>
      </c>
      <c r="N10" s="53" t="s">
        <v>16</v>
      </c>
      <c r="O10" s="45"/>
      <c r="P10" s="3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22.5" hidden="false" customHeight="true" outlineLevel="0" collapsed="false">
      <c r="A11" s="0"/>
      <c r="B11" s="36"/>
      <c r="C11" s="54"/>
      <c r="D11" s="55"/>
      <c r="E11" s="55"/>
      <c r="F11" s="56"/>
      <c r="G11" s="56"/>
      <c r="H11" s="57" t="s">
        <v>17</v>
      </c>
      <c r="I11" s="58"/>
      <c r="J11" s="59"/>
      <c r="K11" s="59"/>
      <c r="L11" s="59"/>
      <c r="M11" s="60"/>
      <c r="N11" s="61" t="n">
        <f aca="false">SUM(I11:M11)</f>
        <v>0</v>
      </c>
      <c r="O11" s="45"/>
      <c r="P11" s="3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8.75" hidden="false" customHeight="true" outlineLevel="0" collapsed="false">
      <c r="A12" s="0"/>
      <c r="B12" s="36"/>
      <c r="C12" s="62" t="s">
        <v>18</v>
      </c>
      <c r="D12" s="20"/>
      <c r="E12" s="63"/>
      <c r="F12" s="64"/>
      <c r="G12" s="64"/>
      <c r="H12" s="0"/>
      <c r="I12" s="0"/>
      <c r="J12" s="0"/>
      <c r="K12" s="0"/>
      <c r="L12" s="0"/>
      <c r="M12" s="0"/>
      <c r="N12" s="0"/>
      <c r="O12" s="45"/>
      <c r="P12" s="3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5" hidden="false" customHeight="true" outlineLevel="0" collapsed="false">
      <c r="A13" s="0"/>
      <c r="B13" s="36"/>
      <c r="C13" s="65"/>
      <c r="D13" s="66"/>
      <c r="E13" s="67"/>
      <c r="F13" s="67"/>
      <c r="G13" s="68"/>
      <c r="H13" s="69" t="s">
        <v>19</v>
      </c>
      <c r="I13" s="70" t="s">
        <v>9</v>
      </c>
      <c r="J13" s="71" t="s">
        <v>10</v>
      </c>
      <c r="K13" s="72" t="s">
        <v>11</v>
      </c>
      <c r="L13" s="70" t="s">
        <v>12</v>
      </c>
      <c r="M13" s="70" t="s">
        <v>13</v>
      </c>
      <c r="N13" s="73"/>
      <c r="O13" s="45"/>
      <c r="P13" s="3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23.25" hidden="false" customHeight="true" outlineLevel="0" collapsed="false">
      <c r="A14" s="0"/>
      <c r="B14" s="36"/>
      <c r="C14" s="74" t="s">
        <v>20</v>
      </c>
      <c r="D14" s="75"/>
      <c r="E14" s="75"/>
      <c r="F14" s="76" t="n">
        <v>10</v>
      </c>
      <c r="G14" s="77"/>
      <c r="H14" s="78" t="s">
        <v>15</v>
      </c>
      <c r="I14" s="79" t="n">
        <f aca="false">$F$14/5</f>
        <v>2</v>
      </c>
      <c r="J14" s="80" t="n">
        <f aca="false">$F$14/5</f>
        <v>2</v>
      </c>
      <c r="K14" s="80" t="n">
        <f aca="false">$F$14/5</f>
        <v>2</v>
      </c>
      <c r="L14" s="80" t="n">
        <f aca="false">$F$14/5</f>
        <v>2</v>
      </c>
      <c r="M14" s="81" t="n">
        <f aca="false">$F$14/5</f>
        <v>2</v>
      </c>
      <c r="N14" s="82" t="s">
        <v>16</v>
      </c>
      <c r="O14" s="45"/>
      <c r="P14" s="3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22.5" hidden="false" customHeight="true" outlineLevel="0" collapsed="false">
      <c r="A15" s="0"/>
      <c r="B15" s="36"/>
      <c r="C15" s="83" t="s">
        <v>21</v>
      </c>
      <c r="D15" s="84"/>
      <c r="E15" s="85" t="n">
        <v>43296</v>
      </c>
      <c r="F15" s="85"/>
      <c r="G15" s="86" t="n">
        <f aca="false">IF($E$15&lt;&gt;0,TRUE(),FALSE())</f>
        <v>1</v>
      </c>
      <c r="H15" s="87" t="s">
        <v>17</v>
      </c>
      <c r="I15" s="88"/>
      <c r="J15" s="89"/>
      <c r="K15" s="89"/>
      <c r="L15" s="89"/>
      <c r="M15" s="90"/>
      <c r="N15" s="91" t="n">
        <f aca="false">SUM(I15:M15)</f>
        <v>0</v>
      </c>
      <c r="O15" s="45"/>
      <c r="P15" s="3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5" hidden="false" customHeight="false" outlineLevel="0" collapsed="false">
      <c r="A16" s="0"/>
      <c r="B16" s="92"/>
      <c r="C16" s="93"/>
      <c r="D16" s="94"/>
      <c r="E16" s="94"/>
      <c r="F16" s="94"/>
      <c r="G16" s="94"/>
      <c r="H16" s="94"/>
      <c r="I16" s="94"/>
      <c r="J16" s="94"/>
      <c r="K16" s="95"/>
      <c r="L16" s="95"/>
      <c r="M16" s="95"/>
      <c r="N16" s="95"/>
      <c r="O16" s="95"/>
      <c r="P16" s="96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5" hidden="false" customHeight="false" outlineLevel="0" collapsed="false">
      <c r="A17" s="97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s="108" customFormat="true" ht="18.75" hidden="false" customHeight="true" outlineLevel="0" collapsed="false">
      <c r="A18" s="98"/>
      <c r="B18" s="99"/>
      <c r="C18" s="100" t="s">
        <v>22</v>
      </c>
      <c r="D18" s="100"/>
      <c r="E18" s="100"/>
      <c r="F18" s="101" t="s">
        <v>23</v>
      </c>
      <c r="G18" s="101"/>
      <c r="H18" s="101"/>
      <c r="I18" s="102" t="s">
        <v>24</v>
      </c>
      <c r="J18" s="102"/>
      <c r="K18" s="102"/>
      <c r="L18" s="102"/>
      <c r="M18" s="102"/>
      <c r="N18" s="102"/>
      <c r="O18" s="102"/>
      <c r="P18" s="102"/>
      <c r="Q18" s="103"/>
      <c r="R18" s="104"/>
      <c r="S18" s="104" t="s">
        <v>25</v>
      </c>
      <c r="T18" s="104" t="s">
        <v>26</v>
      </c>
      <c r="U18" s="104" t="s">
        <v>26</v>
      </c>
      <c r="V18" s="105" t="s">
        <v>27</v>
      </c>
      <c r="W18" s="105" t="s">
        <v>25</v>
      </c>
      <c r="X18" s="105" t="s">
        <v>25</v>
      </c>
      <c r="Y18" s="105"/>
      <c r="Z18" s="105"/>
      <c r="AA18" s="104"/>
      <c r="AB18" s="104"/>
      <c r="AC18" s="105"/>
      <c r="AD18" s="106"/>
      <c r="AE18" s="106"/>
      <c r="AF18" s="107"/>
      <c r="AG18" s="107"/>
      <c r="AH18" s="107"/>
    </row>
    <row r="19" customFormat="false" ht="18.75" hidden="false" customHeight="true" outlineLevel="0" collapsed="false">
      <c r="A19" s="109" t="n">
        <f aca="false">DATEVALUE(I2&amp;K2)</f>
        <v>43282</v>
      </c>
      <c r="B19" s="110" t="s">
        <v>28</v>
      </c>
      <c r="C19" s="111" t="s">
        <v>29</v>
      </c>
      <c r="D19" s="112" t="s">
        <v>30</v>
      </c>
      <c r="E19" s="113" t="s">
        <v>31</v>
      </c>
      <c r="F19" s="110" t="s">
        <v>32</v>
      </c>
      <c r="G19" s="114" t="s">
        <v>33</v>
      </c>
      <c r="H19" s="113" t="s">
        <v>34</v>
      </c>
      <c r="I19" s="114" t="s">
        <v>35</v>
      </c>
      <c r="J19" s="114" t="s">
        <v>36</v>
      </c>
      <c r="K19" s="114" t="s">
        <v>37</v>
      </c>
      <c r="L19" s="115" t="s">
        <v>38</v>
      </c>
      <c r="M19" s="115"/>
      <c r="N19" s="115"/>
      <c r="O19" s="115"/>
      <c r="P19" s="115"/>
      <c r="Q19" s="116"/>
      <c r="R19" s="117"/>
      <c r="S19" s="118" t="s">
        <v>39</v>
      </c>
      <c r="T19" s="118" t="s">
        <v>32</v>
      </c>
      <c r="U19" s="118" t="s">
        <v>33</v>
      </c>
      <c r="V19" s="26" t="s">
        <v>34</v>
      </c>
      <c r="W19" s="26" t="s">
        <v>40</v>
      </c>
      <c r="X19" s="26" t="s">
        <v>36</v>
      </c>
      <c r="Y19" s="26" t="s">
        <v>37</v>
      </c>
      <c r="Z19" s="119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20.25" hidden="false" customHeight="true" outlineLevel="0" collapsed="false">
      <c r="A20" s="120" t="str">
        <f aca="false">TEXT(B20,"TTTT")</f>
        <v>Sonntag</v>
      </c>
      <c r="B20" s="121" t="n">
        <f aca="false">($A$19+ROW(B1)-1)*(MONTH($A$19+1)=MONTH($A$19))</f>
        <v>43282</v>
      </c>
      <c r="C20" s="122"/>
      <c r="D20" s="123"/>
      <c r="E20" s="124" t="str">
        <f aca="false">IF(OR(A20="Samstag",A20="Sonntag",C20="UU"),"", IF(C20="SV",D20, IF(OR($E$15="",B20&lt;$E$15),IF($N$11=0,HLOOKUP($A20,$I$9:$M$10,2,0),IF($N$11=$F$10,HLOOKUP($A20,$I$9:$M$11,3,0),"FEHLER")), IF($N$15=0,HLOOKUP($A20,$I$13:$M$14,2,0),IF($N$15=$F$14,HLOOKUP($A20,$I$13:$M$15,3,0),"FEHLER")))))</f>
        <v/>
      </c>
      <c r="F20" s="125"/>
      <c r="G20" s="125"/>
      <c r="H20" s="125"/>
      <c r="I20" s="126" t="n">
        <f aca="false">IF(OR(C20="K",C20="U",C20="F"),E20,IF(C20="SU",IF(H20="",D20,((V20-T20)-U20)+D20),IF(AND(H20="",E20=""),0,(V20-T20)-U20)))</f>
        <v>0</v>
      </c>
      <c r="J20" s="126" t="n">
        <f aca="false">IF(E20="",I20,I20-E20)</f>
        <v>0</v>
      </c>
      <c r="K20" s="127" t="n">
        <f aca="false">SUM($M$7,J20)</f>
        <v>0</v>
      </c>
      <c r="L20" s="128"/>
      <c r="M20" s="128"/>
      <c r="N20" s="128"/>
      <c r="O20" s="128"/>
      <c r="P20" s="128"/>
      <c r="Q20" s="129" t="n">
        <f aca="false">IF($G$15=FALSE(),FALSE(),IF($B20&gt;=$E$15,TRUE(),FALSE()))</f>
        <v>0</v>
      </c>
      <c r="R20" s="0"/>
      <c r="S20" s="130" t="n">
        <f aca="false">IF(E20="",0,INT(E20)+((E20-INT(E20))/100*60))</f>
        <v>0</v>
      </c>
      <c r="T20" s="130" t="n">
        <f aca="false">IF(F20="",0,INT(F20)+((F20-INT(F20))*100/60))</f>
        <v>0</v>
      </c>
      <c r="U20" s="130" t="n">
        <f aca="false">IF(G20="",0,INT(G20)+((G20-INT(G20))*100/60))</f>
        <v>0</v>
      </c>
      <c r="V20" s="130" t="n">
        <f aca="false">IF(H20="",0,INT(H20)+((H20-INT(H20))*100/60))</f>
        <v>0</v>
      </c>
      <c r="W20" s="130" t="n">
        <f aca="false">IF(I20="","",INT(I20)+((I20-INT(I20))/100*60))</f>
        <v>0</v>
      </c>
      <c r="X20" s="130" t="n">
        <f aca="false">IF(J20="","",INT(J20)+((J20-INT(J20))/100*60))</f>
        <v>0</v>
      </c>
      <c r="Y20" s="130" t="n">
        <f aca="false">IF(K20="","",INT(K20)+((K20-INT(K20))/100*60))</f>
        <v>0</v>
      </c>
      <c r="Z20" s="130"/>
      <c r="AA20" s="0"/>
      <c r="AB20" s="0"/>
      <c r="AC20" s="0"/>
      <c r="AD20" s="0"/>
      <c r="AE20" s="131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s="6" customFormat="true" ht="20.25" hidden="false" customHeight="true" outlineLevel="0" collapsed="false">
      <c r="A21" s="120" t="str">
        <f aca="false">TEXT(B21,"TTTT")</f>
        <v>Montag</v>
      </c>
      <c r="B21" s="132" t="n">
        <f aca="false">($A$19+ROW(B2)-1)*(MONTH(B20+1)=MONTH($A$19))</f>
        <v>43283</v>
      </c>
      <c r="C21" s="133"/>
      <c r="D21" s="134"/>
      <c r="E21" s="124" t="n">
        <f aca="false">IF(OR(A21="Samstag",A21="Sonntag",C21="UU"),"", IF(C21="SV",D21, IF(OR($E$15="",B21&lt;$E$15),IF($N$11=0,HLOOKUP($A21,$I$9:$M$10,2,0),IF($N$11=$F$10,HLOOKUP($A21,$I$9:$M$11,3,0),"FEHLER")), IF($N$15=0,HLOOKUP($A21,$I$13:$M$14,2,0),IF($N$15=$F$14,HLOOKUP($A21,$I$13:$M$15,3,0),"FEHLER")))))</f>
        <v>0</v>
      </c>
      <c r="F21" s="125"/>
      <c r="G21" s="125"/>
      <c r="H21" s="125"/>
      <c r="I21" s="126" t="n">
        <f aca="false">IF(OR(C21="K",C21="U",C21="F"),E21,IF(C21="SU",IF(H21="",D21,((V21-T21)-U21)+D21),IF(AND(H21="",E21=""),0,(V21-T21)-U21)))</f>
        <v>0</v>
      </c>
      <c r="J21" s="126" t="n">
        <f aca="false">IF(E21="",I21,I21-E21)</f>
        <v>0</v>
      </c>
      <c r="K21" s="127" t="n">
        <f aca="false">SUM(K20,J21)</f>
        <v>0</v>
      </c>
      <c r="L21" s="135"/>
      <c r="M21" s="135"/>
      <c r="N21" s="135"/>
      <c r="O21" s="135"/>
      <c r="P21" s="135"/>
      <c r="Q21" s="129" t="n">
        <f aca="false">IF($G$15=FALSE(),FALSE(),IF($B21&gt;=$E$15,TRUE(),FALSE()))</f>
        <v>0</v>
      </c>
      <c r="R21" s="129"/>
      <c r="S21" s="130" t="n">
        <f aca="false">IF(E21="",0,INT(E21)+((E21-INT(E21))/100*60))</f>
        <v>0</v>
      </c>
      <c r="T21" s="130" t="n">
        <f aca="false">IF(F21="",0,INT(F21)+((F21-INT(F21))*100/60))</f>
        <v>0</v>
      </c>
      <c r="U21" s="130" t="n">
        <f aca="false">IF(G21="",0,INT(G21)+((G21-INT(G21))*100/60))</f>
        <v>0</v>
      </c>
      <c r="V21" s="130" t="n">
        <f aca="false">IF(H21="",0,INT(H21)+((H21-INT(H21))*100/60))</f>
        <v>0</v>
      </c>
      <c r="W21" s="130" t="n">
        <f aca="false">IF(I21="","",INT(I21)+((I21-INT(I21))/100*60))</f>
        <v>0</v>
      </c>
      <c r="X21" s="130" t="n">
        <f aca="false">IF(J21="","",INT(J21)+((J21-INT(J21))/100*60))</f>
        <v>0</v>
      </c>
      <c r="Y21" s="130" t="n">
        <f aca="false">IF(K21="","",INT(K21)+((K21-INT(K21))/100*60))</f>
        <v>0</v>
      </c>
      <c r="Z21" s="130"/>
      <c r="AA21" s="4"/>
      <c r="AB21" s="4"/>
      <c r="AC21" s="1"/>
      <c r="AD21" s="5"/>
      <c r="AE21" s="131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  <c r="BW21" s="7"/>
      <c r="BX21" s="7"/>
      <c r="BY21" s="7"/>
      <c r="BZ21" s="7"/>
      <c r="CA21" s="7"/>
      <c r="CB21" s="7"/>
      <c r="CC21" s="7"/>
      <c r="CD21" s="7"/>
      <c r="CE21" s="7"/>
      <c r="CF21" s="7"/>
      <c r="CG21" s="7"/>
      <c r="CH21" s="7"/>
      <c r="CI21" s="7"/>
      <c r="CJ21" s="7"/>
      <c r="CK21" s="7"/>
      <c r="CL21" s="7"/>
      <c r="CM21" s="7"/>
      <c r="CN21" s="7"/>
      <c r="CO21" s="7"/>
      <c r="CP21" s="7"/>
      <c r="CQ21" s="7"/>
      <c r="CR21" s="7"/>
      <c r="CS21" s="7"/>
      <c r="CT21" s="7"/>
      <c r="CU21" s="7"/>
      <c r="CV21" s="7"/>
      <c r="CW21" s="7"/>
      <c r="CX21" s="7"/>
      <c r="CY21" s="7"/>
      <c r="CZ21" s="7"/>
      <c r="DA21" s="7"/>
      <c r="DB21" s="7"/>
      <c r="DC21" s="7"/>
      <c r="DD21" s="7"/>
      <c r="DE21" s="7"/>
      <c r="DF21" s="7"/>
      <c r="DG21" s="7"/>
      <c r="DH21" s="7"/>
      <c r="DI21" s="7"/>
      <c r="DJ21" s="7"/>
      <c r="DK21" s="7"/>
      <c r="DL21" s="7"/>
      <c r="DM21" s="7"/>
      <c r="DN21" s="7"/>
      <c r="DO21" s="7"/>
      <c r="DP21" s="7"/>
      <c r="DQ21" s="7"/>
      <c r="DR21" s="7"/>
      <c r="DS21" s="7"/>
      <c r="DT21" s="7"/>
      <c r="DU21" s="7"/>
      <c r="DV21" s="7"/>
      <c r="DW21" s="7"/>
      <c r="DX21" s="7"/>
      <c r="DY21" s="7"/>
      <c r="DZ21" s="7"/>
      <c r="EA21" s="7"/>
      <c r="EB21" s="7"/>
      <c r="EC21" s="7"/>
      <c r="ED21" s="7"/>
      <c r="EE21" s="7"/>
      <c r="EF21" s="7"/>
      <c r="EG21" s="7"/>
      <c r="EH21" s="7"/>
      <c r="EI21" s="7"/>
      <c r="EJ21" s="7"/>
      <c r="EK21" s="7"/>
      <c r="EL21" s="7"/>
      <c r="EM21" s="7"/>
      <c r="EN21" s="7"/>
      <c r="EO21" s="7"/>
      <c r="EP21" s="7"/>
      <c r="EQ21" s="7"/>
      <c r="ER21" s="7"/>
      <c r="ES21" s="7"/>
      <c r="ET21" s="7"/>
      <c r="EU21" s="7"/>
      <c r="EV21" s="7"/>
      <c r="EW21" s="7"/>
      <c r="EX21" s="7"/>
      <c r="EY21" s="7"/>
      <c r="EZ21" s="7"/>
      <c r="FA21" s="7"/>
      <c r="FB21" s="7"/>
      <c r="FC21" s="7"/>
      <c r="FD21" s="7"/>
      <c r="FE21" s="7"/>
      <c r="FF21" s="7"/>
      <c r="FG21" s="7"/>
      <c r="FH21" s="7"/>
      <c r="FI21" s="7"/>
      <c r="FJ21" s="7"/>
      <c r="FK21" s="7"/>
      <c r="FL21" s="7"/>
      <c r="FM21" s="7"/>
      <c r="FN21" s="7"/>
      <c r="FO21" s="7"/>
      <c r="FP21" s="7"/>
      <c r="FQ21" s="7"/>
      <c r="FR21" s="7"/>
      <c r="FS21" s="7"/>
      <c r="FT21" s="7"/>
      <c r="FU21" s="7"/>
      <c r="FV21" s="7"/>
      <c r="FW21" s="7"/>
      <c r="FX21" s="7"/>
      <c r="FY21" s="7"/>
      <c r="FZ21" s="7"/>
      <c r="GA21" s="7"/>
      <c r="GB21" s="7"/>
      <c r="GC21" s="7"/>
      <c r="GD21" s="7"/>
      <c r="GE21" s="7"/>
      <c r="GF21" s="7"/>
      <c r="GG21" s="7"/>
      <c r="GH21" s="7"/>
      <c r="GI21" s="7"/>
      <c r="GJ21" s="7"/>
      <c r="GK21" s="7"/>
      <c r="GL21" s="7"/>
      <c r="GM21" s="7"/>
      <c r="GN21" s="7"/>
      <c r="GO21" s="7"/>
      <c r="GP21" s="7"/>
      <c r="GQ21" s="7"/>
      <c r="GR21" s="7"/>
      <c r="GS21" s="7"/>
      <c r="GT21" s="7"/>
      <c r="GU21" s="7"/>
      <c r="GV21" s="7"/>
      <c r="GW21" s="7"/>
      <c r="GX21" s="7"/>
      <c r="GY21" s="7"/>
      <c r="GZ21" s="7"/>
      <c r="HA21" s="7"/>
      <c r="HB21" s="7"/>
      <c r="HC21" s="7"/>
      <c r="HD21" s="7"/>
      <c r="HE21" s="7"/>
      <c r="HF21" s="7"/>
      <c r="HG21" s="7"/>
      <c r="HH21" s="7"/>
      <c r="HI21" s="7"/>
      <c r="HJ21" s="7"/>
      <c r="HK21" s="7"/>
      <c r="HL21" s="7"/>
      <c r="HM21" s="7"/>
      <c r="HN21" s="7"/>
      <c r="HO21" s="7"/>
      <c r="HP21" s="7"/>
      <c r="HQ21" s="7"/>
      <c r="HR21" s="7"/>
      <c r="HS21" s="7"/>
      <c r="HT21" s="7"/>
      <c r="HU21" s="7"/>
      <c r="HV21" s="7"/>
      <c r="HW21" s="7"/>
      <c r="HX21" s="7"/>
      <c r="HY21" s="7"/>
      <c r="HZ21" s="7"/>
      <c r="IA21" s="7"/>
      <c r="IB21" s="7"/>
      <c r="IC21" s="7"/>
      <c r="ID21" s="7"/>
      <c r="IE21" s="7"/>
      <c r="IF21" s="7"/>
      <c r="IG21" s="7"/>
      <c r="IH21" s="7"/>
      <c r="II21" s="7"/>
      <c r="IJ21" s="7"/>
      <c r="IK21" s="7"/>
      <c r="IL21" s="7"/>
      <c r="IM21" s="7"/>
      <c r="IN21" s="7"/>
      <c r="IO21" s="7"/>
      <c r="IP21" s="7"/>
      <c r="IQ21" s="7"/>
      <c r="IR21" s="7"/>
    </row>
    <row r="22" s="6" customFormat="true" ht="20.25" hidden="false" customHeight="true" outlineLevel="0" collapsed="false">
      <c r="A22" s="120" t="str">
        <f aca="false">TEXT(B22,"TTTT")</f>
        <v>Dienstag</v>
      </c>
      <c r="B22" s="132" t="n">
        <f aca="false">($A$19+ROW(B3)-1)*(MONTH(B21+1)=MONTH($A$19))</f>
        <v>43284</v>
      </c>
      <c r="C22" s="133"/>
      <c r="D22" s="134"/>
      <c r="E22" s="124" t="n">
        <f aca="false">IF(OR(A22="Samstag",A22="Sonntag",C22="UU"),"", IF(C22="SV",D22, IF(OR($E$15="",B22&lt;$E$15),IF($N$11=0,HLOOKUP($A22,$I$9:$M$10,2,0),IF($N$11=$F$10,HLOOKUP($A22,$I$9:$M$11,3,0),"FEHLER")), IF($N$15=0,HLOOKUP($A22,$I$13:$M$14,2,0),IF($N$15=$F$14,HLOOKUP($A22,$I$13:$M$15,3,0),"FEHLER")))))</f>
        <v>0</v>
      </c>
      <c r="F22" s="125"/>
      <c r="G22" s="125"/>
      <c r="H22" s="125"/>
      <c r="I22" s="126" t="n">
        <f aca="false">IF(OR(C22="K",C22="U",C22="F"),E22,IF(C22="SU",IF(H22="",D22,((V22-T22)-U22)+D22),IF(AND(H22="",E22=""),0,(V22-T22)-U22)))</f>
        <v>0</v>
      </c>
      <c r="J22" s="126" t="n">
        <f aca="false">IF(E22="",I22,I22-E22)</f>
        <v>0</v>
      </c>
      <c r="K22" s="127" t="n">
        <f aca="false">SUM(K21,J22)</f>
        <v>0</v>
      </c>
      <c r="L22" s="135"/>
      <c r="M22" s="135"/>
      <c r="N22" s="135"/>
      <c r="O22" s="135"/>
      <c r="P22" s="135"/>
      <c r="Q22" s="129" t="n">
        <f aca="false">IF($G$15=FALSE(),FALSE(),IF($B22&gt;=$E$15,TRUE(),FALSE()))</f>
        <v>0</v>
      </c>
      <c r="R22" s="129"/>
      <c r="S22" s="130" t="n">
        <f aca="false">IF(E22="",0,INT(E22)+((E22-INT(E22))/100*60))</f>
        <v>0</v>
      </c>
      <c r="T22" s="130" t="n">
        <f aca="false">IF(F22="",0,INT(F22)+((F22-INT(F22))*100/60))</f>
        <v>0</v>
      </c>
      <c r="U22" s="130" t="n">
        <f aca="false">IF(G22="",0,INT(G22)+((G22-INT(G22))*100/60))</f>
        <v>0</v>
      </c>
      <c r="V22" s="130" t="n">
        <f aca="false">IF(H22="",0,INT(H22)+((H22-INT(H22))*100/60))</f>
        <v>0</v>
      </c>
      <c r="W22" s="130" t="n">
        <f aca="false">IF(I22="","",INT(I22)+((I22-INT(I22))/100*60))</f>
        <v>0</v>
      </c>
      <c r="X22" s="130" t="n">
        <f aca="false">IF(J22="","",INT(J22)+((J22-INT(J22))/100*60))</f>
        <v>0</v>
      </c>
      <c r="Y22" s="130" t="n">
        <f aca="false">IF(K22="","",INT(K22)+((K22-INT(K22))/100*60))</f>
        <v>0</v>
      </c>
      <c r="Z22" s="130"/>
      <c r="AA22" s="4"/>
      <c r="AB22" s="4"/>
      <c r="AC22" s="1"/>
      <c r="AD22" s="5"/>
      <c r="AE22" s="131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7"/>
      <c r="BL22" s="7"/>
      <c r="BM22" s="7"/>
      <c r="BN22" s="7"/>
      <c r="BO22" s="7"/>
      <c r="BP22" s="7"/>
      <c r="BQ22" s="7"/>
      <c r="BR22" s="7"/>
      <c r="BS22" s="7"/>
      <c r="BT22" s="7"/>
      <c r="BU22" s="7"/>
      <c r="BV22" s="7"/>
      <c r="BW22" s="7"/>
      <c r="BX22" s="7"/>
      <c r="BY22" s="7"/>
      <c r="BZ22" s="7"/>
      <c r="CA22" s="7"/>
      <c r="CB22" s="7"/>
      <c r="CC22" s="7"/>
      <c r="CD22" s="7"/>
      <c r="CE22" s="7"/>
      <c r="CF22" s="7"/>
      <c r="CG22" s="7"/>
      <c r="CH22" s="7"/>
      <c r="CI22" s="7"/>
      <c r="CJ22" s="7"/>
      <c r="CK22" s="7"/>
      <c r="CL22" s="7"/>
      <c r="CM22" s="7"/>
      <c r="CN22" s="7"/>
      <c r="CO22" s="7"/>
      <c r="CP22" s="7"/>
      <c r="CQ22" s="7"/>
      <c r="CR22" s="7"/>
      <c r="CS22" s="7"/>
      <c r="CT22" s="7"/>
      <c r="CU22" s="7"/>
      <c r="CV22" s="7"/>
      <c r="CW22" s="7"/>
      <c r="CX22" s="7"/>
      <c r="CY22" s="7"/>
      <c r="CZ22" s="7"/>
      <c r="DA22" s="7"/>
      <c r="DB22" s="7"/>
      <c r="DC22" s="7"/>
      <c r="DD22" s="7"/>
      <c r="DE22" s="7"/>
      <c r="DF22" s="7"/>
      <c r="DG22" s="7"/>
      <c r="DH22" s="7"/>
      <c r="DI22" s="7"/>
      <c r="DJ22" s="7"/>
      <c r="DK22" s="7"/>
      <c r="DL22" s="7"/>
      <c r="DM22" s="7"/>
      <c r="DN22" s="7"/>
      <c r="DO22" s="7"/>
      <c r="DP22" s="7"/>
      <c r="DQ22" s="7"/>
      <c r="DR22" s="7"/>
      <c r="DS22" s="7"/>
      <c r="DT22" s="7"/>
      <c r="DU22" s="7"/>
      <c r="DV22" s="7"/>
      <c r="DW22" s="7"/>
      <c r="DX22" s="7"/>
      <c r="DY22" s="7"/>
      <c r="DZ22" s="7"/>
      <c r="EA22" s="7"/>
      <c r="EB22" s="7"/>
      <c r="EC22" s="7"/>
      <c r="ED22" s="7"/>
      <c r="EE22" s="7"/>
      <c r="EF22" s="7"/>
      <c r="EG22" s="7"/>
      <c r="EH22" s="7"/>
      <c r="EI22" s="7"/>
      <c r="EJ22" s="7"/>
      <c r="EK22" s="7"/>
      <c r="EL22" s="7"/>
      <c r="EM22" s="7"/>
      <c r="EN22" s="7"/>
      <c r="EO22" s="7"/>
      <c r="EP22" s="7"/>
      <c r="EQ22" s="7"/>
      <c r="ER22" s="7"/>
      <c r="ES22" s="7"/>
      <c r="ET22" s="7"/>
      <c r="EU22" s="7"/>
      <c r="EV22" s="7"/>
      <c r="EW22" s="7"/>
      <c r="EX22" s="7"/>
      <c r="EY22" s="7"/>
      <c r="EZ22" s="7"/>
      <c r="FA22" s="7"/>
      <c r="FB22" s="7"/>
      <c r="FC22" s="7"/>
      <c r="FD22" s="7"/>
      <c r="FE22" s="7"/>
      <c r="FF22" s="7"/>
      <c r="FG22" s="7"/>
      <c r="FH22" s="7"/>
      <c r="FI22" s="7"/>
      <c r="FJ22" s="7"/>
      <c r="FK22" s="7"/>
      <c r="FL22" s="7"/>
      <c r="FM22" s="7"/>
      <c r="FN22" s="7"/>
      <c r="FO22" s="7"/>
      <c r="FP22" s="7"/>
      <c r="FQ22" s="7"/>
      <c r="FR22" s="7"/>
      <c r="FS22" s="7"/>
      <c r="FT22" s="7"/>
      <c r="FU22" s="7"/>
      <c r="FV22" s="7"/>
      <c r="FW22" s="7"/>
      <c r="FX22" s="7"/>
      <c r="FY22" s="7"/>
      <c r="FZ22" s="7"/>
      <c r="GA22" s="7"/>
      <c r="GB22" s="7"/>
      <c r="GC22" s="7"/>
      <c r="GD22" s="7"/>
      <c r="GE22" s="7"/>
      <c r="GF22" s="7"/>
      <c r="GG22" s="7"/>
      <c r="GH22" s="7"/>
      <c r="GI22" s="7"/>
      <c r="GJ22" s="7"/>
      <c r="GK22" s="7"/>
      <c r="GL22" s="7"/>
      <c r="GM22" s="7"/>
      <c r="GN22" s="7"/>
      <c r="GO22" s="7"/>
      <c r="GP22" s="7"/>
      <c r="GQ22" s="7"/>
      <c r="GR22" s="7"/>
      <c r="GS22" s="7"/>
      <c r="GT22" s="7"/>
      <c r="GU22" s="7"/>
      <c r="GV22" s="7"/>
      <c r="GW22" s="7"/>
      <c r="GX22" s="7"/>
      <c r="GY22" s="7"/>
      <c r="GZ22" s="7"/>
      <c r="HA22" s="7"/>
      <c r="HB22" s="7"/>
      <c r="HC22" s="7"/>
      <c r="HD22" s="7"/>
      <c r="HE22" s="7"/>
      <c r="HF22" s="7"/>
      <c r="HG22" s="7"/>
      <c r="HH22" s="7"/>
      <c r="HI22" s="7"/>
      <c r="HJ22" s="7"/>
      <c r="HK22" s="7"/>
      <c r="HL22" s="7"/>
      <c r="HM22" s="7"/>
      <c r="HN22" s="7"/>
      <c r="HO22" s="7"/>
      <c r="HP22" s="7"/>
      <c r="HQ22" s="7"/>
      <c r="HR22" s="7"/>
      <c r="HS22" s="7"/>
      <c r="HT22" s="7"/>
      <c r="HU22" s="7"/>
      <c r="HV22" s="7"/>
      <c r="HW22" s="7"/>
      <c r="HX22" s="7"/>
      <c r="HY22" s="7"/>
      <c r="HZ22" s="7"/>
      <c r="IA22" s="7"/>
      <c r="IB22" s="7"/>
      <c r="IC22" s="7"/>
      <c r="ID22" s="7"/>
      <c r="IE22" s="7"/>
      <c r="IF22" s="7"/>
      <c r="IG22" s="7"/>
      <c r="IH22" s="7"/>
      <c r="II22" s="7"/>
      <c r="IJ22" s="7"/>
      <c r="IK22" s="7"/>
      <c r="IL22" s="7"/>
      <c r="IM22" s="7"/>
      <c r="IN22" s="7"/>
      <c r="IO22" s="7"/>
      <c r="IP22" s="7"/>
      <c r="IQ22" s="7"/>
      <c r="IR22" s="7"/>
    </row>
    <row r="23" s="6" customFormat="true" ht="20.25" hidden="false" customHeight="true" outlineLevel="0" collapsed="false">
      <c r="A23" s="120" t="str">
        <f aca="false">TEXT(B23,"TTTT")</f>
        <v>Mittwoch</v>
      </c>
      <c r="B23" s="132" t="n">
        <f aca="false">($A$19+ROW(B4)-1)*(MONTH(B22+1)=MONTH($A$19))</f>
        <v>43285</v>
      </c>
      <c r="C23" s="133"/>
      <c r="D23" s="134"/>
      <c r="E23" s="124" t="n">
        <f aca="false">IF(OR(A23="Samstag",A23="Sonntag",C23="UU"),"", IF(C23="SV",D23, IF(OR($E$15="",B23&lt;$E$15),IF($N$11=0,HLOOKUP($A23,$I$9:$M$10,2,0),IF($N$11=$F$10,HLOOKUP($A23,$I$9:$M$11,3,0),"FEHLER")), IF($N$15=0,HLOOKUP($A23,$I$13:$M$14,2,0),IF($N$15=$F$14,HLOOKUP($A23,$I$13:$M$15,3,0),"FEHLER")))))</f>
        <v>0</v>
      </c>
      <c r="F23" s="125"/>
      <c r="G23" s="125"/>
      <c r="H23" s="125"/>
      <c r="I23" s="126" t="n">
        <f aca="false">IF(OR(C23="K",C23="U",C23="F"),E23,IF(C23="SU",IF(H23="",D23,((V23-T23)-U23)+D23),IF(AND(H23="",E23=""),0,(V23-T23)-U23)))</f>
        <v>0</v>
      </c>
      <c r="J23" s="126" t="n">
        <f aca="false">IF(E23="",I23,I23-E23)</f>
        <v>0</v>
      </c>
      <c r="K23" s="127" t="n">
        <f aca="false">SUM(K22,J23)</f>
        <v>0</v>
      </c>
      <c r="L23" s="135"/>
      <c r="M23" s="135"/>
      <c r="N23" s="135"/>
      <c r="O23" s="135"/>
      <c r="P23" s="135"/>
      <c r="Q23" s="129" t="n">
        <f aca="false">IF($G$15=FALSE(),FALSE(),IF($B23&gt;=$E$15,TRUE(),FALSE()))</f>
        <v>0</v>
      </c>
      <c r="R23" s="129"/>
      <c r="S23" s="130" t="n">
        <f aca="false">IF(E23="",0,INT(E23)+((E23-INT(E23))/100*60))</f>
        <v>0</v>
      </c>
      <c r="T23" s="130" t="n">
        <f aca="false">IF(F23="",0,INT(F23)+((F23-INT(F23))*100/60))</f>
        <v>0</v>
      </c>
      <c r="U23" s="130" t="n">
        <f aca="false">IF(G23="",0,INT(G23)+((G23-INT(G23))*100/60))</f>
        <v>0</v>
      </c>
      <c r="V23" s="130" t="n">
        <f aca="false">IF(H23="",0,INT(H23)+((H23-INT(H23))*100/60))</f>
        <v>0</v>
      </c>
      <c r="W23" s="130" t="n">
        <f aca="false">IF(I23="","",INT(I23)+((I23-INT(I23))/100*60))</f>
        <v>0</v>
      </c>
      <c r="X23" s="130" t="n">
        <f aca="false">IF(J23="","",INT(J23)+((J23-INT(J23))/100*60))</f>
        <v>0</v>
      </c>
      <c r="Y23" s="130" t="n">
        <f aca="false">IF(K23="","",INT(K23)+((K23-INT(K23))/100*60))</f>
        <v>0</v>
      </c>
      <c r="Z23" s="130"/>
      <c r="AA23" s="4"/>
      <c r="AB23" s="4"/>
      <c r="AC23" s="1"/>
      <c r="AD23" s="5"/>
      <c r="AE23" s="131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  <c r="BJ23" s="7"/>
      <c r="BK23" s="7"/>
      <c r="BL23" s="7"/>
      <c r="BM23" s="7"/>
      <c r="BN23" s="7"/>
      <c r="BO23" s="7"/>
      <c r="BP23" s="7"/>
      <c r="BQ23" s="7"/>
      <c r="BR23" s="7"/>
      <c r="BS23" s="7"/>
      <c r="BT23" s="7"/>
      <c r="BU23" s="7"/>
      <c r="BV23" s="7"/>
      <c r="BW23" s="7"/>
      <c r="BX23" s="7"/>
      <c r="BY23" s="7"/>
      <c r="BZ23" s="7"/>
      <c r="CA23" s="7"/>
      <c r="CB23" s="7"/>
      <c r="CC23" s="7"/>
      <c r="CD23" s="7"/>
      <c r="CE23" s="7"/>
      <c r="CF23" s="7"/>
      <c r="CG23" s="7"/>
      <c r="CH23" s="7"/>
      <c r="CI23" s="7"/>
      <c r="CJ23" s="7"/>
      <c r="CK23" s="7"/>
      <c r="CL23" s="7"/>
      <c r="CM23" s="7"/>
      <c r="CN23" s="7"/>
      <c r="CO23" s="7"/>
      <c r="CP23" s="7"/>
      <c r="CQ23" s="7"/>
      <c r="CR23" s="7"/>
      <c r="CS23" s="7"/>
      <c r="CT23" s="7"/>
      <c r="CU23" s="7"/>
      <c r="CV23" s="7"/>
      <c r="CW23" s="7"/>
      <c r="CX23" s="7"/>
      <c r="CY23" s="7"/>
      <c r="CZ23" s="7"/>
      <c r="DA23" s="7"/>
      <c r="DB23" s="7"/>
      <c r="DC23" s="7"/>
      <c r="DD23" s="7"/>
      <c r="DE23" s="7"/>
      <c r="DF23" s="7"/>
      <c r="DG23" s="7"/>
      <c r="DH23" s="7"/>
      <c r="DI23" s="7"/>
      <c r="DJ23" s="7"/>
      <c r="DK23" s="7"/>
      <c r="DL23" s="7"/>
      <c r="DM23" s="7"/>
      <c r="DN23" s="7"/>
      <c r="DO23" s="7"/>
      <c r="DP23" s="7"/>
      <c r="DQ23" s="7"/>
      <c r="DR23" s="7"/>
      <c r="DS23" s="7"/>
      <c r="DT23" s="7"/>
      <c r="DU23" s="7"/>
      <c r="DV23" s="7"/>
      <c r="DW23" s="7"/>
      <c r="DX23" s="7"/>
      <c r="DY23" s="7"/>
      <c r="DZ23" s="7"/>
      <c r="EA23" s="7"/>
      <c r="EB23" s="7"/>
      <c r="EC23" s="7"/>
      <c r="ED23" s="7"/>
      <c r="EE23" s="7"/>
      <c r="EF23" s="7"/>
      <c r="EG23" s="7"/>
      <c r="EH23" s="7"/>
      <c r="EI23" s="7"/>
      <c r="EJ23" s="7"/>
      <c r="EK23" s="7"/>
      <c r="EL23" s="7"/>
      <c r="EM23" s="7"/>
      <c r="EN23" s="7"/>
      <c r="EO23" s="7"/>
      <c r="EP23" s="7"/>
      <c r="EQ23" s="7"/>
      <c r="ER23" s="7"/>
      <c r="ES23" s="7"/>
      <c r="ET23" s="7"/>
      <c r="EU23" s="7"/>
      <c r="EV23" s="7"/>
      <c r="EW23" s="7"/>
      <c r="EX23" s="7"/>
      <c r="EY23" s="7"/>
      <c r="EZ23" s="7"/>
      <c r="FA23" s="7"/>
      <c r="FB23" s="7"/>
      <c r="FC23" s="7"/>
      <c r="FD23" s="7"/>
      <c r="FE23" s="7"/>
      <c r="FF23" s="7"/>
      <c r="FG23" s="7"/>
      <c r="FH23" s="7"/>
      <c r="FI23" s="7"/>
      <c r="FJ23" s="7"/>
      <c r="FK23" s="7"/>
      <c r="FL23" s="7"/>
      <c r="FM23" s="7"/>
      <c r="FN23" s="7"/>
      <c r="FO23" s="7"/>
      <c r="FP23" s="7"/>
      <c r="FQ23" s="7"/>
      <c r="FR23" s="7"/>
      <c r="FS23" s="7"/>
      <c r="FT23" s="7"/>
      <c r="FU23" s="7"/>
      <c r="FV23" s="7"/>
      <c r="FW23" s="7"/>
      <c r="FX23" s="7"/>
      <c r="FY23" s="7"/>
      <c r="FZ23" s="7"/>
      <c r="GA23" s="7"/>
      <c r="GB23" s="7"/>
      <c r="GC23" s="7"/>
      <c r="GD23" s="7"/>
      <c r="GE23" s="7"/>
      <c r="GF23" s="7"/>
      <c r="GG23" s="7"/>
      <c r="GH23" s="7"/>
      <c r="GI23" s="7"/>
      <c r="GJ23" s="7"/>
      <c r="GK23" s="7"/>
      <c r="GL23" s="7"/>
      <c r="GM23" s="7"/>
      <c r="GN23" s="7"/>
      <c r="GO23" s="7"/>
      <c r="GP23" s="7"/>
      <c r="GQ23" s="7"/>
      <c r="GR23" s="7"/>
      <c r="GS23" s="7"/>
      <c r="GT23" s="7"/>
      <c r="GU23" s="7"/>
      <c r="GV23" s="7"/>
      <c r="GW23" s="7"/>
      <c r="GX23" s="7"/>
      <c r="GY23" s="7"/>
      <c r="GZ23" s="7"/>
      <c r="HA23" s="7"/>
      <c r="HB23" s="7"/>
      <c r="HC23" s="7"/>
      <c r="HD23" s="7"/>
      <c r="HE23" s="7"/>
      <c r="HF23" s="7"/>
      <c r="HG23" s="7"/>
      <c r="HH23" s="7"/>
      <c r="HI23" s="7"/>
      <c r="HJ23" s="7"/>
      <c r="HK23" s="7"/>
      <c r="HL23" s="7"/>
      <c r="HM23" s="7"/>
      <c r="HN23" s="7"/>
      <c r="HO23" s="7"/>
      <c r="HP23" s="7"/>
      <c r="HQ23" s="7"/>
      <c r="HR23" s="7"/>
      <c r="HS23" s="7"/>
      <c r="HT23" s="7"/>
      <c r="HU23" s="7"/>
      <c r="HV23" s="7"/>
      <c r="HW23" s="7"/>
      <c r="HX23" s="7"/>
      <c r="HY23" s="7"/>
      <c r="HZ23" s="7"/>
      <c r="IA23" s="7"/>
      <c r="IB23" s="7"/>
      <c r="IC23" s="7"/>
      <c r="ID23" s="7"/>
      <c r="IE23" s="7"/>
      <c r="IF23" s="7"/>
      <c r="IG23" s="7"/>
      <c r="IH23" s="7"/>
      <c r="II23" s="7"/>
      <c r="IJ23" s="7"/>
      <c r="IK23" s="7"/>
      <c r="IL23" s="7"/>
      <c r="IM23" s="7"/>
      <c r="IN23" s="7"/>
      <c r="IO23" s="7"/>
      <c r="IP23" s="7"/>
      <c r="IQ23" s="7"/>
      <c r="IR23" s="7"/>
    </row>
    <row r="24" s="6" customFormat="true" ht="20.25" hidden="false" customHeight="true" outlineLevel="0" collapsed="false">
      <c r="A24" s="120" t="str">
        <f aca="false">TEXT(B24,"TTTT")</f>
        <v>Donnerstag</v>
      </c>
      <c r="B24" s="132" t="n">
        <f aca="false">($A$19+ROW(B5)-1)*(MONTH(B23+1)=MONTH($A$19))</f>
        <v>43286</v>
      </c>
      <c r="C24" s="133"/>
      <c r="D24" s="134"/>
      <c r="E24" s="124" t="n">
        <f aca="false">IF(OR(A24="Samstag",A24="Sonntag",C24="UU"),"", IF(C24="SV",D24, IF(OR($E$15="",B24&lt;$E$15),IF($N$11=0,HLOOKUP($A24,$I$9:$M$10,2,0),IF($N$11=$F$10,HLOOKUP($A24,$I$9:$M$11,3,0),"FEHLER")), IF($N$15=0,HLOOKUP($A24,$I$13:$M$14,2,0),IF($N$15=$F$14,HLOOKUP($A24,$I$13:$M$15,3,0),"FEHLER")))))</f>
        <v>0</v>
      </c>
      <c r="F24" s="125"/>
      <c r="G24" s="125"/>
      <c r="H24" s="125"/>
      <c r="I24" s="126" t="n">
        <f aca="false">IF(OR(C24="K",C24="U",C24="F"),E24,IF(C24="SU",IF(H24="",D24,((V24-T24)-U24)+D24),IF(AND(H24="",E24=""),0,(V24-T24)-U24)))</f>
        <v>0</v>
      </c>
      <c r="J24" s="126" t="n">
        <f aca="false">IF(E24="",I24,I24-E24)</f>
        <v>0</v>
      </c>
      <c r="K24" s="127" t="n">
        <f aca="false">SUM(K23,J24)</f>
        <v>0</v>
      </c>
      <c r="L24" s="135"/>
      <c r="M24" s="135"/>
      <c r="N24" s="135"/>
      <c r="O24" s="135"/>
      <c r="P24" s="135"/>
      <c r="Q24" s="129" t="n">
        <f aca="false">IF($G$15=FALSE(),FALSE(),IF($B24&gt;=$E$15,TRUE(),FALSE()))</f>
        <v>0</v>
      </c>
      <c r="R24" s="129"/>
      <c r="S24" s="130" t="n">
        <f aca="false">IF(E24="",0,INT(E24)+((E24-INT(E24))/100*60))</f>
        <v>0</v>
      </c>
      <c r="T24" s="130" t="n">
        <f aca="false">IF(F24="",0,INT(F24)+((F24-INT(F24))*100/60))</f>
        <v>0</v>
      </c>
      <c r="U24" s="130" t="n">
        <f aca="false">IF(G24="",0,INT(G24)+((G24-INT(G24))*100/60))</f>
        <v>0</v>
      </c>
      <c r="V24" s="130" t="n">
        <f aca="false">IF(H24="",0,INT(H24)+((H24-INT(H24))*100/60))</f>
        <v>0</v>
      </c>
      <c r="W24" s="130" t="n">
        <f aca="false">IF(I24="","",INT(I24)+((I24-INT(I24))/100*60))</f>
        <v>0</v>
      </c>
      <c r="X24" s="130" t="n">
        <f aca="false">IF(J24="","",INT(J24)+((J24-INT(J24))/100*60))</f>
        <v>0</v>
      </c>
      <c r="Y24" s="130" t="n">
        <f aca="false">IF(K24="","",INT(K24)+((K24-INT(K24))/100*60))</f>
        <v>0</v>
      </c>
      <c r="Z24" s="130"/>
      <c r="AA24" s="4"/>
      <c r="AB24" s="4"/>
      <c r="AC24" s="1"/>
      <c r="AD24" s="5"/>
      <c r="AE24" s="131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7"/>
      <c r="BL24" s="7"/>
      <c r="BM24" s="7"/>
      <c r="BN24" s="7"/>
      <c r="BO24" s="7"/>
      <c r="BP24" s="7"/>
      <c r="BQ24" s="7"/>
      <c r="BR24" s="7"/>
      <c r="BS24" s="7"/>
      <c r="BT24" s="7"/>
      <c r="BU24" s="7"/>
      <c r="BV24" s="7"/>
      <c r="BW24" s="7"/>
      <c r="BX24" s="7"/>
      <c r="BY24" s="7"/>
      <c r="BZ24" s="7"/>
      <c r="CA24" s="7"/>
      <c r="CB24" s="7"/>
      <c r="CC24" s="7"/>
      <c r="CD24" s="7"/>
      <c r="CE24" s="7"/>
      <c r="CF24" s="7"/>
      <c r="CG24" s="7"/>
      <c r="CH24" s="7"/>
      <c r="CI24" s="7"/>
      <c r="CJ24" s="7"/>
      <c r="CK24" s="7"/>
      <c r="CL24" s="7"/>
      <c r="CM24" s="7"/>
      <c r="CN24" s="7"/>
      <c r="CO24" s="7"/>
      <c r="CP24" s="7"/>
      <c r="CQ24" s="7"/>
      <c r="CR24" s="7"/>
      <c r="CS24" s="7"/>
      <c r="CT24" s="7"/>
      <c r="CU24" s="7"/>
      <c r="CV24" s="7"/>
      <c r="CW24" s="7"/>
      <c r="CX24" s="7"/>
      <c r="CY24" s="7"/>
      <c r="CZ24" s="7"/>
      <c r="DA24" s="7"/>
      <c r="DB24" s="7"/>
      <c r="DC24" s="7"/>
      <c r="DD24" s="7"/>
      <c r="DE24" s="7"/>
      <c r="DF24" s="7"/>
      <c r="DG24" s="7"/>
      <c r="DH24" s="7"/>
      <c r="DI24" s="7"/>
      <c r="DJ24" s="7"/>
      <c r="DK24" s="7"/>
      <c r="DL24" s="7"/>
      <c r="DM24" s="7"/>
      <c r="DN24" s="7"/>
      <c r="DO24" s="7"/>
      <c r="DP24" s="7"/>
      <c r="DQ24" s="7"/>
      <c r="DR24" s="7"/>
      <c r="DS24" s="7"/>
      <c r="DT24" s="7"/>
      <c r="DU24" s="7"/>
      <c r="DV24" s="7"/>
      <c r="DW24" s="7"/>
      <c r="DX24" s="7"/>
      <c r="DY24" s="7"/>
      <c r="DZ24" s="7"/>
      <c r="EA24" s="7"/>
      <c r="EB24" s="7"/>
      <c r="EC24" s="7"/>
      <c r="ED24" s="7"/>
      <c r="EE24" s="7"/>
      <c r="EF24" s="7"/>
      <c r="EG24" s="7"/>
      <c r="EH24" s="7"/>
      <c r="EI24" s="7"/>
      <c r="EJ24" s="7"/>
      <c r="EK24" s="7"/>
      <c r="EL24" s="7"/>
      <c r="EM24" s="7"/>
      <c r="EN24" s="7"/>
      <c r="EO24" s="7"/>
      <c r="EP24" s="7"/>
      <c r="EQ24" s="7"/>
      <c r="ER24" s="7"/>
      <c r="ES24" s="7"/>
      <c r="ET24" s="7"/>
      <c r="EU24" s="7"/>
      <c r="EV24" s="7"/>
      <c r="EW24" s="7"/>
      <c r="EX24" s="7"/>
      <c r="EY24" s="7"/>
      <c r="EZ24" s="7"/>
      <c r="FA24" s="7"/>
      <c r="FB24" s="7"/>
      <c r="FC24" s="7"/>
      <c r="FD24" s="7"/>
      <c r="FE24" s="7"/>
      <c r="FF24" s="7"/>
      <c r="FG24" s="7"/>
      <c r="FH24" s="7"/>
      <c r="FI24" s="7"/>
      <c r="FJ24" s="7"/>
      <c r="FK24" s="7"/>
      <c r="FL24" s="7"/>
      <c r="FM24" s="7"/>
      <c r="FN24" s="7"/>
      <c r="FO24" s="7"/>
      <c r="FP24" s="7"/>
      <c r="FQ24" s="7"/>
      <c r="FR24" s="7"/>
      <c r="FS24" s="7"/>
      <c r="FT24" s="7"/>
      <c r="FU24" s="7"/>
      <c r="FV24" s="7"/>
      <c r="FW24" s="7"/>
      <c r="FX24" s="7"/>
      <c r="FY24" s="7"/>
      <c r="FZ24" s="7"/>
      <c r="GA24" s="7"/>
      <c r="GB24" s="7"/>
      <c r="GC24" s="7"/>
      <c r="GD24" s="7"/>
      <c r="GE24" s="7"/>
      <c r="GF24" s="7"/>
      <c r="GG24" s="7"/>
      <c r="GH24" s="7"/>
      <c r="GI24" s="7"/>
      <c r="GJ24" s="7"/>
      <c r="GK24" s="7"/>
      <c r="GL24" s="7"/>
      <c r="GM24" s="7"/>
      <c r="GN24" s="7"/>
      <c r="GO24" s="7"/>
      <c r="GP24" s="7"/>
      <c r="GQ24" s="7"/>
      <c r="GR24" s="7"/>
      <c r="GS24" s="7"/>
      <c r="GT24" s="7"/>
      <c r="GU24" s="7"/>
      <c r="GV24" s="7"/>
      <c r="GW24" s="7"/>
      <c r="GX24" s="7"/>
      <c r="GY24" s="7"/>
      <c r="GZ24" s="7"/>
      <c r="HA24" s="7"/>
      <c r="HB24" s="7"/>
      <c r="HC24" s="7"/>
      <c r="HD24" s="7"/>
      <c r="HE24" s="7"/>
      <c r="HF24" s="7"/>
      <c r="HG24" s="7"/>
      <c r="HH24" s="7"/>
      <c r="HI24" s="7"/>
      <c r="HJ24" s="7"/>
      <c r="HK24" s="7"/>
      <c r="HL24" s="7"/>
      <c r="HM24" s="7"/>
      <c r="HN24" s="7"/>
      <c r="HO24" s="7"/>
      <c r="HP24" s="7"/>
      <c r="HQ24" s="7"/>
      <c r="HR24" s="7"/>
      <c r="HS24" s="7"/>
      <c r="HT24" s="7"/>
      <c r="HU24" s="7"/>
      <c r="HV24" s="7"/>
      <c r="HW24" s="7"/>
      <c r="HX24" s="7"/>
      <c r="HY24" s="7"/>
      <c r="HZ24" s="7"/>
      <c r="IA24" s="7"/>
      <c r="IB24" s="7"/>
      <c r="IC24" s="7"/>
      <c r="ID24" s="7"/>
      <c r="IE24" s="7"/>
      <c r="IF24" s="7"/>
      <c r="IG24" s="7"/>
      <c r="IH24" s="7"/>
      <c r="II24" s="7"/>
      <c r="IJ24" s="7"/>
      <c r="IK24" s="7"/>
      <c r="IL24" s="7"/>
      <c r="IM24" s="7"/>
      <c r="IN24" s="7"/>
      <c r="IO24" s="7"/>
      <c r="IP24" s="7"/>
      <c r="IQ24" s="7"/>
      <c r="IR24" s="7"/>
    </row>
    <row r="25" s="6" customFormat="true" ht="20.25" hidden="false" customHeight="true" outlineLevel="0" collapsed="false">
      <c r="A25" s="120" t="str">
        <f aca="false">TEXT(B25,"TTTT")</f>
        <v>Freitag</v>
      </c>
      <c r="B25" s="132" t="n">
        <f aca="false">($A$19+ROW(B6)-1)*(MONTH(B24+1)=MONTH($A$19))</f>
        <v>43287</v>
      </c>
      <c r="C25" s="133"/>
      <c r="D25" s="134"/>
      <c r="E25" s="124" t="n">
        <f aca="false">IF(OR(A25="Samstag",A25="Sonntag",C25="UU"),"", IF(C25="SV",D25, IF(OR($E$15="",B25&lt;$E$15),IF($N$11=0,HLOOKUP($A25,$I$9:$M$10,2,0),IF($N$11=$F$10,HLOOKUP($A25,$I$9:$M$11,3,0),"FEHLER")), IF($N$15=0,HLOOKUP($A25,$I$13:$M$14,2,0),IF($N$15=$F$14,HLOOKUP($A25,$I$13:$M$15,3,0),"FEHLER")))))</f>
        <v>0</v>
      </c>
      <c r="F25" s="125"/>
      <c r="G25" s="125"/>
      <c r="H25" s="125"/>
      <c r="I25" s="126" t="n">
        <f aca="false">IF(OR(C25="K",C25="U",C25="F"),E25,IF(C25="SU",IF(H25="",D25,((V25-T25)-U25)+D25),IF(AND(H25="",E25=""),0,(V25-T25)-U25)))</f>
        <v>0</v>
      </c>
      <c r="J25" s="126" t="n">
        <f aca="false">IF(E25="",I25,I25-E25)</f>
        <v>0</v>
      </c>
      <c r="K25" s="127" t="n">
        <f aca="false">SUM(K24,J25)</f>
        <v>0</v>
      </c>
      <c r="L25" s="135"/>
      <c r="M25" s="135"/>
      <c r="N25" s="135"/>
      <c r="O25" s="135"/>
      <c r="P25" s="135"/>
      <c r="Q25" s="129" t="n">
        <f aca="false">IF($G$15=FALSE(),FALSE(),IF($B25&gt;=$E$15,TRUE(),FALSE()))</f>
        <v>0</v>
      </c>
      <c r="R25" s="129"/>
      <c r="S25" s="130" t="n">
        <f aca="false">IF(E25="",0,INT(E25)+((E25-INT(E25))/100*60))</f>
        <v>0</v>
      </c>
      <c r="T25" s="130" t="n">
        <f aca="false">IF(F25="",0,INT(F25)+((F25-INT(F25))*100/60))</f>
        <v>0</v>
      </c>
      <c r="U25" s="130" t="n">
        <f aca="false">IF(G25="",0,INT(G25)+((G25-INT(G25))*100/60))</f>
        <v>0</v>
      </c>
      <c r="V25" s="130" t="n">
        <f aca="false">IF(H25="",0,INT(H25)+((H25-INT(H25))*100/60))</f>
        <v>0</v>
      </c>
      <c r="W25" s="130" t="n">
        <f aca="false">IF(I25="","",INT(I25)+((I25-INT(I25))/100*60))</f>
        <v>0</v>
      </c>
      <c r="X25" s="130" t="n">
        <f aca="false">IF(J25="","",INT(J25)+((J25-INT(J25))/100*60))</f>
        <v>0</v>
      </c>
      <c r="Y25" s="130" t="n">
        <f aca="false">IF(K25="","",INT(K25)+((K25-INT(K25))/100*60))</f>
        <v>0</v>
      </c>
      <c r="Z25" s="130"/>
      <c r="AA25" s="4"/>
      <c r="AB25" s="4"/>
      <c r="AC25" s="1"/>
      <c r="AD25" s="5"/>
      <c r="AE25" s="131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  <c r="BJ25" s="7"/>
      <c r="BK25" s="7"/>
      <c r="BL25" s="7"/>
      <c r="BM25" s="7"/>
      <c r="BN25" s="7"/>
      <c r="BO25" s="7"/>
      <c r="BP25" s="7"/>
      <c r="BQ25" s="7"/>
      <c r="BR25" s="7"/>
      <c r="BS25" s="7"/>
      <c r="BT25" s="7"/>
      <c r="BU25" s="7"/>
      <c r="BV25" s="7"/>
      <c r="BW25" s="7"/>
      <c r="BX25" s="7"/>
      <c r="BY25" s="7"/>
      <c r="BZ25" s="7"/>
      <c r="CA25" s="7"/>
      <c r="CB25" s="7"/>
      <c r="CC25" s="7"/>
      <c r="CD25" s="7"/>
      <c r="CE25" s="7"/>
      <c r="CF25" s="7"/>
      <c r="CG25" s="7"/>
      <c r="CH25" s="7"/>
      <c r="CI25" s="7"/>
      <c r="CJ25" s="7"/>
      <c r="CK25" s="7"/>
      <c r="CL25" s="7"/>
      <c r="CM25" s="7"/>
      <c r="CN25" s="7"/>
      <c r="CO25" s="7"/>
      <c r="CP25" s="7"/>
      <c r="CQ25" s="7"/>
      <c r="CR25" s="7"/>
      <c r="CS25" s="7"/>
      <c r="CT25" s="7"/>
      <c r="CU25" s="7"/>
      <c r="CV25" s="7"/>
      <c r="CW25" s="7"/>
      <c r="CX25" s="7"/>
      <c r="CY25" s="7"/>
      <c r="CZ25" s="7"/>
      <c r="DA25" s="7"/>
      <c r="DB25" s="7"/>
      <c r="DC25" s="7"/>
      <c r="DD25" s="7"/>
      <c r="DE25" s="7"/>
      <c r="DF25" s="7"/>
      <c r="DG25" s="7"/>
      <c r="DH25" s="7"/>
      <c r="DI25" s="7"/>
      <c r="DJ25" s="7"/>
      <c r="DK25" s="7"/>
      <c r="DL25" s="7"/>
      <c r="DM25" s="7"/>
      <c r="DN25" s="7"/>
      <c r="DO25" s="7"/>
      <c r="DP25" s="7"/>
      <c r="DQ25" s="7"/>
      <c r="DR25" s="7"/>
      <c r="DS25" s="7"/>
      <c r="DT25" s="7"/>
      <c r="DU25" s="7"/>
      <c r="DV25" s="7"/>
      <c r="DW25" s="7"/>
      <c r="DX25" s="7"/>
      <c r="DY25" s="7"/>
      <c r="DZ25" s="7"/>
      <c r="EA25" s="7"/>
      <c r="EB25" s="7"/>
      <c r="EC25" s="7"/>
      <c r="ED25" s="7"/>
      <c r="EE25" s="7"/>
      <c r="EF25" s="7"/>
      <c r="EG25" s="7"/>
      <c r="EH25" s="7"/>
      <c r="EI25" s="7"/>
      <c r="EJ25" s="7"/>
      <c r="EK25" s="7"/>
      <c r="EL25" s="7"/>
      <c r="EM25" s="7"/>
      <c r="EN25" s="7"/>
      <c r="EO25" s="7"/>
      <c r="EP25" s="7"/>
      <c r="EQ25" s="7"/>
      <c r="ER25" s="7"/>
      <c r="ES25" s="7"/>
      <c r="ET25" s="7"/>
      <c r="EU25" s="7"/>
      <c r="EV25" s="7"/>
      <c r="EW25" s="7"/>
      <c r="EX25" s="7"/>
      <c r="EY25" s="7"/>
      <c r="EZ25" s="7"/>
      <c r="FA25" s="7"/>
      <c r="FB25" s="7"/>
      <c r="FC25" s="7"/>
      <c r="FD25" s="7"/>
      <c r="FE25" s="7"/>
      <c r="FF25" s="7"/>
      <c r="FG25" s="7"/>
      <c r="FH25" s="7"/>
      <c r="FI25" s="7"/>
      <c r="FJ25" s="7"/>
      <c r="FK25" s="7"/>
      <c r="FL25" s="7"/>
      <c r="FM25" s="7"/>
      <c r="FN25" s="7"/>
      <c r="FO25" s="7"/>
      <c r="FP25" s="7"/>
      <c r="FQ25" s="7"/>
      <c r="FR25" s="7"/>
      <c r="FS25" s="7"/>
      <c r="FT25" s="7"/>
      <c r="FU25" s="7"/>
      <c r="FV25" s="7"/>
      <c r="FW25" s="7"/>
      <c r="FX25" s="7"/>
      <c r="FY25" s="7"/>
      <c r="FZ25" s="7"/>
      <c r="GA25" s="7"/>
      <c r="GB25" s="7"/>
      <c r="GC25" s="7"/>
      <c r="GD25" s="7"/>
      <c r="GE25" s="7"/>
      <c r="GF25" s="7"/>
      <c r="GG25" s="7"/>
      <c r="GH25" s="7"/>
      <c r="GI25" s="7"/>
      <c r="GJ25" s="7"/>
      <c r="GK25" s="7"/>
      <c r="GL25" s="7"/>
      <c r="GM25" s="7"/>
      <c r="GN25" s="7"/>
      <c r="GO25" s="7"/>
      <c r="GP25" s="7"/>
      <c r="GQ25" s="7"/>
      <c r="GR25" s="7"/>
      <c r="GS25" s="7"/>
      <c r="GT25" s="7"/>
      <c r="GU25" s="7"/>
      <c r="GV25" s="7"/>
      <c r="GW25" s="7"/>
      <c r="GX25" s="7"/>
      <c r="GY25" s="7"/>
      <c r="GZ25" s="7"/>
      <c r="HA25" s="7"/>
      <c r="HB25" s="7"/>
      <c r="HC25" s="7"/>
      <c r="HD25" s="7"/>
      <c r="HE25" s="7"/>
      <c r="HF25" s="7"/>
      <c r="HG25" s="7"/>
      <c r="HH25" s="7"/>
      <c r="HI25" s="7"/>
      <c r="HJ25" s="7"/>
      <c r="HK25" s="7"/>
      <c r="HL25" s="7"/>
      <c r="HM25" s="7"/>
      <c r="HN25" s="7"/>
      <c r="HO25" s="7"/>
      <c r="HP25" s="7"/>
      <c r="HQ25" s="7"/>
      <c r="HR25" s="7"/>
      <c r="HS25" s="7"/>
      <c r="HT25" s="7"/>
      <c r="HU25" s="7"/>
      <c r="HV25" s="7"/>
      <c r="HW25" s="7"/>
      <c r="HX25" s="7"/>
      <c r="HY25" s="7"/>
      <c r="HZ25" s="7"/>
      <c r="IA25" s="7"/>
      <c r="IB25" s="7"/>
      <c r="IC25" s="7"/>
      <c r="ID25" s="7"/>
      <c r="IE25" s="7"/>
      <c r="IF25" s="7"/>
      <c r="IG25" s="7"/>
      <c r="IH25" s="7"/>
      <c r="II25" s="7"/>
      <c r="IJ25" s="7"/>
      <c r="IK25" s="7"/>
      <c r="IL25" s="7"/>
      <c r="IM25" s="7"/>
      <c r="IN25" s="7"/>
      <c r="IO25" s="7"/>
      <c r="IP25" s="7"/>
      <c r="IQ25" s="7"/>
      <c r="IR25" s="7"/>
    </row>
    <row r="26" s="6" customFormat="true" ht="20.25" hidden="false" customHeight="true" outlineLevel="0" collapsed="false">
      <c r="A26" s="120" t="str">
        <f aca="false">TEXT(B26,"TTTT")</f>
        <v>Samstag</v>
      </c>
      <c r="B26" s="132" t="n">
        <f aca="false">($A$19+ROW(B7)-1)*(MONTH(B25+1)=MONTH($A$19))</f>
        <v>43288</v>
      </c>
      <c r="C26" s="133"/>
      <c r="D26" s="134"/>
      <c r="E26" s="124" t="str">
        <f aca="false">IF(OR(A26="Samstag",A26="Sonntag",C26="UU"),"", IF(C26="SV",D26, IF(OR($E$15="",B26&lt;$E$15),IF($N$11=0,HLOOKUP($A26,$I$9:$M$10,2,0),IF($N$11=$F$10,HLOOKUP($A26,$I$9:$M$11,3,0),"FEHLER")), IF($N$15=0,HLOOKUP($A26,$I$13:$M$14,2,0),IF($N$15=$F$14,HLOOKUP($A26,$I$13:$M$15,3,0),"FEHLER")))))</f>
        <v/>
      </c>
      <c r="F26" s="125"/>
      <c r="G26" s="125"/>
      <c r="H26" s="125"/>
      <c r="I26" s="126" t="n">
        <f aca="false">IF(OR(C26="K",C26="U",C26="F"),E26,IF(C26="SU",IF(H26="",D26,((V26-T26)-U26)+D26),IF(AND(H26="",E26=""),0,(V26-T26)-U26)))</f>
        <v>0</v>
      </c>
      <c r="J26" s="126" t="n">
        <f aca="false">IF(E26="",I26,I26-E26)</f>
        <v>0</v>
      </c>
      <c r="K26" s="127" t="n">
        <f aca="false">SUM(K25,J26)</f>
        <v>0</v>
      </c>
      <c r="L26" s="135"/>
      <c r="M26" s="135"/>
      <c r="N26" s="135"/>
      <c r="O26" s="135"/>
      <c r="P26" s="135"/>
      <c r="Q26" s="129" t="n">
        <f aca="false">IF($G$15=FALSE(),FALSE(),IF($B26&gt;=$E$15,TRUE(),FALSE()))</f>
        <v>0</v>
      </c>
      <c r="R26" s="129"/>
      <c r="S26" s="130" t="n">
        <f aca="false">IF(E26="",0,INT(E26)+((E26-INT(E26))/100*60))</f>
        <v>0</v>
      </c>
      <c r="T26" s="130" t="n">
        <f aca="false">IF(F26="",0,INT(F26)+((F26-INT(F26))*100/60))</f>
        <v>0</v>
      </c>
      <c r="U26" s="130" t="n">
        <f aca="false">IF(G26="",0,INT(G26)+((G26-INT(G26))*100/60))</f>
        <v>0</v>
      </c>
      <c r="V26" s="130" t="n">
        <f aca="false">IF(H26="",0,INT(H26)+((H26-INT(H26))*100/60))</f>
        <v>0</v>
      </c>
      <c r="W26" s="130" t="n">
        <f aca="false">IF(I26="","",INT(I26)+((I26-INT(I26))/100*60))</f>
        <v>0</v>
      </c>
      <c r="X26" s="130" t="n">
        <f aca="false">IF(J26="","",INT(J26)+((J26-INT(J26))/100*60))</f>
        <v>0</v>
      </c>
      <c r="Y26" s="130" t="n">
        <f aca="false">IF(K26="","",INT(K26)+((K26-INT(K26))/100*60))</f>
        <v>0</v>
      </c>
      <c r="Z26" s="130"/>
      <c r="AA26" s="4"/>
      <c r="AB26" s="4"/>
      <c r="AC26" s="1"/>
      <c r="AD26" s="5"/>
      <c r="AE26" s="131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7"/>
      <c r="BP26" s="7"/>
      <c r="BQ26" s="7"/>
      <c r="BR26" s="7"/>
      <c r="BS26" s="7"/>
      <c r="BT26" s="7"/>
      <c r="BU26" s="7"/>
      <c r="BV26" s="7"/>
      <c r="BW26" s="7"/>
      <c r="BX26" s="7"/>
      <c r="BY26" s="7"/>
      <c r="BZ26" s="7"/>
      <c r="CA26" s="7"/>
      <c r="CB26" s="7"/>
      <c r="CC26" s="7"/>
      <c r="CD26" s="7"/>
      <c r="CE26" s="7"/>
      <c r="CF26" s="7"/>
      <c r="CG26" s="7"/>
      <c r="CH26" s="7"/>
      <c r="CI26" s="7"/>
      <c r="CJ26" s="7"/>
      <c r="CK26" s="7"/>
      <c r="CL26" s="7"/>
      <c r="CM26" s="7"/>
      <c r="CN26" s="7"/>
      <c r="CO26" s="7"/>
      <c r="CP26" s="7"/>
      <c r="CQ26" s="7"/>
      <c r="CR26" s="7"/>
      <c r="CS26" s="7"/>
      <c r="CT26" s="7"/>
      <c r="CU26" s="7"/>
      <c r="CV26" s="7"/>
      <c r="CW26" s="7"/>
      <c r="CX26" s="7"/>
      <c r="CY26" s="7"/>
      <c r="CZ26" s="7"/>
      <c r="DA26" s="7"/>
      <c r="DB26" s="7"/>
      <c r="DC26" s="7"/>
      <c r="DD26" s="7"/>
      <c r="DE26" s="7"/>
      <c r="DF26" s="7"/>
      <c r="DG26" s="7"/>
      <c r="DH26" s="7"/>
      <c r="DI26" s="7"/>
      <c r="DJ26" s="7"/>
      <c r="DK26" s="7"/>
      <c r="DL26" s="7"/>
      <c r="DM26" s="7"/>
      <c r="DN26" s="7"/>
      <c r="DO26" s="7"/>
      <c r="DP26" s="7"/>
      <c r="DQ26" s="7"/>
      <c r="DR26" s="7"/>
      <c r="DS26" s="7"/>
      <c r="DT26" s="7"/>
      <c r="DU26" s="7"/>
      <c r="DV26" s="7"/>
      <c r="DW26" s="7"/>
      <c r="DX26" s="7"/>
      <c r="DY26" s="7"/>
      <c r="DZ26" s="7"/>
      <c r="EA26" s="7"/>
      <c r="EB26" s="7"/>
      <c r="EC26" s="7"/>
      <c r="ED26" s="7"/>
      <c r="EE26" s="7"/>
      <c r="EF26" s="7"/>
      <c r="EG26" s="7"/>
      <c r="EH26" s="7"/>
      <c r="EI26" s="7"/>
      <c r="EJ26" s="7"/>
      <c r="EK26" s="7"/>
      <c r="EL26" s="7"/>
      <c r="EM26" s="7"/>
      <c r="EN26" s="7"/>
      <c r="EO26" s="7"/>
      <c r="EP26" s="7"/>
      <c r="EQ26" s="7"/>
      <c r="ER26" s="7"/>
      <c r="ES26" s="7"/>
      <c r="ET26" s="7"/>
      <c r="EU26" s="7"/>
      <c r="EV26" s="7"/>
      <c r="EW26" s="7"/>
      <c r="EX26" s="7"/>
      <c r="EY26" s="7"/>
      <c r="EZ26" s="7"/>
      <c r="FA26" s="7"/>
      <c r="FB26" s="7"/>
      <c r="FC26" s="7"/>
      <c r="FD26" s="7"/>
      <c r="FE26" s="7"/>
      <c r="FF26" s="7"/>
      <c r="FG26" s="7"/>
      <c r="FH26" s="7"/>
      <c r="FI26" s="7"/>
      <c r="FJ26" s="7"/>
      <c r="FK26" s="7"/>
      <c r="FL26" s="7"/>
      <c r="FM26" s="7"/>
      <c r="FN26" s="7"/>
      <c r="FO26" s="7"/>
      <c r="FP26" s="7"/>
      <c r="FQ26" s="7"/>
      <c r="FR26" s="7"/>
      <c r="FS26" s="7"/>
      <c r="FT26" s="7"/>
      <c r="FU26" s="7"/>
      <c r="FV26" s="7"/>
      <c r="FW26" s="7"/>
      <c r="FX26" s="7"/>
      <c r="FY26" s="7"/>
      <c r="FZ26" s="7"/>
      <c r="GA26" s="7"/>
      <c r="GB26" s="7"/>
      <c r="GC26" s="7"/>
      <c r="GD26" s="7"/>
      <c r="GE26" s="7"/>
      <c r="GF26" s="7"/>
      <c r="GG26" s="7"/>
      <c r="GH26" s="7"/>
      <c r="GI26" s="7"/>
      <c r="GJ26" s="7"/>
      <c r="GK26" s="7"/>
      <c r="GL26" s="7"/>
      <c r="GM26" s="7"/>
      <c r="GN26" s="7"/>
      <c r="GO26" s="7"/>
      <c r="GP26" s="7"/>
      <c r="GQ26" s="7"/>
      <c r="GR26" s="7"/>
      <c r="GS26" s="7"/>
      <c r="GT26" s="7"/>
      <c r="GU26" s="7"/>
      <c r="GV26" s="7"/>
      <c r="GW26" s="7"/>
      <c r="GX26" s="7"/>
      <c r="GY26" s="7"/>
      <c r="GZ26" s="7"/>
      <c r="HA26" s="7"/>
      <c r="HB26" s="7"/>
      <c r="HC26" s="7"/>
      <c r="HD26" s="7"/>
      <c r="HE26" s="7"/>
      <c r="HF26" s="7"/>
      <c r="HG26" s="7"/>
      <c r="HH26" s="7"/>
      <c r="HI26" s="7"/>
      <c r="HJ26" s="7"/>
      <c r="HK26" s="7"/>
      <c r="HL26" s="7"/>
      <c r="HM26" s="7"/>
      <c r="HN26" s="7"/>
      <c r="HO26" s="7"/>
      <c r="HP26" s="7"/>
      <c r="HQ26" s="7"/>
      <c r="HR26" s="7"/>
      <c r="HS26" s="7"/>
      <c r="HT26" s="7"/>
      <c r="HU26" s="7"/>
      <c r="HV26" s="7"/>
      <c r="HW26" s="7"/>
      <c r="HX26" s="7"/>
      <c r="HY26" s="7"/>
      <c r="HZ26" s="7"/>
      <c r="IA26" s="7"/>
      <c r="IB26" s="7"/>
      <c r="IC26" s="7"/>
      <c r="ID26" s="7"/>
      <c r="IE26" s="7"/>
      <c r="IF26" s="7"/>
      <c r="IG26" s="7"/>
      <c r="IH26" s="7"/>
      <c r="II26" s="7"/>
      <c r="IJ26" s="7"/>
      <c r="IK26" s="7"/>
      <c r="IL26" s="7"/>
      <c r="IM26" s="7"/>
      <c r="IN26" s="7"/>
      <c r="IO26" s="7"/>
      <c r="IP26" s="7"/>
      <c r="IQ26" s="7"/>
      <c r="IR26" s="7"/>
    </row>
    <row r="27" s="6" customFormat="true" ht="20.25" hidden="false" customHeight="true" outlineLevel="0" collapsed="false">
      <c r="A27" s="120" t="str">
        <f aca="false">TEXT(B27,"TTTT")</f>
        <v>Sonntag</v>
      </c>
      <c r="B27" s="132" t="n">
        <f aca="false">($A$19+ROW(B8)-1)*(MONTH(B26+1)=MONTH($A$19))</f>
        <v>43289</v>
      </c>
      <c r="C27" s="133"/>
      <c r="D27" s="134"/>
      <c r="E27" s="124" t="str">
        <f aca="false">IF(OR(A27="Samstag",A27="Sonntag",C27="UU"),"", IF(C27="SV",D27, IF(OR($E$15="",B27&lt;$E$15),IF($N$11=0,HLOOKUP($A27,$I$9:$M$10,2,0),IF($N$11=$F$10,HLOOKUP($A27,$I$9:$M$11,3,0),"FEHLER")), IF($N$15=0,HLOOKUP($A27,$I$13:$M$14,2,0),IF($N$15=$F$14,HLOOKUP($A27,$I$13:$M$15,3,0),"FEHLER")))))</f>
        <v/>
      </c>
      <c r="F27" s="125"/>
      <c r="G27" s="125"/>
      <c r="H27" s="125"/>
      <c r="I27" s="126" t="n">
        <f aca="false">IF(OR(C27="K",C27="U",C27="F"),E27,IF(C27="SU",IF(H27="",D27,((V27-T27)-U27)+D27),IF(AND(H27="",E27=""),0,(V27-T27)-U27)))</f>
        <v>0</v>
      </c>
      <c r="J27" s="126" t="n">
        <f aca="false">IF(E27="",I27,I27-E27)</f>
        <v>0</v>
      </c>
      <c r="K27" s="127" t="n">
        <f aca="false">SUM(K26,J27)</f>
        <v>0</v>
      </c>
      <c r="L27" s="135"/>
      <c r="M27" s="135"/>
      <c r="N27" s="135"/>
      <c r="O27" s="135"/>
      <c r="P27" s="135"/>
      <c r="Q27" s="129" t="n">
        <f aca="false">IF($G$15=FALSE(),FALSE(),IF($B27&gt;=$E$15,TRUE(),FALSE()))</f>
        <v>0</v>
      </c>
      <c r="R27" s="129"/>
      <c r="S27" s="130" t="n">
        <f aca="false">IF(E27="",0,INT(E27)+((E27-INT(E27))/100*60))</f>
        <v>0</v>
      </c>
      <c r="T27" s="130" t="n">
        <f aca="false">IF(F27="",0,INT(F27)+((F27-INT(F27))*100/60))</f>
        <v>0</v>
      </c>
      <c r="U27" s="130" t="n">
        <f aca="false">IF(G27="",0,INT(G27)+((G27-INT(G27))*100/60))</f>
        <v>0</v>
      </c>
      <c r="V27" s="130" t="n">
        <f aca="false">IF(H27="",0,INT(H27)+((H27-INT(H27))*100/60))</f>
        <v>0</v>
      </c>
      <c r="W27" s="130" t="n">
        <f aca="false">IF(I27="","",INT(I27)+((I27-INT(I27))/100*60))</f>
        <v>0</v>
      </c>
      <c r="X27" s="130" t="n">
        <f aca="false">IF(J27="","",INT(J27)+((J27-INT(J27))/100*60))</f>
        <v>0</v>
      </c>
      <c r="Y27" s="130" t="n">
        <f aca="false">IF(K27="","",INT(K27)+((K27-INT(K27))/100*60))</f>
        <v>0</v>
      </c>
      <c r="Z27" s="130"/>
      <c r="AA27" s="4"/>
      <c r="AB27" s="4"/>
      <c r="AC27" s="1"/>
      <c r="AD27" s="5"/>
      <c r="AE27" s="131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  <c r="BJ27" s="7"/>
      <c r="BK27" s="7"/>
      <c r="BL27" s="7"/>
      <c r="BM27" s="7"/>
      <c r="BN27" s="7"/>
      <c r="BO27" s="7"/>
      <c r="BP27" s="7"/>
      <c r="BQ27" s="7"/>
      <c r="BR27" s="7"/>
      <c r="BS27" s="7"/>
      <c r="BT27" s="7"/>
      <c r="BU27" s="7"/>
      <c r="BV27" s="7"/>
      <c r="BW27" s="7"/>
      <c r="BX27" s="7"/>
      <c r="BY27" s="7"/>
      <c r="BZ27" s="7"/>
      <c r="CA27" s="7"/>
      <c r="CB27" s="7"/>
      <c r="CC27" s="7"/>
      <c r="CD27" s="7"/>
      <c r="CE27" s="7"/>
      <c r="CF27" s="7"/>
      <c r="CG27" s="7"/>
      <c r="CH27" s="7"/>
      <c r="CI27" s="7"/>
      <c r="CJ27" s="7"/>
      <c r="CK27" s="7"/>
      <c r="CL27" s="7"/>
      <c r="CM27" s="7"/>
      <c r="CN27" s="7"/>
      <c r="CO27" s="7"/>
      <c r="CP27" s="7"/>
      <c r="CQ27" s="7"/>
      <c r="CR27" s="7"/>
      <c r="CS27" s="7"/>
      <c r="CT27" s="7"/>
      <c r="CU27" s="7"/>
      <c r="CV27" s="7"/>
      <c r="CW27" s="7"/>
      <c r="CX27" s="7"/>
      <c r="CY27" s="7"/>
      <c r="CZ27" s="7"/>
      <c r="DA27" s="7"/>
      <c r="DB27" s="7"/>
      <c r="DC27" s="7"/>
      <c r="DD27" s="7"/>
      <c r="DE27" s="7"/>
      <c r="DF27" s="7"/>
      <c r="DG27" s="7"/>
      <c r="DH27" s="7"/>
      <c r="DI27" s="7"/>
      <c r="DJ27" s="7"/>
      <c r="DK27" s="7"/>
      <c r="DL27" s="7"/>
      <c r="DM27" s="7"/>
      <c r="DN27" s="7"/>
      <c r="DO27" s="7"/>
      <c r="DP27" s="7"/>
      <c r="DQ27" s="7"/>
      <c r="DR27" s="7"/>
      <c r="DS27" s="7"/>
      <c r="DT27" s="7"/>
      <c r="DU27" s="7"/>
      <c r="DV27" s="7"/>
      <c r="DW27" s="7"/>
      <c r="DX27" s="7"/>
      <c r="DY27" s="7"/>
      <c r="DZ27" s="7"/>
      <c r="EA27" s="7"/>
      <c r="EB27" s="7"/>
      <c r="EC27" s="7"/>
      <c r="ED27" s="7"/>
      <c r="EE27" s="7"/>
      <c r="EF27" s="7"/>
      <c r="EG27" s="7"/>
      <c r="EH27" s="7"/>
      <c r="EI27" s="7"/>
      <c r="EJ27" s="7"/>
      <c r="EK27" s="7"/>
      <c r="EL27" s="7"/>
      <c r="EM27" s="7"/>
      <c r="EN27" s="7"/>
      <c r="EO27" s="7"/>
      <c r="EP27" s="7"/>
      <c r="EQ27" s="7"/>
      <c r="ER27" s="7"/>
      <c r="ES27" s="7"/>
      <c r="ET27" s="7"/>
      <c r="EU27" s="7"/>
      <c r="EV27" s="7"/>
      <c r="EW27" s="7"/>
      <c r="EX27" s="7"/>
      <c r="EY27" s="7"/>
      <c r="EZ27" s="7"/>
      <c r="FA27" s="7"/>
      <c r="FB27" s="7"/>
      <c r="FC27" s="7"/>
      <c r="FD27" s="7"/>
      <c r="FE27" s="7"/>
      <c r="FF27" s="7"/>
      <c r="FG27" s="7"/>
      <c r="FH27" s="7"/>
      <c r="FI27" s="7"/>
      <c r="FJ27" s="7"/>
      <c r="FK27" s="7"/>
      <c r="FL27" s="7"/>
      <c r="FM27" s="7"/>
      <c r="FN27" s="7"/>
      <c r="FO27" s="7"/>
      <c r="FP27" s="7"/>
      <c r="FQ27" s="7"/>
      <c r="FR27" s="7"/>
      <c r="FS27" s="7"/>
      <c r="FT27" s="7"/>
      <c r="FU27" s="7"/>
      <c r="FV27" s="7"/>
      <c r="FW27" s="7"/>
      <c r="FX27" s="7"/>
      <c r="FY27" s="7"/>
      <c r="FZ27" s="7"/>
      <c r="GA27" s="7"/>
      <c r="GB27" s="7"/>
      <c r="GC27" s="7"/>
      <c r="GD27" s="7"/>
      <c r="GE27" s="7"/>
      <c r="GF27" s="7"/>
      <c r="GG27" s="7"/>
      <c r="GH27" s="7"/>
      <c r="GI27" s="7"/>
      <c r="GJ27" s="7"/>
      <c r="GK27" s="7"/>
      <c r="GL27" s="7"/>
      <c r="GM27" s="7"/>
      <c r="GN27" s="7"/>
      <c r="GO27" s="7"/>
      <c r="GP27" s="7"/>
      <c r="GQ27" s="7"/>
      <c r="GR27" s="7"/>
      <c r="GS27" s="7"/>
      <c r="GT27" s="7"/>
      <c r="GU27" s="7"/>
      <c r="GV27" s="7"/>
      <c r="GW27" s="7"/>
      <c r="GX27" s="7"/>
      <c r="GY27" s="7"/>
      <c r="GZ27" s="7"/>
      <c r="HA27" s="7"/>
      <c r="HB27" s="7"/>
      <c r="HC27" s="7"/>
      <c r="HD27" s="7"/>
      <c r="HE27" s="7"/>
      <c r="HF27" s="7"/>
      <c r="HG27" s="7"/>
      <c r="HH27" s="7"/>
      <c r="HI27" s="7"/>
      <c r="HJ27" s="7"/>
      <c r="HK27" s="7"/>
      <c r="HL27" s="7"/>
      <c r="HM27" s="7"/>
      <c r="HN27" s="7"/>
      <c r="HO27" s="7"/>
      <c r="HP27" s="7"/>
      <c r="HQ27" s="7"/>
      <c r="HR27" s="7"/>
      <c r="HS27" s="7"/>
      <c r="HT27" s="7"/>
      <c r="HU27" s="7"/>
      <c r="HV27" s="7"/>
      <c r="HW27" s="7"/>
      <c r="HX27" s="7"/>
      <c r="HY27" s="7"/>
      <c r="HZ27" s="7"/>
      <c r="IA27" s="7"/>
      <c r="IB27" s="7"/>
      <c r="IC27" s="7"/>
      <c r="ID27" s="7"/>
      <c r="IE27" s="7"/>
      <c r="IF27" s="7"/>
      <c r="IG27" s="7"/>
      <c r="IH27" s="7"/>
      <c r="II27" s="7"/>
      <c r="IJ27" s="7"/>
      <c r="IK27" s="7"/>
      <c r="IL27" s="7"/>
      <c r="IM27" s="7"/>
      <c r="IN27" s="7"/>
      <c r="IO27" s="7"/>
      <c r="IP27" s="7"/>
      <c r="IQ27" s="7"/>
      <c r="IR27" s="7"/>
    </row>
    <row r="28" s="6" customFormat="true" ht="20.25" hidden="false" customHeight="true" outlineLevel="0" collapsed="false">
      <c r="A28" s="120" t="str">
        <f aca="false">TEXT(B28,"TTTT")</f>
        <v>Montag</v>
      </c>
      <c r="B28" s="132" t="n">
        <f aca="false">($A$19+ROW(B9)-1)*(MONTH(B27+1)=MONTH($A$19))</f>
        <v>43290</v>
      </c>
      <c r="C28" s="133"/>
      <c r="D28" s="134"/>
      <c r="E28" s="124" t="n">
        <f aca="false">IF(OR(A28="Samstag",A28="Sonntag",C28="UU"),"", IF(C28="SV",D28, IF(OR($E$15="",B28&lt;$E$15),IF($N$11=0,HLOOKUP($A28,$I$9:$M$10,2,0),IF($N$11=$F$10,HLOOKUP($A28,$I$9:$M$11,3,0),"FEHLER")), IF($N$15=0,HLOOKUP($A28,$I$13:$M$14,2,0),IF($N$15=$F$14,HLOOKUP($A28,$I$13:$M$15,3,0),"FEHLER")))))</f>
        <v>0</v>
      </c>
      <c r="F28" s="125"/>
      <c r="G28" s="125"/>
      <c r="H28" s="125"/>
      <c r="I28" s="126" t="n">
        <f aca="false">IF(OR(C28="K",C28="U",C28="F"),E28,IF(C28="SU",IF(H28="",D28,((V28-T28)-U28)+D28),IF(AND(H28="",E28=""),0,(V28-T28)-U28)))</f>
        <v>0</v>
      </c>
      <c r="J28" s="126" t="n">
        <f aca="false">IF(E28="",I28,I28-E28)</f>
        <v>0</v>
      </c>
      <c r="K28" s="127" t="n">
        <f aca="false">SUM(K27,J28)</f>
        <v>0</v>
      </c>
      <c r="L28" s="135"/>
      <c r="M28" s="135"/>
      <c r="N28" s="135"/>
      <c r="O28" s="135"/>
      <c r="P28" s="135"/>
      <c r="Q28" s="129" t="n">
        <f aca="false">IF($G$15=FALSE(),FALSE(),IF($B28&gt;=$E$15,TRUE(),FALSE()))</f>
        <v>0</v>
      </c>
      <c r="R28" s="129"/>
      <c r="S28" s="130" t="n">
        <f aca="false">IF(E28="",0,INT(E28)+((E28-INT(E28))/100*60))</f>
        <v>0</v>
      </c>
      <c r="T28" s="130" t="n">
        <f aca="false">IF(F28="",0,INT(F28)+((F28-INT(F28))*100/60))</f>
        <v>0</v>
      </c>
      <c r="U28" s="130" t="n">
        <f aca="false">IF(G28="",0,INT(G28)+((G28-INT(G28))*100/60))</f>
        <v>0</v>
      </c>
      <c r="V28" s="130" t="n">
        <f aca="false">IF(H28="",0,INT(H28)+((H28-INT(H28))*100/60))</f>
        <v>0</v>
      </c>
      <c r="W28" s="130" t="n">
        <f aca="false">IF(I28="","",INT(I28)+((I28-INT(I28))/100*60))</f>
        <v>0</v>
      </c>
      <c r="X28" s="130" t="n">
        <f aca="false">IF(J28="","",INT(J28)+((J28-INT(J28))/100*60))</f>
        <v>0</v>
      </c>
      <c r="Y28" s="130" t="n">
        <f aca="false">IF(K28="","",INT(K28)+((K28-INT(K28))/100*60))</f>
        <v>0</v>
      </c>
      <c r="Z28" s="130"/>
      <c r="AA28" s="4"/>
      <c r="AB28" s="4"/>
      <c r="AC28" s="1"/>
      <c r="AD28" s="5"/>
      <c r="AE28" s="131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7"/>
      <c r="BK28" s="7"/>
      <c r="BL28" s="7"/>
      <c r="BM28" s="7"/>
      <c r="BN28" s="7"/>
      <c r="BO28" s="7"/>
      <c r="BP28" s="7"/>
      <c r="BQ28" s="7"/>
      <c r="BR28" s="7"/>
      <c r="BS28" s="7"/>
      <c r="BT28" s="7"/>
      <c r="BU28" s="7"/>
      <c r="BV28" s="7"/>
      <c r="BW28" s="7"/>
      <c r="BX28" s="7"/>
      <c r="BY28" s="7"/>
      <c r="BZ28" s="7"/>
      <c r="CA28" s="7"/>
      <c r="CB28" s="7"/>
      <c r="CC28" s="7"/>
      <c r="CD28" s="7"/>
      <c r="CE28" s="7"/>
      <c r="CF28" s="7"/>
      <c r="CG28" s="7"/>
      <c r="CH28" s="7"/>
      <c r="CI28" s="7"/>
      <c r="CJ28" s="7"/>
      <c r="CK28" s="7"/>
      <c r="CL28" s="7"/>
      <c r="CM28" s="7"/>
      <c r="CN28" s="7"/>
      <c r="CO28" s="7"/>
      <c r="CP28" s="7"/>
      <c r="CQ28" s="7"/>
      <c r="CR28" s="7"/>
      <c r="CS28" s="7"/>
      <c r="CT28" s="7"/>
      <c r="CU28" s="7"/>
      <c r="CV28" s="7"/>
      <c r="CW28" s="7"/>
      <c r="CX28" s="7"/>
      <c r="CY28" s="7"/>
      <c r="CZ28" s="7"/>
      <c r="DA28" s="7"/>
      <c r="DB28" s="7"/>
      <c r="DC28" s="7"/>
      <c r="DD28" s="7"/>
      <c r="DE28" s="7"/>
      <c r="DF28" s="7"/>
      <c r="DG28" s="7"/>
      <c r="DH28" s="7"/>
      <c r="DI28" s="7"/>
      <c r="DJ28" s="7"/>
      <c r="DK28" s="7"/>
      <c r="DL28" s="7"/>
      <c r="DM28" s="7"/>
      <c r="DN28" s="7"/>
      <c r="DO28" s="7"/>
      <c r="DP28" s="7"/>
      <c r="DQ28" s="7"/>
      <c r="DR28" s="7"/>
      <c r="DS28" s="7"/>
      <c r="DT28" s="7"/>
      <c r="DU28" s="7"/>
      <c r="DV28" s="7"/>
      <c r="DW28" s="7"/>
      <c r="DX28" s="7"/>
      <c r="DY28" s="7"/>
      <c r="DZ28" s="7"/>
      <c r="EA28" s="7"/>
      <c r="EB28" s="7"/>
      <c r="EC28" s="7"/>
      <c r="ED28" s="7"/>
      <c r="EE28" s="7"/>
      <c r="EF28" s="7"/>
      <c r="EG28" s="7"/>
      <c r="EH28" s="7"/>
      <c r="EI28" s="7"/>
      <c r="EJ28" s="7"/>
      <c r="EK28" s="7"/>
      <c r="EL28" s="7"/>
      <c r="EM28" s="7"/>
      <c r="EN28" s="7"/>
      <c r="EO28" s="7"/>
      <c r="EP28" s="7"/>
      <c r="EQ28" s="7"/>
      <c r="ER28" s="7"/>
      <c r="ES28" s="7"/>
      <c r="ET28" s="7"/>
      <c r="EU28" s="7"/>
      <c r="EV28" s="7"/>
      <c r="EW28" s="7"/>
      <c r="EX28" s="7"/>
      <c r="EY28" s="7"/>
      <c r="EZ28" s="7"/>
      <c r="FA28" s="7"/>
      <c r="FB28" s="7"/>
      <c r="FC28" s="7"/>
      <c r="FD28" s="7"/>
      <c r="FE28" s="7"/>
      <c r="FF28" s="7"/>
      <c r="FG28" s="7"/>
      <c r="FH28" s="7"/>
      <c r="FI28" s="7"/>
      <c r="FJ28" s="7"/>
      <c r="FK28" s="7"/>
      <c r="FL28" s="7"/>
      <c r="FM28" s="7"/>
      <c r="FN28" s="7"/>
      <c r="FO28" s="7"/>
      <c r="FP28" s="7"/>
      <c r="FQ28" s="7"/>
      <c r="FR28" s="7"/>
      <c r="FS28" s="7"/>
      <c r="FT28" s="7"/>
      <c r="FU28" s="7"/>
      <c r="FV28" s="7"/>
      <c r="FW28" s="7"/>
      <c r="FX28" s="7"/>
      <c r="FY28" s="7"/>
      <c r="FZ28" s="7"/>
      <c r="GA28" s="7"/>
      <c r="GB28" s="7"/>
      <c r="GC28" s="7"/>
      <c r="GD28" s="7"/>
      <c r="GE28" s="7"/>
      <c r="GF28" s="7"/>
      <c r="GG28" s="7"/>
      <c r="GH28" s="7"/>
      <c r="GI28" s="7"/>
      <c r="GJ28" s="7"/>
      <c r="GK28" s="7"/>
      <c r="GL28" s="7"/>
      <c r="GM28" s="7"/>
      <c r="GN28" s="7"/>
      <c r="GO28" s="7"/>
      <c r="GP28" s="7"/>
      <c r="GQ28" s="7"/>
      <c r="GR28" s="7"/>
      <c r="GS28" s="7"/>
      <c r="GT28" s="7"/>
      <c r="GU28" s="7"/>
      <c r="GV28" s="7"/>
      <c r="GW28" s="7"/>
      <c r="GX28" s="7"/>
      <c r="GY28" s="7"/>
      <c r="GZ28" s="7"/>
      <c r="HA28" s="7"/>
      <c r="HB28" s="7"/>
      <c r="HC28" s="7"/>
      <c r="HD28" s="7"/>
      <c r="HE28" s="7"/>
      <c r="HF28" s="7"/>
      <c r="HG28" s="7"/>
      <c r="HH28" s="7"/>
      <c r="HI28" s="7"/>
      <c r="HJ28" s="7"/>
      <c r="HK28" s="7"/>
      <c r="HL28" s="7"/>
      <c r="HM28" s="7"/>
      <c r="HN28" s="7"/>
      <c r="HO28" s="7"/>
      <c r="HP28" s="7"/>
      <c r="HQ28" s="7"/>
      <c r="HR28" s="7"/>
      <c r="HS28" s="7"/>
      <c r="HT28" s="7"/>
      <c r="HU28" s="7"/>
      <c r="HV28" s="7"/>
      <c r="HW28" s="7"/>
      <c r="HX28" s="7"/>
      <c r="HY28" s="7"/>
      <c r="HZ28" s="7"/>
      <c r="IA28" s="7"/>
      <c r="IB28" s="7"/>
      <c r="IC28" s="7"/>
      <c r="ID28" s="7"/>
      <c r="IE28" s="7"/>
      <c r="IF28" s="7"/>
      <c r="IG28" s="7"/>
      <c r="IH28" s="7"/>
      <c r="II28" s="7"/>
      <c r="IJ28" s="7"/>
      <c r="IK28" s="7"/>
      <c r="IL28" s="7"/>
      <c r="IM28" s="7"/>
      <c r="IN28" s="7"/>
      <c r="IO28" s="7"/>
      <c r="IP28" s="7"/>
      <c r="IQ28" s="7"/>
      <c r="IR28" s="7"/>
    </row>
    <row r="29" s="6" customFormat="true" ht="20.25" hidden="false" customHeight="true" outlineLevel="0" collapsed="false">
      <c r="A29" s="120" t="str">
        <f aca="false">TEXT(B29,"TTTT")</f>
        <v>Dienstag</v>
      </c>
      <c r="B29" s="132" t="n">
        <f aca="false">($A$19+ROW(B10)-1)*(MONTH(B28+1)=MONTH($A$19))</f>
        <v>43291</v>
      </c>
      <c r="C29" s="133"/>
      <c r="D29" s="134"/>
      <c r="E29" s="124" t="n">
        <f aca="false">IF(OR(A29="Samstag",A29="Sonntag",C29="UU"),"", IF(C29="SV",D29, IF(OR($E$15="",B29&lt;$E$15),IF($N$11=0,HLOOKUP($A29,$I$9:$M$10,2,0),IF($N$11=$F$10,HLOOKUP($A29,$I$9:$M$11,3,0),"FEHLER")), IF($N$15=0,HLOOKUP($A29,$I$13:$M$14,2,0),IF($N$15=$F$14,HLOOKUP($A29,$I$13:$M$15,3,0),"FEHLER")))))</f>
        <v>0</v>
      </c>
      <c r="F29" s="125"/>
      <c r="G29" s="125"/>
      <c r="H29" s="125"/>
      <c r="I29" s="126" t="n">
        <f aca="false">IF(OR(C29="K",C29="U",C29="F"),E29,IF(C29="SU",IF(H29="",D29,((V29-T29)-U29)+D29),IF(AND(H29="",E29=""),0,(V29-T29)-U29)))</f>
        <v>0</v>
      </c>
      <c r="J29" s="126" t="n">
        <f aca="false">IF(E29="",I29,I29-E29)</f>
        <v>0</v>
      </c>
      <c r="K29" s="127" t="n">
        <f aca="false">SUM(K28,J29)</f>
        <v>0</v>
      </c>
      <c r="L29" s="135"/>
      <c r="M29" s="135"/>
      <c r="N29" s="135"/>
      <c r="O29" s="135"/>
      <c r="P29" s="135"/>
      <c r="Q29" s="129" t="n">
        <f aca="false">IF($G$15=FALSE(),FALSE(),IF($B29&gt;=$E$15,TRUE(),FALSE()))</f>
        <v>0</v>
      </c>
      <c r="R29" s="129"/>
      <c r="S29" s="130" t="n">
        <f aca="false">IF(E29="",0,INT(E29)+((E29-INT(E29))/100*60))</f>
        <v>0</v>
      </c>
      <c r="T29" s="130" t="n">
        <f aca="false">IF(F29="",0,INT(F29)+((F29-INT(F29))*100/60))</f>
        <v>0</v>
      </c>
      <c r="U29" s="130" t="n">
        <f aca="false">IF(G29="",0,INT(G29)+((G29-INT(G29))*100/60))</f>
        <v>0</v>
      </c>
      <c r="V29" s="130" t="n">
        <f aca="false">IF(H29="",0,INT(H29)+((H29-INT(H29))*100/60))</f>
        <v>0</v>
      </c>
      <c r="W29" s="130" t="n">
        <f aca="false">IF(I29="","",INT(I29)+((I29-INT(I29))/100*60))</f>
        <v>0</v>
      </c>
      <c r="X29" s="130" t="n">
        <f aca="false">IF(J29="","",INT(J29)+((J29-INT(J29))/100*60))</f>
        <v>0</v>
      </c>
      <c r="Y29" s="130" t="n">
        <f aca="false">IF(K29="","",INT(K29)+((K29-INT(K29))/100*60))</f>
        <v>0</v>
      </c>
      <c r="Z29" s="130"/>
      <c r="AA29" s="4"/>
      <c r="AB29" s="4"/>
      <c r="AC29" s="1"/>
      <c r="AD29" s="5"/>
      <c r="AE29" s="131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  <c r="BJ29" s="7"/>
      <c r="BK29" s="7"/>
      <c r="BL29" s="7"/>
      <c r="BM29" s="7"/>
      <c r="BN29" s="7"/>
      <c r="BO29" s="7"/>
      <c r="BP29" s="7"/>
      <c r="BQ29" s="7"/>
      <c r="BR29" s="7"/>
      <c r="BS29" s="7"/>
      <c r="BT29" s="7"/>
      <c r="BU29" s="7"/>
      <c r="BV29" s="7"/>
      <c r="BW29" s="7"/>
      <c r="BX29" s="7"/>
      <c r="BY29" s="7"/>
      <c r="BZ29" s="7"/>
      <c r="CA29" s="7"/>
      <c r="CB29" s="7"/>
      <c r="CC29" s="7"/>
      <c r="CD29" s="7"/>
      <c r="CE29" s="7"/>
      <c r="CF29" s="7"/>
      <c r="CG29" s="7"/>
      <c r="CH29" s="7"/>
      <c r="CI29" s="7"/>
      <c r="CJ29" s="7"/>
      <c r="CK29" s="7"/>
      <c r="CL29" s="7"/>
      <c r="CM29" s="7"/>
      <c r="CN29" s="7"/>
      <c r="CO29" s="7"/>
      <c r="CP29" s="7"/>
      <c r="CQ29" s="7"/>
      <c r="CR29" s="7"/>
      <c r="CS29" s="7"/>
      <c r="CT29" s="7"/>
      <c r="CU29" s="7"/>
      <c r="CV29" s="7"/>
      <c r="CW29" s="7"/>
      <c r="CX29" s="7"/>
      <c r="CY29" s="7"/>
      <c r="CZ29" s="7"/>
      <c r="DA29" s="7"/>
      <c r="DB29" s="7"/>
      <c r="DC29" s="7"/>
      <c r="DD29" s="7"/>
      <c r="DE29" s="7"/>
      <c r="DF29" s="7"/>
      <c r="DG29" s="7"/>
      <c r="DH29" s="7"/>
      <c r="DI29" s="7"/>
      <c r="DJ29" s="7"/>
      <c r="DK29" s="7"/>
      <c r="DL29" s="7"/>
      <c r="DM29" s="7"/>
      <c r="DN29" s="7"/>
      <c r="DO29" s="7"/>
      <c r="DP29" s="7"/>
      <c r="DQ29" s="7"/>
      <c r="DR29" s="7"/>
      <c r="DS29" s="7"/>
      <c r="DT29" s="7"/>
      <c r="DU29" s="7"/>
      <c r="DV29" s="7"/>
      <c r="DW29" s="7"/>
      <c r="DX29" s="7"/>
      <c r="DY29" s="7"/>
      <c r="DZ29" s="7"/>
      <c r="EA29" s="7"/>
      <c r="EB29" s="7"/>
      <c r="EC29" s="7"/>
      <c r="ED29" s="7"/>
      <c r="EE29" s="7"/>
      <c r="EF29" s="7"/>
      <c r="EG29" s="7"/>
      <c r="EH29" s="7"/>
      <c r="EI29" s="7"/>
      <c r="EJ29" s="7"/>
      <c r="EK29" s="7"/>
      <c r="EL29" s="7"/>
      <c r="EM29" s="7"/>
      <c r="EN29" s="7"/>
      <c r="EO29" s="7"/>
      <c r="EP29" s="7"/>
      <c r="EQ29" s="7"/>
      <c r="ER29" s="7"/>
      <c r="ES29" s="7"/>
      <c r="ET29" s="7"/>
      <c r="EU29" s="7"/>
      <c r="EV29" s="7"/>
      <c r="EW29" s="7"/>
      <c r="EX29" s="7"/>
      <c r="EY29" s="7"/>
      <c r="EZ29" s="7"/>
      <c r="FA29" s="7"/>
      <c r="FB29" s="7"/>
      <c r="FC29" s="7"/>
      <c r="FD29" s="7"/>
      <c r="FE29" s="7"/>
      <c r="FF29" s="7"/>
      <c r="FG29" s="7"/>
      <c r="FH29" s="7"/>
      <c r="FI29" s="7"/>
      <c r="FJ29" s="7"/>
      <c r="FK29" s="7"/>
      <c r="FL29" s="7"/>
      <c r="FM29" s="7"/>
      <c r="FN29" s="7"/>
      <c r="FO29" s="7"/>
      <c r="FP29" s="7"/>
      <c r="FQ29" s="7"/>
      <c r="FR29" s="7"/>
      <c r="FS29" s="7"/>
      <c r="FT29" s="7"/>
      <c r="FU29" s="7"/>
      <c r="FV29" s="7"/>
      <c r="FW29" s="7"/>
      <c r="FX29" s="7"/>
      <c r="FY29" s="7"/>
      <c r="FZ29" s="7"/>
      <c r="GA29" s="7"/>
      <c r="GB29" s="7"/>
      <c r="GC29" s="7"/>
      <c r="GD29" s="7"/>
      <c r="GE29" s="7"/>
      <c r="GF29" s="7"/>
      <c r="GG29" s="7"/>
      <c r="GH29" s="7"/>
      <c r="GI29" s="7"/>
      <c r="GJ29" s="7"/>
      <c r="GK29" s="7"/>
      <c r="GL29" s="7"/>
      <c r="GM29" s="7"/>
      <c r="GN29" s="7"/>
      <c r="GO29" s="7"/>
      <c r="GP29" s="7"/>
      <c r="GQ29" s="7"/>
      <c r="GR29" s="7"/>
      <c r="GS29" s="7"/>
      <c r="GT29" s="7"/>
      <c r="GU29" s="7"/>
      <c r="GV29" s="7"/>
      <c r="GW29" s="7"/>
      <c r="GX29" s="7"/>
      <c r="GY29" s="7"/>
      <c r="GZ29" s="7"/>
      <c r="HA29" s="7"/>
      <c r="HB29" s="7"/>
      <c r="HC29" s="7"/>
      <c r="HD29" s="7"/>
      <c r="HE29" s="7"/>
      <c r="HF29" s="7"/>
      <c r="HG29" s="7"/>
      <c r="HH29" s="7"/>
      <c r="HI29" s="7"/>
      <c r="HJ29" s="7"/>
      <c r="HK29" s="7"/>
      <c r="HL29" s="7"/>
      <c r="HM29" s="7"/>
      <c r="HN29" s="7"/>
      <c r="HO29" s="7"/>
      <c r="HP29" s="7"/>
      <c r="HQ29" s="7"/>
      <c r="HR29" s="7"/>
      <c r="HS29" s="7"/>
      <c r="HT29" s="7"/>
      <c r="HU29" s="7"/>
      <c r="HV29" s="7"/>
      <c r="HW29" s="7"/>
      <c r="HX29" s="7"/>
      <c r="HY29" s="7"/>
      <c r="HZ29" s="7"/>
      <c r="IA29" s="7"/>
      <c r="IB29" s="7"/>
      <c r="IC29" s="7"/>
      <c r="ID29" s="7"/>
      <c r="IE29" s="7"/>
      <c r="IF29" s="7"/>
      <c r="IG29" s="7"/>
      <c r="IH29" s="7"/>
      <c r="II29" s="7"/>
      <c r="IJ29" s="7"/>
      <c r="IK29" s="7"/>
      <c r="IL29" s="7"/>
      <c r="IM29" s="7"/>
      <c r="IN29" s="7"/>
      <c r="IO29" s="7"/>
      <c r="IP29" s="7"/>
      <c r="IQ29" s="7"/>
      <c r="IR29" s="7"/>
    </row>
    <row r="30" customFormat="false" ht="20.25" hidden="false" customHeight="true" outlineLevel="0" collapsed="false">
      <c r="A30" s="120" t="str">
        <f aca="false">TEXT(B30,"TTTT")</f>
        <v>Mittwoch</v>
      </c>
      <c r="B30" s="132" t="n">
        <f aca="false">($A$19+ROW(B11)-1)*(MONTH(B29+1)=MONTH($A$19))</f>
        <v>43292</v>
      </c>
      <c r="C30" s="133"/>
      <c r="D30" s="134"/>
      <c r="E30" s="124" t="n">
        <f aca="false">IF(OR(A30="Samstag",A30="Sonntag",C30="UU"),"", IF(C30="SV",D30, IF(OR($E$15="",B30&lt;$E$15),IF($N$11=0,HLOOKUP($A30,$I$9:$M$10,2,0),IF($N$11=$F$10,HLOOKUP($A30,$I$9:$M$11,3,0),"FEHLER")), IF($N$15=0,HLOOKUP($A30,$I$13:$M$14,2,0),IF($N$15=$F$14,HLOOKUP($A30,$I$13:$M$15,3,0),"FEHLER")))))</f>
        <v>0</v>
      </c>
      <c r="F30" s="125"/>
      <c r="G30" s="125"/>
      <c r="H30" s="125"/>
      <c r="I30" s="126" t="n">
        <f aca="false">IF(OR(C30="K",C30="U",C30="F"),E30,IF(C30="SU",IF(H30="",D30,((V30-T30)-U30)+D30),IF(AND(H30="",E30=""),0,(V30-T30)-U30)))</f>
        <v>0</v>
      </c>
      <c r="J30" s="126" t="n">
        <f aca="false">IF(E30="",I30,I30-E30)</f>
        <v>0</v>
      </c>
      <c r="K30" s="127" t="n">
        <f aca="false">SUM(K29,J30)</f>
        <v>0</v>
      </c>
      <c r="L30" s="135"/>
      <c r="M30" s="135"/>
      <c r="N30" s="135"/>
      <c r="O30" s="135"/>
      <c r="P30" s="135"/>
      <c r="Q30" s="129" t="n">
        <f aca="false">IF($G$15=FALSE(),FALSE(),IF($B30&gt;=$E$15,TRUE(),FALSE()))</f>
        <v>0</v>
      </c>
      <c r="R30" s="129"/>
      <c r="S30" s="130" t="n">
        <f aca="false">IF(E30="",0,INT(E30)+((E30-INT(E30))/100*60))</f>
        <v>0</v>
      </c>
      <c r="T30" s="130" t="n">
        <f aca="false">IF(F30="",0,INT(F30)+((F30-INT(F30))*100/60))</f>
        <v>0</v>
      </c>
      <c r="U30" s="130" t="n">
        <f aca="false">IF(G30="",0,INT(G30)+((G30-INT(G30))*100/60))</f>
        <v>0</v>
      </c>
      <c r="V30" s="130" t="n">
        <f aca="false">IF(H30="",0,INT(H30)+((H30-INT(H30))*100/60))</f>
        <v>0</v>
      </c>
      <c r="W30" s="130" t="n">
        <f aca="false">IF(I30="","",INT(I30)+((I30-INT(I30))/100*60))</f>
        <v>0</v>
      </c>
      <c r="X30" s="130" t="n">
        <f aca="false">IF(J30="","",INT(J30)+((J30-INT(J30))/100*60))</f>
        <v>0</v>
      </c>
      <c r="Y30" s="130" t="n">
        <f aca="false">IF(K30="","",INT(K30)+((K30-INT(K30))/100*60))</f>
        <v>0</v>
      </c>
      <c r="Z30" s="130"/>
      <c r="AB30" s="136"/>
      <c r="AE30" s="131"/>
    </row>
    <row r="31" customFormat="false" ht="20.25" hidden="false" customHeight="true" outlineLevel="0" collapsed="false">
      <c r="A31" s="120" t="str">
        <f aca="false">TEXT(B31,"TTTT")</f>
        <v>Donnerstag</v>
      </c>
      <c r="B31" s="132" t="n">
        <f aca="false">($A$19+ROW(B12)-1)*(MONTH(B30+1)=MONTH($A$19))</f>
        <v>43293</v>
      </c>
      <c r="C31" s="133"/>
      <c r="D31" s="134"/>
      <c r="E31" s="124" t="n">
        <f aca="false">IF(OR(A31="Samstag",A31="Sonntag",C31="UU"),"", IF(C31="SV",D31, IF(OR($E$15="",B31&lt;$E$15),IF($N$11=0,HLOOKUP($A31,$I$9:$M$10,2,0),IF($N$11=$F$10,HLOOKUP($A31,$I$9:$M$11,3,0),"FEHLER")), IF($N$15=0,HLOOKUP($A31,$I$13:$M$14,2,0),IF($N$15=$F$14,HLOOKUP($A31,$I$13:$M$15,3,0),"FEHLER")))))</f>
        <v>0</v>
      </c>
      <c r="F31" s="125"/>
      <c r="G31" s="125"/>
      <c r="H31" s="125"/>
      <c r="I31" s="126" t="n">
        <f aca="false">IF(OR(C31="K",C31="U",C31="F"),E31,IF(C31="SU",IF(H31="",D31,((V31-T31)-U31)+D31),IF(AND(H31="",E31=""),0,(V31-T31)-U31)))</f>
        <v>0</v>
      </c>
      <c r="J31" s="126" t="n">
        <f aca="false">IF(E31="",I31,I31-E31)</f>
        <v>0</v>
      </c>
      <c r="K31" s="127" t="n">
        <f aca="false">SUM(K30,J31)</f>
        <v>0</v>
      </c>
      <c r="L31" s="135"/>
      <c r="M31" s="135"/>
      <c r="N31" s="135"/>
      <c r="O31" s="135"/>
      <c r="P31" s="135"/>
      <c r="Q31" s="129" t="n">
        <f aca="false">IF($G$15=FALSE(),FALSE(),IF($B31&gt;=$E$15,TRUE(),FALSE()))</f>
        <v>0</v>
      </c>
      <c r="R31" s="129"/>
      <c r="S31" s="130" t="n">
        <f aca="false">IF(E31="",0,INT(E31)+((E31-INT(E31))/100*60))</f>
        <v>0</v>
      </c>
      <c r="T31" s="130" t="n">
        <f aca="false">IF(F31="",0,INT(F31)+((F31-INT(F31))*100/60))</f>
        <v>0</v>
      </c>
      <c r="U31" s="130" t="n">
        <f aca="false">IF(G31="",0,INT(G31)+((G31-INT(G31))*100/60))</f>
        <v>0</v>
      </c>
      <c r="V31" s="130" t="n">
        <f aca="false">IF(H31="",0,INT(H31)+((H31-INT(H31))*100/60))</f>
        <v>0</v>
      </c>
      <c r="W31" s="130" t="n">
        <f aca="false">IF(I31="","",INT(I31)+((I31-INT(I31))/100*60))</f>
        <v>0</v>
      </c>
      <c r="X31" s="130" t="n">
        <f aca="false">IF(J31="","",INT(J31)+((J31-INT(J31))/100*60))</f>
        <v>0</v>
      </c>
      <c r="Y31" s="130" t="n">
        <f aca="false">IF(K31="","",INT(K31)+((K31-INT(K31))/100*60))</f>
        <v>0</v>
      </c>
      <c r="Z31" s="130"/>
      <c r="AE31" s="131"/>
    </row>
    <row r="32" customFormat="false" ht="20.25" hidden="false" customHeight="true" outlineLevel="0" collapsed="false">
      <c r="A32" s="120" t="str">
        <f aca="false">TEXT(B32,"TTTT")</f>
        <v>Freitag</v>
      </c>
      <c r="B32" s="132" t="n">
        <f aca="false">($A$19+ROW(B13)-1)*(MONTH(B31+1)=MONTH($A$19))</f>
        <v>43294</v>
      </c>
      <c r="C32" s="133"/>
      <c r="D32" s="134"/>
      <c r="E32" s="124" t="n">
        <f aca="false">IF(OR(A32="Samstag",A32="Sonntag",C32="UU"),"", IF(C32="SV",D32, IF(OR($E$15="",B32&lt;$E$15),IF($N$11=0,HLOOKUP($A32,$I$9:$M$10,2,0),IF($N$11=$F$10,HLOOKUP($A32,$I$9:$M$11,3,0),"FEHLER")), IF($N$15=0,HLOOKUP($A32,$I$13:$M$14,2,0),IF($N$15=$F$14,HLOOKUP($A32,$I$13:$M$15,3,0),"FEHLER")))))</f>
        <v>0</v>
      </c>
      <c r="F32" s="125"/>
      <c r="G32" s="125"/>
      <c r="H32" s="125"/>
      <c r="I32" s="126" t="n">
        <f aca="false">IF(OR(C32="K",C32="U",C32="F"),E32,IF(C32="SU",IF(H32="",D32,((V32-T32)-U32)+D32),IF(AND(H32="",E32=""),0,(V32-T32)-U32)))</f>
        <v>0</v>
      </c>
      <c r="J32" s="126" t="n">
        <f aca="false">IF(E32="",I32,I32-E32)</f>
        <v>0</v>
      </c>
      <c r="K32" s="127" t="n">
        <f aca="false">SUM(K31,J32)</f>
        <v>0</v>
      </c>
      <c r="L32" s="135"/>
      <c r="M32" s="135"/>
      <c r="N32" s="135"/>
      <c r="O32" s="135"/>
      <c r="P32" s="135"/>
      <c r="Q32" s="129" t="n">
        <f aca="false">IF($G$15=FALSE(),FALSE(),IF($B32&gt;=$E$15,TRUE(),FALSE()))</f>
        <v>0</v>
      </c>
      <c r="R32" s="129"/>
      <c r="S32" s="130" t="n">
        <f aca="false">IF(E32="",0,INT(E32)+((E32-INT(E32))/100*60))</f>
        <v>0</v>
      </c>
      <c r="T32" s="130" t="n">
        <f aca="false">IF(F32="",0,INT(F32)+((F32-INT(F32))*100/60))</f>
        <v>0</v>
      </c>
      <c r="U32" s="130" t="n">
        <f aca="false">IF(G32="",0,INT(G32)+((G32-INT(G32))*100/60))</f>
        <v>0</v>
      </c>
      <c r="V32" s="130" t="n">
        <f aca="false">IF(H32="",0,INT(H32)+((H32-INT(H32))*100/60))</f>
        <v>0</v>
      </c>
      <c r="W32" s="130" t="n">
        <f aca="false">IF(I32="","",INT(I32)+((I32-INT(I32))/100*60))</f>
        <v>0</v>
      </c>
      <c r="X32" s="130" t="n">
        <f aca="false">IF(J32="","",INT(J32)+((J32-INT(J32))/100*60))</f>
        <v>0</v>
      </c>
      <c r="Y32" s="130" t="n">
        <f aca="false">IF(K32="","",INT(K32)+((K32-INT(K32))/100*60))</f>
        <v>0</v>
      </c>
      <c r="Z32" s="130"/>
      <c r="AE32" s="131"/>
    </row>
    <row r="33" customFormat="false" ht="20.25" hidden="false" customHeight="true" outlineLevel="0" collapsed="false">
      <c r="A33" s="120" t="str">
        <f aca="false">TEXT(B33,"TTTT")</f>
        <v>Samstag</v>
      </c>
      <c r="B33" s="132" t="n">
        <f aca="false">($A$19+ROW(B14)-1)*(MONTH(B32+1)=MONTH($A$19))</f>
        <v>43295</v>
      </c>
      <c r="C33" s="133"/>
      <c r="D33" s="134"/>
      <c r="E33" s="124" t="str">
        <f aca="false">IF(OR(A33="Samstag",A33="Sonntag",C33="UU"),"", IF(C33="SV",D33, IF(OR($E$15="",B33&lt;$E$15),IF($N$11=0,HLOOKUP($A33,$I$9:$M$10,2,0),IF($N$11=$F$10,HLOOKUP($A33,$I$9:$M$11,3,0),"FEHLER")), IF($N$15=0,HLOOKUP($A33,$I$13:$M$14,2,0),IF($N$15=$F$14,HLOOKUP($A33,$I$13:$M$15,3,0),"FEHLER")))))</f>
        <v/>
      </c>
      <c r="F33" s="125"/>
      <c r="G33" s="125"/>
      <c r="H33" s="125"/>
      <c r="I33" s="126" t="n">
        <f aca="false">IF(OR(C33="K",C33="U",C33="F"),E33,IF(C33="SU",IF(H33="",D33,((V33-T33)-U33)+D33),IF(AND(H33="",E33=""),0,(V33-T33)-U33)))</f>
        <v>0</v>
      </c>
      <c r="J33" s="126" t="n">
        <f aca="false">IF(E33="",I33,I33-E33)</f>
        <v>0</v>
      </c>
      <c r="K33" s="127" t="n">
        <f aca="false">SUM(K32,J33)</f>
        <v>0</v>
      </c>
      <c r="L33" s="135"/>
      <c r="M33" s="135"/>
      <c r="N33" s="135"/>
      <c r="O33" s="135"/>
      <c r="P33" s="135"/>
      <c r="Q33" s="129" t="n">
        <f aca="false">IF($G$15=FALSE(),FALSE(),IF($B33&gt;=$E$15,TRUE(),FALSE()))</f>
        <v>0</v>
      </c>
      <c r="R33" s="129"/>
      <c r="S33" s="130" t="n">
        <f aca="false">IF(E33="",0,INT(E33)+((E33-INT(E33))/100*60))</f>
        <v>0</v>
      </c>
      <c r="T33" s="130" t="n">
        <f aca="false">IF(F33="",0,INT(F33)+((F33-INT(F33))*100/60))</f>
        <v>0</v>
      </c>
      <c r="U33" s="130" t="n">
        <f aca="false">IF(G33="",0,INT(G33)+((G33-INT(G33))*100/60))</f>
        <v>0</v>
      </c>
      <c r="V33" s="130" t="n">
        <f aca="false">IF(H33="",0,INT(H33)+((H33-INT(H33))*100/60))</f>
        <v>0</v>
      </c>
      <c r="W33" s="130" t="n">
        <f aca="false">IF(I33="","",INT(I33)+((I33-INT(I33))/100*60))</f>
        <v>0</v>
      </c>
      <c r="X33" s="130" t="n">
        <f aca="false">IF(J33="","",INT(J33)+((J33-INT(J33))/100*60))</f>
        <v>0</v>
      </c>
      <c r="Y33" s="130" t="n">
        <f aca="false">IF(K33="","",INT(K33)+((K33-INT(K33))/100*60))</f>
        <v>0</v>
      </c>
      <c r="Z33" s="130"/>
      <c r="AE33" s="131"/>
    </row>
    <row r="34" customFormat="false" ht="20.25" hidden="false" customHeight="true" outlineLevel="0" collapsed="false">
      <c r="A34" s="120" t="str">
        <f aca="false">TEXT(B34,"TTTT")</f>
        <v>Sonntag</v>
      </c>
      <c r="B34" s="132" t="n">
        <f aca="false">($A$19+ROW(B15)-1)*(MONTH(B33+1)=MONTH($A$19))</f>
        <v>43296</v>
      </c>
      <c r="C34" s="133"/>
      <c r="D34" s="134"/>
      <c r="E34" s="124" t="str">
        <f aca="false">IF(OR(A34="Samstag",A34="Sonntag",C34="UU"),"", IF(C34="SV",D34, IF(OR($E$15="",B34&lt;$E$15),IF($N$11=0,HLOOKUP($A34,$I$9:$M$10,2,0),IF($N$11=$F$10,HLOOKUP($A34,$I$9:$M$11,3,0),"FEHLER")), IF($N$15=0,HLOOKUP($A34,$I$13:$M$14,2,0),IF($N$15=$F$14,HLOOKUP($A34,$I$13:$M$15,3,0),"FEHLER")))))</f>
        <v/>
      </c>
      <c r="F34" s="125"/>
      <c r="G34" s="125"/>
      <c r="H34" s="125"/>
      <c r="I34" s="126" t="n">
        <f aca="false">IF(OR(C34="K",C34="U",C34="F"),E34,IF(C34="SU",IF(H34="",D34,((V34-T34)-U34)+D34),IF(AND(H34="",E34=""),0,(V34-T34)-U34)))</f>
        <v>0</v>
      </c>
      <c r="J34" s="126" t="n">
        <f aca="false">IF(E34="",I34,I34-E34)</f>
        <v>0</v>
      </c>
      <c r="K34" s="127" t="n">
        <f aca="false">SUM(K33,J34)</f>
        <v>0</v>
      </c>
      <c r="L34" s="135"/>
      <c r="M34" s="135"/>
      <c r="N34" s="135"/>
      <c r="O34" s="135"/>
      <c r="P34" s="135"/>
      <c r="Q34" s="129" t="n">
        <f aca="false">IF($G$15=FALSE(),FALSE(),IF($B34&gt;=$E$15,TRUE(),FALSE()))</f>
        <v>1</v>
      </c>
      <c r="R34" s="129"/>
      <c r="S34" s="130" t="n">
        <f aca="false">IF(E34="",0,INT(E34)+((E34-INT(E34))/100*60))</f>
        <v>0</v>
      </c>
      <c r="T34" s="130" t="n">
        <f aca="false">IF(F34="",0,INT(F34)+((F34-INT(F34))*100/60))</f>
        <v>0</v>
      </c>
      <c r="U34" s="130" t="n">
        <f aca="false">IF(G34="",0,INT(G34)+((G34-INT(G34))*100/60))</f>
        <v>0</v>
      </c>
      <c r="V34" s="130" t="n">
        <f aca="false">IF(H34="",0,INT(H34)+((H34-INT(H34))*100/60))</f>
        <v>0</v>
      </c>
      <c r="W34" s="130" t="n">
        <f aca="false">IF(I34="","",INT(I34)+((I34-INT(I34))/100*60))</f>
        <v>0</v>
      </c>
      <c r="X34" s="130" t="n">
        <f aca="false">IF(J34="","",INT(J34)+((J34-INT(J34))/100*60))</f>
        <v>0</v>
      </c>
      <c r="Y34" s="130" t="n">
        <f aca="false">IF(K34="","",INT(K34)+((K34-INT(K34))/100*60))</f>
        <v>0</v>
      </c>
      <c r="Z34" s="130"/>
      <c r="AE34" s="131"/>
    </row>
    <row r="35" customFormat="false" ht="20.25" hidden="false" customHeight="true" outlineLevel="0" collapsed="false">
      <c r="A35" s="120" t="str">
        <f aca="false">TEXT(B35,"TTTT")</f>
        <v>Montag</v>
      </c>
      <c r="B35" s="132" t="n">
        <f aca="false">($A$19+ROW(B16)-1)*(MONTH(B34+1)=MONTH($A$19))</f>
        <v>43297</v>
      </c>
      <c r="C35" s="133"/>
      <c r="D35" s="134"/>
      <c r="E35" s="124" t="n">
        <f aca="false">IF(OR(A35="Samstag",A35="Sonntag",C35="UU"),"", IF(C35="SV",D35, IF(OR($E$15="",B35&lt;$E$15),IF($N$11=0,HLOOKUP($A35,$I$9:$M$10,2,0),IF($N$11=$F$10,HLOOKUP($A35,$I$9:$M$11,3,0),"FEHLER")), IF($N$15=0,HLOOKUP($A35,$I$13:$M$14,2,0),IF($N$15=$F$14,HLOOKUP($A35,$I$13:$M$15,3,0),"FEHLER")))))</f>
        <v>2</v>
      </c>
      <c r="F35" s="125" t="n">
        <v>14</v>
      </c>
      <c r="G35" s="125"/>
      <c r="H35" s="125" t="n">
        <v>17</v>
      </c>
      <c r="I35" s="126" t="n">
        <f aca="false">IF(OR(C35="K",C35="U",C35="F"),E35,IF(C35="SU",IF(H35="",D35,((V35-T35)-U35)+D35),IF(AND(H35="",E35=""),0,(V35-T35)-U35)))</f>
        <v>3</v>
      </c>
      <c r="J35" s="126" t="n">
        <f aca="false">IF(E35="",I35,I35-E35)</f>
        <v>1</v>
      </c>
      <c r="K35" s="127" t="n">
        <f aca="false">SUM(K34,J35)</f>
        <v>1</v>
      </c>
      <c r="L35" s="135"/>
      <c r="M35" s="135"/>
      <c r="N35" s="135"/>
      <c r="O35" s="135"/>
      <c r="P35" s="135"/>
      <c r="Q35" s="129" t="n">
        <f aca="false">IF($G$15=FALSE(),FALSE(),IF($B35&gt;=$E$15,TRUE(),FALSE()))</f>
        <v>1</v>
      </c>
      <c r="R35" s="129"/>
      <c r="S35" s="130" t="n">
        <f aca="false">IF(E35="",0,INT(E35)+((E35-INT(E35))/100*60))</f>
        <v>2</v>
      </c>
      <c r="T35" s="130" t="n">
        <f aca="false">IF(F35="",0,INT(F35)+((F35-INT(F35))*100/60))</f>
        <v>14</v>
      </c>
      <c r="U35" s="130" t="n">
        <f aca="false">IF(G35="",0,INT(G35)+((G35-INT(G35))*100/60))</f>
        <v>0</v>
      </c>
      <c r="V35" s="130" t="n">
        <f aca="false">IF(H35="",0,INT(H35)+((H35-INT(H35))*100/60))</f>
        <v>17</v>
      </c>
      <c r="W35" s="130" t="n">
        <f aca="false">IF(I35="","",INT(I35)+((I35-INT(I35))/100*60))</f>
        <v>3</v>
      </c>
      <c r="X35" s="130" t="n">
        <f aca="false">IF(J35="","",INT(J35)+((J35-INT(J35))/100*60))</f>
        <v>1</v>
      </c>
      <c r="Y35" s="130" t="n">
        <f aca="false">IF(K35="","",INT(K35)+((K35-INT(K35))/100*60))</f>
        <v>1</v>
      </c>
      <c r="Z35" s="130"/>
      <c r="AE35" s="131"/>
    </row>
    <row r="36" customFormat="false" ht="20.25" hidden="false" customHeight="true" outlineLevel="0" collapsed="false">
      <c r="A36" s="120" t="str">
        <f aca="false">TEXT(B36,"TTTT")</f>
        <v>Dienstag</v>
      </c>
      <c r="B36" s="132" t="n">
        <f aca="false">($A$19+ROW(B17)-1)*(MONTH(B35+1)=MONTH($A$19))</f>
        <v>43298</v>
      </c>
      <c r="C36" s="133"/>
      <c r="D36" s="134"/>
      <c r="E36" s="124" t="n">
        <f aca="false">IF(OR(A36="Samstag",A36="Sonntag",C36="UU"),"", IF(C36="SV",D36, IF(OR($E$15="",B36&lt;$E$15),IF($N$11=0,HLOOKUP($A36,$I$9:$M$10,2,0),IF($N$11=$F$10,HLOOKUP($A36,$I$9:$M$11,3,0),"FEHLER")), IF($N$15=0,HLOOKUP($A36,$I$13:$M$14,2,0),IF($N$15=$F$14,HLOOKUP($A36,$I$13:$M$15,3,0),"FEHLER")))))</f>
        <v>2</v>
      </c>
      <c r="F36" s="125" t="n">
        <v>14</v>
      </c>
      <c r="G36" s="125"/>
      <c r="H36" s="125" t="n">
        <v>18.3</v>
      </c>
      <c r="I36" s="126" t="n">
        <f aca="false">IF(OR(C36="K",C36="U",C36="F"),E36,IF(C36="SU",IF(H36="",D36,((V36-T36)-U36)+D36),IF(AND(H36="",E36=""),0,(V36-T36)-U36)))</f>
        <v>4.5</v>
      </c>
      <c r="J36" s="126" t="n">
        <f aca="false">IF(E36="",I36,I36-E36)</f>
        <v>2.5</v>
      </c>
      <c r="K36" s="127" t="n">
        <f aca="false">SUM(K35,J36)</f>
        <v>3.5</v>
      </c>
      <c r="L36" s="135"/>
      <c r="M36" s="135"/>
      <c r="N36" s="135"/>
      <c r="O36" s="135"/>
      <c r="P36" s="135"/>
      <c r="Q36" s="129" t="n">
        <f aca="false">IF($G$15=FALSE(),FALSE(),IF($B36&gt;=$E$15,TRUE(),FALSE()))</f>
        <v>1</v>
      </c>
      <c r="R36" s="129"/>
      <c r="S36" s="130" t="n">
        <f aca="false">IF(E36="",0,INT(E36)+((E36-INT(E36))/100*60))</f>
        <v>2</v>
      </c>
      <c r="T36" s="130" t="n">
        <f aca="false">IF(F36="",0,INT(F36)+((F36-INT(F36))*100/60))</f>
        <v>14</v>
      </c>
      <c r="U36" s="130" t="n">
        <f aca="false">IF(G36="",0,INT(G36)+((G36-INT(G36))*100/60))</f>
        <v>0</v>
      </c>
      <c r="V36" s="130" t="n">
        <f aca="false">IF(H36="",0,INT(H36)+((H36-INT(H36))*100/60))</f>
        <v>18.5</v>
      </c>
      <c r="W36" s="130" t="n">
        <f aca="false">IF(I36="","",INT(I36)+((I36-INT(I36))/100*60))</f>
        <v>4.3</v>
      </c>
      <c r="X36" s="130" t="n">
        <f aca="false">IF(J36="","",INT(J36)+((J36-INT(J36))/100*60))</f>
        <v>2.3</v>
      </c>
      <c r="Y36" s="130" t="n">
        <f aca="false">IF(K36="","",INT(K36)+((K36-INT(K36))/100*60))</f>
        <v>3.3</v>
      </c>
      <c r="Z36" s="130"/>
      <c r="AE36" s="131"/>
    </row>
    <row r="37" customFormat="false" ht="20.25" hidden="false" customHeight="true" outlineLevel="0" collapsed="false">
      <c r="A37" s="120" t="str">
        <f aca="false">TEXT(B37,"TTTT")</f>
        <v>Mittwoch</v>
      </c>
      <c r="B37" s="132" t="n">
        <f aca="false">($A$19+ROW(B18)-1)*(MONTH(B36+1)=MONTH($A$19))</f>
        <v>43299</v>
      </c>
      <c r="C37" s="133"/>
      <c r="D37" s="134"/>
      <c r="E37" s="124" t="n">
        <f aca="false">IF(OR(A37="Samstag",A37="Sonntag",C37="UU"),"", IF(C37="SV",D37, IF(OR($E$15="",B37&lt;$E$15),IF($N$11=0,HLOOKUP($A37,$I$9:$M$10,2,0),IF($N$11=$F$10,HLOOKUP($A37,$I$9:$M$11,3,0),"FEHLER")), IF($N$15=0,HLOOKUP($A37,$I$13:$M$14,2,0),IF($N$15=$F$14,HLOOKUP($A37,$I$13:$M$15,3,0),"FEHLER")))))</f>
        <v>2</v>
      </c>
      <c r="F37" s="125" t="n">
        <v>13</v>
      </c>
      <c r="G37" s="125"/>
      <c r="H37" s="125" t="n">
        <v>16.3</v>
      </c>
      <c r="I37" s="126" t="n">
        <f aca="false">IF(OR(C37="K",C37="U",C37="F"),E37,IF(C37="SU",IF(H37="",D37,((V37-T37)-U37)+D37),IF(AND(H37="",E37=""),0,(V37-T37)-U37)))</f>
        <v>3.5</v>
      </c>
      <c r="J37" s="126" t="n">
        <f aca="false">IF(E37="",I37,I37-E37)</f>
        <v>1.5</v>
      </c>
      <c r="K37" s="127" t="n">
        <f aca="false">SUM(K36,J37)</f>
        <v>5</v>
      </c>
      <c r="L37" s="135"/>
      <c r="M37" s="135"/>
      <c r="N37" s="135"/>
      <c r="O37" s="135"/>
      <c r="P37" s="135"/>
      <c r="Q37" s="129" t="n">
        <f aca="false">IF($G$15=FALSE(),FALSE(),IF($B37&gt;=$E$15,TRUE(),FALSE()))</f>
        <v>1</v>
      </c>
      <c r="R37" s="129"/>
      <c r="S37" s="130" t="n">
        <f aca="false">IF(E37="",0,INT(E37)+((E37-INT(E37))/100*60))</f>
        <v>2</v>
      </c>
      <c r="T37" s="130" t="n">
        <f aca="false">IF(F37="",0,INT(F37)+((F37-INT(F37))*100/60))</f>
        <v>13</v>
      </c>
      <c r="U37" s="130" t="n">
        <f aca="false">IF(G37="",0,INT(G37)+((G37-INT(G37))*100/60))</f>
        <v>0</v>
      </c>
      <c r="V37" s="130" t="n">
        <f aca="false">IF(H37="",0,INT(H37)+((H37-INT(H37))*100/60))</f>
        <v>16.5</v>
      </c>
      <c r="W37" s="130" t="n">
        <f aca="false">IF(I37="","",INT(I37)+((I37-INT(I37))/100*60))</f>
        <v>3.3</v>
      </c>
      <c r="X37" s="130" t="n">
        <f aca="false">IF(J37="","",INT(J37)+((J37-INT(J37))/100*60))</f>
        <v>1.3</v>
      </c>
      <c r="Y37" s="130" t="n">
        <f aca="false">IF(K37="","",INT(K37)+((K37-INT(K37))/100*60))</f>
        <v>5</v>
      </c>
      <c r="Z37" s="130"/>
      <c r="AE37" s="131"/>
    </row>
    <row r="38" customFormat="false" ht="20.25" hidden="false" customHeight="true" outlineLevel="0" collapsed="false">
      <c r="A38" s="120" t="str">
        <f aca="false">TEXT(B38,"TTTT")</f>
        <v>Donnerstag</v>
      </c>
      <c r="B38" s="132" t="n">
        <f aca="false">($A$19+ROW(B19)-1)*(MONTH(B37+1)=MONTH($A$19))</f>
        <v>43300</v>
      </c>
      <c r="C38" s="133"/>
      <c r="D38" s="134"/>
      <c r="E38" s="124" t="n">
        <f aca="false">IF(OR(A38="Samstag",A38="Sonntag",C38="UU"),"", IF(C38="SV",D38, IF(OR($E$15="",B38&lt;$E$15),IF($N$11=0,HLOOKUP($A38,$I$9:$M$10,2,0),IF($N$11=$F$10,HLOOKUP($A38,$I$9:$M$11,3,0),"FEHLER")), IF($N$15=0,HLOOKUP($A38,$I$13:$M$14,2,0),IF($N$15=$F$14,HLOOKUP($A38,$I$13:$M$15,3,0),"FEHLER")))))</f>
        <v>2</v>
      </c>
      <c r="F38" s="125" t="n">
        <v>16.3</v>
      </c>
      <c r="G38" s="125"/>
      <c r="H38" s="125" t="n">
        <v>18</v>
      </c>
      <c r="I38" s="126" t="n">
        <f aca="false">IF(OR(C38="K",C38="U",C38="F"),E38,IF(C38="SU",IF(H38="",D38,((V38-T38)-U38)+D38),IF(AND(H38="",E38=""),0,(V38-T38)-U38)))</f>
        <v>1.5</v>
      </c>
      <c r="J38" s="126" t="n">
        <f aca="false">IF(E38="",I38,I38-E38)</f>
        <v>-0.5</v>
      </c>
      <c r="K38" s="127" t="n">
        <f aca="false">SUM(K37,J38)</f>
        <v>4.5</v>
      </c>
      <c r="L38" s="135"/>
      <c r="M38" s="135"/>
      <c r="N38" s="135"/>
      <c r="O38" s="135"/>
      <c r="P38" s="135"/>
      <c r="Q38" s="129" t="n">
        <f aca="false">IF($G$15=FALSE(),FALSE(),IF($B38&gt;=$E$15,TRUE(),FALSE()))</f>
        <v>1</v>
      </c>
      <c r="R38" s="129"/>
      <c r="S38" s="130" t="n">
        <f aca="false">IF(E38="",0,INT(E38)+((E38-INT(E38))/100*60))</f>
        <v>2</v>
      </c>
      <c r="T38" s="130" t="n">
        <f aca="false">IF(F38="",0,INT(F38)+((F38-INT(F38))*100/60))</f>
        <v>16.5</v>
      </c>
      <c r="U38" s="130" t="n">
        <f aca="false">IF(G38="",0,INT(G38)+((G38-INT(G38))*100/60))</f>
        <v>0</v>
      </c>
      <c r="V38" s="130" t="n">
        <f aca="false">IF(H38="",0,INT(H38)+((H38-INT(H38))*100/60))</f>
        <v>18</v>
      </c>
      <c r="W38" s="130" t="n">
        <f aca="false">IF(I38="","",INT(I38)+((I38-INT(I38))/100*60))</f>
        <v>1.3</v>
      </c>
      <c r="X38" s="130" t="n">
        <f aca="false">IF(J38="","",INT(J38)+((J38-INT(J38))/100*60))</f>
        <v>-0.7</v>
      </c>
      <c r="Y38" s="130" t="n">
        <f aca="false">IF(K38="","",INT(K38)+((K38-INT(K38))/100*60))</f>
        <v>4.3</v>
      </c>
      <c r="Z38" s="130"/>
      <c r="AE38" s="131"/>
    </row>
    <row r="39" customFormat="false" ht="20.25" hidden="false" customHeight="true" outlineLevel="0" collapsed="false">
      <c r="A39" s="120" t="str">
        <f aca="false">TEXT(B39,"TTTT")</f>
        <v>Freitag</v>
      </c>
      <c r="B39" s="132" t="n">
        <f aca="false">($A$19+ROW(B20)-1)*(MONTH(B38+1)=MONTH($A$19))</f>
        <v>43301</v>
      </c>
      <c r="C39" s="133"/>
      <c r="D39" s="134"/>
      <c r="E39" s="124" t="n">
        <f aca="false">IF(OR(A39="Samstag",A39="Sonntag",C39="UU"),"", IF(C39="SV",D39, IF(OR($E$15="",B39&lt;$E$15),IF($N$11=0,HLOOKUP($A39,$I$9:$M$10,2,0),IF($N$11=$F$10,HLOOKUP($A39,$I$9:$M$11,3,0),"FEHLER")), IF($N$15=0,HLOOKUP($A39,$I$13:$M$14,2,0),IF($N$15=$F$14,HLOOKUP($A39,$I$13:$M$15,3,0),"FEHLER")))))</f>
        <v>2</v>
      </c>
      <c r="F39" s="125"/>
      <c r="G39" s="125"/>
      <c r="H39" s="125"/>
      <c r="I39" s="126" t="n">
        <f aca="false">IF(OR(C39="K",C39="U",C39="F"),E39,IF(C39="SU",IF(H39="",D39,((V39-T39)-U39)+D39),IF(AND(H39="",E39=""),0,(V39-T39)-U39)))</f>
        <v>0</v>
      </c>
      <c r="J39" s="126" t="n">
        <f aca="false">IF(E39="",I39,I39-E39)</f>
        <v>-2</v>
      </c>
      <c r="K39" s="127" t="n">
        <f aca="false">SUM(K38,J39)</f>
        <v>2.5</v>
      </c>
      <c r="L39" s="135"/>
      <c r="M39" s="135"/>
      <c r="N39" s="135"/>
      <c r="O39" s="135"/>
      <c r="P39" s="135"/>
      <c r="Q39" s="129" t="n">
        <f aca="false">IF($G$15=FALSE(),FALSE(),IF($B39&gt;=$E$15,TRUE(),FALSE()))</f>
        <v>1</v>
      </c>
      <c r="R39" s="129"/>
      <c r="S39" s="130" t="n">
        <f aca="false">IF(E39="",0,INT(E39)+((E39-INT(E39))/100*60))</f>
        <v>2</v>
      </c>
      <c r="T39" s="130" t="n">
        <f aca="false">IF(F39="",0,INT(F39)+((F39-INT(F39))*100/60))</f>
        <v>0</v>
      </c>
      <c r="U39" s="130" t="n">
        <f aca="false">IF(G39="",0,INT(G39)+((G39-INT(G39))*100/60))</f>
        <v>0</v>
      </c>
      <c r="V39" s="130" t="n">
        <f aca="false">IF(H39="",0,INT(H39)+((H39-INT(H39))*100/60))</f>
        <v>0</v>
      </c>
      <c r="W39" s="130" t="n">
        <f aca="false">IF(I39="","",INT(I39)+((I39-INT(I39))/100*60))</f>
        <v>0</v>
      </c>
      <c r="X39" s="130" t="n">
        <f aca="false">IF(J39="","",INT(J39)+((J39-INT(J39))/100*60))</f>
        <v>-2</v>
      </c>
      <c r="Y39" s="130" t="n">
        <f aca="false">IF(K39="","",INT(K39)+((K39-INT(K39))/100*60))</f>
        <v>2.3</v>
      </c>
      <c r="Z39" s="130"/>
      <c r="AE39" s="131"/>
    </row>
    <row r="40" customFormat="false" ht="20.25" hidden="false" customHeight="true" outlineLevel="0" collapsed="false">
      <c r="A40" s="120" t="str">
        <f aca="false">TEXT(B40,"TTTT")</f>
        <v>Samstag</v>
      </c>
      <c r="B40" s="132" t="n">
        <f aca="false">($A$19+ROW(B21)-1)*(MONTH(B39+1)=MONTH($A$19))</f>
        <v>43302</v>
      </c>
      <c r="C40" s="133"/>
      <c r="D40" s="134"/>
      <c r="E40" s="124" t="str">
        <f aca="false">IF(OR(A40="Samstag",A40="Sonntag",C40="UU"),"", IF(C40="SV",D40, IF(OR($E$15="",B40&lt;$E$15),IF($N$11=0,HLOOKUP($A40,$I$9:$M$10,2,0),IF($N$11=$F$10,HLOOKUP($A40,$I$9:$M$11,3,0),"FEHLER")), IF($N$15=0,HLOOKUP($A40,$I$13:$M$14,2,0),IF($N$15=$F$14,HLOOKUP($A40,$I$13:$M$15,3,0),"FEHLER")))))</f>
        <v/>
      </c>
      <c r="F40" s="125"/>
      <c r="G40" s="125"/>
      <c r="H40" s="125"/>
      <c r="I40" s="126" t="n">
        <f aca="false">IF(OR(C40="K",C40="U",C40="F"),E40,IF(C40="SU",IF(H40="",D40,((V40-T40)-U40)+D40),IF(AND(H40="",E40=""),0,(V40-T40)-U40)))</f>
        <v>0</v>
      </c>
      <c r="J40" s="126" t="n">
        <f aca="false">IF(E40="",I40,I40-E40)</f>
        <v>0</v>
      </c>
      <c r="K40" s="127" t="n">
        <f aca="false">SUM(K39,J40)</f>
        <v>2.5</v>
      </c>
      <c r="L40" s="135"/>
      <c r="M40" s="135"/>
      <c r="N40" s="135"/>
      <c r="O40" s="135"/>
      <c r="P40" s="135"/>
      <c r="Q40" s="129" t="n">
        <f aca="false">IF($G$15=FALSE(),FALSE(),IF($B40&gt;=$E$15,TRUE(),FALSE()))</f>
        <v>1</v>
      </c>
      <c r="R40" s="129"/>
      <c r="S40" s="130" t="n">
        <f aca="false">IF(E40="",0,INT(E40)+((E40-INT(E40))/100*60))</f>
        <v>0</v>
      </c>
      <c r="T40" s="130" t="n">
        <f aca="false">IF(F40="",0,INT(F40)+((F40-INT(F40))*100/60))</f>
        <v>0</v>
      </c>
      <c r="U40" s="130" t="n">
        <f aca="false">IF(G40="",0,INT(G40)+((G40-INT(G40))*100/60))</f>
        <v>0</v>
      </c>
      <c r="V40" s="130" t="n">
        <f aca="false">IF(H40="",0,INT(H40)+((H40-INT(H40))*100/60))</f>
        <v>0</v>
      </c>
      <c r="W40" s="130" t="n">
        <f aca="false">IF(I40="","",INT(I40)+((I40-INT(I40))/100*60))</f>
        <v>0</v>
      </c>
      <c r="X40" s="130" t="n">
        <f aca="false">IF(J40="","",INT(J40)+((J40-INT(J40))/100*60))</f>
        <v>0</v>
      </c>
      <c r="Y40" s="130" t="n">
        <f aca="false">IF(K40="","",INT(K40)+((K40-INT(K40))/100*60))</f>
        <v>2.3</v>
      </c>
      <c r="Z40" s="130"/>
      <c r="AE40" s="131"/>
    </row>
    <row r="41" customFormat="false" ht="20.25" hidden="false" customHeight="true" outlineLevel="0" collapsed="false">
      <c r="A41" s="120" t="str">
        <f aca="false">TEXT(B41,"TTTT")</f>
        <v>Sonntag</v>
      </c>
      <c r="B41" s="132" t="n">
        <f aca="false">($A$19+ROW(B22)-1)*(MONTH(B40+1)=MONTH($A$19))</f>
        <v>43303</v>
      </c>
      <c r="C41" s="133"/>
      <c r="D41" s="134"/>
      <c r="E41" s="124" t="str">
        <f aca="false">IF(OR(A41="Samstag",A41="Sonntag",C41="UU"),"", IF(C41="SV",D41, IF(OR($E$15="",B41&lt;$E$15),IF($N$11=0,HLOOKUP($A41,$I$9:$M$10,2,0),IF($N$11=$F$10,HLOOKUP($A41,$I$9:$M$11,3,0),"FEHLER")), IF($N$15=0,HLOOKUP($A41,$I$13:$M$14,2,0),IF($N$15=$F$14,HLOOKUP($A41,$I$13:$M$15,3,0),"FEHLER")))))</f>
        <v/>
      </c>
      <c r="F41" s="125"/>
      <c r="G41" s="125"/>
      <c r="H41" s="125"/>
      <c r="I41" s="126" t="n">
        <f aca="false">IF(OR(C41="K",C41="U",C41="F"),E41,IF(C41="SU",IF(H41="",D41,((V41-T41)-U41)+D41),IF(AND(H41="",E41=""),0,(V41-T41)-U41)))</f>
        <v>0</v>
      </c>
      <c r="J41" s="126" t="n">
        <f aca="false">IF(E41="",I41,I41-E41)</f>
        <v>0</v>
      </c>
      <c r="K41" s="127" t="n">
        <f aca="false">SUM(K40,J41)</f>
        <v>2.5</v>
      </c>
      <c r="L41" s="135"/>
      <c r="M41" s="135"/>
      <c r="N41" s="135"/>
      <c r="O41" s="135"/>
      <c r="P41" s="135"/>
      <c r="Q41" s="129" t="n">
        <f aca="false">IF($G$15=FALSE(),FALSE(),IF($B41&gt;=$E$15,TRUE(),FALSE()))</f>
        <v>1</v>
      </c>
      <c r="R41" s="129"/>
      <c r="S41" s="130" t="n">
        <f aca="false">IF(E41="",0,INT(E41)+((E41-INT(E41))/100*60))</f>
        <v>0</v>
      </c>
      <c r="T41" s="130" t="n">
        <f aca="false">IF(F41="",0,INT(F41)+((F41-INT(F41))*100/60))</f>
        <v>0</v>
      </c>
      <c r="U41" s="130" t="n">
        <f aca="false">IF(G41="",0,INT(G41)+((G41-INT(G41))*100/60))</f>
        <v>0</v>
      </c>
      <c r="V41" s="130" t="n">
        <f aca="false">IF(H41="",0,INT(H41)+((H41-INT(H41))*100/60))</f>
        <v>0</v>
      </c>
      <c r="W41" s="130" t="n">
        <f aca="false">IF(I41="","",INT(I41)+((I41-INT(I41))/100*60))</f>
        <v>0</v>
      </c>
      <c r="X41" s="130" t="n">
        <f aca="false">IF(J41="","",INT(J41)+((J41-INT(J41))/100*60))</f>
        <v>0</v>
      </c>
      <c r="Y41" s="130" t="n">
        <f aca="false">IF(K41="","",INT(K41)+((K41-INT(K41))/100*60))</f>
        <v>2.3</v>
      </c>
      <c r="Z41" s="130"/>
      <c r="AE41" s="131"/>
    </row>
    <row r="42" customFormat="false" ht="20.25" hidden="false" customHeight="true" outlineLevel="0" collapsed="false">
      <c r="A42" s="120" t="str">
        <f aca="false">TEXT(B42,"TTTT")</f>
        <v>Montag</v>
      </c>
      <c r="B42" s="132" t="n">
        <f aca="false">($A$19+ROW(B23)-1)*(MONTH(B41+1)=MONTH($A$19))</f>
        <v>43304</v>
      </c>
      <c r="C42" s="133"/>
      <c r="D42" s="134"/>
      <c r="E42" s="124" t="n">
        <f aca="false">IF(OR(A42="Samstag",A42="Sonntag",C42="UU"),"", IF(C42="SV",D42, IF(OR($E$15="",B42&lt;$E$15),IF($N$11=0,HLOOKUP($A42,$I$9:$M$10,2,0),IF($N$11=$F$10,HLOOKUP($A42,$I$9:$M$11,3,0),"FEHLER")), IF($N$15=0,HLOOKUP($A42,$I$13:$M$14,2,0),IF($N$15=$F$14,HLOOKUP($A42,$I$13:$M$15,3,0),"FEHLER")))))</f>
        <v>2</v>
      </c>
      <c r="F42" s="125" t="n">
        <v>14</v>
      </c>
      <c r="G42" s="125"/>
      <c r="H42" s="125" t="n">
        <v>17</v>
      </c>
      <c r="I42" s="126" t="n">
        <f aca="false">IF(OR(C42="K",C42="U",C42="F"),E42,IF(C42="SU",IF(H42="",D42,((V42-T42)-U42)+D42),IF(AND(H42="",E42=""),0,(V42-T42)-U42)))</f>
        <v>3</v>
      </c>
      <c r="J42" s="126" t="n">
        <f aca="false">IF(E42="",I42,I42-E42)</f>
        <v>1</v>
      </c>
      <c r="K42" s="127" t="n">
        <f aca="false">SUM(K41,J42)</f>
        <v>3.5</v>
      </c>
      <c r="L42" s="135"/>
      <c r="M42" s="135"/>
      <c r="N42" s="135"/>
      <c r="O42" s="135"/>
      <c r="P42" s="135"/>
      <c r="Q42" s="129" t="n">
        <f aca="false">IF($G$15=FALSE(),FALSE(),IF($B42&gt;=$E$15,TRUE(),FALSE()))</f>
        <v>1</v>
      </c>
      <c r="R42" s="129"/>
      <c r="S42" s="130" t="n">
        <f aca="false">IF(E42="",0,INT(E42)+((E42-INT(E42))/100*60))</f>
        <v>2</v>
      </c>
      <c r="T42" s="130" t="n">
        <f aca="false">IF(F42="",0,INT(F42)+((F42-INT(F42))*100/60))</f>
        <v>14</v>
      </c>
      <c r="U42" s="130" t="n">
        <f aca="false">IF(G42="",0,INT(G42)+((G42-INT(G42))*100/60))</f>
        <v>0</v>
      </c>
      <c r="V42" s="130" t="n">
        <f aca="false">IF(H42="",0,INT(H42)+((H42-INT(H42))*100/60))</f>
        <v>17</v>
      </c>
      <c r="W42" s="130" t="n">
        <f aca="false">IF(I42="","",INT(I42)+((I42-INT(I42))/100*60))</f>
        <v>3</v>
      </c>
      <c r="X42" s="130" t="n">
        <f aca="false">IF(J42="","",INT(J42)+((J42-INT(J42))/100*60))</f>
        <v>1</v>
      </c>
      <c r="Y42" s="130" t="n">
        <f aca="false">IF(K42="","",INT(K42)+((K42-INT(K42))/100*60))</f>
        <v>3.3</v>
      </c>
      <c r="Z42" s="130"/>
      <c r="AE42" s="131"/>
    </row>
    <row r="43" customFormat="false" ht="20.25" hidden="false" customHeight="true" outlineLevel="0" collapsed="false">
      <c r="A43" s="120" t="str">
        <f aca="false">TEXT(B43,"TTTT")</f>
        <v>Dienstag</v>
      </c>
      <c r="B43" s="132" t="n">
        <f aca="false">($A$19+ROW(B24)-1)*(MONTH(B42+1)=MONTH($A$19))</f>
        <v>43305</v>
      </c>
      <c r="C43" s="133"/>
      <c r="D43" s="134"/>
      <c r="E43" s="124" t="n">
        <f aca="false">IF(OR(A43="Samstag",A43="Sonntag",C43="UU"),"", IF(C43="SV",D43, IF(OR($E$15="",B43&lt;$E$15),IF($N$11=0,HLOOKUP($A43,$I$9:$M$10,2,0),IF($N$11=$F$10,HLOOKUP($A43,$I$9:$M$11,3,0),"FEHLER")), IF($N$15=0,HLOOKUP($A43,$I$13:$M$14,2,0),IF($N$15=$F$14,HLOOKUP($A43,$I$13:$M$15,3,0),"FEHLER")))))</f>
        <v>2</v>
      </c>
      <c r="F43" s="125" t="n">
        <v>13</v>
      </c>
      <c r="G43" s="125"/>
      <c r="H43" s="125" t="n">
        <v>18</v>
      </c>
      <c r="I43" s="126" t="n">
        <f aca="false">IF(OR(C43="K",C43="U",C43="F"),E43,IF(C43="SU",IF(H43="",D43,((V43-T43)-U43)+D43),IF(AND(H43="",E43=""),0,(V43-T43)-U43)))</f>
        <v>5</v>
      </c>
      <c r="J43" s="126" t="n">
        <f aca="false">IF(E43="",I43,I43-E43)</f>
        <v>3</v>
      </c>
      <c r="K43" s="127" t="n">
        <f aca="false">SUM(K42,J43)</f>
        <v>6.5</v>
      </c>
      <c r="L43" s="135"/>
      <c r="M43" s="135"/>
      <c r="N43" s="135"/>
      <c r="O43" s="135"/>
      <c r="P43" s="135"/>
      <c r="Q43" s="129" t="n">
        <f aca="false">IF($G$15=FALSE(),FALSE(),IF($B43&gt;=$E$15,TRUE(),FALSE()))</f>
        <v>1</v>
      </c>
      <c r="R43" s="129"/>
      <c r="S43" s="130" t="n">
        <f aca="false">IF(E43="",0,INT(E43)+((E43-INT(E43))/100*60))</f>
        <v>2</v>
      </c>
      <c r="T43" s="130" t="n">
        <f aca="false">IF(F43="",0,INT(F43)+((F43-INT(F43))*100/60))</f>
        <v>13</v>
      </c>
      <c r="U43" s="130" t="n">
        <f aca="false">IF(G43="",0,INT(G43)+((G43-INT(G43))*100/60))</f>
        <v>0</v>
      </c>
      <c r="V43" s="130" t="n">
        <f aca="false">IF(H43="",0,INT(H43)+((H43-INT(H43))*100/60))</f>
        <v>18</v>
      </c>
      <c r="W43" s="130" t="n">
        <f aca="false">IF(I43="","",INT(I43)+((I43-INT(I43))/100*60))</f>
        <v>5</v>
      </c>
      <c r="X43" s="130" t="n">
        <f aca="false">IF(J43="","",INT(J43)+((J43-INT(J43))/100*60))</f>
        <v>3</v>
      </c>
      <c r="Y43" s="130" t="n">
        <f aca="false">IF(K43="","",INT(K43)+((K43-INT(K43))/100*60))</f>
        <v>6.3</v>
      </c>
      <c r="Z43" s="130"/>
      <c r="AE43" s="131"/>
    </row>
    <row r="44" customFormat="false" ht="20.25" hidden="false" customHeight="true" outlineLevel="0" collapsed="false">
      <c r="A44" s="120" t="str">
        <f aca="false">TEXT(B44,"TTTT")</f>
        <v>Mittwoch</v>
      </c>
      <c r="B44" s="132" t="n">
        <f aca="false">($A$19+ROW(B25)-1)*(MONTH(B43+1)=MONTH($A$19))</f>
        <v>43306</v>
      </c>
      <c r="C44" s="133"/>
      <c r="D44" s="134"/>
      <c r="E44" s="124" t="n">
        <f aca="false">IF(OR(A44="Samstag",A44="Sonntag",C44="UU"),"", IF(C44="SV",D44, IF(OR($E$15="",B44&lt;$E$15),IF($N$11=0,HLOOKUP($A44,$I$9:$M$10,2,0),IF($N$11=$F$10,HLOOKUP($A44,$I$9:$M$11,3,0),"FEHLER")), IF($N$15=0,HLOOKUP($A44,$I$13:$M$14,2,0),IF($N$15=$F$14,HLOOKUP($A44,$I$13:$M$15,3,0),"FEHLER")))))</f>
        <v>2</v>
      </c>
      <c r="F44" s="125" t="n">
        <v>13</v>
      </c>
      <c r="G44" s="125"/>
      <c r="H44" s="125" t="n">
        <v>17</v>
      </c>
      <c r="I44" s="126" t="n">
        <f aca="false">IF(OR(C44="K",C44="U",C44="F"),E44,IF(C44="SU",IF(H44="",D44,((V44-T44)-U44)+D44),IF(AND(H44="",E44=""),0,(V44-T44)-U44)))</f>
        <v>4</v>
      </c>
      <c r="J44" s="126" t="n">
        <f aca="false">IF(E44="",I44,I44-E44)</f>
        <v>2</v>
      </c>
      <c r="K44" s="127" t="n">
        <f aca="false">SUM(K43,J44)</f>
        <v>8.5</v>
      </c>
      <c r="L44" s="135"/>
      <c r="M44" s="135"/>
      <c r="N44" s="135"/>
      <c r="O44" s="135"/>
      <c r="P44" s="135"/>
      <c r="Q44" s="129" t="n">
        <f aca="false">IF($G$15=FALSE(),FALSE(),IF($B44&gt;=$E$15,TRUE(),FALSE()))</f>
        <v>1</v>
      </c>
      <c r="R44" s="129"/>
      <c r="S44" s="130" t="n">
        <f aca="false">IF(E44="",0,INT(E44)+((E44-INT(E44))/100*60))</f>
        <v>2</v>
      </c>
      <c r="T44" s="130" t="n">
        <f aca="false">IF(F44="",0,INT(F44)+((F44-INT(F44))*100/60))</f>
        <v>13</v>
      </c>
      <c r="U44" s="130" t="n">
        <f aca="false">IF(G44="",0,INT(G44)+((G44-INT(G44))*100/60))</f>
        <v>0</v>
      </c>
      <c r="V44" s="130" t="n">
        <f aca="false">IF(H44="",0,INT(H44)+((H44-INT(H44))*100/60))</f>
        <v>17</v>
      </c>
      <c r="W44" s="130" t="n">
        <f aca="false">IF(I44="","",INT(I44)+((I44-INT(I44))/100*60))</f>
        <v>4</v>
      </c>
      <c r="X44" s="130" t="n">
        <f aca="false">IF(J44="","",INT(J44)+((J44-INT(J44))/100*60))</f>
        <v>2</v>
      </c>
      <c r="Y44" s="130" t="n">
        <f aca="false">IF(K44="","",INT(K44)+((K44-INT(K44))/100*60))</f>
        <v>8.3</v>
      </c>
      <c r="Z44" s="130"/>
      <c r="AE44" s="131"/>
    </row>
    <row r="45" customFormat="false" ht="20.25" hidden="false" customHeight="true" outlineLevel="0" collapsed="false">
      <c r="A45" s="120" t="str">
        <f aca="false">TEXT(B45,"TTTT")</f>
        <v>Donnerstag</v>
      </c>
      <c r="B45" s="132" t="n">
        <f aca="false">($A$19+ROW(B26)-1)*(MONTH(B44+1)=MONTH($A$19))</f>
        <v>43307</v>
      </c>
      <c r="C45" s="133"/>
      <c r="D45" s="134"/>
      <c r="E45" s="124" t="n">
        <f aca="false">IF(OR(A45="Samstag",A45="Sonntag",C45="UU"),"", IF(C45="SV",D45, IF(OR($E$15="",B45&lt;$E$15),IF($N$11=0,HLOOKUP($A45,$I$9:$M$10,2,0),IF($N$11=$F$10,HLOOKUP($A45,$I$9:$M$11,3,0),"FEHLER")), IF($N$15=0,HLOOKUP($A45,$I$13:$M$14,2,0),IF($N$15=$F$14,HLOOKUP($A45,$I$13:$M$15,3,0),"FEHLER")))))</f>
        <v>2</v>
      </c>
      <c r="F45" s="125" t="n">
        <v>13</v>
      </c>
      <c r="G45" s="125"/>
      <c r="H45" s="125" t="n">
        <v>15</v>
      </c>
      <c r="I45" s="126" t="n">
        <f aca="false">IF(OR(C45="K",C45="U",C45="F"),E45,IF(C45="SU",IF(H45="",D45,((V45-T45)-U45)+D45),IF(AND(H45="",E45=""),0,(V45-T45)-U45)))</f>
        <v>2</v>
      </c>
      <c r="J45" s="126" t="n">
        <f aca="false">IF(E45="",I45,I45-E45)</f>
        <v>0</v>
      </c>
      <c r="K45" s="127" t="n">
        <f aca="false">SUM(K44,J45)</f>
        <v>8.5</v>
      </c>
      <c r="L45" s="135"/>
      <c r="M45" s="135"/>
      <c r="N45" s="135"/>
      <c r="O45" s="135"/>
      <c r="P45" s="135"/>
      <c r="Q45" s="129" t="n">
        <f aca="false">IF($G$15=FALSE(),FALSE(),IF($B45&gt;=$E$15,TRUE(),FALSE()))</f>
        <v>1</v>
      </c>
      <c r="R45" s="129"/>
      <c r="S45" s="130" t="n">
        <f aca="false">IF(E45="",0,INT(E45)+((E45-INT(E45))/100*60))</f>
        <v>2</v>
      </c>
      <c r="T45" s="130" t="n">
        <f aca="false">IF(F45="",0,INT(F45)+((F45-INT(F45))*100/60))</f>
        <v>13</v>
      </c>
      <c r="U45" s="130" t="n">
        <f aca="false">IF(G45="",0,INT(G45)+((G45-INT(G45))*100/60))</f>
        <v>0</v>
      </c>
      <c r="V45" s="130" t="n">
        <f aca="false">IF(H45="",0,INT(H45)+((H45-INT(H45))*100/60))</f>
        <v>15</v>
      </c>
      <c r="W45" s="130" t="n">
        <f aca="false">IF(I45="","",INT(I45)+((I45-INT(I45))/100*60))</f>
        <v>2</v>
      </c>
      <c r="X45" s="130" t="n">
        <f aca="false">IF(J45="","",INT(J45)+((J45-INT(J45))/100*60))</f>
        <v>0</v>
      </c>
      <c r="Y45" s="130" t="n">
        <f aca="false">IF(K45="","",INT(K45)+((K45-INT(K45))/100*60))</f>
        <v>8.3</v>
      </c>
      <c r="Z45" s="130"/>
      <c r="AE45" s="131"/>
    </row>
    <row r="46" customFormat="false" ht="20.25" hidden="false" customHeight="true" outlineLevel="0" collapsed="false">
      <c r="A46" s="120" t="str">
        <f aca="false">TEXT(B46,"TTTT")</f>
        <v>Freitag</v>
      </c>
      <c r="B46" s="132" t="n">
        <f aca="false">($A$19+ROW(B27)-1)*(MONTH(B45+1)=MONTH($A$19))</f>
        <v>43308</v>
      </c>
      <c r="C46" s="133"/>
      <c r="D46" s="134"/>
      <c r="E46" s="124" t="n">
        <f aca="false">IF(OR(A46="Samstag",A46="Sonntag",C46="UU"),"", IF(C46="SV",D46, IF(OR($E$15="",B46&lt;$E$15),IF($N$11=0,HLOOKUP($A46,$I$9:$M$10,2,0),IF($N$11=$F$10,HLOOKUP($A46,$I$9:$M$11,3,0),"FEHLER")), IF($N$15=0,HLOOKUP($A46,$I$13:$M$14,2,0),IF($N$15=$F$14,HLOOKUP($A46,$I$13:$M$15,3,0),"FEHLER")))))</f>
        <v>2</v>
      </c>
      <c r="F46" s="125" t="n">
        <v>13</v>
      </c>
      <c r="G46" s="125"/>
      <c r="H46" s="125" t="n">
        <v>18</v>
      </c>
      <c r="I46" s="126" t="n">
        <f aca="false">IF(OR(C46="K",C46="U",C46="F"),E46,IF(C46="SU",IF(H46="",D46,((V46-T46)-U46)+D46),IF(AND(H46="",E46=""),0,(V46-T46)-U46)))</f>
        <v>5</v>
      </c>
      <c r="J46" s="126" t="n">
        <f aca="false">IF(E46="",I46,I46-E46)</f>
        <v>3</v>
      </c>
      <c r="K46" s="127" t="n">
        <f aca="false">SUM(K45,J46)</f>
        <v>11.5</v>
      </c>
      <c r="L46" s="135"/>
      <c r="M46" s="135"/>
      <c r="N46" s="135"/>
      <c r="O46" s="135"/>
      <c r="P46" s="135"/>
      <c r="Q46" s="129" t="n">
        <f aca="false">IF($G$15=FALSE(),FALSE(),IF($B46&gt;=$E$15,TRUE(),FALSE()))</f>
        <v>1</v>
      </c>
      <c r="R46" s="129"/>
      <c r="S46" s="130" t="n">
        <f aca="false">IF(E46="",0,INT(E46)+((E46-INT(E46))/100*60))</f>
        <v>2</v>
      </c>
      <c r="T46" s="130" t="n">
        <f aca="false">IF(F46="",0,INT(F46)+((F46-INT(F46))*100/60))</f>
        <v>13</v>
      </c>
      <c r="U46" s="130" t="n">
        <f aca="false">IF(G46="",0,INT(G46)+((G46-INT(G46))*100/60))</f>
        <v>0</v>
      </c>
      <c r="V46" s="130" t="n">
        <f aca="false">IF(H46="",0,INT(H46)+((H46-INT(H46))*100/60))</f>
        <v>18</v>
      </c>
      <c r="W46" s="130" t="n">
        <f aca="false">IF(I46="","",INT(I46)+((I46-INT(I46))/100*60))</f>
        <v>5</v>
      </c>
      <c r="X46" s="130" t="n">
        <f aca="false">IF(J46="","",INT(J46)+((J46-INT(J46))/100*60))</f>
        <v>3</v>
      </c>
      <c r="Y46" s="130" t="n">
        <f aca="false">IF(K46="","",INT(K46)+((K46-INT(K46))/100*60))</f>
        <v>11.3</v>
      </c>
      <c r="Z46" s="130"/>
      <c r="AE46" s="131"/>
    </row>
    <row r="47" customFormat="false" ht="20.25" hidden="false" customHeight="true" outlineLevel="0" collapsed="false">
      <c r="A47" s="120" t="str">
        <f aca="false">TEXT(B47,"TTTT")</f>
        <v>Samstag</v>
      </c>
      <c r="B47" s="132" t="n">
        <f aca="false">($A$19+ROW(B28)-1)*(MONTH(B46+1)=MONTH($A$19))</f>
        <v>43309</v>
      </c>
      <c r="C47" s="133"/>
      <c r="D47" s="134"/>
      <c r="E47" s="124" t="str">
        <f aca="false">IF(OR(A47="Samstag",A47="Sonntag",C47="UU"),"", IF(C47="SV",D47, IF(OR($E$15="",B47&lt;$E$15),IF($N$11=0,HLOOKUP($A47,$I$9:$M$10,2,0),IF($N$11=$F$10,HLOOKUP($A47,$I$9:$M$11,3,0),"FEHLER")), IF($N$15=0,HLOOKUP($A47,$I$13:$M$14,2,0),IF($N$15=$F$14,HLOOKUP($A47,$I$13:$M$15,3,0),"FEHLER")))))</f>
        <v/>
      </c>
      <c r="F47" s="125"/>
      <c r="G47" s="125"/>
      <c r="H47" s="125"/>
      <c r="I47" s="126" t="n">
        <f aca="false">IF(OR(C47="K",C47="U",C47="F"),E47,IF(C47="SU",IF(H47="",D47,((V47-T47)-U47)+D47),IF(AND(H47="",E47=""),0,(V47-T47)-U47)))</f>
        <v>0</v>
      </c>
      <c r="J47" s="126" t="n">
        <f aca="false">IF(E47="",I47,I47-E47)</f>
        <v>0</v>
      </c>
      <c r="K47" s="127" t="n">
        <f aca="false">SUM(K46,J47)</f>
        <v>11.5</v>
      </c>
      <c r="L47" s="135"/>
      <c r="M47" s="135"/>
      <c r="N47" s="135"/>
      <c r="O47" s="135"/>
      <c r="P47" s="135"/>
      <c r="Q47" s="129" t="n">
        <f aca="false">IF($G$15=FALSE(),FALSE(),IF($B47&gt;=$E$15,TRUE(),FALSE()))</f>
        <v>1</v>
      </c>
      <c r="R47" s="129"/>
      <c r="S47" s="130" t="n">
        <f aca="false">IF(E47="",0,INT(E47)+((E47-INT(E47))/100*60))</f>
        <v>0</v>
      </c>
      <c r="T47" s="130" t="n">
        <f aca="false">IF(F47="",0,INT(F47)+((F47-INT(F47))*100/60))</f>
        <v>0</v>
      </c>
      <c r="U47" s="130" t="n">
        <f aca="false">IF(G47="",0,INT(G47)+((G47-INT(G47))*100/60))</f>
        <v>0</v>
      </c>
      <c r="V47" s="130" t="n">
        <f aca="false">IF(H47="",0,INT(H47)+((H47-INT(H47))*100/60))</f>
        <v>0</v>
      </c>
      <c r="W47" s="130" t="n">
        <f aca="false">IF(I47="","",INT(I47)+((I47-INT(I47))/100*60))</f>
        <v>0</v>
      </c>
      <c r="X47" s="130" t="n">
        <f aca="false">IF(J47="","",INT(J47)+((J47-INT(J47))/100*60))</f>
        <v>0</v>
      </c>
      <c r="Y47" s="130" t="n">
        <f aca="false">IF(K47="","",INT(K47)+((K47-INT(K47))/100*60))</f>
        <v>11.3</v>
      </c>
      <c r="Z47" s="130"/>
      <c r="AE47" s="131"/>
    </row>
    <row r="48" customFormat="false" ht="20.25" hidden="false" customHeight="true" outlineLevel="0" collapsed="false">
      <c r="A48" s="120" t="str">
        <f aca="false">TEXT(B48,"TTTT")</f>
        <v>Sonntag</v>
      </c>
      <c r="B48" s="132" t="n">
        <f aca="false">($A$19+ROW(B29)-1)*(MONTH(B47+1)=MONTH($A$19))</f>
        <v>43310</v>
      </c>
      <c r="C48" s="133"/>
      <c r="D48" s="134"/>
      <c r="E48" s="124" t="str">
        <f aca="false">IF(OR(A48="Samstag",A48="Sonntag",C48="UU"),"", IF(C48="SV",D48, IF(OR($E$15="",B48&lt;$E$15),IF($N$11=0,HLOOKUP($A48,$I$9:$M$10,2,0),IF($N$11=$F$10,HLOOKUP($A48,$I$9:$M$11,3,0),"FEHLER")), IF($N$15=0,HLOOKUP($A48,$I$13:$M$14,2,0),IF($N$15=$F$14,HLOOKUP($A48,$I$13:$M$15,3,0),"FEHLER")))))</f>
        <v/>
      </c>
      <c r="F48" s="125"/>
      <c r="G48" s="125"/>
      <c r="H48" s="125"/>
      <c r="I48" s="126" t="n">
        <f aca="false">IF(OR(C48="K",C48="U",C48="F"),E48,IF(C48="SU",IF(H48="",D48,((V48-T48)-U48)+D48),IF(AND(H48="",E48=""),0,(V48-T48)-U48)))</f>
        <v>0</v>
      </c>
      <c r="J48" s="126" t="n">
        <f aca="false">IF(E48="",I48,I48-E48)</f>
        <v>0</v>
      </c>
      <c r="K48" s="127" t="n">
        <f aca="false">SUM(K47,J48)</f>
        <v>11.5</v>
      </c>
      <c r="L48" s="135"/>
      <c r="M48" s="135"/>
      <c r="N48" s="135"/>
      <c r="O48" s="135"/>
      <c r="P48" s="135"/>
      <c r="Q48" s="129" t="n">
        <f aca="false">IF($G$15=FALSE(),FALSE(),IF($B48&gt;=$E$15,TRUE(),FALSE()))</f>
        <v>1</v>
      </c>
      <c r="R48" s="129"/>
      <c r="S48" s="130" t="n">
        <f aca="false">IF(E48="",0,INT(E48)+((E48-INT(E48))/100*60))</f>
        <v>0</v>
      </c>
      <c r="T48" s="130" t="n">
        <f aca="false">IF(F48="",0,INT(F48)+((F48-INT(F48))*100/60))</f>
        <v>0</v>
      </c>
      <c r="U48" s="130" t="n">
        <f aca="false">IF(G48="",0,INT(G48)+((G48-INT(G48))*100/60))</f>
        <v>0</v>
      </c>
      <c r="V48" s="130" t="n">
        <f aca="false">IF(H48="",0,INT(H48)+((H48-INT(H48))*100/60))</f>
        <v>0</v>
      </c>
      <c r="W48" s="130" t="n">
        <f aca="false">IF(I48="","",INT(I48)+((I48-INT(I48))/100*60))</f>
        <v>0</v>
      </c>
      <c r="X48" s="130" t="n">
        <f aca="false">IF(J48="","",INT(J48)+((J48-INT(J48))/100*60))</f>
        <v>0</v>
      </c>
      <c r="Y48" s="130" t="n">
        <f aca="false">IF(K48="","",INT(K48)+((K48-INT(K48))/100*60))</f>
        <v>11.3</v>
      </c>
      <c r="Z48" s="130"/>
      <c r="AE48" s="131"/>
    </row>
    <row r="49" customFormat="false" ht="20.25" hidden="false" customHeight="true" outlineLevel="0" collapsed="false">
      <c r="A49" s="120" t="str">
        <f aca="false">TEXT(B49,"TTTT")</f>
        <v>Montag</v>
      </c>
      <c r="B49" s="132" t="n">
        <f aca="false">($A$19+ROW(B30)-1)*(MONTH(B48+1)=MONTH($A$19))</f>
        <v>43311</v>
      </c>
      <c r="C49" s="133"/>
      <c r="D49" s="134"/>
      <c r="E49" s="124" t="n">
        <f aca="false">IF(OR(A49="Samstag",A49="Sonntag",C49="UU"),"", IF(C49="SV",D49, IF(OR($E$15="",B49&lt;$E$15),IF($N$11=0,HLOOKUP($A49,$I$9:$M$10,2,0),IF($N$11=$F$10,HLOOKUP($A49,$I$9:$M$11,3,0),"FEHLER")), IF($N$15=0,HLOOKUP($A49,$I$13:$M$14,2,0),IF($N$15=$F$14,HLOOKUP($A49,$I$13:$M$15,3,0),"FEHLER")))))</f>
        <v>2</v>
      </c>
      <c r="F49" s="125"/>
      <c r="G49" s="125"/>
      <c r="H49" s="125"/>
      <c r="I49" s="126" t="n">
        <f aca="false">IF(OR(C49="K",C49="U",C49="F"),E49,IF(C49="SU",IF(H49="",D49,((V49-T49)-U49)+D49),IF(AND(H49="",E49=""),0,(V49-T49)-U49)))</f>
        <v>0</v>
      </c>
      <c r="J49" s="126" t="n">
        <f aca="false">IF(E49="",I49,I49-E49)</f>
        <v>-2</v>
      </c>
      <c r="K49" s="127" t="n">
        <f aca="false">SUM(K48,J49)</f>
        <v>9.5</v>
      </c>
      <c r="L49" s="135"/>
      <c r="M49" s="135"/>
      <c r="N49" s="135"/>
      <c r="O49" s="135"/>
      <c r="P49" s="135"/>
      <c r="Q49" s="129" t="n">
        <f aca="false">IF($G$15=FALSE(),FALSE(),IF($B49&gt;=$E$15,TRUE(),FALSE()))</f>
        <v>1</v>
      </c>
      <c r="R49" s="129"/>
      <c r="S49" s="130" t="n">
        <f aca="false">IF(E49="",0,INT(E49)+((E49-INT(E49))/100*60))</f>
        <v>2</v>
      </c>
      <c r="T49" s="130" t="n">
        <f aca="false">IF(F49="",0,INT(F49)+((F49-INT(F49))*100/60))</f>
        <v>0</v>
      </c>
      <c r="U49" s="130" t="n">
        <f aca="false">IF(G49="",0,INT(G49)+((G49-INT(G49))*100/60))</f>
        <v>0</v>
      </c>
      <c r="V49" s="130" t="n">
        <f aca="false">IF(H49="",0,INT(H49)+((H49-INT(H49))*100/60))</f>
        <v>0</v>
      </c>
      <c r="W49" s="130" t="n">
        <f aca="false">IF(I49="","",INT(I49)+((I49-INT(I49))/100*60))</f>
        <v>0</v>
      </c>
      <c r="X49" s="130" t="n">
        <f aca="false">IF(J49="","",INT(J49)+((J49-INT(J49))/100*60))</f>
        <v>-2</v>
      </c>
      <c r="Y49" s="130" t="n">
        <f aca="false">IF(K49="","",INT(K49)+((K49-INT(K49))/100*60))</f>
        <v>9.3</v>
      </c>
      <c r="Z49" s="130"/>
      <c r="AE49" s="131"/>
    </row>
    <row r="50" customFormat="false" ht="20.25" hidden="false" customHeight="true" outlineLevel="0" collapsed="false">
      <c r="A50" s="120" t="str">
        <f aca="false">TEXT(B50,"TTTT")</f>
        <v>Dienstag</v>
      </c>
      <c r="B50" s="132" t="n">
        <f aca="false">($A$19+ROW(B31)-1)*(MONTH(B49+1)=MONTH($A$19))</f>
        <v>43312</v>
      </c>
      <c r="C50" s="137"/>
      <c r="D50" s="138"/>
      <c r="E50" s="124" t="n">
        <f aca="false">IF(OR(A50="Samstag",A50="Sonntag",C50="UU"),"", IF(C50="SV",D50, IF(OR($E$15="",B50&lt;$E$15),IF($N$11=0,HLOOKUP($A50,$I$9:$M$10,2,0),IF($N$11=$F$10,HLOOKUP($A50,$I$9:$M$11,3,0),"FEHLER")), IF($N$15=0,HLOOKUP($A50,$I$13:$M$14,2,0),IF($N$15=$F$14,HLOOKUP($A50,$I$13:$M$15,3,0),"FEHLER")))))</f>
        <v>2</v>
      </c>
      <c r="F50" s="139" t="n">
        <v>13</v>
      </c>
      <c r="G50" s="139"/>
      <c r="H50" s="139" t="n">
        <v>17.3</v>
      </c>
      <c r="I50" s="126" t="n">
        <f aca="false">IF(OR(C50="K",C50="U",C50="F"),E50,IF(C50="SU",IF(H50="",D50,((V50-T50)-U50)+D50),IF(AND(H50="",E50=""),0,(V50-T50)-U50)))</f>
        <v>4.5</v>
      </c>
      <c r="J50" s="140" t="n">
        <f aca="false">IF(E50="",I50,I50-E50)</f>
        <v>2.5</v>
      </c>
      <c r="K50" s="141" t="n">
        <f aca="false">SUM(K49,J50)</f>
        <v>12</v>
      </c>
      <c r="L50" s="142"/>
      <c r="M50" s="142"/>
      <c r="N50" s="142"/>
      <c r="O50" s="142"/>
      <c r="P50" s="142"/>
      <c r="Q50" s="129" t="n">
        <f aca="false">IF($G$15=FALSE(),FALSE(),IF($B50&gt;=$E$15,TRUE(),FALSE()))</f>
        <v>1</v>
      </c>
      <c r="R50" s="129"/>
      <c r="S50" s="143" t="n">
        <f aca="false">IF(E50="",0,INT(E50)+((E50-INT(E50))/100*60))</f>
        <v>2</v>
      </c>
      <c r="T50" s="143" t="n">
        <f aca="false">IF(F50="",0,INT(F50)+((F50-INT(F50))*100/60))</f>
        <v>13</v>
      </c>
      <c r="U50" s="143" t="n">
        <f aca="false">IF(G50="",0,INT(G50)+((G50-INT(G50))*100/60))</f>
        <v>0</v>
      </c>
      <c r="V50" s="143" t="n">
        <f aca="false">IF(H50="",0,INT(H50)+((H50-INT(H50))*100/60))</f>
        <v>17.5</v>
      </c>
      <c r="W50" s="143" t="n">
        <f aca="false">IF(I50="","",INT(I50)+((I50-INT(I50))/100*60))</f>
        <v>4.3</v>
      </c>
      <c r="X50" s="143" t="n">
        <f aca="false">IF(J50="","",INT(J50)+((J50-INT(J50))/100*60))</f>
        <v>2.3</v>
      </c>
      <c r="Y50" s="143" t="n">
        <f aca="false">IF(K50="","",INT(K50)+((K50-INT(K50))/100*60))</f>
        <v>12</v>
      </c>
      <c r="Z50" s="144"/>
      <c r="AE50" s="131"/>
    </row>
    <row r="51" customFormat="false" ht="18.75" hidden="false" customHeight="true" outlineLevel="0" collapsed="false">
      <c r="B51" s="145" t="s">
        <v>41</v>
      </c>
      <c r="C51" s="146"/>
      <c r="D51" s="147"/>
      <c r="E51" s="147" t="s">
        <v>39</v>
      </c>
      <c r="F51" s="148"/>
      <c r="G51" s="148"/>
      <c r="H51" s="148"/>
      <c r="I51" s="147" t="s">
        <v>40</v>
      </c>
      <c r="J51" s="147" t="s">
        <v>42</v>
      </c>
      <c r="K51" s="147" t="s">
        <v>43</v>
      </c>
      <c r="L51" s="149"/>
      <c r="M51" s="149"/>
      <c r="N51" s="149"/>
      <c r="O51" s="149"/>
      <c r="P51" s="150"/>
      <c r="Q51" s="151"/>
      <c r="R51" s="152"/>
      <c r="S51" s="130" t="n">
        <f aca="false">IF(E52="",0,INT(E52)+((E52-INT(E52))/100*60))</f>
        <v>24</v>
      </c>
      <c r="T51" s="152"/>
      <c r="U51" s="152"/>
      <c r="W51" s="144" t="n">
        <f aca="false">IF(I52="","",INT(I52)+((I52-INT(I52))/100*60))</f>
        <v>36</v>
      </c>
      <c r="X51" s="130" t="n">
        <f aca="false">IF(J52="","",INT(J52)+((J52-INT(J52))/100*60))</f>
        <v>12</v>
      </c>
      <c r="Y51" s="153" t="n">
        <f aca="false">IF(K52="","",INT(K52)+((K52-INT(K52))/100*60))</f>
        <v>12</v>
      </c>
      <c r="Z51" s="153"/>
      <c r="AE51" s="131"/>
    </row>
    <row r="52" customFormat="false" ht="18.75" hidden="false" customHeight="true" outlineLevel="0" collapsed="false">
      <c r="B52" s="154"/>
      <c r="C52" s="155"/>
      <c r="D52" s="156"/>
      <c r="E52" s="157" t="n">
        <f aca="false">SUM(E20:E50)</f>
        <v>24</v>
      </c>
      <c r="F52" s="158"/>
      <c r="G52" s="159"/>
      <c r="H52" s="156"/>
      <c r="I52" s="157" t="n">
        <f aca="false">SUM(I20:I50)</f>
        <v>36</v>
      </c>
      <c r="J52" s="157" t="n">
        <f aca="false">SUM(J20:J50)</f>
        <v>12</v>
      </c>
      <c r="K52" s="160" t="n">
        <f aca="false">K50</f>
        <v>12</v>
      </c>
      <c r="L52" s="161"/>
      <c r="M52" s="161"/>
      <c r="N52" s="161"/>
      <c r="O52" s="161"/>
      <c r="P52" s="162"/>
      <c r="Q52" s="163"/>
      <c r="R52" s="164"/>
      <c r="S52" s="165" t="n">
        <f aca="false">E52/24</f>
        <v>1</v>
      </c>
      <c r="T52" s="164"/>
      <c r="U52" s="164"/>
      <c r="W52" s="165" t="n">
        <f aca="false">I52/24</f>
        <v>1.5</v>
      </c>
      <c r="X52" s="165" t="n">
        <f aca="false">IF(X51&lt;0,"-"&amp;TEXT((X51*-1)/24,"[h]:mm"),X51/24)</f>
        <v>0.5</v>
      </c>
      <c r="AE52" s="131"/>
    </row>
    <row r="53" customFormat="false" ht="15" hidden="false" customHeight="false" outlineLevel="0" collapsed="false">
      <c r="B53" s="166"/>
      <c r="C53" s="166"/>
      <c r="D53" s="166"/>
      <c r="E53" s="166"/>
      <c r="F53" s="167"/>
      <c r="G53" s="168"/>
      <c r="H53" s="169" t="s">
        <v>44</v>
      </c>
      <c r="I53" s="1"/>
      <c r="J53" s="170"/>
      <c r="K53" s="171"/>
      <c r="L53" s="172"/>
      <c r="M53" s="172"/>
      <c r="N53" s="172"/>
      <c r="O53" s="172"/>
      <c r="P53" s="173"/>
      <c r="Q53" s="173"/>
      <c r="R53" s="174"/>
      <c r="S53" s="174"/>
      <c r="T53" s="174"/>
      <c r="U53" s="174"/>
      <c r="X53" s="130" t="n">
        <f aca="false">IF(X51&lt;0,X51*-1,X51)</f>
        <v>12</v>
      </c>
      <c r="AE53" s="131"/>
    </row>
    <row r="54" customFormat="false" ht="15" hidden="false" customHeight="false" outlineLevel="0" collapsed="false">
      <c r="B54" s="166"/>
      <c r="C54" s="166"/>
      <c r="D54" s="166"/>
      <c r="E54" s="166"/>
      <c r="F54" s="167"/>
      <c r="G54" s="168"/>
      <c r="H54" s="175" t="s">
        <v>45</v>
      </c>
      <c r="I54" s="170"/>
      <c r="J54" s="170"/>
      <c r="K54" s="171"/>
      <c r="L54" s="172"/>
      <c r="M54" s="172"/>
      <c r="N54" s="172"/>
      <c r="O54" s="172"/>
      <c r="P54" s="173"/>
      <c r="Q54" s="173"/>
      <c r="R54" s="174"/>
      <c r="S54" s="174"/>
      <c r="T54" s="174"/>
      <c r="U54" s="174"/>
      <c r="X54" s="165" t="n">
        <f aca="false">X53/24</f>
        <v>0.5</v>
      </c>
      <c r="AE54" s="131"/>
    </row>
    <row r="55" customFormat="false" ht="15" hidden="false" customHeight="false" outlineLevel="0" collapsed="false">
      <c r="B55" s="176"/>
      <c r="C55" s="176"/>
      <c r="D55" s="176"/>
      <c r="E55" s="176"/>
      <c r="F55" s="176"/>
      <c r="G55" s="176"/>
      <c r="H55" s="177" t="s">
        <v>46</v>
      </c>
      <c r="I55" s="1"/>
      <c r="J55" s="1"/>
      <c r="AE55" s="131"/>
    </row>
    <row r="56" customFormat="false" ht="15" hidden="false" customHeight="false" outlineLevel="0" collapsed="false">
      <c r="B56" s="177"/>
      <c r="C56" s="177"/>
      <c r="D56" s="177"/>
      <c r="E56" s="177"/>
      <c r="F56" s="177"/>
      <c r="G56" s="177"/>
      <c r="H56" s="120" t="s">
        <v>47</v>
      </c>
      <c r="I56" s="178"/>
      <c r="J56" s="4"/>
      <c r="K56" s="179"/>
      <c r="L56" s="179"/>
      <c r="M56" s="179"/>
      <c r="N56" s="179"/>
      <c r="O56" s="179"/>
      <c r="P56" s="180"/>
      <c r="Q56" s="180"/>
      <c r="R56" s="181"/>
      <c r="S56" s="181"/>
      <c r="T56" s="181"/>
      <c r="U56" s="181"/>
      <c r="AE56" s="131"/>
    </row>
    <row r="57" customFormat="false" ht="15" hidden="false" customHeight="false" outlineLevel="0" collapsed="false">
      <c r="B57" s="182"/>
      <c r="C57" s="182"/>
      <c r="D57" s="182"/>
      <c r="E57" s="182"/>
      <c r="F57" s="182"/>
      <c r="G57" s="182"/>
      <c r="H57" s="183" t="s">
        <v>48</v>
      </c>
      <c r="I57" s="1"/>
      <c r="J57" s="1"/>
      <c r="K57" s="184"/>
      <c r="L57" s="184"/>
      <c r="M57" s="184"/>
      <c r="N57" s="184"/>
      <c r="O57" s="184"/>
      <c r="P57" s="185"/>
      <c r="AE57" s="131"/>
    </row>
    <row r="58" customFormat="false" ht="15" hidden="false" customHeight="false" outlineLevel="0" collapsed="false">
      <c r="B58" s="186" t="s">
        <v>49</v>
      </c>
      <c r="C58" s="187" t="s">
        <v>50</v>
      </c>
      <c r="D58" s="187"/>
      <c r="E58" s="187"/>
      <c r="F58" s="187"/>
      <c r="G58" s="187"/>
      <c r="H58" s="120" t="s">
        <v>51</v>
      </c>
      <c r="I58" s="188"/>
      <c r="J58" s="1"/>
      <c r="K58" s="186" t="s">
        <v>49</v>
      </c>
      <c r="L58" s="189" t="s">
        <v>52</v>
      </c>
      <c r="M58" s="189"/>
      <c r="N58" s="189"/>
      <c r="O58" s="189"/>
      <c r="P58" s="189"/>
      <c r="AE58" s="131"/>
    </row>
    <row r="59" customFormat="false" ht="15" hidden="false" customHeight="false" outlineLevel="0" collapsed="false">
      <c r="B59" s="186"/>
      <c r="C59" s="189"/>
      <c r="D59" s="189"/>
      <c r="E59" s="189"/>
      <c r="F59" s="189"/>
      <c r="G59" s="189"/>
      <c r="H59" s="120" t="s">
        <v>53</v>
      </c>
      <c r="I59" s="188"/>
      <c r="J59" s="1"/>
      <c r="K59" s="186"/>
      <c r="L59" s="189"/>
      <c r="M59" s="189"/>
      <c r="N59" s="189"/>
      <c r="O59" s="189"/>
      <c r="P59" s="189"/>
      <c r="AE59" s="131"/>
    </row>
    <row r="60" customFormat="false" ht="15" hidden="false" customHeight="false" outlineLevel="0" collapsed="false">
      <c r="H60" s="190" t="s">
        <v>54</v>
      </c>
      <c r="I60" s="120"/>
      <c r="J60" s="191" t="n">
        <v>42114</v>
      </c>
      <c r="V60" s="4"/>
      <c r="AE60" s="131"/>
    </row>
  </sheetData>
  <sheetProtection sheet="true" password="ff69" objects="true" scenarios="true" selectLockedCells="true"/>
  <mergeCells count="46">
    <mergeCell ref="B2:H2"/>
    <mergeCell ref="I2:J2"/>
    <mergeCell ref="E5:H5"/>
    <mergeCell ref="M5:O5"/>
    <mergeCell ref="E7:H7"/>
    <mergeCell ref="M7:O7"/>
    <mergeCell ref="E15:F15"/>
    <mergeCell ref="C18:E18"/>
    <mergeCell ref="F18:H18"/>
    <mergeCell ref="I18:K18"/>
    <mergeCell ref="L18:P18"/>
    <mergeCell ref="L19:P19"/>
    <mergeCell ref="L20:P20"/>
    <mergeCell ref="L21:P21"/>
    <mergeCell ref="L22:P22"/>
    <mergeCell ref="L23:P23"/>
    <mergeCell ref="L24:P24"/>
    <mergeCell ref="L25:P25"/>
    <mergeCell ref="L26:P26"/>
    <mergeCell ref="L27:P27"/>
    <mergeCell ref="L28:P28"/>
    <mergeCell ref="L29:P29"/>
    <mergeCell ref="L30:P30"/>
    <mergeCell ref="L31:P31"/>
    <mergeCell ref="L32:P32"/>
    <mergeCell ref="L33:P33"/>
    <mergeCell ref="L34:P34"/>
    <mergeCell ref="L35:P35"/>
    <mergeCell ref="L36:P36"/>
    <mergeCell ref="L37:P37"/>
    <mergeCell ref="L38:P38"/>
    <mergeCell ref="L39:P39"/>
    <mergeCell ref="L40:P40"/>
    <mergeCell ref="L41:P41"/>
    <mergeCell ref="L42:P42"/>
    <mergeCell ref="L43:P43"/>
    <mergeCell ref="L44:P44"/>
    <mergeCell ref="L45:P45"/>
    <mergeCell ref="L46:P46"/>
    <mergeCell ref="L47:P47"/>
    <mergeCell ref="L48:P48"/>
    <mergeCell ref="L49:P49"/>
    <mergeCell ref="L50:P50"/>
    <mergeCell ref="K56:L56"/>
    <mergeCell ref="C58:G58"/>
    <mergeCell ref="L58:P58"/>
  </mergeCells>
  <conditionalFormatting sqref="L20:O22;C51:O51;C20:D50">
    <cfRule type="expression" priority="2" aboveAverage="0" equalAverage="0" bottom="0" percent="0" rank="0" text="" dxfId="0">
      <formula>OR(($A20="Samstag"),($A20="Sonntag"))</formula>
    </cfRule>
  </conditionalFormatting>
  <conditionalFormatting sqref="L23:O23">
    <cfRule type="expression" priority="3" aboveAverage="0" equalAverage="0" bottom="0" percent="0" rank="0" text="" dxfId="1">
      <formula>OR(($A23="Samstag"),($A23="Sonntag"))</formula>
    </cfRule>
  </conditionalFormatting>
  <conditionalFormatting sqref="L24:O50">
    <cfRule type="expression" priority="4" aboveAverage="0" equalAverage="0" bottom="0" percent="0" rank="0" text="" dxfId="2">
      <formula>OR(($A24="Samstag"),($A24="Sonntag"))</formula>
    </cfRule>
  </conditionalFormatting>
  <conditionalFormatting sqref="B20:B50">
    <cfRule type="expression" priority="5" aboveAverage="0" equalAverage="0" bottom="0" percent="0" rank="0" text="" dxfId="3">
      <formula>OR(($A20="Samstag"),($A20="Sonntag"))</formula>
    </cfRule>
    <cfRule type="expression" priority="6" aboveAverage="0" equalAverage="0" bottom="0" percent="0" rank="0" text="" dxfId="4">
      <formula>$Q20=TRUE()</formula>
    </cfRule>
  </conditionalFormatting>
  <conditionalFormatting sqref="F30:H30">
    <cfRule type="expression" priority="7" aboveAverage="0" equalAverage="0" bottom="0" percent="0" rank="0" text="" dxfId="5">
      <formula>OR(($A30="Samstag"),($A30="Sonntag"))</formula>
    </cfRule>
  </conditionalFormatting>
  <conditionalFormatting sqref="F30:H30">
    <cfRule type="expression" priority="8" aboveAverage="0" equalAverage="0" bottom="0" percent="0" rank="0" text="" dxfId="6">
      <formula>OR(($A30="Samstag"),($A30="Sonntag"))</formula>
    </cfRule>
  </conditionalFormatting>
  <conditionalFormatting sqref="F50:H50">
    <cfRule type="expression" priority="9" aboveAverage="0" equalAverage="0" bottom="0" percent="0" rank="0" text="" dxfId="7">
      <formula>OR(($A50="Samstag"),($A50="Sonntag"))</formula>
    </cfRule>
  </conditionalFormatting>
  <conditionalFormatting sqref="F50:H50">
    <cfRule type="expression" priority="10" aboveAverage="0" equalAverage="0" bottom="0" percent="0" rank="0" text="" dxfId="8">
      <formula>OR(($A50="Samstag"),($A50="Sonntag"))</formula>
    </cfRule>
  </conditionalFormatting>
  <conditionalFormatting sqref="F44:H44">
    <cfRule type="expression" priority="11" aboveAverage="0" equalAverage="0" bottom="0" percent="0" rank="0" text="" dxfId="9">
      <formula>OR(($A44="Samstag"),($A44="Sonntag"))</formula>
    </cfRule>
  </conditionalFormatting>
  <conditionalFormatting sqref="F30:H30">
    <cfRule type="expression" priority="12" aboveAverage="0" equalAverage="0" bottom="0" percent="0" rank="0" text="" dxfId="10">
      <formula>OR(($A30="Samstag"),($A30="Sonntag"))</formula>
    </cfRule>
  </conditionalFormatting>
  <conditionalFormatting sqref="F22:H23">
    <cfRule type="expression" priority="13" aboveAverage="0" equalAverage="0" bottom="0" percent="0" rank="0" text="" dxfId="11">
      <formula>OR(($A22="Samstag"),($A22="Sonntag"))</formula>
    </cfRule>
  </conditionalFormatting>
  <conditionalFormatting sqref="F22:H22">
    <cfRule type="expression" priority="14" aboveAverage="0" equalAverage="0" bottom="0" percent="0" rank="0" text="" dxfId="12">
      <formula>OR(($A22="Samstag"),($A22="Sonntag"))</formula>
    </cfRule>
  </conditionalFormatting>
  <conditionalFormatting sqref="F23:H23">
    <cfRule type="expression" priority="15" aboveAverage="0" equalAverage="0" bottom="0" percent="0" rank="0" text="" dxfId="13">
      <formula>OR(($A23="Samstag"),($A23="Sonntag"))</formula>
    </cfRule>
  </conditionalFormatting>
  <conditionalFormatting sqref="F37:H37">
    <cfRule type="expression" priority="16" aboveAverage="0" equalAverage="0" bottom="0" percent="0" rank="0" text="" dxfId="14">
      <formula>OR(($A37="Samstag"),($A37="Sonntag"))</formula>
    </cfRule>
  </conditionalFormatting>
  <conditionalFormatting sqref="F37:H37">
    <cfRule type="expression" priority="17" aboveAverage="0" equalAverage="0" bottom="0" percent="0" rank="0" text="" dxfId="15">
      <formula>OR(($A37="Samstag"),($A37="Sonntag"))</formula>
    </cfRule>
  </conditionalFormatting>
  <conditionalFormatting sqref="F37:H37">
    <cfRule type="expression" priority="18" aboveAverage="0" equalAverage="0" bottom="0" percent="0" rank="0" text="" dxfId="16">
      <formula>OR(($A37="Samstag"),($A37="Sonntag"))</formula>
    </cfRule>
  </conditionalFormatting>
  <conditionalFormatting sqref="F44:H44">
    <cfRule type="expression" priority="19" aboveAverage="0" equalAverage="0" bottom="0" percent="0" rank="0" text="" dxfId="17">
      <formula>OR(($A44="Samstag"),($A44="Sonntag"))</formula>
    </cfRule>
  </conditionalFormatting>
  <conditionalFormatting sqref="F44:H44">
    <cfRule type="expression" priority="20" aboveAverage="0" equalAverage="0" bottom="0" percent="0" rank="0" text="" dxfId="18">
      <formula>OR(($A44="Samstag"),($A44="Sonntag"))</formula>
    </cfRule>
  </conditionalFormatting>
  <conditionalFormatting sqref="F20:H20">
    <cfRule type="expression" priority="21" aboveAverage="0" equalAverage="0" bottom="0" percent="0" rank="0" text="" dxfId="19">
      <formula>OR(($A20="Samstag"),($A20="Sonntag"))</formula>
    </cfRule>
  </conditionalFormatting>
  <conditionalFormatting sqref="F20:H20">
    <cfRule type="expression" priority="22" aboveAverage="0" equalAverage="0" bottom="0" percent="0" rank="0" text="" dxfId="20">
      <formula>OR(($A20="Samstag"),($A20="Sonntag"))</formula>
    </cfRule>
  </conditionalFormatting>
  <conditionalFormatting sqref="G21">
    <cfRule type="expression" priority="23" aboveAverage="0" equalAverage="0" bottom="0" percent="0" rank="0" text="" dxfId="21">
      <formula>OR(($A21="Samstag"),($A21="Sonntag"))</formula>
    </cfRule>
  </conditionalFormatting>
  <conditionalFormatting sqref="G21">
    <cfRule type="expression" priority="24" aboveAverage="0" equalAverage="0" bottom="0" percent="0" rank="0" text="" dxfId="22">
      <formula>OR(($A21="Samstag"),($A21="Sonntag"))</formula>
    </cfRule>
  </conditionalFormatting>
  <conditionalFormatting sqref="F29:H29">
    <cfRule type="expression" priority="25" aboveAverage="0" equalAverage="0" bottom="0" percent="0" rank="0" text="" dxfId="23">
      <formula>OR(($A29="Samstag"),($A29="Sonntag"))</formula>
    </cfRule>
  </conditionalFormatting>
  <conditionalFormatting sqref="F29:H29">
    <cfRule type="expression" priority="26" aboveAverage="0" equalAverage="0" bottom="0" percent="0" rank="0" text="" dxfId="24">
      <formula>OR(($A29="Samstag"),($A29="Sonntag"))</formula>
    </cfRule>
  </conditionalFormatting>
  <conditionalFormatting sqref="F36:H36">
    <cfRule type="expression" priority="27" aboveAverage="0" equalAverage="0" bottom="0" percent="0" rank="0" text="" dxfId="25">
      <formula>OR(($A36="Samstag"),($A36="Sonntag"))</formula>
    </cfRule>
  </conditionalFormatting>
  <conditionalFormatting sqref="F36:H36">
    <cfRule type="expression" priority="28" aboveAverage="0" equalAverage="0" bottom="0" percent="0" rank="0" text="" dxfId="26">
      <formula>OR(($A36="Samstag"),($A36="Sonntag"))</formula>
    </cfRule>
  </conditionalFormatting>
  <conditionalFormatting sqref="F43:H43">
    <cfRule type="expression" priority="29" aboveAverage="0" equalAverage="0" bottom="0" percent="0" rank="0" text="" dxfId="27">
      <formula>OR(($A43="Samstag"),($A43="Sonntag"))</formula>
    </cfRule>
  </conditionalFormatting>
  <conditionalFormatting sqref="F43:H43">
    <cfRule type="expression" priority="30" aboveAverage="0" equalAverage="0" bottom="0" percent="0" rank="0" text="" dxfId="28">
      <formula>OR(($A43="Samstag"),($A43="Sonntag"))</formula>
    </cfRule>
  </conditionalFormatting>
  <conditionalFormatting sqref="G24:G28">
    <cfRule type="expression" priority="31" aboveAverage="0" equalAverage="0" bottom="0" percent="0" rank="0" text="" dxfId="29">
      <formula>OR(($A24="Samstag"),($A24="Sonntag"))</formula>
    </cfRule>
  </conditionalFormatting>
  <conditionalFormatting sqref="G24:G28">
    <cfRule type="expression" priority="32" aboveAverage="0" equalAverage="0" bottom="0" percent="0" rank="0" text="" dxfId="30">
      <formula>OR(($A24="Samstag"),($A24="Sonntag"))</formula>
    </cfRule>
  </conditionalFormatting>
  <conditionalFormatting sqref="G31:G35">
    <cfRule type="expression" priority="33" aboveAverage="0" equalAverage="0" bottom="0" percent="0" rank="0" text="" dxfId="31">
      <formula>OR(($A31="Samstag"),($A31="Sonntag"))</formula>
    </cfRule>
  </conditionalFormatting>
  <conditionalFormatting sqref="G31:G35">
    <cfRule type="expression" priority="34" aboveAverage="0" equalAverage="0" bottom="0" percent="0" rank="0" text="" dxfId="32">
      <formula>OR(($A31="Samstag"),($A31="Sonntag"))</formula>
    </cfRule>
  </conditionalFormatting>
  <conditionalFormatting sqref="G38:G42">
    <cfRule type="expression" priority="35" aboveAverage="0" equalAverage="0" bottom="0" percent="0" rank="0" text="" dxfId="33">
      <formula>OR(($A38="Samstag"),($A38="Sonntag"))</formula>
    </cfRule>
  </conditionalFormatting>
  <conditionalFormatting sqref="G38:G42">
    <cfRule type="expression" priority="36" aboveAverage="0" equalAverage="0" bottom="0" percent="0" rank="0" text="" dxfId="34">
      <formula>OR(($A38="Samstag"),($A38="Sonntag"))</formula>
    </cfRule>
  </conditionalFormatting>
  <conditionalFormatting sqref="G45:G49">
    <cfRule type="expression" priority="37" aboveAverage="0" equalAverage="0" bottom="0" percent="0" rank="0" text="" dxfId="35">
      <formula>OR(($A45="Samstag"),($A45="Sonntag"))</formula>
    </cfRule>
  </conditionalFormatting>
  <conditionalFormatting sqref="G45:G49">
    <cfRule type="expression" priority="38" aboveAverage="0" equalAverage="0" bottom="0" percent="0" rank="0" text="" dxfId="36">
      <formula>OR(($A45="Samstag"),($A45="Sonntag"))</formula>
    </cfRule>
  </conditionalFormatting>
  <conditionalFormatting sqref="F21">
    <cfRule type="expression" priority="39" aboveAverage="0" equalAverage="0" bottom="0" percent="0" rank="0" text="" dxfId="37">
      <formula>OR(($A21="Samstag"),($A21="Sonntag"))</formula>
    </cfRule>
  </conditionalFormatting>
  <conditionalFormatting sqref="F21">
    <cfRule type="expression" priority="40" aboveAverage="0" equalAverage="0" bottom="0" percent="0" rank="0" text="" dxfId="38">
      <formula>OR(($A21="Samstag"),($A21="Sonntag"))</formula>
    </cfRule>
  </conditionalFormatting>
  <conditionalFormatting sqref="F24:F28">
    <cfRule type="expression" priority="41" aboveAverage="0" equalAverage="0" bottom="0" percent="0" rank="0" text="" dxfId="39">
      <formula>OR(($A24="Samstag"),($A24="Sonntag"))</formula>
    </cfRule>
  </conditionalFormatting>
  <conditionalFormatting sqref="F24:F28">
    <cfRule type="expression" priority="42" aboveAverage="0" equalAverage="0" bottom="0" percent="0" rank="0" text="" dxfId="40">
      <formula>OR(($A24="Samstag"),($A24="Sonntag"))</formula>
    </cfRule>
  </conditionalFormatting>
  <conditionalFormatting sqref="F31:F35">
    <cfRule type="expression" priority="43" aboveAverage="0" equalAverage="0" bottom="0" percent="0" rank="0" text="" dxfId="41">
      <formula>OR(($A31="Samstag"),($A31="Sonntag"))</formula>
    </cfRule>
  </conditionalFormatting>
  <conditionalFormatting sqref="F31:F35">
    <cfRule type="expression" priority="44" aboveAverage="0" equalAverage="0" bottom="0" percent="0" rank="0" text="" dxfId="42">
      <formula>OR(($A31="Samstag"),($A31="Sonntag"))</formula>
    </cfRule>
  </conditionalFormatting>
  <conditionalFormatting sqref="F38:F42">
    <cfRule type="expression" priority="45" aboveAverage="0" equalAverage="0" bottom="0" percent="0" rank="0" text="" dxfId="43">
      <formula>OR(($A38="Samstag"),($A38="Sonntag"))</formula>
    </cfRule>
  </conditionalFormatting>
  <conditionalFormatting sqref="F38:F42">
    <cfRule type="expression" priority="46" aboveAverage="0" equalAverage="0" bottom="0" percent="0" rank="0" text="" dxfId="44">
      <formula>OR(($A38="Samstag"),($A38="Sonntag"))</formula>
    </cfRule>
  </conditionalFormatting>
  <conditionalFormatting sqref="H38:H42">
    <cfRule type="expression" priority="47" aboveAverage="0" equalAverage="0" bottom="0" percent="0" rank="0" text="" dxfId="45">
      <formula>OR(($A38="Samstag"),($A38="Sonntag"))</formula>
    </cfRule>
  </conditionalFormatting>
  <conditionalFormatting sqref="H38:H42">
    <cfRule type="expression" priority="48" aboveAverage="0" equalAverage="0" bottom="0" percent="0" rank="0" text="" dxfId="46">
      <formula>OR(($A38="Samstag"),($A38="Sonntag"))</formula>
    </cfRule>
  </conditionalFormatting>
  <conditionalFormatting sqref="F45:F49">
    <cfRule type="expression" priority="49" aboveAverage="0" equalAverage="0" bottom="0" percent="0" rank="0" text="" dxfId="47">
      <formula>OR(($A45="Samstag"),($A45="Sonntag"))</formula>
    </cfRule>
  </conditionalFormatting>
  <conditionalFormatting sqref="F45:F49">
    <cfRule type="expression" priority="50" aboveAverage="0" equalAverage="0" bottom="0" percent="0" rank="0" text="" dxfId="48">
      <formula>OR(($A45="Samstag"),($A45="Sonntag"))</formula>
    </cfRule>
  </conditionalFormatting>
  <conditionalFormatting sqref="H21">
    <cfRule type="expression" priority="51" aboveAverage="0" equalAverage="0" bottom="0" percent="0" rank="0" text="" dxfId="49">
      <formula>OR(($A21="Samstag"),($A21="Sonntag"))</formula>
    </cfRule>
  </conditionalFormatting>
  <conditionalFormatting sqref="H21">
    <cfRule type="expression" priority="52" aboveAverage="0" equalAverage="0" bottom="0" percent="0" rank="0" text="" dxfId="50">
      <formula>OR(($A21="Samstag"),($A21="Sonntag"))</formula>
    </cfRule>
  </conditionalFormatting>
  <conditionalFormatting sqref="H24:H28">
    <cfRule type="expression" priority="53" aboveAverage="0" equalAverage="0" bottom="0" percent="0" rank="0" text="" dxfId="51">
      <formula>OR(($A24="Samstag"),($A24="Sonntag"))</formula>
    </cfRule>
  </conditionalFormatting>
  <conditionalFormatting sqref="H24:H28">
    <cfRule type="expression" priority="54" aboveAverage="0" equalAverage="0" bottom="0" percent="0" rank="0" text="" dxfId="52">
      <formula>OR(($A24="Samstag"),($A24="Sonntag"))</formula>
    </cfRule>
  </conditionalFormatting>
  <conditionalFormatting sqref="H31:H35">
    <cfRule type="expression" priority="55" aboveAverage="0" equalAverage="0" bottom="0" percent="0" rank="0" text="" dxfId="53">
      <formula>OR(($A31="Samstag"),($A31="Sonntag"))</formula>
    </cfRule>
  </conditionalFormatting>
  <conditionalFormatting sqref="H31:H35">
    <cfRule type="expression" priority="56" aboveAverage="0" equalAverage="0" bottom="0" percent="0" rank="0" text="" dxfId="54">
      <formula>OR(($A31="Samstag"),($A31="Sonntag"))</formula>
    </cfRule>
  </conditionalFormatting>
  <conditionalFormatting sqref="H45:H49">
    <cfRule type="expression" priority="57" aboveAverage="0" equalAverage="0" bottom="0" percent="0" rank="0" text="" dxfId="55">
      <formula>OR(($A45="Samstag"),($A45="Sonntag"))</formula>
    </cfRule>
  </conditionalFormatting>
  <conditionalFormatting sqref="H45:H49">
    <cfRule type="expression" priority="58" aboveAverage="0" equalAverage="0" bottom="0" percent="0" rank="0" text="" dxfId="56">
      <formula>OR(($A45="Samstag"),($A45="Sonntag"))</formula>
    </cfRule>
  </conditionalFormatting>
  <conditionalFormatting sqref="J30">
    <cfRule type="expression" priority="59" aboveAverage="0" equalAverage="0" bottom="0" percent="0" rank="0" text="" dxfId="57">
      <formula>OR(($A30="Samstag"),($A30="Sonntag"))</formula>
    </cfRule>
  </conditionalFormatting>
  <conditionalFormatting sqref="J30">
    <cfRule type="expression" priority="60" aboveAverage="0" equalAverage="0" bottom="0" percent="0" rank="0" text="" dxfId="58">
      <formula>OR(($A30="Samstag"),($A30="Sonntag"))</formula>
    </cfRule>
  </conditionalFormatting>
  <conditionalFormatting sqref="J50">
    <cfRule type="expression" priority="61" aboveAverage="0" equalAverage="0" bottom="0" percent="0" rank="0" text="" dxfId="59">
      <formula>OR(($A50="Samstag"),($A50="Sonntag"))</formula>
    </cfRule>
  </conditionalFormatting>
  <conditionalFormatting sqref="J50">
    <cfRule type="expression" priority="62" aboveAverage="0" equalAverage="0" bottom="0" percent="0" rank="0" text="" dxfId="60">
      <formula>OR(($A50="Samstag"),($A50="Sonntag"))</formula>
    </cfRule>
  </conditionalFormatting>
  <conditionalFormatting sqref="J44">
    <cfRule type="expression" priority="63" aboveAverage="0" equalAverage="0" bottom="0" percent="0" rank="0" text="" dxfId="61">
      <formula>OR(($A44="Samstag"),($A44="Sonntag"))</formula>
    </cfRule>
  </conditionalFormatting>
  <conditionalFormatting sqref="J30">
    <cfRule type="expression" priority="64" aboveAverage="0" equalAverage="0" bottom="0" percent="0" rank="0" text="" dxfId="62">
      <formula>OR(($A30="Samstag"),($A30="Sonntag"))</formula>
    </cfRule>
  </conditionalFormatting>
  <conditionalFormatting sqref="J22:J23">
    <cfRule type="expression" priority="65" aboveAverage="0" equalAverage="0" bottom="0" percent="0" rank="0" text="" dxfId="63">
      <formula>OR(($A22="Samstag"),($A22="Sonntag"))</formula>
    </cfRule>
  </conditionalFormatting>
  <conditionalFormatting sqref="J22">
    <cfRule type="expression" priority="66" aboveAverage="0" equalAverage="0" bottom="0" percent="0" rank="0" text="" dxfId="64">
      <formula>OR(($A22="Samstag"),($A22="Sonntag"))</formula>
    </cfRule>
  </conditionalFormatting>
  <conditionalFormatting sqref="J23">
    <cfRule type="expression" priority="67" aboveAverage="0" equalAverage="0" bottom="0" percent="0" rank="0" text="" dxfId="65">
      <formula>OR(($A23="Samstag"),($A23="Sonntag"))</formula>
    </cfRule>
  </conditionalFormatting>
  <conditionalFormatting sqref="J37">
    <cfRule type="expression" priority="68" aboveAverage="0" equalAverage="0" bottom="0" percent="0" rank="0" text="" dxfId="66">
      <formula>OR(($A37="Samstag"),($A37="Sonntag"))</formula>
    </cfRule>
  </conditionalFormatting>
  <conditionalFormatting sqref="J37">
    <cfRule type="expression" priority="69" aboveAverage="0" equalAverage="0" bottom="0" percent="0" rank="0" text="" dxfId="67">
      <formula>OR(($A37="Samstag"),($A37="Sonntag"))</formula>
    </cfRule>
  </conditionalFormatting>
  <conditionalFormatting sqref="J37">
    <cfRule type="expression" priority="70" aboveAverage="0" equalAverage="0" bottom="0" percent="0" rank="0" text="" dxfId="68">
      <formula>OR(($A37="Samstag"),($A37="Sonntag"))</formula>
    </cfRule>
  </conditionalFormatting>
  <conditionalFormatting sqref="J44">
    <cfRule type="expression" priority="71" aboveAverage="0" equalAverage="0" bottom="0" percent="0" rank="0" text="" dxfId="69">
      <formula>OR(($A44="Samstag"),($A44="Sonntag"))</formula>
    </cfRule>
  </conditionalFormatting>
  <conditionalFormatting sqref="J44">
    <cfRule type="expression" priority="72" aboveAverage="0" equalAverage="0" bottom="0" percent="0" rank="0" text="" dxfId="70">
      <formula>OR(($A44="Samstag"),($A44="Sonntag"))</formula>
    </cfRule>
  </conditionalFormatting>
  <conditionalFormatting sqref="J20">
    <cfRule type="expression" priority="73" aboveAverage="0" equalAverage="0" bottom="0" percent="0" rank="0" text="" dxfId="71">
      <formula>OR(($A20="Samstag"),($A20="Sonntag"))</formula>
    </cfRule>
  </conditionalFormatting>
  <conditionalFormatting sqref="J20">
    <cfRule type="expression" priority="74" aboveAverage="0" equalAverage="0" bottom="0" percent="0" rank="0" text="" dxfId="72">
      <formula>OR(($A20="Samstag"),($A20="Sonntag"))</formula>
    </cfRule>
  </conditionalFormatting>
  <conditionalFormatting sqref="J29">
    <cfRule type="expression" priority="75" aboveAverage="0" equalAverage="0" bottom="0" percent="0" rank="0" text="" dxfId="73">
      <formula>OR(($A29="Samstag"),($A29="Sonntag"))</formula>
    </cfRule>
  </conditionalFormatting>
  <conditionalFormatting sqref="J29">
    <cfRule type="expression" priority="76" aboveAverage="0" equalAverage="0" bottom="0" percent="0" rank="0" text="" dxfId="74">
      <formula>OR(($A29="Samstag"),($A29="Sonntag"))</formula>
    </cfRule>
  </conditionalFormatting>
  <conditionalFormatting sqref="J36">
    <cfRule type="expression" priority="77" aboveAverage="0" equalAverage="0" bottom="0" percent="0" rank="0" text="" dxfId="75">
      <formula>OR(($A36="Samstag"),($A36="Sonntag"))</formula>
    </cfRule>
  </conditionalFormatting>
  <conditionalFormatting sqref="J36">
    <cfRule type="expression" priority="78" aboveAverage="0" equalAverage="0" bottom="0" percent="0" rank="0" text="" dxfId="76">
      <formula>OR(($A36="Samstag"),($A36="Sonntag"))</formula>
    </cfRule>
  </conditionalFormatting>
  <conditionalFormatting sqref="J43">
    <cfRule type="expression" priority="79" aboveAverage="0" equalAverage="0" bottom="0" percent="0" rank="0" text="" dxfId="77">
      <formula>OR(($A43="Samstag"),($A43="Sonntag"))</formula>
    </cfRule>
  </conditionalFormatting>
  <conditionalFormatting sqref="J43">
    <cfRule type="expression" priority="80" aboveAverage="0" equalAverage="0" bottom="0" percent="0" rank="0" text="" dxfId="78">
      <formula>OR(($A43="Samstag"),($A43="Sonntag"))</formula>
    </cfRule>
  </conditionalFormatting>
  <conditionalFormatting sqref="J38:J42">
    <cfRule type="expression" priority="81" aboveAverage="0" equalAverage="0" bottom="0" percent="0" rank="0" text="" dxfId="79">
      <formula>OR(($A38="Samstag"),($A38="Sonntag"))</formula>
    </cfRule>
  </conditionalFormatting>
  <conditionalFormatting sqref="J38:J42">
    <cfRule type="expression" priority="82" aboveAverage="0" equalAverage="0" bottom="0" percent="0" rank="0" text="" dxfId="80">
      <formula>OR(($A38="Samstag"),($A38="Sonntag"))</formula>
    </cfRule>
  </conditionalFormatting>
  <conditionalFormatting sqref="J21">
    <cfRule type="expression" priority="83" aboveAverage="0" equalAverage="0" bottom="0" percent="0" rank="0" text="" dxfId="81">
      <formula>OR(($A21="Samstag"),($A21="Sonntag"))</formula>
    </cfRule>
  </conditionalFormatting>
  <conditionalFormatting sqref="J21">
    <cfRule type="expression" priority="84" aboveAverage="0" equalAverage="0" bottom="0" percent="0" rank="0" text="" dxfId="82">
      <formula>OR(($A21="Samstag"),($A21="Sonntag"))</formula>
    </cfRule>
  </conditionalFormatting>
  <conditionalFormatting sqref="J24:J28">
    <cfRule type="expression" priority="85" aboveAverage="0" equalAverage="0" bottom="0" percent="0" rank="0" text="" dxfId="83">
      <formula>OR(($A24="Samstag"),($A24="Sonntag"))</formula>
    </cfRule>
  </conditionalFormatting>
  <conditionalFormatting sqref="J24:J28">
    <cfRule type="expression" priority="86" aboveAverage="0" equalAverage="0" bottom="0" percent="0" rank="0" text="" dxfId="84">
      <formula>OR(($A24="Samstag"),($A24="Sonntag"))</formula>
    </cfRule>
  </conditionalFormatting>
  <conditionalFormatting sqref="J31:J35">
    <cfRule type="expression" priority="87" aboveAverage="0" equalAverage="0" bottom="0" percent="0" rank="0" text="" dxfId="85">
      <formula>OR(($A31="Samstag"),($A31="Sonntag"))</formula>
    </cfRule>
  </conditionalFormatting>
  <conditionalFormatting sqref="J31:J35">
    <cfRule type="expression" priority="88" aboveAverage="0" equalAverage="0" bottom="0" percent="0" rank="0" text="" dxfId="86">
      <formula>OR(($A31="Samstag"),($A31="Sonntag"))</formula>
    </cfRule>
  </conditionalFormatting>
  <conditionalFormatting sqref="J45:J49">
    <cfRule type="expression" priority="89" aboveAverage="0" equalAverage="0" bottom="0" percent="0" rank="0" text="" dxfId="87">
      <formula>OR(($A45="Samstag"),($A45="Sonntag"))</formula>
    </cfRule>
  </conditionalFormatting>
  <conditionalFormatting sqref="J45:J49">
    <cfRule type="expression" priority="90" aboveAverage="0" equalAverage="0" bottom="0" percent="0" rank="0" text="" dxfId="88">
      <formula>OR(($A45="Samstag"),($A45="Sonntag"))</formula>
    </cfRule>
  </conditionalFormatting>
  <conditionalFormatting sqref="K30">
    <cfRule type="expression" priority="91" aboveAverage="0" equalAverage="0" bottom="0" percent="0" rank="0" text="" dxfId="89">
      <formula>OR(($A30="Samstag"),($A30="Sonntag"))</formula>
    </cfRule>
  </conditionalFormatting>
  <conditionalFormatting sqref="K30">
    <cfRule type="expression" priority="92" aboveAverage="0" equalAverage="0" bottom="0" percent="0" rank="0" text="" dxfId="90">
      <formula>OR(($A30="Samstag"),($A30="Sonntag"))</formula>
    </cfRule>
  </conditionalFormatting>
  <conditionalFormatting sqref="K50">
    <cfRule type="expression" priority="93" aboveAverage="0" equalAverage="0" bottom="0" percent="0" rank="0" text="" dxfId="91">
      <formula>OR(($A50="Samstag"),($A50="Sonntag"))</formula>
    </cfRule>
  </conditionalFormatting>
  <conditionalFormatting sqref="K50">
    <cfRule type="expression" priority="94" aboveAverage="0" equalAverage="0" bottom="0" percent="0" rank="0" text="" dxfId="92">
      <formula>OR(($A50="Samstag"),($A50="Sonntag"))</formula>
    </cfRule>
  </conditionalFormatting>
  <conditionalFormatting sqref="K44">
    <cfRule type="expression" priority="95" aboveAverage="0" equalAverage="0" bottom="0" percent="0" rank="0" text="" dxfId="93">
      <formula>OR(($A44="Samstag"),($A44="Sonntag"))</formula>
    </cfRule>
  </conditionalFormatting>
  <conditionalFormatting sqref="K30">
    <cfRule type="expression" priority="96" aboveAverage="0" equalAverage="0" bottom="0" percent="0" rank="0" text="" dxfId="94">
      <formula>OR(($A30="Samstag"),($A30="Sonntag"))</formula>
    </cfRule>
  </conditionalFormatting>
  <conditionalFormatting sqref="K22:K23">
    <cfRule type="expression" priority="97" aboveAverage="0" equalAverage="0" bottom="0" percent="0" rank="0" text="" dxfId="95">
      <formula>OR(($A22="Samstag"),($A22="Sonntag"))</formula>
    </cfRule>
  </conditionalFormatting>
  <conditionalFormatting sqref="K22">
    <cfRule type="expression" priority="98" aboveAverage="0" equalAverage="0" bottom="0" percent="0" rank="0" text="" dxfId="96">
      <formula>OR(($A22="Samstag"),($A22="Sonntag"))</formula>
    </cfRule>
  </conditionalFormatting>
  <conditionalFormatting sqref="K23">
    <cfRule type="expression" priority="99" aboveAverage="0" equalAverage="0" bottom="0" percent="0" rank="0" text="" dxfId="97">
      <formula>OR(($A23="Samstag"),($A23="Sonntag"))</formula>
    </cfRule>
  </conditionalFormatting>
  <conditionalFormatting sqref="K37">
    <cfRule type="expression" priority="100" aboveAverage="0" equalAverage="0" bottom="0" percent="0" rank="0" text="" dxfId="98">
      <formula>OR(($A37="Samstag"),($A37="Sonntag"))</formula>
    </cfRule>
  </conditionalFormatting>
  <conditionalFormatting sqref="K37">
    <cfRule type="expression" priority="101" aboveAverage="0" equalAverage="0" bottom="0" percent="0" rank="0" text="" dxfId="99">
      <formula>OR(($A37="Samstag"),($A37="Sonntag"))</formula>
    </cfRule>
  </conditionalFormatting>
  <conditionalFormatting sqref="K37">
    <cfRule type="expression" priority="102" aboveAverage="0" equalAverage="0" bottom="0" percent="0" rank="0" text="" dxfId="100">
      <formula>OR(($A37="Samstag"),($A37="Sonntag"))</formula>
    </cfRule>
  </conditionalFormatting>
  <conditionalFormatting sqref="K44">
    <cfRule type="expression" priority="103" aboveAverage="0" equalAverage="0" bottom="0" percent="0" rank="0" text="" dxfId="101">
      <formula>OR(($A44="Samstag"),($A44="Sonntag"))</formula>
    </cfRule>
  </conditionalFormatting>
  <conditionalFormatting sqref="K44">
    <cfRule type="expression" priority="104" aboveAverage="0" equalAverage="0" bottom="0" percent="0" rank="0" text="" dxfId="102">
      <formula>OR(($A44="Samstag"),($A44="Sonntag"))</formula>
    </cfRule>
  </conditionalFormatting>
  <conditionalFormatting sqref="K20">
    <cfRule type="expression" priority="105" aboveAverage="0" equalAverage="0" bottom="0" percent="0" rank="0" text="" dxfId="103">
      <formula>OR(($A20="Samstag"),($A20="Sonntag"))</formula>
    </cfRule>
  </conditionalFormatting>
  <conditionalFormatting sqref="K20">
    <cfRule type="expression" priority="106" aboveAverage="0" equalAverage="0" bottom="0" percent="0" rank="0" text="" dxfId="104">
      <formula>OR(($A20="Samstag"),($A20="Sonntag"))</formula>
    </cfRule>
  </conditionalFormatting>
  <conditionalFormatting sqref="K29">
    <cfRule type="expression" priority="107" aboveAverage="0" equalAverage="0" bottom="0" percent="0" rank="0" text="" dxfId="105">
      <formula>OR(($A29="Samstag"),($A29="Sonntag"))</formula>
    </cfRule>
  </conditionalFormatting>
  <conditionalFormatting sqref="K29">
    <cfRule type="expression" priority="108" aboveAverage="0" equalAverage="0" bottom="0" percent="0" rank="0" text="" dxfId="106">
      <formula>OR(($A29="Samstag"),($A29="Sonntag"))</formula>
    </cfRule>
  </conditionalFormatting>
  <conditionalFormatting sqref="K36">
    <cfRule type="expression" priority="109" aboveAverage="0" equalAverage="0" bottom="0" percent="0" rank="0" text="" dxfId="107">
      <formula>OR(($A36="Samstag"),($A36="Sonntag"))</formula>
    </cfRule>
  </conditionalFormatting>
  <conditionalFormatting sqref="K36">
    <cfRule type="expression" priority="110" aboveAverage="0" equalAverage="0" bottom="0" percent="0" rank="0" text="" dxfId="108">
      <formula>OR(($A36="Samstag"),($A36="Sonntag"))</formula>
    </cfRule>
  </conditionalFormatting>
  <conditionalFormatting sqref="K43">
    <cfRule type="expression" priority="111" aboveAverage="0" equalAverage="0" bottom="0" percent="0" rank="0" text="" dxfId="109">
      <formula>OR(($A43="Samstag"),($A43="Sonntag"))</formula>
    </cfRule>
  </conditionalFormatting>
  <conditionalFormatting sqref="K43">
    <cfRule type="expression" priority="112" aboveAverage="0" equalAverage="0" bottom="0" percent="0" rank="0" text="" dxfId="110">
      <formula>OR(($A43="Samstag"),($A43="Sonntag"))</formula>
    </cfRule>
  </conditionalFormatting>
  <conditionalFormatting sqref="K38:K42">
    <cfRule type="expression" priority="113" aboveAverage="0" equalAverage="0" bottom="0" percent="0" rank="0" text="" dxfId="111">
      <formula>OR(($A38="Samstag"),($A38="Sonntag"))</formula>
    </cfRule>
  </conditionalFormatting>
  <conditionalFormatting sqref="K38:K42">
    <cfRule type="expression" priority="114" aboveAverage="0" equalAverage="0" bottom="0" percent="0" rank="0" text="" dxfId="112">
      <formula>OR(($A38="Samstag"),($A38="Sonntag"))</formula>
    </cfRule>
  </conditionalFormatting>
  <conditionalFormatting sqref="K21">
    <cfRule type="expression" priority="115" aboveAverage="0" equalAverage="0" bottom="0" percent="0" rank="0" text="" dxfId="113">
      <formula>OR(($A21="Samstag"),($A21="Sonntag"))</formula>
    </cfRule>
  </conditionalFormatting>
  <conditionalFormatting sqref="K21">
    <cfRule type="expression" priority="116" aboveAverage="0" equalAverage="0" bottom="0" percent="0" rank="0" text="" dxfId="114">
      <formula>OR(($A21="Samstag"),($A21="Sonntag"))</formula>
    </cfRule>
  </conditionalFormatting>
  <conditionalFormatting sqref="K24:K28">
    <cfRule type="expression" priority="117" aboveAverage="0" equalAverage="0" bottom="0" percent="0" rank="0" text="" dxfId="115">
      <formula>OR(($A24="Samstag"),($A24="Sonntag"))</formula>
    </cfRule>
  </conditionalFormatting>
  <conditionalFormatting sqref="K24:K28">
    <cfRule type="expression" priority="118" aboveAverage="0" equalAverage="0" bottom="0" percent="0" rank="0" text="" dxfId="116">
      <formula>OR(($A24="Samstag"),($A24="Sonntag"))</formula>
    </cfRule>
  </conditionalFormatting>
  <conditionalFormatting sqref="K31:K35">
    <cfRule type="expression" priority="119" aboveAverage="0" equalAverage="0" bottom="0" percent="0" rank="0" text="" dxfId="117">
      <formula>OR(($A31="Samstag"),($A31="Sonntag"))</formula>
    </cfRule>
  </conditionalFormatting>
  <conditionalFormatting sqref="K31:K35">
    <cfRule type="expression" priority="120" aboveAverage="0" equalAverage="0" bottom="0" percent="0" rank="0" text="" dxfId="118">
      <formula>OR(($A31="Samstag"),($A31="Sonntag"))</formula>
    </cfRule>
  </conditionalFormatting>
  <conditionalFormatting sqref="K45:K49">
    <cfRule type="expression" priority="121" aboveAverage="0" equalAverage="0" bottom="0" percent="0" rank="0" text="" dxfId="119">
      <formula>OR(($A45="Samstag"),($A45="Sonntag"))</formula>
    </cfRule>
  </conditionalFormatting>
  <conditionalFormatting sqref="K45:K49">
    <cfRule type="expression" priority="122" aboveAverage="0" equalAverage="0" bottom="0" percent="0" rank="0" text="" dxfId="120">
      <formula>OR(($A45="Samstag"),($A45="Sonntag"))</formula>
    </cfRule>
  </conditionalFormatting>
  <conditionalFormatting sqref="N11;N15">
    <cfRule type="cellIs" priority="123" operator="equal" aboveAverage="0" equalAverage="0" bottom="0" percent="0" rank="0" text="" dxfId="121">
      <formula>0</formula>
    </cfRule>
  </conditionalFormatting>
  <conditionalFormatting sqref="N11">
    <cfRule type="cellIs" priority="124" operator="equal" aboveAverage="0" equalAverage="0" bottom="0" percent="0" rank="0" text="" dxfId="122">
      <formula>$F$10</formula>
    </cfRule>
    <cfRule type="cellIs" priority="125" operator="notEqual" aboveAverage="0" equalAverage="0" bottom="0" percent="0" rank="0" text="" dxfId="123">
      <formula>$F$10</formula>
    </cfRule>
  </conditionalFormatting>
  <conditionalFormatting sqref="N15">
    <cfRule type="cellIs" priority="126" operator="notEqual" aboveAverage="0" equalAverage="0" bottom="0" percent="0" rank="0" text="" dxfId="124">
      <formula>$F$14</formula>
    </cfRule>
    <cfRule type="cellIs" priority="127" operator="equal" aboveAverage="0" equalAverage="0" bottom="0" percent="0" rank="0" text="" dxfId="125">
      <formula>$F$14</formula>
    </cfRule>
  </conditionalFormatting>
  <conditionalFormatting sqref="I20:I50">
    <cfRule type="expression" priority="128" aboveAverage="0" equalAverage="0" bottom="0" percent="0" rank="0" text="" dxfId="126">
      <formula>OR(($A20="Samstag"),($A20="Sonntag"))</formula>
    </cfRule>
  </conditionalFormatting>
  <conditionalFormatting sqref="I20:I50">
    <cfRule type="expression" priority="129" aboveAverage="0" equalAverage="0" bottom="0" percent="0" rank="0" text="" dxfId="127">
      <formula>OR(($A20="Samstag"),($A20="Sonntag"))</formula>
    </cfRule>
  </conditionalFormatting>
  <conditionalFormatting sqref="E20:E50">
    <cfRule type="expression" priority="130" aboveAverage="0" equalAverage="0" bottom="0" percent="0" rank="0" text="" dxfId="128">
      <formula>OR(($A20="Samstag"),($A20="Sonntag"))</formula>
    </cfRule>
  </conditionalFormatting>
  <dataValidations count="7">
    <dataValidation allowBlank="false" operator="between" showDropDown="false" showErrorMessage="true" showInputMessage="true" sqref="G8:I8" type="none">
      <formula1>0</formula1>
      <formula2>0</formula2>
    </dataValidation>
    <dataValidation allowBlank="true" error="Bitte geben Sie eine positive Dezimalzahl ein." errorTitle="Eingabefehler" operator="between" showDropDown="false" showErrorMessage="true" showInputMessage="true" sqref="D20:D50" type="decimal">
      <formula1>0</formula1>
      <formula2>20</formula2>
    </dataValidation>
    <dataValidation allowBlank="true" error="Bitte geben Sie eine Uhrzeit im Dezimalformat ( hh,mm ) zwischen 0,00 und 23,59 ein." errorTitle="Eingabefehler" operator="between" showDropDown="false" showErrorMessage="true" showInputMessage="true" sqref="F20:H50" type="decimal">
      <formula1>0</formula1>
      <formula2>23.59</formula2>
    </dataValidation>
    <dataValidation allowBlank="true" operator="between" showDropDown="false" showErrorMessage="true" showInputMessage="true" sqref="I10:M10 I14:M14" type="decimal">
      <formula1>$AA$33</formula1>
      <formula2>$AA$34</formula2>
    </dataValidation>
    <dataValidation allowBlank="true" error="Bitte geben Sie eine Dezimalzahl ein." errorTitle="Eingabefehler" operator="between" showDropDown="false" showErrorMessage="true" showInputMessage="true" sqref="M7" type="decimal">
      <formula1>-1000</formula1>
      <formula2>1000</formula2>
    </dataValidation>
    <dataValidation allowBlank="true" operator="between" showDropDown="false" showErrorMessage="true" showInputMessage="true" sqref="E15:F15" type="list">
      <formula1>$B$20:$B$50</formula1>
      <formula2>0</formula2>
    </dataValidation>
    <dataValidation allowBlank="true" operator="between" showDropDown="false" showErrorMessage="true" showInputMessage="true" sqref="C20:C50" type="list">
      <formula1>Vorgaben</formula1>
      <formula2>0</formula2>
    </dataValidation>
  </dataValidations>
  <printOptions headings="false" gridLines="false" gridLinesSet="true" horizontalCentered="false" verticalCentered="false"/>
  <pageMargins left="0.433333333333333" right="0.236111111111111" top="0.7375" bottom="0.540277777777778" header="0.4" footer="0.315277777777778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&amp;L&amp;8FeU-SH31-2015&amp;R&amp;8Arbeitszeitkonto - Stand: 15.04.2015</oddFooter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60"/>
  <sheetViews>
    <sheetView windowProtection="false" showFormulas="false" showGridLines="false" showRowColHeaders="false" showZeros="true" rightToLeft="false" tabSelected="true" showOutlineSymbols="true" defaultGridColor="true" view="normal" topLeftCell="A1" colorId="64" zoomScale="110" zoomScaleNormal="110" zoomScalePageLayoutView="55" workbookViewId="0">
      <selection pane="topLeft" activeCell="F22" activeCellId="0" sqref="F22"/>
    </sheetView>
  </sheetViews>
  <sheetFormatPr defaultRowHeight="12.8"/>
  <cols>
    <col collapsed="false" hidden="false" max="1" min="1" style="1" width="5.03643724696356"/>
    <col collapsed="false" hidden="false" max="2" min="2" style="2" width="7.2834008097166"/>
    <col collapsed="false" hidden="false" max="3" min="3" style="2" width="7.49797570850202"/>
    <col collapsed="false" hidden="false" max="8" min="4" style="2" width="7.81781376518219"/>
    <col collapsed="false" hidden="false" max="13" min="9" style="2" width="8.1417004048583"/>
    <col collapsed="false" hidden="false" max="14" min="14" style="2" width="7.49797570850202"/>
    <col collapsed="false" hidden="false" max="15" min="15" style="2" width="10.0688259109312"/>
    <col collapsed="false" hidden="false" max="16" min="16" style="3" width="7.49797570850202"/>
    <col collapsed="false" hidden="false" max="17" min="17" style="3" width="5.03643724696356"/>
    <col collapsed="false" hidden="false" max="18" min="18" style="1" width="10.1781376518219"/>
    <col collapsed="false" hidden="false" max="19" min="19" style="1" width="7.71255060728745"/>
    <col collapsed="false" hidden="false" max="20" min="20" style="1" width="7.2834008097166"/>
    <col collapsed="false" hidden="false" max="21" min="21" style="1" width="7.39271255060729"/>
    <col collapsed="false" hidden="false" max="22" min="22" style="1" width="7.92712550607287"/>
    <col collapsed="false" hidden="false" max="23" min="23" style="1" width="7.71255060728745"/>
    <col collapsed="false" hidden="false" max="24" min="24" style="1" width="8.24696356275304"/>
    <col collapsed="false" hidden="false" max="25" min="25" style="1" width="9.85425101214575"/>
    <col collapsed="false" hidden="false" max="26" min="26" style="1" width="7.2834008097166"/>
    <col collapsed="false" hidden="false" max="27" min="27" style="4" width="10.497975708502"/>
    <col collapsed="false" hidden="false" max="28" min="28" style="4" width="8.35627530364373"/>
    <col collapsed="false" hidden="false" max="29" min="29" style="1" width="11.1417004048583"/>
    <col collapsed="false" hidden="true" max="31" min="30" style="5" width="0"/>
    <col collapsed="false" hidden="true" max="34" min="32" style="6" width="0"/>
    <col collapsed="false" hidden="true" max="1025" min="35" style="7" width="0"/>
  </cols>
  <sheetData>
    <row r="1" customFormat="false" ht="11.25" hidden="false" customHeight="true" outlineLevel="0" collapsed="false">
      <c r="A1" s="0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9"/>
      <c r="Q1" s="9"/>
      <c r="R1" s="10"/>
      <c r="S1" s="10"/>
      <c r="T1" s="10"/>
      <c r="U1" s="1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8.75" hidden="false" customHeight="true" outlineLevel="0" collapsed="false">
      <c r="A2" s="0"/>
      <c r="B2" s="11" t="s">
        <v>0</v>
      </c>
      <c r="C2" s="11"/>
      <c r="D2" s="11"/>
      <c r="E2" s="11"/>
      <c r="F2" s="11"/>
      <c r="G2" s="11"/>
      <c r="H2" s="11"/>
      <c r="I2" s="11" t="s">
        <v>64</v>
      </c>
      <c r="J2" s="11"/>
      <c r="K2" s="12" t="n">
        <v>2018</v>
      </c>
      <c r="L2" s="13"/>
      <c r="M2" s="13"/>
      <c r="N2" s="13"/>
      <c r="O2" s="13"/>
      <c r="P2" s="14"/>
      <c r="Q2" s="9"/>
      <c r="R2" s="10"/>
      <c r="S2" s="10"/>
      <c r="T2" s="10"/>
      <c r="U2" s="1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1.25" hidden="false" customHeight="true" outlineLevel="0" collapsed="false">
      <c r="A3" s="0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9"/>
      <c r="Q3" s="9"/>
      <c r="R3" s="10"/>
      <c r="S3" s="10"/>
      <c r="T3" s="10"/>
      <c r="U3" s="1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5" hidden="false" customHeight="true" outlineLevel="0" collapsed="false">
      <c r="A4" s="0"/>
      <c r="B4" s="16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8"/>
      <c r="Q4" s="9"/>
      <c r="R4" s="10"/>
      <c r="S4" s="10"/>
      <c r="T4" s="10"/>
      <c r="U4" s="1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22.5" hidden="false" customHeight="true" outlineLevel="0" collapsed="false">
      <c r="A5" s="0"/>
      <c r="B5" s="19"/>
      <c r="C5" s="20" t="s">
        <v>2</v>
      </c>
      <c r="D5" s="21"/>
      <c r="E5" s="22" t="str">
        <f aca="false">Juli!E5</f>
        <v>Pritzel-Hentley, Kyra</v>
      </c>
      <c r="F5" s="22"/>
      <c r="G5" s="22"/>
      <c r="H5" s="22"/>
      <c r="I5" s="23"/>
      <c r="J5" s="20" t="s">
        <v>4</v>
      </c>
      <c r="K5" s="23"/>
      <c r="L5" s="0"/>
      <c r="M5" s="22" t="str">
        <f aca="false">Juli!M5</f>
        <v>Citec</v>
      </c>
      <c r="N5" s="22"/>
      <c r="O5" s="22"/>
      <c r="P5" s="24"/>
      <c r="Q5" s="25"/>
      <c r="R5" s="26"/>
      <c r="S5" s="4"/>
      <c r="T5" s="4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5" hidden="false" customHeight="false" outlineLevel="0" collapsed="false">
      <c r="A6" s="0"/>
      <c r="B6" s="27"/>
      <c r="C6" s="28"/>
      <c r="D6" s="28"/>
      <c r="E6" s="28"/>
      <c r="F6" s="28"/>
      <c r="G6" s="29"/>
      <c r="H6" s="29"/>
      <c r="I6" s="23"/>
      <c r="J6" s="23"/>
      <c r="K6" s="0"/>
      <c r="L6" s="0"/>
      <c r="M6" s="0"/>
      <c r="N6" s="0"/>
      <c r="O6" s="0"/>
      <c r="P6" s="3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22.5" hidden="false" customHeight="true" outlineLevel="0" collapsed="false">
      <c r="A7" s="0"/>
      <c r="B7" s="19"/>
      <c r="C7" s="20" t="s">
        <v>6</v>
      </c>
      <c r="D7" s="23"/>
      <c r="E7" s="31" t="s">
        <v>63</v>
      </c>
      <c r="F7" s="31"/>
      <c r="G7" s="31"/>
      <c r="H7" s="31"/>
      <c r="I7" s="23"/>
      <c r="J7" s="20" t="s">
        <v>7</v>
      </c>
      <c r="K7" s="23"/>
      <c r="L7" s="0"/>
      <c r="M7" s="32" t="n">
        <f aca="false">Juli!K52</f>
        <v>12</v>
      </c>
      <c r="N7" s="32"/>
      <c r="O7" s="32"/>
      <c r="P7" s="3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5" hidden="false" customHeight="false" outlineLevel="0" collapsed="false">
      <c r="A8" s="0"/>
      <c r="B8" s="33"/>
      <c r="C8" s="20"/>
      <c r="D8" s="20"/>
      <c r="E8" s="20"/>
      <c r="F8" s="28"/>
      <c r="G8" s="34"/>
      <c r="H8" s="34"/>
      <c r="I8" s="34"/>
      <c r="J8" s="0"/>
      <c r="K8" s="0"/>
      <c r="L8" s="0"/>
      <c r="M8" s="0"/>
      <c r="N8" s="0"/>
      <c r="O8" s="0"/>
      <c r="P8" s="30"/>
      <c r="Q8" s="35"/>
      <c r="R8" s="4"/>
      <c r="S8" s="4"/>
      <c r="T8" s="4"/>
      <c r="U8" s="4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5" hidden="false" customHeight="true" outlineLevel="0" collapsed="false">
      <c r="A9" s="0"/>
      <c r="B9" s="36"/>
      <c r="C9" s="37"/>
      <c r="D9" s="38"/>
      <c r="E9" s="38"/>
      <c r="F9" s="39"/>
      <c r="G9" s="39"/>
      <c r="H9" s="40" t="s">
        <v>8</v>
      </c>
      <c r="I9" s="41" t="s">
        <v>9</v>
      </c>
      <c r="J9" s="42" t="s">
        <v>10</v>
      </c>
      <c r="K9" s="43" t="s">
        <v>11</v>
      </c>
      <c r="L9" s="41" t="s">
        <v>12</v>
      </c>
      <c r="M9" s="41" t="s">
        <v>13</v>
      </c>
      <c r="N9" s="44"/>
      <c r="O9" s="45"/>
      <c r="P9" s="3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22.5" hidden="false" customHeight="true" outlineLevel="0" collapsed="false">
      <c r="A10" s="0"/>
      <c r="B10" s="36"/>
      <c r="C10" s="33" t="s">
        <v>14</v>
      </c>
      <c r="D10" s="46"/>
      <c r="E10" s="47"/>
      <c r="F10" s="48" t="n">
        <v>10</v>
      </c>
      <c r="G10" s="8"/>
      <c r="H10" s="49" t="s">
        <v>15</v>
      </c>
      <c r="I10" s="50" t="n">
        <f aca="false">$F$10/5</f>
        <v>2</v>
      </c>
      <c r="J10" s="51" t="n">
        <f aca="false">$F$10/5</f>
        <v>2</v>
      </c>
      <c r="K10" s="51" t="n">
        <f aca="false">$F$10/5</f>
        <v>2</v>
      </c>
      <c r="L10" s="51" t="n">
        <f aca="false">$F$10/5</f>
        <v>2</v>
      </c>
      <c r="M10" s="52" t="n">
        <f aca="false">$F$10/5</f>
        <v>2</v>
      </c>
      <c r="N10" s="53" t="s">
        <v>16</v>
      </c>
      <c r="O10" s="45"/>
      <c r="P10" s="3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22.5" hidden="false" customHeight="true" outlineLevel="0" collapsed="false">
      <c r="A11" s="0"/>
      <c r="B11" s="36"/>
      <c r="C11" s="54"/>
      <c r="D11" s="55"/>
      <c r="E11" s="55"/>
      <c r="F11" s="56"/>
      <c r="G11" s="56"/>
      <c r="H11" s="57" t="s">
        <v>17</v>
      </c>
      <c r="I11" s="58"/>
      <c r="J11" s="59"/>
      <c r="K11" s="59"/>
      <c r="L11" s="59"/>
      <c r="M11" s="60"/>
      <c r="N11" s="61" t="n">
        <f aca="false">SUM(I11:M11)</f>
        <v>0</v>
      </c>
      <c r="O11" s="45"/>
      <c r="P11" s="3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8.75" hidden="false" customHeight="true" outlineLevel="0" collapsed="false">
      <c r="A12" s="0"/>
      <c r="B12" s="36"/>
      <c r="C12" s="62" t="s">
        <v>18</v>
      </c>
      <c r="D12" s="20"/>
      <c r="E12" s="63"/>
      <c r="F12" s="64"/>
      <c r="G12" s="64"/>
      <c r="H12" s="0"/>
      <c r="I12" s="0"/>
      <c r="J12" s="0"/>
      <c r="K12" s="0"/>
      <c r="L12" s="0"/>
      <c r="M12" s="0"/>
      <c r="N12" s="0"/>
      <c r="O12" s="45"/>
      <c r="P12" s="3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5" hidden="false" customHeight="true" outlineLevel="0" collapsed="false">
      <c r="A13" s="0"/>
      <c r="B13" s="36"/>
      <c r="C13" s="65"/>
      <c r="D13" s="66"/>
      <c r="E13" s="67"/>
      <c r="F13" s="67"/>
      <c r="G13" s="68"/>
      <c r="H13" s="69" t="s">
        <v>19</v>
      </c>
      <c r="I13" s="70" t="s">
        <v>9</v>
      </c>
      <c r="J13" s="71" t="s">
        <v>10</v>
      </c>
      <c r="K13" s="72" t="s">
        <v>11</v>
      </c>
      <c r="L13" s="70" t="s">
        <v>12</v>
      </c>
      <c r="M13" s="70" t="s">
        <v>13</v>
      </c>
      <c r="N13" s="73"/>
      <c r="O13" s="45"/>
      <c r="P13" s="3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23.25" hidden="false" customHeight="true" outlineLevel="0" collapsed="false">
      <c r="A14" s="0"/>
      <c r="B14" s="36"/>
      <c r="C14" s="74" t="s">
        <v>20</v>
      </c>
      <c r="D14" s="75"/>
      <c r="E14" s="75"/>
      <c r="F14" s="76"/>
      <c r="G14" s="77"/>
      <c r="H14" s="78" t="s">
        <v>15</v>
      </c>
      <c r="I14" s="79" t="n">
        <f aca="false">$F$14/5</f>
        <v>0</v>
      </c>
      <c r="J14" s="80" t="n">
        <f aca="false">$F$14/5</f>
        <v>0</v>
      </c>
      <c r="K14" s="80" t="n">
        <f aca="false">$F$14/5</f>
        <v>0</v>
      </c>
      <c r="L14" s="80" t="n">
        <f aca="false">$F$14/5</f>
        <v>0</v>
      </c>
      <c r="M14" s="81" t="n">
        <f aca="false">$F$14/5</f>
        <v>0</v>
      </c>
      <c r="N14" s="82" t="s">
        <v>16</v>
      </c>
      <c r="O14" s="45"/>
      <c r="P14" s="3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22.5" hidden="false" customHeight="true" outlineLevel="0" collapsed="false">
      <c r="A15" s="0"/>
      <c r="B15" s="36"/>
      <c r="C15" s="83" t="s">
        <v>21</v>
      </c>
      <c r="D15" s="84"/>
      <c r="E15" s="85"/>
      <c r="F15" s="85"/>
      <c r="G15" s="86" t="n">
        <f aca="false">IF($E$15&lt;&gt;0,TRUE(),FALSE())</f>
        <v>0</v>
      </c>
      <c r="H15" s="87" t="s">
        <v>17</v>
      </c>
      <c r="I15" s="88"/>
      <c r="J15" s="89"/>
      <c r="K15" s="89"/>
      <c r="L15" s="89"/>
      <c r="M15" s="90"/>
      <c r="N15" s="91" t="n">
        <f aca="false">SUM(I15:M15)</f>
        <v>0</v>
      </c>
      <c r="O15" s="45"/>
      <c r="P15" s="3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5" hidden="false" customHeight="false" outlineLevel="0" collapsed="false">
      <c r="A16" s="0"/>
      <c r="B16" s="92"/>
      <c r="C16" s="93"/>
      <c r="D16" s="94"/>
      <c r="E16" s="94"/>
      <c r="F16" s="94"/>
      <c r="G16" s="94"/>
      <c r="H16" s="94"/>
      <c r="I16" s="94"/>
      <c r="J16" s="94"/>
      <c r="K16" s="95"/>
      <c r="L16" s="95"/>
      <c r="M16" s="95"/>
      <c r="N16" s="95"/>
      <c r="O16" s="95"/>
      <c r="P16" s="96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5" hidden="false" customHeight="false" outlineLevel="0" collapsed="false">
      <c r="A17" s="97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s="108" customFormat="true" ht="18.75" hidden="false" customHeight="true" outlineLevel="0" collapsed="false">
      <c r="A18" s="98"/>
      <c r="B18" s="99"/>
      <c r="C18" s="100" t="s">
        <v>22</v>
      </c>
      <c r="D18" s="100"/>
      <c r="E18" s="100"/>
      <c r="F18" s="101" t="s">
        <v>23</v>
      </c>
      <c r="G18" s="101"/>
      <c r="H18" s="101"/>
      <c r="I18" s="102" t="s">
        <v>24</v>
      </c>
      <c r="J18" s="102"/>
      <c r="K18" s="102"/>
      <c r="L18" s="102"/>
      <c r="M18" s="102"/>
      <c r="N18" s="102"/>
      <c r="O18" s="102"/>
      <c r="P18" s="102"/>
      <c r="Q18" s="103"/>
      <c r="R18" s="104"/>
      <c r="S18" s="104" t="s">
        <v>25</v>
      </c>
      <c r="T18" s="104" t="s">
        <v>26</v>
      </c>
      <c r="U18" s="104" t="s">
        <v>26</v>
      </c>
      <c r="V18" s="105" t="s">
        <v>27</v>
      </c>
      <c r="W18" s="105" t="s">
        <v>25</v>
      </c>
      <c r="X18" s="105" t="s">
        <v>25</v>
      </c>
      <c r="Y18" s="105"/>
      <c r="Z18" s="105"/>
      <c r="AA18" s="104"/>
      <c r="AB18" s="104"/>
      <c r="AC18" s="105"/>
      <c r="AD18" s="106"/>
      <c r="AE18" s="106"/>
      <c r="AF18" s="107"/>
      <c r="AG18" s="107"/>
      <c r="AH18" s="107"/>
    </row>
    <row r="19" customFormat="false" ht="18.75" hidden="false" customHeight="true" outlineLevel="0" collapsed="false">
      <c r="A19" s="109" t="n">
        <f aca="false">DATEVALUE(I2&amp;K2)</f>
        <v>43313</v>
      </c>
      <c r="B19" s="110" t="s">
        <v>28</v>
      </c>
      <c r="C19" s="111" t="s">
        <v>29</v>
      </c>
      <c r="D19" s="112" t="s">
        <v>30</v>
      </c>
      <c r="E19" s="113" t="s">
        <v>31</v>
      </c>
      <c r="F19" s="110" t="s">
        <v>32</v>
      </c>
      <c r="G19" s="114" t="s">
        <v>33</v>
      </c>
      <c r="H19" s="113" t="s">
        <v>34</v>
      </c>
      <c r="I19" s="114" t="s">
        <v>35</v>
      </c>
      <c r="J19" s="114" t="s">
        <v>36</v>
      </c>
      <c r="K19" s="114" t="s">
        <v>37</v>
      </c>
      <c r="L19" s="115" t="s">
        <v>38</v>
      </c>
      <c r="M19" s="115"/>
      <c r="N19" s="115"/>
      <c r="O19" s="115"/>
      <c r="P19" s="115"/>
      <c r="Q19" s="116"/>
      <c r="R19" s="117"/>
      <c r="S19" s="118" t="s">
        <v>39</v>
      </c>
      <c r="T19" s="118" t="s">
        <v>32</v>
      </c>
      <c r="U19" s="118" t="s">
        <v>33</v>
      </c>
      <c r="V19" s="26" t="s">
        <v>34</v>
      </c>
      <c r="W19" s="26" t="s">
        <v>40</v>
      </c>
      <c r="X19" s="26" t="s">
        <v>36</v>
      </c>
      <c r="Y19" s="26" t="s">
        <v>37</v>
      </c>
      <c r="Z19" s="119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20.25" hidden="false" customHeight="true" outlineLevel="0" collapsed="false">
      <c r="A20" s="120" t="str">
        <f aca="false">TEXT(B20,"TTTT")</f>
        <v>Mittwoch</v>
      </c>
      <c r="B20" s="121" t="n">
        <f aca="false">($A$19+ROW(B1)-1)*(MONTH($A$19+1)=MONTH($A$19))</f>
        <v>43313</v>
      </c>
      <c r="C20" s="122"/>
      <c r="D20" s="123"/>
      <c r="E20" s="124" t="n">
        <f aca="false">IF(OR(A20="Samstag",A20="Sonntag",C20="UU"),"", IF(C20="SV",D20, IF(OR($E$15="",B20&lt;$E$15),IF($N$11=0,HLOOKUP($A20,$I$9:$M$10,2,0),IF($N$11=$F$10,HLOOKUP($A20,$I$9:$M$11,3,0),"FEHLER")), IF($N$15=0,HLOOKUP($A20,$I$13:$M$14,2,0),IF($N$15=$F$14,HLOOKUP($A20,$I$13:$M$15,3,0),"FEHLER")))))</f>
        <v>2</v>
      </c>
      <c r="F20" s="125"/>
      <c r="G20" s="125"/>
      <c r="H20" s="125"/>
      <c r="I20" s="126" t="n">
        <f aca="false">IF(OR(C20="K",C20="U",C20="F"),E20,IF(C20="SU",IF(H20="",D20,((V20-T20)-U20)+D20),IF(AND(H20="",E20=""),0,(V20-T20)-U20)))</f>
        <v>0</v>
      </c>
      <c r="J20" s="126" t="n">
        <f aca="false">IF(E20="",I20,I20-E20)</f>
        <v>-2</v>
      </c>
      <c r="K20" s="127" t="n">
        <f aca="false">SUM($M$7,J20)</f>
        <v>10</v>
      </c>
      <c r="L20" s="128"/>
      <c r="M20" s="128"/>
      <c r="N20" s="128"/>
      <c r="O20" s="128"/>
      <c r="P20" s="128"/>
      <c r="Q20" s="129" t="n">
        <f aca="false">IF($G$15=FALSE(),FALSE(),IF($B20&gt;=$E$15,TRUE(),FALSE()))</f>
        <v>0</v>
      </c>
      <c r="R20" s="0"/>
      <c r="S20" s="130" t="n">
        <f aca="false">IF(E20="",0,INT(E20)+((E20-INT(E20))/100*60))</f>
        <v>2</v>
      </c>
      <c r="T20" s="130" t="n">
        <f aca="false">IF(F20="",0,INT(F20)+((F20-INT(F20))*100/60))</f>
        <v>0</v>
      </c>
      <c r="U20" s="130" t="n">
        <f aca="false">IF(G20="",0,INT(G20)+((G20-INT(G20))*100/60))</f>
        <v>0</v>
      </c>
      <c r="V20" s="130" t="n">
        <f aca="false">IF(H20="",0,INT(H20)+((H20-INT(H20))*100/60))</f>
        <v>0</v>
      </c>
      <c r="W20" s="130" t="n">
        <f aca="false">IF(I20="","",INT(I20)+((I20-INT(I20))/100*60))</f>
        <v>0</v>
      </c>
      <c r="X20" s="130" t="n">
        <f aca="false">IF(J20="","",INT(J20)+((J20-INT(J20))/100*60))</f>
        <v>-2</v>
      </c>
      <c r="Y20" s="130" t="n">
        <f aca="false">IF(K20="","",INT(K20)+((K20-INT(K20))/100*60))</f>
        <v>10</v>
      </c>
      <c r="Z20" s="130"/>
      <c r="AA20" s="0"/>
      <c r="AB20" s="0"/>
      <c r="AC20" s="0"/>
      <c r="AD20" s="0"/>
      <c r="AE20" s="131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s="6" customFormat="true" ht="20.25" hidden="false" customHeight="true" outlineLevel="0" collapsed="false">
      <c r="A21" s="120" t="str">
        <f aca="false">TEXT(B21,"TTTT")</f>
        <v>Donnerstag</v>
      </c>
      <c r="B21" s="132" t="n">
        <f aca="false">($A$19+ROW(B2)-1)*(MONTH(B20+1)=MONTH($A$19))</f>
        <v>43314</v>
      </c>
      <c r="C21" s="133"/>
      <c r="D21" s="134"/>
      <c r="E21" s="124" t="n">
        <f aca="false">IF(OR(A21="Samstag",A21="Sonntag",C21="UU"),"", IF(C21="SV",D21, IF(OR($E$15="",B21&lt;$E$15),IF($N$11=0,HLOOKUP($A21,$I$9:$M$10,2,0),IF($N$11=$F$10,HLOOKUP($A21,$I$9:$M$11,3,0),"FEHLER")), IF($N$15=0,HLOOKUP($A21,$I$13:$M$14,2,0),IF($N$15=$F$14,HLOOKUP($A21,$I$13:$M$15,3,0),"FEHLER")))))</f>
        <v>2</v>
      </c>
      <c r="F21" s="125"/>
      <c r="G21" s="125"/>
      <c r="H21" s="125"/>
      <c r="I21" s="126" t="n">
        <f aca="false">IF(OR(C21="K",C21="U",C21="F"),E21,IF(C21="SU",IF(H21="",D21,((V21-T21)-U21)+D21),IF(AND(H21="",E21=""),0,(V21-T21)-U21)))</f>
        <v>0</v>
      </c>
      <c r="J21" s="126" t="n">
        <f aca="false">IF(E21="",I21,I21-E21)</f>
        <v>-2</v>
      </c>
      <c r="K21" s="127" t="n">
        <f aca="false">SUM(K20,J21)</f>
        <v>8</v>
      </c>
      <c r="L21" s="135"/>
      <c r="M21" s="135"/>
      <c r="N21" s="135"/>
      <c r="O21" s="135"/>
      <c r="P21" s="135"/>
      <c r="Q21" s="129" t="n">
        <f aca="false">IF($G$15=FALSE(),FALSE(),IF($B21&gt;=$E$15,TRUE(),FALSE()))</f>
        <v>0</v>
      </c>
      <c r="R21" s="129"/>
      <c r="S21" s="130" t="n">
        <f aca="false">IF(E21="",0,INT(E21)+((E21-INT(E21))/100*60))</f>
        <v>2</v>
      </c>
      <c r="T21" s="130" t="n">
        <f aca="false">IF(F21="",0,INT(F21)+((F21-INT(F21))*100/60))</f>
        <v>0</v>
      </c>
      <c r="U21" s="130" t="n">
        <f aca="false">IF(G21="",0,INT(G21)+((G21-INT(G21))*100/60))</f>
        <v>0</v>
      </c>
      <c r="V21" s="130" t="n">
        <f aca="false">IF(H21="",0,INT(H21)+((H21-INT(H21))*100/60))</f>
        <v>0</v>
      </c>
      <c r="W21" s="130" t="n">
        <f aca="false">IF(I21="","",INT(I21)+((I21-INT(I21))/100*60))</f>
        <v>0</v>
      </c>
      <c r="X21" s="130" t="n">
        <f aca="false">IF(J21="","",INT(J21)+((J21-INT(J21))/100*60))</f>
        <v>-2</v>
      </c>
      <c r="Y21" s="130" t="n">
        <f aca="false">IF(K21="","",INT(K21)+((K21-INT(K21))/100*60))</f>
        <v>8</v>
      </c>
      <c r="Z21" s="130"/>
      <c r="AA21" s="4"/>
      <c r="AB21" s="4"/>
      <c r="AC21" s="1"/>
      <c r="AD21" s="5"/>
      <c r="AE21" s="131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  <c r="BW21" s="7"/>
      <c r="BX21" s="7"/>
      <c r="BY21" s="7"/>
      <c r="BZ21" s="7"/>
      <c r="CA21" s="7"/>
      <c r="CB21" s="7"/>
      <c r="CC21" s="7"/>
      <c r="CD21" s="7"/>
      <c r="CE21" s="7"/>
      <c r="CF21" s="7"/>
      <c r="CG21" s="7"/>
      <c r="CH21" s="7"/>
      <c r="CI21" s="7"/>
      <c r="CJ21" s="7"/>
      <c r="CK21" s="7"/>
      <c r="CL21" s="7"/>
      <c r="CM21" s="7"/>
      <c r="CN21" s="7"/>
      <c r="CO21" s="7"/>
      <c r="CP21" s="7"/>
      <c r="CQ21" s="7"/>
      <c r="CR21" s="7"/>
      <c r="CS21" s="7"/>
      <c r="CT21" s="7"/>
      <c r="CU21" s="7"/>
      <c r="CV21" s="7"/>
      <c r="CW21" s="7"/>
      <c r="CX21" s="7"/>
      <c r="CY21" s="7"/>
      <c r="CZ21" s="7"/>
      <c r="DA21" s="7"/>
      <c r="DB21" s="7"/>
      <c r="DC21" s="7"/>
      <c r="DD21" s="7"/>
      <c r="DE21" s="7"/>
      <c r="DF21" s="7"/>
      <c r="DG21" s="7"/>
      <c r="DH21" s="7"/>
      <c r="DI21" s="7"/>
      <c r="DJ21" s="7"/>
      <c r="DK21" s="7"/>
      <c r="DL21" s="7"/>
      <c r="DM21" s="7"/>
      <c r="DN21" s="7"/>
      <c r="DO21" s="7"/>
      <c r="DP21" s="7"/>
      <c r="DQ21" s="7"/>
      <c r="DR21" s="7"/>
      <c r="DS21" s="7"/>
      <c r="DT21" s="7"/>
      <c r="DU21" s="7"/>
      <c r="DV21" s="7"/>
      <c r="DW21" s="7"/>
      <c r="DX21" s="7"/>
      <c r="DY21" s="7"/>
      <c r="DZ21" s="7"/>
      <c r="EA21" s="7"/>
      <c r="EB21" s="7"/>
      <c r="EC21" s="7"/>
      <c r="ED21" s="7"/>
      <c r="EE21" s="7"/>
      <c r="EF21" s="7"/>
      <c r="EG21" s="7"/>
      <c r="EH21" s="7"/>
      <c r="EI21" s="7"/>
      <c r="EJ21" s="7"/>
      <c r="EK21" s="7"/>
      <c r="EL21" s="7"/>
      <c r="EM21" s="7"/>
      <c r="EN21" s="7"/>
      <c r="EO21" s="7"/>
      <c r="EP21" s="7"/>
      <c r="EQ21" s="7"/>
      <c r="ER21" s="7"/>
      <c r="ES21" s="7"/>
      <c r="ET21" s="7"/>
      <c r="EU21" s="7"/>
      <c r="EV21" s="7"/>
      <c r="EW21" s="7"/>
      <c r="EX21" s="7"/>
      <c r="EY21" s="7"/>
      <c r="EZ21" s="7"/>
      <c r="FA21" s="7"/>
      <c r="FB21" s="7"/>
      <c r="FC21" s="7"/>
      <c r="FD21" s="7"/>
      <c r="FE21" s="7"/>
      <c r="FF21" s="7"/>
      <c r="FG21" s="7"/>
      <c r="FH21" s="7"/>
      <c r="FI21" s="7"/>
      <c r="FJ21" s="7"/>
      <c r="FK21" s="7"/>
      <c r="FL21" s="7"/>
      <c r="FM21" s="7"/>
      <c r="FN21" s="7"/>
      <c r="FO21" s="7"/>
      <c r="FP21" s="7"/>
      <c r="FQ21" s="7"/>
      <c r="FR21" s="7"/>
      <c r="FS21" s="7"/>
      <c r="FT21" s="7"/>
      <c r="FU21" s="7"/>
      <c r="FV21" s="7"/>
      <c r="FW21" s="7"/>
      <c r="FX21" s="7"/>
      <c r="FY21" s="7"/>
      <c r="FZ21" s="7"/>
      <c r="GA21" s="7"/>
      <c r="GB21" s="7"/>
      <c r="GC21" s="7"/>
      <c r="GD21" s="7"/>
      <c r="GE21" s="7"/>
      <c r="GF21" s="7"/>
      <c r="GG21" s="7"/>
      <c r="GH21" s="7"/>
      <c r="GI21" s="7"/>
      <c r="GJ21" s="7"/>
      <c r="GK21" s="7"/>
      <c r="GL21" s="7"/>
      <c r="GM21" s="7"/>
      <c r="GN21" s="7"/>
      <c r="GO21" s="7"/>
      <c r="GP21" s="7"/>
      <c r="GQ21" s="7"/>
      <c r="GR21" s="7"/>
      <c r="GS21" s="7"/>
      <c r="GT21" s="7"/>
      <c r="GU21" s="7"/>
      <c r="GV21" s="7"/>
      <c r="GW21" s="7"/>
      <c r="GX21" s="7"/>
      <c r="GY21" s="7"/>
      <c r="GZ21" s="7"/>
      <c r="HA21" s="7"/>
      <c r="HB21" s="7"/>
      <c r="HC21" s="7"/>
      <c r="HD21" s="7"/>
      <c r="HE21" s="7"/>
      <c r="HF21" s="7"/>
      <c r="HG21" s="7"/>
      <c r="HH21" s="7"/>
      <c r="HI21" s="7"/>
      <c r="HJ21" s="7"/>
      <c r="HK21" s="7"/>
      <c r="HL21" s="7"/>
      <c r="HM21" s="7"/>
      <c r="HN21" s="7"/>
      <c r="HO21" s="7"/>
      <c r="HP21" s="7"/>
      <c r="HQ21" s="7"/>
      <c r="HR21" s="7"/>
      <c r="HS21" s="7"/>
      <c r="HT21" s="7"/>
      <c r="HU21" s="7"/>
      <c r="HV21" s="7"/>
      <c r="HW21" s="7"/>
      <c r="HX21" s="7"/>
      <c r="HY21" s="7"/>
      <c r="HZ21" s="7"/>
      <c r="IA21" s="7"/>
      <c r="IB21" s="7"/>
      <c r="IC21" s="7"/>
      <c r="ID21" s="7"/>
      <c r="IE21" s="7"/>
      <c r="IF21" s="7"/>
      <c r="IG21" s="7"/>
      <c r="IH21" s="7"/>
      <c r="II21" s="7"/>
      <c r="IJ21" s="7"/>
      <c r="IK21" s="7"/>
      <c r="IL21" s="7"/>
      <c r="IM21" s="7"/>
      <c r="IN21" s="7"/>
      <c r="IO21" s="7"/>
      <c r="IP21" s="7"/>
      <c r="IQ21" s="7"/>
      <c r="IR21" s="7"/>
    </row>
    <row r="22" s="6" customFormat="true" ht="20.25" hidden="false" customHeight="true" outlineLevel="0" collapsed="false">
      <c r="A22" s="120" t="str">
        <f aca="false">TEXT(B22,"TTTT")</f>
        <v>Freitag</v>
      </c>
      <c r="B22" s="132" t="n">
        <f aca="false">($A$19+ROW(B3)-1)*(MONTH(B21+1)=MONTH($A$19))</f>
        <v>43315</v>
      </c>
      <c r="C22" s="133"/>
      <c r="D22" s="134"/>
      <c r="E22" s="124" t="n">
        <f aca="false">IF(OR(A22="Samstag",A22="Sonntag",C22="UU"),"", IF(C22="SV",D22, IF(OR($E$15="",B22&lt;$E$15),IF($N$11=0,HLOOKUP($A22,$I$9:$M$10,2,0),IF($N$11=$F$10,HLOOKUP($A22,$I$9:$M$11,3,0),"FEHLER")), IF($N$15=0,HLOOKUP($A22,$I$13:$M$14,2,0),IF($N$15=$F$14,HLOOKUP($A22,$I$13:$M$15,3,0),"FEHLER")))))</f>
        <v>2</v>
      </c>
      <c r="F22" s="125"/>
      <c r="G22" s="125"/>
      <c r="H22" s="125"/>
      <c r="I22" s="126" t="n">
        <f aca="false">IF(OR(C22="K",C22="U",C22="F"),E22,IF(C22="SU",IF(H22="",D22,((V22-T22)-U22)+D22),IF(AND(H22="",E22=""),0,(V22-T22)-U22)))</f>
        <v>0</v>
      </c>
      <c r="J22" s="126" t="n">
        <f aca="false">IF(E22="",I22,I22-E22)</f>
        <v>-2</v>
      </c>
      <c r="K22" s="127" t="n">
        <f aca="false">SUM(K21,J22)</f>
        <v>6</v>
      </c>
      <c r="L22" s="135"/>
      <c r="M22" s="135"/>
      <c r="N22" s="135"/>
      <c r="O22" s="135"/>
      <c r="P22" s="135"/>
      <c r="Q22" s="129" t="n">
        <f aca="false">IF($G$15=FALSE(),FALSE(),IF($B22&gt;=$E$15,TRUE(),FALSE()))</f>
        <v>0</v>
      </c>
      <c r="R22" s="129"/>
      <c r="S22" s="130" t="n">
        <f aca="false">IF(E22="",0,INT(E22)+((E22-INT(E22))/100*60))</f>
        <v>2</v>
      </c>
      <c r="T22" s="130" t="n">
        <f aca="false">IF(F22="",0,INT(F22)+((F22-INT(F22))*100/60))</f>
        <v>0</v>
      </c>
      <c r="U22" s="130" t="n">
        <f aca="false">IF(G22="",0,INT(G22)+((G22-INT(G22))*100/60))</f>
        <v>0</v>
      </c>
      <c r="V22" s="130" t="n">
        <f aca="false">IF(H22="",0,INT(H22)+((H22-INT(H22))*100/60))</f>
        <v>0</v>
      </c>
      <c r="W22" s="130" t="n">
        <f aca="false">IF(I22="","",INT(I22)+((I22-INT(I22))/100*60))</f>
        <v>0</v>
      </c>
      <c r="X22" s="130" t="n">
        <f aca="false">IF(J22="","",INT(J22)+((J22-INT(J22))/100*60))</f>
        <v>-2</v>
      </c>
      <c r="Y22" s="130" t="n">
        <f aca="false">IF(K22="","",INT(K22)+((K22-INT(K22))/100*60))</f>
        <v>6</v>
      </c>
      <c r="Z22" s="130"/>
      <c r="AA22" s="4"/>
      <c r="AB22" s="4"/>
      <c r="AC22" s="1"/>
      <c r="AD22" s="5"/>
      <c r="AE22" s="131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7"/>
      <c r="BL22" s="7"/>
      <c r="BM22" s="7"/>
      <c r="BN22" s="7"/>
      <c r="BO22" s="7"/>
      <c r="BP22" s="7"/>
      <c r="BQ22" s="7"/>
      <c r="BR22" s="7"/>
      <c r="BS22" s="7"/>
      <c r="BT22" s="7"/>
      <c r="BU22" s="7"/>
      <c r="BV22" s="7"/>
      <c r="BW22" s="7"/>
      <c r="BX22" s="7"/>
      <c r="BY22" s="7"/>
      <c r="BZ22" s="7"/>
      <c r="CA22" s="7"/>
      <c r="CB22" s="7"/>
      <c r="CC22" s="7"/>
      <c r="CD22" s="7"/>
      <c r="CE22" s="7"/>
      <c r="CF22" s="7"/>
      <c r="CG22" s="7"/>
      <c r="CH22" s="7"/>
      <c r="CI22" s="7"/>
      <c r="CJ22" s="7"/>
      <c r="CK22" s="7"/>
      <c r="CL22" s="7"/>
      <c r="CM22" s="7"/>
      <c r="CN22" s="7"/>
      <c r="CO22" s="7"/>
      <c r="CP22" s="7"/>
      <c r="CQ22" s="7"/>
      <c r="CR22" s="7"/>
      <c r="CS22" s="7"/>
      <c r="CT22" s="7"/>
      <c r="CU22" s="7"/>
      <c r="CV22" s="7"/>
      <c r="CW22" s="7"/>
      <c r="CX22" s="7"/>
      <c r="CY22" s="7"/>
      <c r="CZ22" s="7"/>
      <c r="DA22" s="7"/>
      <c r="DB22" s="7"/>
      <c r="DC22" s="7"/>
      <c r="DD22" s="7"/>
      <c r="DE22" s="7"/>
      <c r="DF22" s="7"/>
      <c r="DG22" s="7"/>
      <c r="DH22" s="7"/>
      <c r="DI22" s="7"/>
      <c r="DJ22" s="7"/>
      <c r="DK22" s="7"/>
      <c r="DL22" s="7"/>
      <c r="DM22" s="7"/>
      <c r="DN22" s="7"/>
      <c r="DO22" s="7"/>
      <c r="DP22" s="7"/>
      <c r="DQ22" s="7"/>
      <c r="DR22" s="7"/>
      <c r="DS22" s="7"/>
      <c r="DT22" s="7"/>
      <c r="DU22" s="7"/>
      <c r="DV22" s="7"/>
      <c r="DW22" s="7"/>
      <c r="DX22" s="7"/>
      <c r="DY22" s="7"/>
      <c r="DZ22" s="7"/>
      <c r="EA22" s="7"/>
      <c r="EB22" s="7"/>
      <c r="EC22" s="7"/>
      <c r="ED22" s="7"/>
      <c r="EE22" s="7"/>
      <c r="EF22" s="7"/>
      <c r="EG22" s="7"/>
      <c r="EH22" s="7"/>
      <c r="EI22" s="7"/>
      <c r="EJ22" s="7"/>
      <c r="EK22" s="7"/>
      <c r="EL22" s="7"/>
      <c r="EM22" s="7"/>
      <c r="EN22" s="7"/>
      <c r="EO22" s="7"/>
      <c r="EP22" s="7"/>
      <c r="EQ22" s="7"/>
      <c r="ER22" s="7"/>
      <c r="ES22" s="7"/>
      <c r="ET22" s="7"/>
      <c r="EU22" s="7"/>
      <c r="EV22" s="7"/>
      <c r="EW22" s="7"/>
      <c r="EX22" s="7"/>
      <c r="EY22" s="7"/>
      <c r="EZ22" s="7"/>
      <c r="FA22" s="7"/>
      <c r="FB22" s="7"/>
      <c r="FC22" s="7"/>
      <c r="FD22" s="7"/>
      <c r="FE22" s="7"/>
      <c r="FF22" s="7"/>
      <c r="FG22" s="7"/>
      <c r="FH22" s="7"/>
      <c r="FI22" s="7"/>
      <c r="FJ22" s="7"/>
      <c r="FK22" s="7"/>
      <c r="FL22" s="7"/>
      <c r="FM22" s="7"/>
      <c r="FN22" s="7"/>
      <c r="FO22" s="7"/>
      <c r="FP22" s="7"/>
      <c r="FQ22" s="7"/>
      <c r="FR22" s="7"/>
      <c r="FS22" s="7"/>
      <c r="FT22" s="7"/>
      <c r="FU22" s="7"/>
      <c r="FV22" s="7"/>
      <c r="FW22" s="7"/>
      <c r="FX22" s="7"/>
      <c r="FY22" s="7"/>
      <c r="FZ22" s="7"/>
      <c r="GA22" s="7"/>
      <c r="GB22" s="7"/>
      <c r="GC22" s="7"/>
      <c r="GD22" s="7"/>
      <c r="GE22" s="7"/>
      <c r="GF22" s="7"/>
      <c r="GG22" s="7"/>
      <c r="GH22" s="7"/>
      <c r="GI22" s="7"/>
      <c r="GJ22" s="7"/>
      <c r="GK22" s="7"/>
      <c r="GL22" s="7"/>
      <c r="GM22" s="7"/>
      <c r="GN22" s="7"/>
      <c r="GO22" s="7"/>
      <c r="GP22" s="7"/>
      <c r="GQ22" s="7"/>
      <c r="GR22" s="7"/>
      <c r="GS22" s="7"/>
      <c r="GT22" s="7"/>
      <c r="GU22" s="7"/>
      <c r="GV22" s="7"/>
      <c r="GW22" s="7"/>
      <c r="GX22" s="7"/>
      <c r="GY22" s="7"/>
      <c r="GZ22" s="7"/>
      <c r="HA22" s="7"/>
      <c r="HB22" s="7"/>
      <c r="HC22" s="7"/>
      <c r="HD22" s="7"/>
      <c r="HE22" s="7"/>
      <c r="HF22" s="7"/>
      <c r="HG22" s="7"/>
      <c r="HH22" s="7"/>
      <c r="HI22" s="7"/>
      <c r="HJ22" s="7"/>
      <c r="HK22" s="7"/>
      <c r="HL22" s="7"/>
      <c r="HM22" s="7"/>
      <c r="HN22" s="7"/>
      <c r="HO22" s="7"/>
      <c r="HP22" s="7"/>
      <c r="HQ22" s="7"/>
      <c r="HR22" s="7"/>
      <c r="HS22" s="7"/>
      <c r="HT22" s="7"/>
      <c r="HU22" s="7"/>
      <c r="HV22" s="7"/>
      <c r="HW22" s="7"/>
      <c r="HX22" s="7"/>
      <c r="HY22" s="7"/>
      <c r="HZ22" s="7"/>
      <c r="IA22" s="7"/>
      <c r="IB22" s="7"/>
      <c r="IC22" s="7"/>
      <c r="ID22" s="7"/>
      <c r="IE22" s="7"/>
      <c r="IF22" s="7"/>
      <c r="IG22" s="7"/>
      <c r="IH22" s="7"/>
      <c r="II22" s="7"/>
      <c r="IJ22" s="7"/>
      <c r="IK22" s="7"/>
      <c r="IL22" s="7"/>
      <c r="IM22" s="7"/>
      <c r="IN22" s="7"/>
      <c r="IO22" s="7"/>
      <c r="IP22" s="7"/>
      <c r="IQ22" s="7"/>
      <c r="IR22" s="7"/>
    </row>
    <row r="23" s="6" customFormat="true" ht="20.25" hidden="false" customHeight="true" outlineLevel="0" collapsed="false">
      <c r="A23" s="120" t="str">
        <f aca="false">TEXT(B23,"TTTT")</f>
        <v>Samstag</v>
      </c>
      <c r="B23" s="132" t="n">
        <f aca="false">($A$19+ROW(B4)-1)*(MONTH(B22+1)=MONTH($A$19))</f>
        <v>43316</v>
      </c>
      <c r="C23" s="133"/>
      <c r="D23" s="134"/>
      <c r="E23" s="124" t="str">
        <f aca="false">IF(OR(A23="Samstag",A23="Sonntag",C23="UU"),"", IF(C23="SV",D23, IF(OR($E$15="",B23&lt;$E$15),IF($N$11=0,HLOOKUP($A23,$I$9:$M$10,2,0),IF($N$11=$F$10,HLOOKUP($A23,$I$9:$M$11,3,0),"FEHLER")), IF($N$15=0,HLOOKUP($A23,$I$13:$M$14,2,0),IF($N$15=$F$14,HLOOKUP($A23,$I$13:$M$15,3,0),"FEHLER")))))</f>
        <v/>
      </c>
      <c r="F23" s="125"/>
      <c r="G23" s="125"/>
      <c r="H23" s="125"/>
      <c r="I23" s="126" t="n">
        <f aca="false">IF(OR(C23="K",C23="U",C23="F"),E23,IF(C23="SU",IF(H23="",D23,((V23-T23)-U23)+D23),IF(AND(H23="",E23=""),0,(V23-T23)-U23)))</f>
        <v>0</v>
      </c>
      <c r="J23" s="126" t="n">
        <f aca="false">IF(E23="",I23,I23-E23)</f>
        <v>0</v>
      </c>
      <c r="K23" s="127" t="n">
        <f aca="false">SUM(K22,J23)</f>
        <v>6</v>
      </c>
      <c r="L23" s="135"/>
      <c r="M23" s="135"/>
      <c r="N23" s="135"/>
      <c r="O23" s="135"/>
      <c r="P23" s="135"/>
      <c r="Q23" s="129" t="n">
        <f aca="false">IF($G$15=FALSE(),FALSE(),IF($B23&gt;=$E$15,TRUE(),FALSE()))</f>
        <v>0</v>
      </c>
      <c r="R23" s="129"/>
      <c r="S23" s="130" t="n">
        <f aca="false">IF(E23="",0,INT(E23)+((E23-INT(E23))/100*60))</f>
        <v>0</v>
      </c>
      <c r="T23" s="130" t="n">
        <f aca="false">IF(F23="",0,INT(F23)+((F23-INT(F23))*100/60))</f>
        <v>0</v>
      </c>
      <c r="U23" s="130" t="n">
        <f aca="false">IF(G23="",0,INT(G23)+((G23-INT(G23))*100/60))</f>
        <v>0</v>
      </c>
      <c r="V23" s="130" t="n">
        <f aca="false">IF(H23="",0,INT(H23)+((H23-INT(H23))*100/60))</f>
        <v>0</v>
      </c>
      <c r="W23" s="130" t="n">
        <f aca="false">IF(I23="","",INT(I23)+((I23-INT(I23))/100*60))</f>
        <v>0</v>
      </c>
      <c r="X23" s="130" t="n">
        <f aca="false">IF(J23="","",INT(J23)+((J23-INT(J23))/100*60))</f>
        <v>0</v>
      </c>
      <c r="Y23" s="130" t="n">
        <f aca="false">IF(K23="","",INT(K23)+((K23-INT(K23))/100*60))</f>
        <v>6</v>
      </c>
      <c r="Z23" s="130"/>
      <c r="AA23" s="4"/>
      <c r="AB23" s="4"/>
      <c r="AC23" s="1"/>
      <c r="AD23" s="5"/>
      <c r="AE23" s="131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  <c r="BJ23" s="7"/>
      <c r="BK23" s="7"/>
      <c r="BL23" s="7"/>
      <c r="BM23" s="7"/>
      <c r="BN23" s="7"/>
      <c r="BO23" s="7"/>
      <c r="BP23" s="7"/>
      <c r="BQ23" s="7"/>
      <c r="BR23" s="7"/>
      <c r="BS23" s="7"/>
      <c r="BT23" s="7"/>
      <c r="BU23" s="7"/>
      <c r="BV23" s="7"/>
      <c r="BW23" s="7"/>
      <c r="BX23" s="7"/>
      <c r="BY23" s="7"/>
      <c r="BZ23" s="7"/>
      <c r="CA23" s="7"/>
      <c r="CB23" s="7"/>
      <c r="CC23" s="7"/>
      <c r="CD23" s="7"/>
      <c r="CE23" s="7"/>
      <c r="CF23" s="7"/>
      <c r="CG23" s="7"/>
      <c r="CH23" s="7"/>
      <c r="CI23" s="7"/>
      <c r="CJ23" s="7"/>
      <c r="CK23" s="7"/>
      <c r="CL23" s="7"/>
      <c r="CM23" s="7"/>
      <c r="CN23" s="7"/>
      <c r="CO23" s="7"/>
      <c r="CP23" s="7"/>
      <c r="CQ23" s="7"/>
      <c r="CR23" s="7"/>
      <c r="CS23" s="7"/>
      <c r="CT23" s="7"/>
      <c r="CU23" s="7"/>
      <c r="CV23" s="7"/>
      <c r="CW23" s="7"/>
      <c r="CX23" s="7"/>
      <c r="CY23" s="7"/>
      <c r="CZ23" s="7"/>
      <c r="DA23" s="7"/>
      <c r="DB23" s="7"/>
      <c r="DC23" s="7"/>
      <c r="DD23" s="7"/>
      <c r="DE23" s="7"/>
      <c r="DF23" s="7"/>
      <c r="DG23" s="7"/>
      <c r="DH23" s="7"/>
      <c r="DI23" s="7"/>
      <c r="DJ23" s="7"/>
      <c r="DK23" s="7"/>
      <c r="DL23" s="7"/>
      <c r="DM23" s="7"/>
      <c r="DN23" s="7"/>
      <c r="DO23" s="7"/>
      <c r="DP23" s="7"/>
      <c r="DQ23" s="7"/>
      <c r="DR23" s="7"/>
      <c r="DS23" s="7"/>
      <c r="DT23" s="7"/>
      <c r="DU23" s="7"/>
      <c r="DV23" s="7"/>
      <c r="DW23" s="7"/>
      <c r="DX23" s="7"/>
      <c r="DY23" s="7"/>
      <c r="DZ23" s="7"/>
      <c r="EA23" s="7"/>
      <c r="EB23" s="7"/>
      <c r="EC23" s="7"/>
      <c r="ED23" s="7"/>
      <c r="EE23" s="7"/>
      <c r="EF23" s="7"/>
      <c r="EG23" s="7"/>
      <c r="EH23" s="7"/>
      <c r="EI23" s="7"/>
      <c r="EJ23" s="7"/>
      <c r="EK23" s="7"/>
      <c r="EL23" s="7"/>
      <c r="EM23" s="7"/>
      <c r="EN23" s="7"/>
      <c r="EO23" s="7"/>
      <c r="EP23" s="7"/>
      <c r="EQ23" s="7"/>
      <c r="ER23" s="7"/>
      <c r="ES23" s="7"/>
      <c r="ET23" s="7"/>
      <c r="EU23" s="7"/>
      <c r="EV23" s="7"/>
      <c r="EW23" s="7"/>
      <c r="EX23" s="7"/>
      <c r="EY23" s="7"/>
      <c r="EZ23" s="7"/>
      <c r="FA23" s="7"/>
      <c r="FB23" s="7"/>
      <c r="FC23" s="7"/>
      <c r="FD23" s="7"/>
      <c r="FE23" s="7"/>
      <c r="FF23" s="7"/>
      <c r="FG23" s="7"/>
      <c r="FH23" s="7"/>
      <c r="FI23" s="7"/>
      <c r="FJ23" s="7"/>
      <c r="FK23" s="7"/>
      <c r="FL23" s="7"/>
      <c r="FM23" s="7"/>
      <c r="FN23" s="7"/>
      <c r="FO23" s="7"/>
      <c r="FP23" s="7"/>
      <c r="FQ23" s="7"/>
      <c r="FR23" s="7"/>
      <c r="FS23" s="7"/>
      <c r="FT23" s="7"/>
      <c r="FU23" s="7"/>
      <c r="FV23" s="7"/>
      <c r="FW23" s="7"/>
      <c r="FX23" s="7"/>
      <c r="FY23" s="7"/>
      <c r="FZ23" s="7"/>
      <c r="GA23" s="7"/>
      <c r="GB23" s="7"/>
      <c r="GC23" s="7"/>
      <c r="GD23" s="7"/>
      <c r="GE23" s="7"/>
      <c r="GF23" s="7"/>
      <c r="GG23" s="7"/>
      <c r="GH23" s="7"/>
      <c r="GI23" s="7"/>
      <c r="GJ23" s="7"/>
      <c r="GK23" s="7"/>
      <c r="GL23" s="7"/>
      <c r="GM23" s="7"/>
      <c r="GN23" s="7"/>
      <c r="GO23" s="7"/>
      <c r="GP23" s="7"/>
      <c r="GQ23" s="7"/>
      <c r="GR23" s="7"/>
      <c r="GS23" s="7"/>
      <c r="GT23" s="7"/>
      <c r="GU23" s="7"/>
      <c r="GV23" s="7"/>
      <c r="GW23" s="7"/>
      <c r="GX23" s="7"/>
      <c r="GY23" s="7"/>
      <c r="GZ23" s="7"/>
      <c r="HA23" s="7"/>
      <c r="HB23" s="7"/>
      <c r="HC23" s="7"/>
      <c r="HD23" s="7"/>
      <c r="HE23" s="7"/>
      <c r="HF23" s="7"/>
      <c r="HG23" s="7"/>
      <c r="HH23" s="7"/>
      <c r="HI23" s="7"/>
      <c r="HJ23" s="7"/>
      <c r="HK23" s="7"/>
      <c r="HL23" s="7"/>
      <c r="HM23" s="7"/>
      <c r="HN23" s="7"/>
      <c r="HO23" s="7"/>
      <c r="HP23" s="7"/>
      <c r="HQ23" s="7"/>
      <c r="HR23" s="7"/>
      <c r="HS23" s="7"/>
      <c r="HT23" s="7"/>
      <c r="HU23" s="7"/>
      <c r="HV23" s="7"/>
      <c r="HW23" s="7"/>
      <c r="HX23" s="7"/>
      <c r="HY23" s="7"/>
      <c r="HZ23" s="7"/>
      <c r="IA23" s="7"/>
      <c r="IB23" s="7"/>
      <c r="IC23" s="7"/>
      <c r="ID23" s="7"/>
      <c r="IE23" s="7"/>
      <c r="IF23" s="7"/>
      <c r="IG23" s="7"/>
      <c r="IH23" s="7"/>
      <c r="II23" s="7"/>
      <c r="IJ23" s="7"/>
      <c r="IK23" s="7"/>
      <c r="IL23" s="7"/>
      <c r="IM23" s="7"/>
      <c r="IN23" s="7"/>
      <c r="IO23" s="7"/>
      <c r="IP23" s="7"/>
      <c r="IQ23" s="7"/>
      <c r="IR23" s="7"/>
    </row>
    <row r="24" s="6" customFormat="true" ht="20.25" hidden="false" customHeight="true" outlineLevel="0" collapsed="false">
      <c r="A24" s="120" t="str">
        <f aca="false">TEXT(B24,"TTTT")</f>
        <v>Sonntag</v>
      </c>
      <c r="B24" s="132" t="n">
        <f aca="false">($A$19+ROW(B5)-1)*(MONTH(B23+1)=MONTH($A$19))</f>
        <v>43317</v>
      </c>
      <c r="C24" s="133"/>
      <c r="D24" s="134"/>
      <c r="E24" s="124" t="str">
        <f aca="false">IF(OR(A24="Samstag",A24="Sonntag",C24="UU"),"", IF(C24="SV",D24, IF(OR($E$15="",B24&lt;$E$15),IF($N$11=0,HLOOKUP($A24,$I$9:$M$10,2,0),IF($N$11=$F$10,HLOOKUP($A24,$I$9:$M$11,3,0),"FEHLER")), IF($N$15=0,HLOOKUP($A24,$I$13:$M$14,2,0),IF($N$15=$F$14,HLOOKUP($A24,$I$13:$M$15,3,0),"FEHLER")))))</f>
        <v/>
      </c>
      <c r="F24" s="125"/>
      <c r="G24" s="125"/>
      <c r="H24" s="125"/>
      <c r="I24" s="126" t="n">
        <f aca="false">IF(OR(C24="K",C24="U",C24="F"),E24,IF(C24="SU",IF(H24="",D24,((V24-T24)-U24)+D24),IF(AND(H24="",E24=""),0,(V24-T24)-U24)))</f>
        <v>0</v>
      </c>
      <c r="J24" s="126" t="n">
        <f aca="false">IF(E24="",I24,I24-E24)</f>
        <v>0</v>
      </c>
      <c r="K24" s="127" t="n">
        <f aca="false">SUM(K23,J24)</f>
        <v>6</v>
      </c>
      <c r="L24" s="135"/>
      <c r="M24" s="135"/>
      <c r="N24" s="135"/>
      <c r="O24" s="135"/>
      <c r="P24" s="135"/>
      <c r="Q24" s="129" t="n">
        <f aca="false">IF($G$15=FALSE(),FALSE(),IF($B24&gt;=$E$15,TRUE(),FALSE()))</f>
        <v>0</v>
      </c>
      <c r="R24" s="129"/>
      <c r="S24" s="130" t="n">
        <f aca="false">IF(E24="",0,INT(E24)+((E24-INT(E24))/100*60))</f>
        <v>0</v>
      </c>
      <c r="T24" s="130" t="n">
        <f aca="false">IF(F24="",0,INT(F24)+((F24-INT(F24))*100/60))</f>
        <v>0</v>
      </c>
      <c r="U24" s="130" t="n">
        <f aca="false">IF(G24="",0,INT(G24)+((G24-INT(G24))*100/60))</f>
        <v>0</v>
      </c>
      <c r="V24" s="130" t="n">
        <f aca="false">IF(H24="",0,INT(H24)+((H24-INT(H24))*100/60))</f>
        <v>0</v>
      </c>
      <c r="W24" s="130" t="n">
        <f aca="false">IF(I24="","",INT(I24)+((I24-INT(I24))/100*60))</f>
        <v>0</v>
      </c>
      <c r="X24" s="130" t="n">
        <f aca="false">IF(J24="","",INT(J24)+((J24-INT(J24))/100*60))</f>
        <v>0</v>
      </c>
      <c r="Y24" s="130" t="n">
        <f aca="false">IF(K24="","",INT(K24)+((K24-INT(K24))/100*60))</f>
        <v>6</v>
      </c>
      <c r="Z24" s="130"/>
      <c r="AA24" s="4"/>
      <c r="AB24" s="4"/>
      <c r="AC24" s="1"/>
      <c r="AD24" s="5"/>
      <c r="AE24" s="131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7"/>
      <c r="BL24" s="7"/>
      <c r="BM24" s="7"/>
      <c r="BN24" s="7"/>
      <c r="BO24" s="7"/>
      <c r="BP24" s="7"/>
      <c r="BQ24" s="7"/>
      <c r="BR24" s="7"/>
      <c r="BS24" s="7"/>
      <c r="BT24" s="7"/>
      <c r="BU24" s="7"/>
      <c r="BV24" s="7"/>
      <c r="BW24" s="7"/>
      <c r="BX24" s="7"/>
      <c r="BY24" s="7"/>
      <c r="BZ24" s="7"/>
      <c r="CA24" s="7"/>
      <c r="CB24" s="7"/>
      <c r="CC24" s="7"/>
      <c r="CD24" s="7"/>
      <c r="CE24" s="7"/>
      <c r="CF24" s="7"/>
      <c r="CG24" s="7"/>
      <c r="CH24" s="7"/>
      <c r="CI24" s="7"/>
      <c r="CJ24" s="7"/>
      <c r="CK24" s="7"/>
      <c r="CL24" s="7"/>
      <c r="CM24" s="7"/>
      <c r="CN24" s="7"/>
      <c r="CO24" s="7"/>
      <c r="CP24" s="7"/>
      <c r="CQ24" s="7"/>
      <c r="CR24" s="7"/>
      <c r="CS24" s="7"/>
      <c r="CT24" s="7"/>
      <c r="CU24" s="7"/>
      <c r="CV24" s="7"/>
      <c r="CW24" s="7"/>
      <c r="CX24" s="7"/>
      <c r="CY24" s="7"/>
      <c r="CZ24" s="7"/>
      <c r="DA24" s="7"/>
      <c r="DB24" s="7"/>
      <c r="DC24" s="7"/>
      <c r="DD24" s="7"/>
      <c r="DE24" s="7"/>
      <c r="DF24" s="7"/>
      <c r="DG24" s="7"/>
      <c r="DH24" s="7"/>
      <c r="DI24" s="7"/>
      <c r="DJ24" s="7"/>
      <c r="DK24" s="7"/>
      <c r="DL24" s="7"/>
      <c r="DM24" s="7"/>
      <c r="DN24" s="7"/>
      <c r="DO24" s="7"/>
      <c r="DP24" s="7"/>
      <c r="DQ24" s="7"/>
      <c r="DR24" s="7"/>
      <c r="DS24" s="7"/>
      <c r="DT24" s="7"/>
      <c r="DU24" s="7"/>
      <c r="DV24" s="7"/>
      <c r="DW24" s="7"/>
      <c r="DX24" s="7"/>
      <c r="DY24" s="7"/>
      <c r="DZ24" s="7"/>
      <c r="EA24" s="7"/>
      <c r="EB24" s="7"/>
      <c r="EC24" s="7"/>
      <c r="ED24" s="7"/>
      <c r="EE24" s="7"/>
      <c r="EF24" s="7"/>
      <c r="EG24" s="7"/>
      <c r="EH24" s="7"/>
      <c r="EI24" s="7"/>
      <c r="EJ24" s="7"/>
      <c r="EK24" s="7"/>
      <c r="EL24" s="7"/>
      <c r="EM24" s="7"/>
      <c r="EN24" s="7"/>
      <c r="EO24" s="7"/>
      <c r="EP24" s="7"/>
      <c r="EQ24" s="7"/>
      <c r="ER24" s="7"/>
      <c r="ES24" s="7"/>
      <c r="ET24" s="7"/>
      <c r="EU24" s="7"/>
      <c r="EV24" s="7"/>
      <c r="EW24" s="7"/>
      <c r="EX24" s="7"/>
      <c r="EY24" s="7"/>
      <c r="EZ24" s="7"/>
      <c r="FA24" s="7"/>
      <c r="FB24" s="7"/>
      <c r="FC24" s="7"/>
      <c r="FD24" s="7"/>
      <c r="FE24" s="7"/>
      <c r="FF24" s="7"/>
      <c r="FG24" s="7"/>
      <c r="FH24" s="7"/>
      <c r="FI24" s="7"/>
      <c r="FJ24" s="7"/>
      <c r="FK24" s="7"/>
      <c r="FL24" s="7"/>
      <c r="FM24" s="7"/>
      <c r="FN24" s="7"/>
      <c r="FO24" s="7"/>
      <c r="FP24" s="7"/>
      <c r="FQ24" s="7"/>
      <c r="FR24" s="7"/>
      <c r="FS24" s="7"/>
      <c r="FT24" s="7"/>
      <c r="FU24" s="7"/>
      <c r="FV24" s="7"/>
      <c r="FW24" s="7"/>
      <c r="FX24" s="7"/>
      <c r="FY24" s="7"/>
      <c r="FZ24" s="7"/>
      <c r="GA24" s="7"/>
      <c r="GB24" s="7"/>
      <c r="GC24" s="7"/>
      <c r="GD24" s="7"/>
      <c r="GE24" s="7"/>
      <c r="GF24" s="7"/>
      <c r="GG24" s="7"/>
      <c r="GH24" s="7"/>
      <c r="GI24" s="7"/>
      <c r="GJ24" s="7"/>
      <c r="GK24" s="7"/>
      <c r="GL24" s="7"/>
      <c r="GM24" s="7"/>
      <c r="GN24" s="7"/>
      <c r="GO24" s="7"/>
      <c r="GP24" s="7"/>
      <c r="GQ24" s="7"/>
      <c r="GR24" s="7"/>
      <c r="GS24" s="7"/>
      <c r="GT24" s="7"/>
      <c r="GU24" s="7"/>
      <c r="GV24" s="7"/>
      <c r="GW24" s="7"/>
      <c r="GX24" s="7"/>
      <c r="GY24" s="7"/>
      <c r="GZ24" s="7"/>
      <c r="HA24" s="7"/>
      <c r="HB24" s="7"/>
      <c r="HC24" s="7"/>
      <c r="HD24" s="7"/>
      <c r="HE24" s="7"/>
      <c r="HF24" s="7"/>
      <c r="HG24" s="7"/>
      <c r="HH24" s="7"/>
      <c r="HI24" s="7"/>
      <c r="HJ24" s="7"/>
      <c r="HK24" s="7"/>
      <c r="HL24" s="7"/>
      <c r="HM24" s="7"/>
      <c r="HN24" s="7"/>
      <c r="HO24" s="7"/>
      <c r="HP24" s="7"/>
      <c r="HQ24" s="7"/>
      <c r="HR24" s="7"/>
      <c r="HS24" s="7"/>
      <c r="HT24" s="7"/>
      <c r="HU24" s="7"/>
      <c r="HV24" s="7"/>
      <c r="HW24" s="7"/>
      <c r="HX24" s="7"/>
      <c r="HY24" s="7"/>
      <c r="HZ24" s="7"/>
      <c r="IA24" s="7"/>
      <c r="IB24" s="7"/>
      <c r="IC24" s="7"/>
      <c r="ID24" s="7"/>
      <c r="IE24" s="7"/>
      <c r="IF24" s="7"/>
      <c r="IG24" s="7"/>
      <c r="IH24" s="7"/>
      <c r="II24" s="7"/>
      <c r="IJ24" s="7"/>
      <c r="IK24" s="7"/>
      <c r="IL24" s="7"/>
      <c r="IM24" s="7"/>
      <c r="IN24" s="7"/>
      <c r="IO24" s="7"/>
      <c r="IP24" s="7"/>
      <c r="IQ24" s="7"/>
      <c r="IR24" s="7"/>
    </row>
    <row r="25" s="6" customFormat="true" ht="20.25" hidden="false" customHeight="true" outlineLevel="0" collapsed="false">
      <c r="A25" s="120" t="str">
        <f aca="false">TEXT(B25,"TTTT")</f>
        <v>Montag</v>
      </c>
      <c r="B25" s="132" t="n">
        <f aca="false">($A$19+ROW(B6)-1)*(MONTH(B24+1)=MONTH($A$19))</f>
        <v>43318</v>
      </c>
      <c r="C25" s="133"/>
      <c r="D25" s="134"/>
      <c r="E25" s="124" t="n">
        <f aca="false">IF(OR(A25="Samstag",A25="Sonntag",C25="UU"),"", IF(C25="SV",D25, IF(OR($E$15="",B25&lt;$E$15),IF($N$11=0,HLOOKUP($A25,$I$9:$M$10,2,0),IF($N$11=$F$10,HLOOKUP($A25,$I$9:$M$11,3,0),"FEHLER")), IF($N$15=0,HLOOKUP($A25,$I$13:$M$14,2,0),IF($N$15=$F$14,HLOOKUP($A25,$I$13:$M$15,3,0),"FEHLER")))))</f>
        <v>2</v>
      </c>
      <c r="F25" s="125"/>
      <c r="G25" s="125"/>
      <c r="H25" s="125"/>
      <c r="I25" s="126" t="n">
        <f aca="false">IF(OR(C25="K",C25="U",C25="F"),E25,IF(C25="SU",IF(H25="",D25,((V25-T25)-U25)+D25),IF(AND(H25="",E25=""),0,(V25-T25)-U25)))</f>
        <v>0</v>
      </c>
      <c r="J25" s="126" t="n">
        <f aca="false">IF(E25="",I25,I25-E25)</f>
        <v>-2</v>
      </c>
      <c r="K25" s="127" t="n">
        <f aca="false">SUM(K24,J25)</f>
        <v>4</v>
      </c>
      <c r="L25" s="135"/>
      <c r="M25" s="135"/>
      <c r="N25" s="135"/>
      <c r="O25" s="135"/>
      <c r="P25" s="135"/>
      <c r="Q25" s="129" t="n">
        <f aca="false">IF($G$15=FALSE(),FALSE(),IF($B25&gt;=$E$15,TRUE(),FALSE()))</f>
        <v>0</v>
      </c>
      <c r="R25" s="129"/>
      <c r="S25" s="130" t="n">
        <f aca="false">IF(E25="",0,INT(E25)+((E25-INT(E25))/100*60))</f>
        <v>2</v>
      </c>
      <c r="T25" s="130" t="n">
        <f aca="false">IF(F25="",0,INT(F25)+((F25-INT(F25))*100/60))</f>
        <v>0</v>
      </c>
      <c r="U25" s="130" t="n">
        <f aca="false">IF(G25="",0,INT(G25)+((G25-INT(G25))*100/60))</f>
        <v>0</v>
      </c>
      <c r="V25" s="130" t="n">
        <f aca="false">IF(H25="",0,INT(H25)+((H25-INT(H25))*100/60))</f>
        <v>0</v>
      </c>
      <c r="W25" s="130" t="n">
        <f aca="false">IF(I25="","",INT(I25)+((I25-INT(I25))/100*60))</f>
        <v>0</v>
      </c>
      <c r="X25" s="130" t="n">
        <f aca="false">IF(J25="","",INT(J25)+((J25-INT(J25))/100*60))</f>
        <v>-2</v>
      </c>
      <c r="Y25" s="130" t="n">
        <f aca="false">IF(K25="","",INT(K25)+((K25-INT(K25))/100*60))</f>
        <v>4</v>
      </c>
      <c r="Z25" s="130"/>
      <c r="AA25" s="4"/>
      <c r="AB25" s="4"/>
      <c r="AC25" s="1"/>
      <c r="AD25" s="5"/>
      <c r="AE25" s="131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  <c r="BJ25" s="7"/>
      <c r="BK25" s="7"/>
      <c r="BL25" s="7"/>
      <c r="BM25" s="7"/>
      <c r="BN25" s="7"/>
      <c r="BO25" s="7"/>
      <c r="BP25" s="7"/>
      <c r="BQ25" s="7"/>
      <c r="BR25" s="7"/>
      <c r="BS25" s="7"/>
      <c r="BT25" s="7"/>
      <c r="BU25" s="7"/>
      <c r="BV25" s="7"/>
      <c r="BW25" s="7"/>
      <c r="BX25" s="7"/>
      <c r="BY25" s="7"/>
      <c r="BZ25" s="7"/>
      <c r="CA25" s="7"/>
      <c r="CB25" s="7"/>
      <c r="CC25" s="7"/>
      <c r="CD25" s="7"/>
      <c r="CE25" s="7"/>
      <c r="CF25" s="7"/>
      <c r="CG25" s="7"/>
      <c r="CH25" s="7"/>
      <c r="CI25" s="7"/>
      <c r="CJ25" s="7"/>
      <c r="CK25" s="7"/>
      <c r="CL25" s="7"/>
      <c r="CM25" s="7"/>
      <c r="CN25" s="7"/>
      <c r="CO25" s="7"/>
      <c r="CP25" s="7"/>
      <c r="CQ25" s="7"/>
      <c r="CR25" s="7"/>
      <c r="CS25" s="7"/>
      <c r="CT25" s="7"/>
      <c r="CU25" s="7"/>
      <c r="CV25" s="7"/>
      <c r="CW25" s="7"/>
      <c r="CX25" s="7"/>
      <c r="CY25" s="7"/>
      <c r="CZ25" s="7"/>
      <c r="DA25" s="7"/>
      <c r="DB25" s="7"/>
      <c r="DC25" s="7"/>
      <c r="DD25" s="7"/>
      <c r="DE25" s="7"/>
      <c r="DF25" s="7"/>
      <c r="DG25" s="7"/>
      <c r="DH25" s="7"/>
      <c r="DI25" s="7"/>
      <c r="DJ25" s="7"/>
      <c r="DK25" s="7"/>
      <c r="DL25" s="7"/>
      <c r="DM25" s="7"/>
      <c r="DN25" s="7"/>
      <c r="DO25" s="7"/>
      <c r="DP25" s="7"/>
      <c r="DQ25" s="7"/>
      <c r="DR25" s="7"/>
      <c r="DS25" s="7"/>
      <c r="DT25" s="7"/>
      <c r="DU25" s="7"/>
      <c r="DV25" s="7"/>
      <c r="DW25" s="7"/>
      <c r="DX25" s="7"/>
      <c r="DY25" s="7"/>
      <c r="DZ25" s="7"/>
      <c r="EA25" s="7"/>
      <c r="EB25" s="7"/>
      <c r="EC25" s="7"/>
      <c r="ED25" s="7"/>
      <c r="EE25" s="7"/>
      <c r="EF25" s="7"/>
      <c r="EG25" s="7"/>
      <c r="EH25" s="7"/>
      <c r="EI25" s="7"/>
      <c r="EJ25" s="7"/>
      <c r="EK25" s="7"/>
      <c r="EL25" s="7"/>
      <c r="EM25" s="7"/>
      <c r="EN25" s="7"/>
      <c r="EO25" s="7"/>
      <c r="EP25" s="7"/>
      <c r="EQ25" s="7"/>
      <c r="ER25" s="7"/>
      <c r="ES25" s="7"/>
      <c r="ET25" s="7"/>
      <c r="EU25" s="7"/>
      <c r="EV25" s="7"/>
      <c r="EW25" s="7"/>
      <c r="EX25" s="7"/>
      <c r="EY25" s="7"/>
      <c r="EZ25" s="7"/>
      <c r="FA25" s="7"/>
      <c r="FB25" s="7"/>
      <c r="FC25" s="7"/>
      <c r="FD25" s="7"/>
      <c r="FE25" s="7"/>
      <c r="FF25" s="7"/>
      <c r="FG25" s="7"/>
      <c r="FH25" s="7"/>
      <c r="FI25" s="7"/>
      <c r="FJ25" s="7"/>
      <c r="FK25" s="7"/>
      <c r="FL25" s="7"/>
      <c r="FM25" s="7"/>
      <c r="FN25" s="7"/>
      <c r="FO25" s="7"/>
      <c r="FP25" s="7"/>
      <c r="FQ25" s="7"/>
      <c r="FR25" s="7"/>
      <c r="FS25" s="7"/>
      <c r="FT25" s="7"/>
      <c r="FU25" s="7"/>
      <c r="FV25" s="7"/>
      <c r="FW25" s="7"/>
      <c r="FX25" s="7"/>
      <c r="FY25" s="7"/>
      <c r="FZ25" s="7"/>
      <c r="GA25" s="7"/>
      <c r="GB25" s="7"/>
      <c r="GC25" s="7"/>
      <c r="GD25" s="7"/>
      <c r="GE25" s="7"/>
      <c r="GF25" s="7"/>
      <c r="GG25" s="7"/>
      <c r="GH25" s="7"/>
      <c r="GI25" s="7"/>
      <c r="GJ25" s="7"/>
      <c r="GK25" s="7"/>
      <c r="GL25" s="7"/>
      <c r="GM25" s="7"/>
      <c r="GN25" s="7"/>
      <c r="GO25" s="7"/>
      <c r="GP25" s="7"/>
      <c r="GQ25" s="7"/>
      <c r="GR25" s="7"/>
      <c r="GS25" s="7"/>
      <c r="GT25" s="7"/>
      <c r="GU25" s="7"/>
      <c r="GV25" s="7"/>
      <c r="GW25" s="7"/>
      <c r="GX25" s="7"/>
      <c r="GY25" s="7"/>
      <c r="GZ25" s="7"/>
      <c r="HA25" s="7"/>
      <c r="HB25" s="7"/>
      <c r="HC25" s="7"/>
      <c r="HD25" s="7"/>
      <c r="HE25" s="7"/>
      <c r="HF25" s="7"/>
      <c r="HG25" s="7"/>
      <c r="HH25" s="7"/>
      <c r="HI25" s="7"/>
      <c r="HJ25" s="7"/>
      <c r="HK25" s="7"/>
      <c r="HL25" s="7"/>
      <c r="HM25" s="7"/>
      <c r="HN25" s="7"/>
      <c r="HO25" s="7"/>
      <c r="HP25" s="7"/>
      <c r="HQ25" s="7"/>
      <c r="HR25" s="7"/>
      <c r="HS25" s="7"/>
      <c r="HT25" s="7"/>
      <c r="HU25" s="7"/>
      <c r="HV25" s="7"/>
      <c r="HW25" s="7"/>
      <c r="HX25" s="7"/>
      <c r="HY25" s="7"/>
      <c r="HZ25" s="7"/>
      <c r="IA25" s="7"/>
      <c r="IB25" s="7"/>
      <c r="IC25" s="7"/>
      <c r="ID25" s="7"/>
      <c r="IE25" s="7"/>
      <c r="IF25" s="7"/>
      <c r="IG25" s="7"/>
      <c r="IH25" s="7"/>
      <c r="II25" s="7"/>
      <c r="IJ25" s="7"/>
      <c r="IK25" s="7"/>
      <c r="IL25" s="7"/>
      <c r="IM25" s="7"/>
      <c r="IN25" s="7"/>
      <c r="IO25" s="7"/>
      <c r="IP25" s="7"/>
      <c r="IQ25" s="7"/>
      <c r="IR25" s="7"/>
    </row>
    <row r="26" s="6" customFormat="true" ht="20.25" hidden="false" customHeight="true" outlineLevel="0" collapsed="false">
      <c r="A26" s="120" t="str">
        <f aca="false">TEXT(B26,"TTTT")</f>
        <v>Dienstag</v>
      </c>
      <c r="B26" s="132" t="n">
        <f aca="false">($A$19+ROW(B7)-1)*(MONTH(B25+1)=MONTH($A$19))</f>
        <v>43319</v>
      </c>
      <c r="C26" s="133"/>
      <c r="D26" s="134"/>
      <c r="E26" s="124" t="n">
        <f aca="false">IF(OR(A26="Samstag",A26="Sonntag",C26="UU"),"", IF(C26="SV",D26, IF(OR($E$15="",B26&lt;$E$15),IF($N$11=0,HLOOKUP($A26,$I$9:$M$10,2,0),IF($N$11=$F$10,HLOOKUP($A26,$I$9:$M$11,3,0),"FEHLER")), IF($N$15=0,HLOOKUP($A26,$I$13:$M$14,2,0),IF($N$15=$F$14,HLOOKUP($A26,$I$13:$M$15,3,0),"FEHLER")))))</f>
        <v>2</v>
      </c>
      <c r="F26" s="125"/>
      <c r="G26" s="125"/>
      <c r="H26" s="125"/>
      <c r="I26" s="126" t="n">
        <f aca="false">IF(OR(C26="K",C26="U",C26="F"),E26,IF(C26="SU",IF(H26="",D26,((V26-T26)-U26)+D26),IF(AND(H26="",E26=""),0,(V26-T26)-U26)))</f>
        <v>0</v>
      </c>
      <c r="J26" s="126" t="n">
        <f aca="false">IF(E26="",I26,I26-E26)</f>
        <v>-2</v>
      </c>
      <c r="K26" s="127" t="n">
        <f aca="false">SUM(K25,J26)</f>
        <v>2</v>
      </c>
      <c r="L26" s="135"/>
      <c r="M26" s="135"/>
      <c r="N26" s="135"/>
      <c r="O26" s="135"/>
      <c r="P26" s="135"/>
      <c r="Q26" s="129" t="n">
        <f aca="false">IF($G$15=FALSE(),FALSE(),IF($B26&gt;=$E$15,TRUE(),FALSE()))</f>
        <v>0</v>
      </c>
      <c r="R26" s="129"/>
      <c r="S26" s="130" t="n">
        <f aca="false">IF(E26="",0,INT(E26)+((E26-INT(E26))/100*60))</f>
        <v>2</v>
      </c>
      <c r="T26" s="130" t="n">
        <f aca="false">IF(F26="",0,INT(F26)+((F26-INT(F26))*100/60))</f>
        <v>0</v>
      </c>
      <c r="U26" s="130" t="n">
        <f aca="false">IF(G26="",0,INT(G26)+((G26-INT(G26))*100/60))</f>
        <v>0</v>
      </c>
      <c r="V26" s="130" t="n">
        <f aca="false">IF(H26="",0,INT(H26)+((H26-INT(H26))*100/60))</f>
        <v>0</v>
      </c>
      <c r="W26" s="130" t="n">
        <f aca="false">IF(I26="","",INT(I26)+((I26-INT(I26))/100*60))</f>
        <v>0</v>
      </c>
      <c r="X26" s="130" t="n">
        <f aca="false">IF(J26="","",INT(J26)+((J26-INT(J26))/100*60))</f>
        <v>-2</v>
      </c>
      <c r="Y26" s="130" t="n">
        <f aca="false">IF(K26="","",INT(K26)+((K26-INT(K26))/100*60))</f>
        <v>2</v>
      </c>
      <c r="Z26" s="130"/>
      <c r="AA26" s="4"/>
      <c r="AB26" s="4"/>
      <c r="AC26" s="1"/>
      <c r="AD26" s="5"/>
      <c r="AE26" s="131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7"/>
      <c r="BP26" s="7"/>
      <c r="BQ26" s="7"/>
      <c r="BR26" s="7"/>
      <c r="BS26" s="7"/>
      <c r="BT26" s="7"/>
      <c r="BU26" s="7"/>
      <c r="BV26" s="7"/>
      <c r="BW26" s="7"/>
      <c r="BX26" s="7"/>
      <c r="BY26" s="7"/>
      <c r="BZ26" s="7"/>
      <c r="CA26" s="7"/>
      <c r="CB26" s="7"/>
      <c r="CC26" s="7"/>
      <c r="CD26" s="7"/>
      <c r="CE26" s="7"/>
      <c r="CF26" s="7"/>
      <c r="CG26" s="7"/>
      <c r="CH26" s="7"/>
      <c r="CI26" s="7"/>
      <c r="CJ26" s="7"/>
      <c r="CK26" s="7"/>
      <c r="CL26" s="7"/>
      <c r="CM26" s="7"/>
      <c r="CN26" s="7"/>
      <c r="CO26" s="7"/>
      <c r="CP26" s="7"/>
      <c r="CQ26" s="7"/>
      <c r="CR26" s="7"/>
      <c r="CS26" s="7"/>
      <c r="CT26" s="7"/>
      <c r="CU26" s="7"/>
      <c r="CV26" s="7"/>
      <c r="CW26" s="7"/>
      <c r="CX26" s="7"/>
      <c r="CY26" s="7"/>
      <c r="CZ26" s="7"/>
      <c r="DA26" s="7"/>
      <c r="DB26" s="7"/>
      <c r="DC26" s="7"/>
      <c r="DD26" s="7"/>
      <c r="DE26" s="7"/>
      <c r="DF26" s="7"/>
      <c r="DG26" s="7"/>
      <c r="DH26" s="7"/>
      <c r="DI26" s="7"/>
      <c r="DJ26" s="7"/>
      <c r="DK26" s="7"/>
      <c r="DL26" s="7"/>
      <c r="DM26" s="7"/>
      <c r="DN26" s="7"/>
      <c r="DO26" s="7"/>
      <c r="DP26" s="7"/>
      <c r="DQ26" s="7"/>
      <c r="DR26" s="7"/>
      <c r="DS26" s="7"/>
      <c r="DT26" s="7"/>
      <c r="DU26" s="7"/>
      <c r="DV26" s="7"/>
      <c r="DW26" s="7"/>
      <c r="DX26" s="7"/>
      <c r="DY26" s="7"/>
      <c r="DZ26" s="7"/>
      <c r="EA26" s="7"/>
      <c r="EB26" s="7"/>
      <c r="EC26" s="7"/>
      <c r="ED26" s="7"/>
      <c r="EE26" s="7"/>
      <c r="EF26" s="7"/>
      <c r="EG26" s="7"/>
      <c r="EH26" s="7"/>
      <c r="EI26" s="7"/>
      <c r="EJ26" s="7"/>
      <c r="EK26" s="7"/>
      <c r="EL26" s="7"/>
      <c r="EM26" s="7"/>
      <c r="EN26" s="7"/>
      <c r="EO26" s="7"/>
      <c r="EP26" s="7"/>
      <c r="EQ26" s="7"/>
      <c r="ER26" s="7"/>
      <c r="ES26" s="7"/>
      <c r="ET26" s="7"/>
      <c r="EU26" s="7"/>
      <c r="EV26" s="7"/>
      <c r="EW26" s="7"/>
      <c r="EX26" s="7"/>
      <c r="EY26" s="7"/>
      <c r="EZ26" s="7"/>
      <c r="FA26" s="7"/>
      <c r="FB26" s="7"/>
      <c r="FC26" s="7"/>
      <c r="FD26" s="7"/>
      <c r="FE26" s="7"/>
      <c r="FF26" s="7"/>
      <c r="FG26" s="7"/>
      <c r="FH26" s="7"/>
      <c r="FI26" s="7"/>
      <c r="FJ26" s="7"/>
      <c r="FK26" s="7"/>
      <c r="FL26" s="7"/>
      <c r="FM26" s="7"/>
      <c r="FN26" s="7"/>
      <c r="FO26" s="7"/>
      <c r="FP26" s="7"/>
      <c r="FQ26" s="7"/>
      <c r="FR26" s="7"/>
      <c r="FS26" s="7"/>
      <c r="FT26" s="7"/>
      <c r="FU26" s="7"/>
      <c r="FV26" s="7"/>
      <c r="FW26" s="7"/>
      <c r="FX26" s="7"/>
      <c r="FY26" s="7"/>
      <c r="FZ26" s="7"/>
      <c r="GA26" s="7"/>
      <c r="GB26" s="7"/>
      <c r="GC26" s="7"/>
      <c r="GD26" s="7"/>
      <c r="GE26" s="7"/>
      <c r="GF26" s="7"/>
      <c r="GG26" s="7"/>
      <c r="GH26" s="7"/>
      <c r="GI26" s="7"/>
      <c r="GJ26" s="7"/>
      <c r="GK26" s="7"/>
      <c r="GL26" s="7"/>
      <c r="GM26" s="7"/>
      <c r="GN26" s="7"/>
      <c r="GO26" s="7"/>
      <c r="GP26" s="7"/>
      <c r="GQ26" s="7"/>
      <c r="GR26" s="7"/>
      <c r="GS26" s="7"/>
      <c r="GT26" s="7"/>
      <c r="GU26" s="7"/>
      <c r="GV26" s="7"/>
      <c r="GW26" s="7"/>
      <c r="GX26" s="7"/>
      <c r="GY26" s="7"/>
      <c r="GZ26" s="7"/>
      <c r="HA26" s="7"/>
      <c r="HB26" s="7"/>
      <c r="HC26" s="7"/>
      <c r="HD26" s="7"/>
      <c r="HE26" s="7"/>
      <c r="HF26" s="7"/>
      <c r="HG26" s="7"/>
      <c r="HH26" s="7"/>
      <c r="HI26" s="7"/>
      <c r="HJ26" s="7"/>
      <c r="HK26" s="7"/>
      <c r="HL26" s="7"/>
      <c r="HM26" s="7"/>
      <c r="HN26" s="7"/>
      <c r="HO26" s="7"/>
      <c r="HP26" s="7"/>
      <c r="HQ26" s="7"/>
      <c r="HR26" s="7"/>
      <c r="HS26" s="7"/>
      <c r="HT26" s="7"/>
      <c r="HU26" s="7"/>
      <c r="HV26" s="7"/>
      <c r="HW26" s="7"/>
      <c r="HX26" s="7"/>
      <c r="HY26" s="7"/>
      <c r="HZ26" s="7"/>
      <c r="IA26" s="7"/>
      <c r="IB26" s="7"/>
      <c r="IC26" s="7"/>
      <c r="ID26" s="7"/>
      <c r="IE26" s="7"/>
      <c r="IF26" s="7"/>
      <c r="IG26" s="7"/>
      <c r="IH26" s="7"/>
      <c r="II26" s="7"/>
      <c r="IJ26" s="7"/>
      <c r="IK26" s="7"/>
      <c r="IL26" s="7"/>
      <c r="IM26" s="7"/>
      <c r="IN26" s="7"/>
      <c r="IO26" s="7"/>
      <c r="IP26" s="7"/>
      <c r="IQ26" s="7"/>
      <c r="IR26" s="7"/>
    </row>
    <row r="27" s="6" customFormat="true" ht="20.25" hidden="false" customHeight="true" outlineLevel="0" collapsed="false">
      <c r="A27" s="120" t="str">
        <f aca="false">TEXT(B27,"TTTT")</f>
        <v>Mittwoch</v>
      </c>
      <c r="B27" s="132" t="n">
        <f aca="false">($A$19+ROW(B8)-1)*(MONTH(B26+1)=MONTH($A$19))</f>
        <v>43320</v>
      </c>
      <c r="C27" s="133"/>
      <c r="D27" s="134"/>
      <c r="E27" s="124" t="n">
        <f aca="false">IF(OR(A27="Samstag",A27="Sonntag",C27="UU"),"", IF(C27="SV",D27, IF(OR($E$15="",B27&lt;$E$15),IF($N$11=0,HLOOKUP($A27,$I$9:$M$10,2,0),IF($N$11=$F$10,HLOOKUP($A27,$I$9:$M$11,3,0),"FEHLER")), IF($N$15=0,HLOOKUP($A27,$I$13:$M$14,2,0),IF($N$15=$F$14,HLOOKUP($A27,$I$13:$M$15,3,0),"FEHLER")))))</f>
        <v>2</v>
      </c>
      <c r="F27" s="125"/>
      <c r="G27" s="125"/>
      <c r="H27" s="125"/>
      <c r="I27" s="126" t="n">
        <f aca="false">IF(OR(C27="K",C27="U",C27="F"),E27,IF(C27="SU",IF(H27="",D27,((V27-T27)-U27)+D27),IF(AND(H27="",E27=""),0,(V27-T27)-U27)))</f>
        <v>0</v>
      </c>
      <c r="J27" s="126" t="n">
        <f aca="false">IF(E27="",I27,I27-E27)</f>
        <v>-2</v>
      </c>
      <c r="K27" s="127" t="n">
        <f aca="false">SUM(K26,J27)</f>
        <v>0</v>
      </c>
      <c r="L27" s="135"/>
      <c r="M27" s="135"/>
      <c r="N27" s="135"/>
      <c r="O27" s="135"/>
      <c r="P27" s="135"/>
      <c r="Q27" s="129" t="n">
        <f aca="false">IF($G$15=FALSE(),FALSE(),IF($B27&gt;=$E$15,TRUE(),FALSE()))</f>
        <v>0</v>
      </c>
      <c r="R27" s="129"/>
      <c r="S27" s="130" t="n">
        <f aca="false">IF(E27="",0,INT(E27)+((E27-INT(E27))/100*60))</f>
        <v>2</v>
      </c>
      <c r="T27" s="130" t="n">
        <f aca="false">IF(F27="",0,INT(F27)+((F27-INT(F27))*100/60))</f>
        <v>0</v>
      </c>
      <c r="U27" s="130" t="n">
        <f aca="false">IF(G27="",0,INT(G27)+((G27-INT(G27))*100/60))</f>
        <v>0</v>
      </c>
      <c r="V27" s="130" t="n">
        <f aca="false">IF(H27="",0,INT(H27)+((H27-INT(H27))*100/60))</f>
        <v>0</v>
      </c>
      <c r="W27" s="130" t="n">
        <f aca="false">IF(I27="","",INT(I27)+((I27-INT(I27))/100*60))</f>
        <v>0</v>
      </c>
      <c r="X27" s="130" t="n">
        <f aca="false">IF(J27="","",INT(J27)+((J27-INT(J27))/100*60))</f>
        <v>-2</v>
      </c>
      <c r="Y27" s="130" t="n">
        <f aca="false">IF(K27="","",INT(K27)+((K27-INT(K27))/100*60))</f>
        <v>0</v>
      </c>
      <c r="Z27" s="130"/>
      <c r="AA27" s="4"/>
      <c r="AB27" s="4"/>
      <c r="AC27" s="1"/>
      <c r="AD27" s="5"/>
      <c r="AE27" s="131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  <c r="BJ27" s="7"/>
      <c r="BK27" s="7"/>
      <c r="BL27" s="7"/>
      <c r="BM27" s="7"/>
      <c r="BN27" s="7"/>
      <c r="BO27" s="7"/>
      <c r="BP27" s="7"/>
      <c r="BQ27" s="7"/>
      <c r="BR27" s="7"/>
      <c r="BS27" s="7"/>
      <c r="BT27" s="7"/>
      <c r="BU27" s="7"/>
      <c r="BV27" s="7"/>
      <c r="BW27" s="7"/>
      <c r="BX27" s="7"/>
      <c r="BY27" s="7"/>
      <c r="BZ27" s="7"/>
      <c r="CA27" s="7"/>
      <c r="CB27" s="7"/>
      <c r="CC27" s="7"/>
      <c r="CD27" s="7"/>
      <c r="CE27" s="7"/>
      <c r="CF27" s="7"/>
      <c r="CG27" s="7"/>
      <c r="CH27" s="7"/>
      <c r="CI27" s="7"/>
      <c r="CJ27" s="7"/>
      <c r="CK27" s="7"/>
      <c r="CL27" s="7"/>
      <c r="CM27" s="7"/>
      <c r="CN27" s="7"/>
      <c r="CO27" s="7"/>
      <c r="CP27" s="7"/>
      <c r="CQ27" s="7"/>
      <c r="CR27" s="7"/>
      <c r="CS27" s="7"/>
      <c r="CT27" s="7"/>
      <c r="CU27" s="7"/>
      <c r="CV27" s="7"/>
      <c r="CW27" s="7"/>
      <c r="CX27" s="7"/>
      <c r="CY27" s="7"/>
      <c r="CZ27" s="7"/>
      <c r="DA27" s="7"/>
      <c r="DB27" s="7"/>
      <c r="DC27" s="7"/>
      <c r="DD27" s="7"/>
      <c r="DE27" s="7"/>
      <c r="DF27" s="7"/>
      <c r="DG27" s="7"/>
      <c r="DH27" s="7"/>
      <c r="DI27" s="7"/>
      <c r="DJ27" s="7"/>
      <c r="DK27" s="7"/>
      <c r="DL27" s="7"/>
      <c r="DM27" s="7"/>
      <c r="DN27" s="7"/>
      <c r="DO27" s="7"/>
      <c r="DP27" s="7"/>
      <c r="DQ27" s="7"/>
      <c r="DR27" s="7"/>
      <c r="DS27" s="7"/>
      <c r="DT27" s="7"/>
      <c r="DU27" s="7"/>
      <c r="DV27" s="7"/>
      <c r="DW27" s="7"/>
      <c r="DX27" s="7"/>
      <c r="DY27" s="7"/>
      <c r="DZ27" s="7"/>
      <c r="EA27" s="7"/>
      <c r="EB27" s="7"/>
      <c r="EC27" s="7"/>
      <c r="ED27" s="7"/>
      <c r="EE27" s="7"/>
      <c r="EF27" s="7"/>
      <c r="EG27" s="7"/>
      <c r="EH27" s="7"/>
      <c r="EI27" s="7"/>
      <c r="EJ27" s="7"/>
      <c r="EK27" s="7"/>
      <c r="EL27" s="7"/>
      <c r="EM27" s="7"/>
      <c r="EN27" s="7"/>
      <c r="EO27" s="7"/>
      <c r="EP27" s="7"/>
      <c r="EQ27" s="7"/>
      <c r="ER27" s="7"/>
      <c r="ES27" s="7"/>
      <c r="ET27" s="7"/>
      <c r="EU27" s="7"/>
      <c r="EV27" s="7"/>
      <c r="EW27" s="7"/>
      <c r="EX27" s="7"/>
      <c r="EY27" s="7"/>
      <c r="EZ27" s="7"/>
      <c r="FA27" s="7"/>
      <c r="FB27" s="7"/>
      <c r="FC27" s="7"/>
      <c r="FD27" s="7"/>
      <c r="FE27" s="7"/>
      <c r="FF27" s="7"/>
      <c r="FG27" s="7"/>
      <c r="FH27" s="7"/>
      <c r="FI27" s="7"/>
      <c r="FJ27" s="7"/>
      <c r="FK27" s="7"/>
      <c r="FL27" s="7"/>
      <c r="FM27" s="7"/>
      <c r="FN27" s="7"/>
      <c r="FO27" s="7"/>
      <c r="FP27" s="7"/>
      <c r="FQ27" s="7"/>
      <c r="FR27" s="7"/>
      <c r="FS27" s="7"/>
      <c r="FT27" s="7"/>
      <c r="FU27" s="7"/>
      <c r="FV27" s="7"/>
      <c r="FW27" s="7"/>
      <c r="FX27" s="7"/>
      <c r="FY27" s="7"/>
      <c r="FZ27" s="7"/>
      <c r="GA27" s="7"/>
      <c r="GB27" s="7"/>
      <c r="GC27" s="7"/>
      <c r="GD27" s="7"/>
      <c r="GE27" s="7"/>
      <c r="GF27" s="7"/>
      <c r="GG27" s="7"/>
      <c r="GH27" s="7"/>
      <c r="GI27" s="7"/>
      <c r="GJ27" s="7"/>
      <c r="GK27" s="7"/>
      <c r="GL27" s="7"/>
      <c r="GM27" s="7"/>
      <c r="GN27" s="7"/>
      <c r="GO27" s="7"/>
      <c r="GP27" s="7"/>
      <c r="GQ27" s="7"/>
      <c r="GR27" s="7"/>
      <c r="GS27" s="7"/>
      <c r="GT27" s="7"/>
      <c r="GU27" s="7"/>
      <c r="GV27" s="7"/>
      <c r="GW27" s="7"/>
      <c r="GX27" s="7"/>
      <c r="GY27" s="7"/>
      <c r="GZ27" s="7"/>
      <c r="HA27" s="7"/>
      <c r="HB27" s="7"/>
      <c r="HC27" s="7"/>
      <c r="HD27" s="7"/>
      <c r="HE27" s="7"/>
      <c r="HF27" s="7"/>
      <c r="HG27" s="7"/>
      <c r="HH27" s="7"/>
      <c r="HI27" s="7"/>
      <c r="HJ27" s="7"/>
      <c r="HK27" s="7"/>
      <c r="HL27" s="7"/>
      <c r="HM27" s="7"/>
      <c r="HN27" s="7"/>
      <c r="HO27" s="7"/>
      <c r="HP27" s="7"/>
      <c r="HQ27" s="7"/>
      <c r="HR27" s="7"/>
      <c r="HS27" s="7"/>
      <c r="HT27" s="7"/>
      <c r="HU27" s="7"/>
      <c r="HV27" s="7"/>
      <c r="HW27" s="7"/>
      <c r="HX27" s="7"/>
      <c r="HY27" s="7"/>
      <c r="HZ27" s="7"/>
      <c r="IA27" s="7"/>
      <c r="IB27" s="7"/>
      <c r="IC27" s="7"/>
      <c r="ID27" s="7"/>
      <c r="IE27" s="7"/>
      <c r="IF27" s="7"/>
      <c r="IG27" s="7"/>
      <c r="IH27" s="7"/>
      <c r="II27" s="7"/>
      <c r="IJ27" s="7"/>
      <c r="IK27" s="7"/>
      <c r="IL27" s="7"/>
      <c r="IM27" s="7"/>
      <c r="IN27" s="7"/>
      <c r="IO27" s="7"/>
      <c r="IP27" s="7"/>
      <c r="IQ27" s="7"/>
      <c r="IR27" s="7"/>
    </row>
    <row r="28" s="6" customFormat="true" ht="20.25" hidden="false" customHeight="true" outlineLevel="0" collapsed="false">
      <c r="A28" s="120" t="str">
        <f aca="false">TEXT(B28,"TTTT")</f>
        <v>Donnerstag</v>
      </c>
      <c r="B28" s="132" t="n">
        <f aca="false">($A$19+ROW(B9)-1)*(MONTH(B27+1)=MONTH($A$19))</f>
        <v>43321</v>
      </c>
      <c r="C28" s="133"/>
      <c r="D28" s="134"/>
      <c r="E28" s="124" t="n">
        <f aca="false">IF(OR(A28="Samstag",A28="Sonntag",C28="UU"),"", IF(C28="SV",D28, IF(OR($E$15="",B28&lt;$E$15),IF($N$11=0,HLOOKUP($A28,$I$9:$M$10,2,0),IF($N$11=$F$10,HLOOKUP($A28,$I$9:$M$11,3,0),"FEHLER")), IF($N$15=0,HLOOKUP($A28,$I$13:$M$14,2,0),IF($N$15=$F$14,HLOOKUP($A28,$I$13:$M$15,3,0),"FEHLER")))))</f>
        <v>2</v>
      </c>
      <c r="F28" s="125"/>
      <c r="G28" s="125"/>
      <c r="H28" s="125"/>
      <c r="I28" s="126" t="n">
        <f aca="false">IF(OR(C28="K",C28="U",C28="F"),E28,IF(C28="SU",IF(H28="",D28,((V28-T28)-U28)+D28),IF(AND(H28="",E28=""),0,(V28-T28)-U28)))</f>
        <v>0</v>
      </c>
      <c r="J28" s="126" t="n">
        <f aca="false">IF(E28="",I28,I28-E28)</f>
        <v>-2</v>
      </c>
      <c r="K28" s="127" t="n">
        <f aca="false">SUM(K27,J28)</f>
        <v>-2</v>
      </c>
      <c r="L28" s="135"/>
      <c r="M28" s="135"/>
      <c r="N28" s="135"/>
      <c r="O28" s="135"/>
      <c r="P28" s="135"/>
      <c r="Q28" s="129" t="n">
        <f aca="false">IF($G$15=FALSE(),FALSE(),IF($B28&gt;=$E$15,TRUE(),FALSE()))</f>
        <v>0</v>
      </c>
      <c r="R28" s="129"/>
      <c r="S28" s="130" t="n">
        <f aca="false">IF(E28="",0,INT(E28)+((E28-INT(E28))/100*60))</f>
        <v>2</v>
      </c>
      <c r="T28" s="130" t="n">
        <f aca="false">IF(F28="",0,INT(F28)+((F28-INT(F28))*100/60))</f>
        <v>0</v>
      </c>
      <c r="U28" s="130" t="n">
        <f aca="false">IF(G28="",0,INT(G28)+((G28-INT(G28))*100/60))</f>
        <v>0</v>
      </c>
      <c r="V28" s="130" t="n">
        <f aca="false">IF(H28="",0,INT(H28)+((H28-INT(H28))*100/60))</f>
        <v>0</v>
      </c>
      <c r="W28" s="130" t="n">
        <f aca="false">IF(I28="","",INT(I28)+((I28-INT(I28))/100*60))</f>
        <v>0</v>
      </c>
      <c r="X28" s="130" t="n">
        <f aca="false">IF(J28="","",INT(J28)+((J28-INT(J28))/100*60))</f>
        <v>-2</v>
      </c>
      <c r="Y28" s="130" t="n">
        <f aca="false">IF(K28="","",INT(K28)+((K28-INT(K28))/100*60))</f>
        <v>-2</v>
      </c>
      <c r="Z28" s="130"/>
      <c r="AA28" s="4"/>
      <c r="AB28" s="4"/>
      <c r="AC28" s="1"/>
      <c r="AD28" s="5"/>
      <c r="AE28" s="131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7"/>
      <c r="BK28" s="7"/>
      <c r="BL28" s="7"/>
      <c r="BM28" s="7"/>
      <c r="BN28" s="7"/>
      <c r="BO28" s="7"/>
      <c r="BP28" s="7"/>
      <c r="BQ28" s="7"/>
      <c r="BR28" s="7"/>
      <c r="BS28" s="7"/>
      <c r="BT28" s="7"/>
      <c r="BU28" s="7"/>
      <c r="BV28" s="7"/>
      <c r="BW28" s="7"/>
      <c r="BX28" s="7"/>
      <c r="BY28" s="7"/>
      <c r="BZ28" s="7"/>
      <c r="CA28" s="7"/>
      <c r="CB28" s="7"/>
      <c r="CC28" s="7"/>
      <c r="CD28" s="7"/>
      <c r="CE28" s="7"/>
      <c r="CF28" s="7"/>
      <c r="CG28" s="7"/>
      <c r="CH28" s="7"/>
      <c r="CI28" s="7"/>
      <c r="CJ28" s="7"/>
      <c r="CK28" s="7"/>
      <c r="CL28" s="7"/>
      <c r="CM28" s="7"/>
      <c r="CN28" s="7"/>
      <c r="CO28" s="7"/>
      <c r="CP28" s="7"/>
      <c r="CQ28" s="7"/>
      <c r="CR28" s="7"/>
      <c r="CS28" s="7"/>
      <c r="CT28" s="7"/>
      <c r="CU28" s="7"/>
      <c r="CV28" s="7"/>
      <c r="CW28" s="7"/>
      <c r="CX28" s="7"/>
      <c r="CY28" s="7"/>
      <c r="CZ28" s="7"/>
      <c r="DA28" s="7"/>
      <c r="DB28" s="7"/>
      <c r="DC28" s="7"/>
      <c r="DD28" s="7"/>
      <c r="DE28" s="7"/>
      <c r="DF28" s="7"/>
      <c r="DG28" s="7"/>
      <c r="DH28" s="7"/>
      <c r="DI28" s="7"/>
      <c r="DJ28" s="7"/>
      <c r="DK28" s="7"/>
      <c r="DL28" s="7"/>
      <c r="DM28" s="7"/>
      <c r="DN28" s="7"/>
      <c r="DO28" s="7"/>
      <c r="DP28" s="7"/>
      <c r="DQ28" s="7"/>
      <c r="DR28" s="7"/>
      <c r="DS28" s="7"/>
      <c r="DT28" s="7"/>
      <c r="DU28" s="7"/>
      <c r="DV28" s="7"/>
      <c r="DW28" s="7"/>
      <c r="DX28" s="7"/>
      <c r="DY28" s="7"/>
      <c r="DZ28" s="7"/>
      <c r="EA28" s="7"/>
      <c r="EB28" s="7"/>
      <c r="EC28" s="7"/>
      <c r="ED28" s="7"/>
      <c r="EE28" s="7"/>
      <c r="EF28" s="7"/>
      <c r="EG28" s="7"/>
      <c r="EH28" s="7"/>
      <c r="EI28" s="7"/>
      <c r="EJ28" s="7"/>
      <c r="EK28" s="7"/>
      <c r="EL28" s="7"/>
      <c r="EM28" s="7"/>
      <c r="EN28" s="7"/>
      <c r="EO28" s="7"/>
      <c r="EP28" s="7"/>
      <c r="EQ28" s="7"/>
      <c r="ER28" s="7"/>
      <c r="ES28" s="7"/>
      <c r="ET28" s="7"/>
      <c r="EU28" s="7"/>
      <c r="EV28" s="7"/>
      <c r="EW28" s="7"/>
      <c r="EX28" s="7"/>
      <c r="EY28" s="7"/>
      <c r="EZ28" s="7"/>
      <c r="FA28" s="7"/>
      <c r="FB28" s="7"/>
      <c r="FC28" s="7"/>
      <c r="FD28" s="7"/>
      <c r="FE28" s="7"/>
      <c r="FF28" s="7"/>
      <c r="FG28" s="7"/>
      <c r="FH28" s="7"/>
      <c r="FI28" s="7"/>
      <c r="FJ28" s="7"/>
      <c r="FK28" s="7"/>
      <c r="FL28" s="7"/>
      <c r="FM28" s="7"/>
      <c r="FN28" s="7"/>
      <c r="FO28" s="7"/>
      <c r="FP28" s="7"/>
      <c r="FQ28" s="7"/>
      <c r="FR28" s="7"/>
      <c r="FS28" s="7"/>
      <c r="FT28" s="7"/>
      <c r="FU28" s="7"/>
      <c r="FV28" s="7"/>
      <c r="FW28" s="7"/>
      <c r="FX28" s="7"/>
      <c r="FY28" s="7"/>
      <c r="FZ28" s="7"/>
      <c r="GA28" s="7"/>
      <c r="GB28" s="7"/>
      <c r="GC28" s="7"/>
      <c r="GD28" s="7"/>
      <c r="GE28" s="7"/>
      <c r="GF28" s="7"/>
      <c r="GG28" s="7"/>
      <c r="GH28" s="7"/>
      <c r="GI28" s="7"/>
      <c r="GJ28" s="7"/>
      <c r="GK28" s="7"/>
      <c r="GL28" s="7"/>
      <c r="GM28" s="7"/>
      <c r="GN28" s="7"/>
      <c r="GO28" s="7"/>
      <c r="GP28" s="7"/>
      <c r="GQ28" s="7"/>
      <c r="GR28" s="7"/>
      <c r="GS28" s="7"/>
      <c r="GT28" s="7"/>
      <c r="GU28" s="7"/>
      <c r="GV28" s="7"/>
      <c r="GW28" s="7"/>
      <c r="GX28" s="7"/>
      <c r="GY28" s="7"/>
      <c r="GZ28" s="7"/>
      <c r="HA28" s="7"/>
      <c r="HB28" s="7"/>
      <c r="HC28" s="7"/>
      <c r="HD28" s="7"/>
      <c r="HE28" s="7"/>
      <c r="HF28" s="7"/>
      <c r="HG28" s="7"/>
      <c r="HH28" s="7"/>
      <c r="HI28" s="7"/>
      <c r="HJ28" s="7"/>
      <c r="HK28" s="7"/>
      <c r="HL28" s="7"/>
      <c r="HM28" s="7"/>
      <c r="HN28" s="7"/>
      <c r="HO28" s="7"/>
      <c r="HP28" s="7"/>
      <c r="HQ28" s="7"/>
      <c r="HR28" s="7"/>
      <c r="HS28" s="7"/>
      <c r="HT28" s="7"/>
      <c r="HU28" s="7"/>
      <c r="HV28" s="7"/>
      <c r="HW28" s="7"/>
      <c r="HX28" s="7"/>
      <c r="HY28" s="7"/>
      <c r="HZ28" s="7"/>
      <c r="IA28" s="7"/>
      <c r="IB28" s="7"/>
      <c r="IC28" s="7"/>
      <c r="ID28" s="7"/>
      <c r="IE28" s="7"/>
      <c r="IF28" s="7"/>
      <c r="IG28" s="7"/>
      <c r="IH28" s="7"/>
      <c r="II28" s="7"/>
      <c r="IJ28" s="7"/>
      <c r="IK28" s="7"/>
      <c r="IL28" s="7"/>
      <c r="IM28" s="7"/>
      <c r="IN28" s="7"/>
      <c r="IO28" s="7"/>
      <c r="IP28" s="7"/>
      <c r="IQ28" s="7"/>
      <c r="IR28" s="7"/>
    </row>
    <row r="29" s="6" customFormat="true" ht="20.25" hidden="false" customHeight="true" outlineLevel="0" collapsed="false">
      <c r="A29" s="120" t="str">
        <f aca="false">TEXT(B29,"TTTT")</f>
        <v>Freitag</v>
      </c>
      <c r="B29" s="132" t="n">
        <f aca="false">($A$19+ROW(B10)-1)*(MONTH(B28+1)=MONTH($A$19))</f>
        <v>43322</v>
      </c>
      <c r="C29" s="133"/>
      <c r="D29" s="134"/>
      <c r="E29" s="124" t="n">
        <f aca="false">IF(OR(A29="Samstag",A29="Sonntag",C29="UU"),"", IF(C29="SV",D29, IF(OR($E$15="",B29&lt;$E$15),IF($N$11=0,HLOOKUP($A29,$I$9:$M$10,2,0),IF($N$11=$F$10,HLOOKUP($A29,$I$9:$M$11,3,0),"FEHLER")), IF($N$15=0,HLOOKUP($A29,$I$13:$M$14,2,0),IF($N$15=$F$14,HLOOKUP($A29,$I$13:$M$15,3,0),"FEHLER")))))</f>
        <v>2</v>
      </c>
      <c r="F29" s="125"/>
      <c r="G29" s="125"/>
      <c r="H29" s="125"/>
      <c r="I29" s="126" t="n">
        <f aca="false">IF(OR(C29="K",C29="U",C29="F"),E29,IF(C29="SU",IF(H29="",D29,((V29-T29)-U29)+D29),IF(AND(H29="",E29=""),0,(V29-T29)-U29)))</f>
        <v>0</v>
      </c>
      <c r="J29" s="126" t="n">
        <f aca="false">IF(E29="",I29,I29-E29)</f>
        <v>-2</v>
      </c>
      <c r="K29" s="127" t="n">
        <f aca="false">SUM(K28,J29)</f>
        <v>-4</v>
      </c>
      <c r="L29" s="135"/>
      <c r="M29" s="135"/>
      <c r="N29" s="135"/>
      <c r="O29" s="135"/>
      <c r="P29" s="135"/>
      <c r="Q29" s="129" t="n">
        <f aca="false">IF($G$15=FALSE(),FALSE(),IF($B29&gt;=$E$15,TRUE(),FALSE()))</f>
        <v>0</v>
      </c>
      <c r="R29" s="129"/>
      <c r="S29" s="130" t="n">
        <f aca="false">IF(E29="",0,INT(E29)+((E29-INT(E29))/100*60))</f>
        <v>2</v>
      </c>
      <c r="T29" s="130" t="n">
        <f aca="false">IF(F29="",0,INT(F29)+((F29-INT(F29))*100/60))</f>
        <v>0</v>
      </c>
      <c r="U29" s="130" t="n">
        <f aca="false">IF(G29="",0,INT(G29)+((G29-INT(G29))*100/60))</f>
        <v>0</v>
      </c>
      <c r="V29" s="130" t="n">
        <f aca="false">IF(H29="",0,INT(H29)+((H29-INT(H29))*100/60))</f>
        <v>0</v>
      </c>
      <c r="W29" s="130" t="n">
        <f aca="false">IF(I29="","",INT(I29)+((I29-INT(I29))/100*60))</f>
        <v>0</v>
      </c>
      <c r="X29" s="130" t="n">
        <f aca="false">IF(J29="","",INT(J29)+((J29-INT(J29))/100*60))</f>
        <v>-2</v>
      </c>
      <c r="Y29" s="130" t="n">
        <f aca="false">IF(K29="","",INT(K29)+((K29-INT(K29))/100*60))</f>
        <v>-4</v>
      </c>
      <c r="Z29" s="130"/>
      <c r="AA29" s="4"/>
      <c r="AB29" s="4"/>
      <c r="AC29" s="1"/>
      <c r="AD29" s="5"/>
      <c r="AE29" s="131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  <c r="BJ29" s="7"/>
      <c r="BK29" s="7"/>
      <c r="BL29" s="7"/>
      <c r="BM29" s="7"/>
      <c r="BN29" s="7"/>
      <c r="BO29" s="7"/>
      <c r="BP29" s="7"/>
      <c r="BQ29" s="7"/>
      <c r="BR29" s="7"/>
      <c r="BS29" s="7"/>
      <c r="BT29" s="7"/>
      <c r="BU29" s="7"/>
      <c r="BV29" s="7"/>
      <c r="BW29" s="7"/>
      <c r="BX29" s="7"/>
      <c r="BY29" s="7"/>
      <c r="BZ29" s="7"/>
      <c r="CA29" s="7"/>
      <c r="CB29" s="7"/>
      <c r="CC29" s="7"/>
      <c r="CD29" s="7"/>
      <c r="CE29" s="7"/>
      <c r="CF29" s="7"/>
      <c r="CG29" s="7"/>
      <c r="CH29" s="7"/>
      <c r="CI29" s="7"/>
      <c r="CJ29" s="7"/>
      <c r="CK29" s="7"/>
      <c r="CL29" s="7"/>
      <c r="CM29" s="7"/>
      <c r="CN29" s="7"/>
      <c r="CO29" s="7"/>
      <c r="CP29" s="7"/>
      <c r="CQ29" s="7"/>
      <c r="CR29" s="7"/>
      <c r="CS29" s="7"/>
      <c r="CT29" s="7"/>
      <c r="CU29" s="7"/>
      <c r="CV29" s="7"/>
      <c r="CW29" s="7"/>
      <c r="CX29" s="7"/>
      <c r="CY29" s="7"/>
      <c r="CZ29" s="7"/>
      <c r="DA29" s="7"/>
      <c r="DB29" s="7"/>
      <c r="DC29" s="7"/>
      <c r="DD29" s="7"/>
      <c r="DE29" s="7"/>
      <c r="DF29" s="7"/>
      <c r="DG29" s="7"/>
      <c r="DH29" s="7"/>
      <c r="DI29" s="7"/>
      <c r="DJ29" s="7"/>
      <c r="DK29" s="7"/>
      <c r="DL29" s="7"/>
      <c r="DM29" s="7"/>
      <c r="DN29" s="7"/>
      <c r="DO29" s="7"/>
      <c r="DP29" s="7"/>
      <c r="DQ29" s="7"/>
      <c r="DR29" s="7"/>
      <c r="DS29" s="7"/>
      <c r="DT29" s="7"/>
      <c r="DU29" s="7"/>
      <c r="DV29" s="7"/>
      <c r="DW29" s="7"/>
      <c r="DX29" s="7"/>
      <c r="DY29" s="7"/>
      <c r="DZ29" s="7"/>
      <c r="EA29" s="7"/>
      <c r="EB29" s="7"/>
      <c r="EC29" s="7"/>
      <c r="ED29" s="7"/>
      <c r="EE29" s="7"/>
      <c r="EF29" s="7"/>
      <c r="EG29" s="7"/>
      <c r="EH29" s="7"/>
      <c r="EI29" s="7"/>
      <c r="EJ29" s="7"/>
      <c r="EK29" s="7"/>
      <c r="EL29" s="7"/>
      <c r="EM29" s="7"/>
      <c r="EN29" s="7"/>
      <c r="EO29" s="7"/>
      <c r="EP29" s="7"/>
      <c r="EQ29" s="7"/>
      <c r="ER29" s="7"/>
      <c r="ES29" s="7"/>
      <c r="ET29" s="7"/>
      <c r="EU29" s="7"/>
      <c r="EV29" s="7"/>
      <c r="EW29" s="7"/>
      <c r="EX29" s="7"/>
      <c r="EY29" s="7"/>
      <c r="EZ29" s="7"/>
      <c r="FA29" s="7"/>
      <c r="FB29" s="7"/>
      <c r="FC29" s="7"/>
      <c r="FD29" s="7"/>
      <c r="FE29" s="7"/>
      <c r="FF29" s="7"/>
      <c r="FG29" s="7"/>
      <c r="FH29" s="7"/>
      <c r="FI29" s="7"/>
      <c r="FJ29" s="7"/>
      <c r="FK29" s="7"/>
      <c r="FL29" s="7"/>
      <c r="FM29" s="7"/>
      <c r="FN29" s="7"/>
      <c r="FO29" s="7"/>
      <c r="FP29" s="7"/>
      <c r="FQ29" s="7"/>
      <c r="FR29" s="7"/>
      <c r="FS29" s="7"/>
      <c r="FT29" s="7"/>
      <c r="FU29" s="7"/>
      <c r="FV29" s="7"/>
      <c r="FW29" s="7"/>
      <c r="FX29" s="7"/>
      <c r="FY29" s="7"/>
      <c r="FZ29" s="7"/>
      <c r="GA29" s="7"/>
      <c r="GB29" s="7"/>
      <c r="GC29" s="7"/>
      <c r="GD29" s="7"/>
      <c r="GE29" s="7"/>
      <c r="GF29" s="7"/>
      <c r="GG29" s="7"/>
      <c r="GH29" s="7"/>
      <c r="GI29" s="7"/>
      <c r="GJ29" s="7"/>
      <c r="GK29" s="7"/>
      <c r="GL29" s="7"/>
      <c r="GM29" s="7"/>
      <c r="GN29" s="7"/>
      <c r="GO29" s="7"/>
      <c r="GP29" s="7"/>
      <c r="GQ29" s="7"/>
      <c r="GR29" s="7"/>
      <c r="GS29" s="7"/>
      <c r="GT29" s="7"/>
      <c r="GU29" s="7"/>
      <c r="GV29" s="7"/>
      <c r="GW29" s="7"/>
      <c r="GX29" s="7"/>
      <c r="GY29" s="7"/>
      <c r="GZ29" s="7"/>
      <c r="HA29" s="7"/>
      <c r="HB29" s="7"/>
      <c r="HC29" s="7"/>
      <c r="HD29" s="7"/>
      <c r="HE29" s="7"/>
      <c r="HF29" s="7"/>
      <c r="HG29" s="7"/>
      <c r="HH29" s="7"/>
      <c r="HI29" s="7"/>
      <c r="HJ29" s="7"/>
      <c r="HK29" s="7"/>
      <c r="HL29" s="7"/>
      <c r="HM29" s="7"/>
      <c r="HN29" s="7"/>
      <c r="HO29" s="7"/>
      <c r="HP29" s="7"/>
      <c r="HQ29" s="7"/>
      <c r="HR29" s="7"/>
      <c r="HS29" s="7"/>
      <c r="HT29" s="7"/>
      <c r="HU29" s="7"/>
      <c r="HV29" s="7"/>
      <c r="HW29" s="7"/>
      <c r="HX29" s="7"/>
      <c r="HY29" s="7"/>
      <c r="HZ29" s="7"/>
      <c r="IA29" s="7"/>
      <c r="IB29" s="7"/>
      <c r="IC29" s="7"/>
      <c r="ID29" s="7"/>
      <c r="IE29" s="7"/>
      <c r="IF29" s="7"/>
      <c r="IG29" s="7"/>
      <c r="IH29" s="7"/>
      <c r="II29" s="7"/>
      <c r="IJ29" s="7"/>
      <c r="IK29" s="7"/>
      <c r="IL29" s="7"/>
      <c r="IM29" s="7"/>
      <c r="IN29" s="7"/>
      <c r="IO29" s="7"/>
      <c r="IP29" s="7"/>
      <c r="IQ29" s="7"/>
      <c r="IR29" s="7"/>
    </row>
    <row r="30" customFormat="false" ht="20.25" hidden="false" customHeight="true" outlineLevel="0" collapsed="false">
      <c r="A30" s="120" t="str">
        <f aca="false">TEXT(B30,"TTTT")</f>
        <v>Samstag</v>
      </c>
      <c r="B30" s="132" t="n">
        <f aca="false">($A$19+ROW(B11)-1)*(MONTH(B29+1)=MONTH($A$19))</f>
        <v>43323</v>
      </c>
      <c r="C30" s="133"/>
      <c r="D30" s="134"/>
      <c r="E30" s="124" t="str">
        <f aca="false">IF(OR(A30="Samstag",A30="Sonntag",C30="UU"),"", IF(C30="SV",D30, IF(OR($E$15="",B30&lt;$E$15),IF($N$11=0,HLOOKUP($A30,$I$9:$M$10,2,0),IF($N$11=$F$10,HLOOKUP($A30,$I$9:$M$11,3,0),"FEHLER")), IF($N$15=0,HLOOKUP($A30,$I$13:$M$14,2,0),IF($N$15=$F$14,HLOOKUP($A30,$I$13:$M$15,3,0),"FEHLER")))))</f>
        <v/>
      </c>
      <c r="F30" s="125"/>
      <c r="G30" s="125"/>
      <c r="H30" s="125"/>
      <c r="I30" s="126" t="n">
        <f aca="false">IF(OR(C30="K",C30="U",C30="F"),E30,IF(C30="SU",IF(H30="",D30,((V30-T30)-U30)+D30),IF(AND(H30="",E30=""),0,(V30-T30)-U30)))</f>
        <v>0</v>
      </c>
      <c r="J30" s="126" t="n">
        <f aca="false">IF(E30="",I30,I30-E30)</f>
        <v>0</v>
      </c>
      <c r="K30" s="127" t="n">
        <f aca="false">SUM(K29,J30)</f>
        <v>-4</v>
      </c>
      <c r="L30" s="135"/>
      <c r="M30" s="135"/>
      <c r="N30" s="135"/>
      <c r="O30" s="135"/>
      <c r="P30" s="135"/>
      <c r="Q30" s="129" t="n">
        <f aca="false">IF($G$15=FALSE(),FALSE(),IF($B30&gt;=$E$15,TRUE(),FALSE()))</f>
        <v>0</v>
      </c>
      <c r="R30" s="129"/>
      <c r="S30" s="130" t="n">
        <f aca="false">IF(E30="",0,INT(E30)+((E30-INT(E30))/100*60))</f>
        <v>0</v>
      </c>
      <c r="T30" s="130" t="n">
        <f aca="false">IF(F30="",0,INT(F30)+((F30-INT(F30))*100/60))</f>
        <v>0</v>
      </c>
      <c r="U30" s="130" t="n">
        <f aca="false">IF(G30="",0,INT(G30)+((G30-INT(G30))*100/60))</f>
        <v>0</v>
      </c>
      <c r="V30" s="130" t="n">
        <f aca="false">IF(H30="",0,INT(H30)+((H30-INT(H30))*100/60))</f>
        <v>0</v>
      </c>
      <c r="W30" s="130" t="n">
        <f aca="false">IF(I30="","",INT(I30)+((I30-INT(I30))/100*60))</f>
        <v>0</v>
      </c>
      <c r="X30" s="130" t="n">
        <f aca="false">IF(J30="","",INT(J30)+((J30-INT(J30))/100*60))</f>
        <v>0</v>
      </c>
      <c r="Y30" s="130" t="n">
        <f aca="false">IF(K30="","",INT(K30)+((K30-INT(K30))/100*60))</f>
        <v>-4</v>
      </c>
      <c r="Z30" s="130"/>
      <c r="AB30" s="136"/>
      <c r="AE30" s="131"/>
    </row>
    <row r="31" customFormat="false" ht="20.25" hidden="false" customHeight="true" outlineLevel="0" collapsed="false">
      <c r="A31" s="120" t="str">
        <f aca="false">TEXT(B31,"TTTT")</f>
        <v>Sonntag</v>
      </c>
      <c r="B31" s="132" t="n">
        <f aca="false">($A$19+ROW(B12)-1)*(MONTH(B30+1)=MONTH($A$19))</f>
        <v>43324</v>
      </c>
      <c r="C31" s="133"/>
      <c r="D31" s="134"/>
      <c r="E31" s="124" t="str">
        <f aca="false">IF(OR(A31="Samstag",A31="Sonntag",C31="UU"),"", IF(C31="SV",D31, IF(OR($E$15="",B31&lt;$E$15),IF($N$11=0,HLOOKUP($A31,$I$9:$M$10,2,0),IF($N$11=$F$10,HLOOKUP($A31,$I$9:$M$11,3,0),"FEHLER")), IF($N$15=0,HLOOKUP($A31,$I$13:$M$14,2,0),IF($N$15=$F$14,HLOOKUP($A31,$I$13:$M$15,3,0),"FEHLER")))))</f>
        <v/>
      </c>
      <c r="F31" s="125"/>
      <c r="G31" s="125"/>
      <c r="H31" s="125"/>
      <c r="I31" s="126" t="n">
        <f aca="false">IF(OR(C31="K",C31="U",C31="F"),E31,IF(C31="SU",IF(H31="",D31,((V31-T31)-U31)+D31),IF(AND(H31="",E31=""),0,(V31-T31)-U31)))</f>
        <v>0</v>
      </c>
      <c r="J31" s="126" t="n">
        <f aca="false">IF(E31="",I31,I31-E31)</f>
        <v>0</v>
      </c>
      <c r="K31" s="127" t="n">
        <f aca="false">SUM(K30,J31)</f>
        <v>-4</v>
      </c>
      <c r="L31" s="135"/>
      <c r="M31" s="135"/>
      <c r="N31" s="135"/>
      <c r="O31" s="135"/>
      <c r="P31" s="135"/>
      <c r="Q31" s="129" t="n">
        <f aca="false">IF($G$15=FALSE(),FALSE(),IF($B31&gt;=$E$15,TRUE(),FALSE()))</f>
        <v>0</v>
      </c>
      <c r="R31" s="129"/>
      <c r="S31" s="130" t="n">
        <f aca="false">IF(E31="",0,INT(E31)+((E31-INT(E31))/100*60))</f>
        <v>0</v>
      </c>
      <c r="T31" s="130" t="n">
        <f aca="false">IF(F31="",0,INT(F31)+((F31-INT(F31))*100/60))</f>
        <v>0</v>
      </c>
      <c r="U31" s="130" t="n">
        <f aca="false">IF(G31="",0,INT(G31)+((G31-INT(G31))*100/60))</f>
        <v>0</v>
      </c>
      <c r="V31" s="130" t="n">
        <f aca="false">IF(H31="",0,INT(H31)+((H31-INT(H31))*100/60))</f>
        <v>0</v>
      </c>
      <c r="W31" s="130" t="n">
        <f aca="false">IF(I31="","",INT(I31)+((I31-INT(I31))/100*60))</f>
        <v>0</v>
      </c>
      <c r="X31" s="130" t="n">
        <f aca="false">IF(J31="","",INT(J31)+((J31-INT(J31))/100*60))</f>
        <v>0</v>
      </c>
      <c r="Y31" s="130" t="n">
        <f aca="false">IF(K31="","",INT(K31)+((K31-INT(K31))/100*60))</f>
        <v>-4</v>
      </c>
      <c r="Z31" s="130"/>
      <c r="AE31" s="131"/>
    </row>
    <row r="32" customFormat="false" ht="20.25" hidden="false" customHeight="true" outlineLevel="0" collapsed="false">
      <c r="A32" s="120" t="str">
        <f aca="false">TEXT(B32,"TTTT")</f>
        <v>Montag</v>
      </c>
      <c r="B32" s="132" t="n">
        <f aca="false">($A$19+ROW(B13)-1)*(MONTH(B31+1)=MONTH($A$19))</f>
        <v>43325</v>
      </c>
      <c r="C32" s="133"/>
      <c r="D32" s="134"/>
      <c r="E32" s="124" t="n">
        <f aca="false">IF(OR(A32="Samstag",A32="Sonntag",C32="UU"),"", IF(C32="SV",D32, IF(OR($E$15="",B32&lt;$E$15),IF($N$11=0,HLOOKUP($A32,$I$9:$M$10,2,0),IF($N$11=$F$10,HLOOKUP($A32,$I$9:$M$11,3,0),"FEHLER")), IF($N$15=0,HLOOKUP($A32,$I$13:$M$14,2,0),IF($N$15=$F$14,HLOOKUP($A32,$I$13:$M$15,3,0),"FEHLER")))))</f>
        <v>2</v>
      </c>
      <c r="F32" s="125"/>
      <c r="G32" s="125"/>
      <c r="H32" s="125"/>
      <c r="I32" s="126" t="n">
        <f aca="false">IF(OR(C32="K",C32="U",C32="F"),E32,IF(C32="SU",IF(H32="",D32,((V32-T32)-U32)+D32),IF(AND(H32="",E32=""),0,(V32-T32)-U32)))</f>
        <v>0</v>
      </c>
      <c r="J32" s="126" t="n">
        <f aca="false">IF(E32="",I32,I32-E32)</f>
        <v>-2</v>
      </c>
      <c r="K32" s="127" t="n">
        <f aca="false">SUM(K31,J32)</f>
        <v>-6</v>
      </c>
      <c r="L32" s="135"/>
      <c r="M32" s="135"/>
      <c r="N32" s="135"/>
      <c r="O32" s="135"/>
      <c r="P32" s="135"/>
      <c r="Q32" s="129" t="n">
        <f aca="false">IF($G$15=FALSE(),FALSE(),IF($B32&gt;=$E$15,TRUE(),FALSE()))</f>
        <v>0</v>
      </c>
      <c r="R32" s="129"/>
      <c r="S32" s="130" t="n">
        <f aca="false">IF(E32="",0,INT(E32)+((E32-INT(E32))/100*60))</f>
        <v>2</v>
      </c>
      <c r="T32" s="130" t="n">
        <f aca="false">IF(F32="",0,INT(F32)+((F32-INT(F32))*100/60))</f>
        <v>0</v>
      </c>
      <c r="U32" s="130" t="n">
        <f aca="false">IF(G32="",0,INT(G32)+((G32-INT(G32))*100/60))</f>
        <v>0</v>
      </c>
      <c r="V32" s="130" t="n">
        <f aca="false">IF(H32="",0,INT(H32)+((H32-INT(H32))*100/60))</f>
        <v>0</v>
      </c>
      <c r="W32" s="130" t="n">
        <f aca="false">IF(I32="","",INT(I32)+((I32-INT(I32))/100*60))</f>
        <v>0</v>
      </c>
      <c r="X32" s="130" t="n">
        <f aca="false">IF(J32="","",INT(J32)+((J32-INT(J32))/100*60))</f>
        <v>-2</v>
      </c>
      <c r="Y32" s="130" t="n">
        <f aca="false">IF(K32="","",INT(K32)+((K32-INT(K32))/100*60))</f>
        <v>-6</v>
      </c>
      <c r="Z32" s="130"/>
      <c r="AE32" s="131"/>
    </row>
    <row r="33" customFormat="false" ht="20.25" hidden="false" customHeight="true" outlineLevel="0" collapsed="false">
      <c r="A33" s="120" t="str">
        <f aca="false">TEXT(B33,"TTTT")</f>
        <v>Dienstag</v>
      </c>
      <c r="B33" s="132" t="n">
        <f aca="false">($A$19+ROW(B14)-1)*(MONTH(B32+1)=MONTH($A$19))</f>
        <v>43326</v>
      </c>
      <c r="C33" s="133"/>
      <c r="D33" s="134"/>
      <c r="E33" s="124" t="n">
        <f aca="false">IF(OR(A33="Samstag",A33="Sonntag",C33="UU"),"", IF(C33="SV",D33, IF(OR($E$15="",B33&lt;$E$15),IF($N$11=0,HLOOKUP($A33,$I$9:$M$10,2,0),IF($N$11=$F$10,HLOOKUP($A33,$I$9:$M$11,3,0),"FEHLER")), IF($N$15=0,HLOOKUP($A33,$I$13:$M$14,2,0),IF($N$15=$F$14,HLOOKUP($A33,$I$13:$M$15,3,0),"FEHLER")))))</f>
        <v>2</v>
      </c>
      <c r="F33" s="125"/>
      <c r="G33" s="125"/>
      <c r="H33" s="125"/>
      <c r="I33" s="126" t="n">
        <f aca="false">IF(OR(C33="K",C33="U",C33="F"),E33,IF(C33="SU",IF(H33="",D33,((V33-T33)-U33)+D33),IF(AND(H33="",E33=""),0,(V33-T33)-U33)))</f>
        <v>0</v>
      </c>
      <c r="J33" s="126" t="n">
        <f aca="false">IF(E33="",I33,I33-E33)</f>
        <v>-2</v>
      </c>
      <c r="K33" s="127" t="n">
        <f aca="false">SUM(K32,J33)</f>
        <v>-8</v>
      </c>
      <c r="L33" s="135"/>
      <c r="M33" s="135"/>
      <c r="N33" s="135"/>
      <c r="O33" s="135"/>
      <c r="P33" s="135"/>
      <c r="Q33" s="129" t="n">
        <f aca="false">IF($G$15=FALSE(),FALSE(),IF($B33&gt;=$E$15,TRUE(),FALSE()))</f>
        <v>0</v>
      </c>
      <c r="R33" s="129"/>
      <c r="S33" s="130" t="n">
        <f aca="false">IF(E33="",0,INT(E33)+((E33-INT(E33))/100*60))</f>
        <v>2</v>
      </c>
      <c r="T33" s="130" t="n">
        <f aca="false">IF(F33="",0,INT(F33)+((F33-INT(F33))*100/60))</f>
        <v>0</v>
      </c>
      <c r="U33" s="130" t="n">
        <f aca="false">IF(G33="",0,INT(G33)+((G33-INT(G33))*100/60))</f>
        <v>0</v>
      </c>
      <c r="V33" s="130" t="n">
        <f aca="false">IF(H33="",0,INT(H33)+((H33-INT(H33))*100/60))</f>
        <v>0</v>
      </c>
      <c r="W33" s="130" t="n">
        <f aca="false">IF(I33="","",INT(I33)+((I33-INT(I33))/100*60))</f>
        <v>0</v>
      </c>
      <c r="X33" s="130" t="n">
        <f aca="false">IF(J33="","",INT(J33)+((J33-INT(J33))/100*60))</f>
        <v>-2</v>
      </c>
      <c r="Y33" s="130" t="n">
        <f aca="false">IF(K33="","",INT(K33)+((K33-INT(K33))/100*60))</f>
        <v>-8</v>
      </c>
      <c r="Z33" s="130"/>
      <c r="AE33" s="131"/>
    </row>
    <row r="34" customFormat="false" ht="20.25" hidden="false" customHeight="true" outlineLevel="0" collapsed="false">
      <c r="A34" s="120" t="str">
        <f aca="false">TEXT(B34,"TTTT")</f>
        <v>Mittwoch</v>
      </c>
      <c r="B34" s="132" t="n">
        <f aca="false">($A$19+ROW(B15)-1)*(MONTH(B33+1)=MONTH($A$19))</f>
        <v>43327</v>
      </c>
      <c r="C34" s="133"/>
      <c r="D34" s="134"/>
      <c r="E34" s="124" t="n">
        <f aca="false">IF(OR(A34="Samstag",A34="Sonntag",C34="UU"),"", IF(C34="SV",D34, IF(OR($E$15="",B34&lt;$E$15),IF($N$11=0,HLOOKUP($A34,$I$9:$M$10,2,0),IF($N$11=$F$10,HLOOKUP($A34,$I$9:$M$11,3,0),"FEHLER")), IF($N$15=0,HLOOKUP($A34,$I$13:$M$14,2,0),IF($N$15=$F$14,HLOOKUP($A34,$I$13:$M$15,3,0),"FEHLER")))))</f>
        <v>2</v>
      </c>
      <c r="F34" s="125"/>
      <c r="G34" s="125"/>
      <c r="H34" s="125"/>
      <c r="I34" s="126" t="n">
        <f aca="false">IF(OR(C34="K",C34="U",C34="F"),E34,IF(C34="SU",IF(H34="",D34,((V34-T34)-U34)+D34),IF(AND(H34="",E34=""),0,(V34-T34)-U34)))</f>
        <v>0</v>
      </c>
      <c r="J34" s="126" t="n">
        <f aca="false">IF(E34="",I34,I34-E34)</f>
        <v>-2</v>
      </c>
      <c r="K34" s="127" t="n">
        <f aca="false">SUM(K33,J34)</f>
        <v>-10</v>
      </c>
      <c r="L34" s="135"/>
      <c r="M34" s="135"/>
      <c r="N34" s="135"/>
      <c r="O34" s="135"/>
      <c r="P34" s="135"/>
      <c r="Q34" s="129" t="n">
        <f aca="false">IF($G$15=FALSE(),FALSE(),IF($B34&gt;=$E$15,TRUE(),FALSE()))</f>
        <v>0</v>
      </c>
      <c r="R34" s="129"/>
      <c r="S34" s="130" t="n">
        <f aca="false">IF(E34="",0,INT(E34)+((E34-INT(E34))/100*60))</f>
        <v>2</v>
      </c>
      <c r="T34" s="130" t="n">
        <f aca="false">IF(F34="",0,INT(F34)+((F34-INT(F34))*100/60))</f>
        <v>0</v>
      </c>
      <c r="U34" s="130" t="n">
        <f aca="false">IF(G34="",0,INT(G34)+((G34-INT(G34))*100/60))</f>
        <v>0</v>
      </c>
      <c r="V34" s="130" t="n">
        <f aca="false">IF(H34="",0,INT(H34)+((H34-INT(H34))*100/60))</f>
        <v>0</v>
      </c>
      <c r="W34" s="130" t="n">
        <f aca="false">IF(I34="","",INT(I34)+((I34-INT(I34))/100*60))</f>
        <v>0</v>
      </c>
      <c r="X34" s="130" t="n">
        <f aca="false">IF(J34="","",INT(J34)+((J34-INT(J34))/100*60))</f>
        <v>-2</v>
      </c>
      <c r="Y34" s="130" t="n">
        <f aca="false">IF(K34="","",INT(K34)+((K34-INT(K34))/100*60))</f>
        <v>-10</v>
      </c>
      <c r="Z34" s="130"/>
      <c r="AE34" s="131"/>
    </row>
    <row r="35" customFormat="false" ht="20.25" hidden="false" customHeight="true" outlineLevel="0" collapsed="false">
      <c r="A35" s="120" t="str">
        <f aca="false">TEXT(B35,"TTTT")</f>
        <v>Donnerstag</v>
      </c>
      <c r="B35" s="132" t="n">
        <f aca="false">($A$19+ROW(B16)-1)*(MONTH(B34+1)=MONTH($A$19))</f>
        <v>43328</v>
      </c>
      <c r="C35" s="133"/>
      <c r="D35" s="134"/>
      <c r="E35" s="124" t="n">
        <f aca="false">IF(OR(A35="Samstag",A35="Sonntag",C35="UU"),"", IF(C35="SV",D35, IF(OR($E$15="",B35&lt;$E$15),IF($N$11=0,HLOOKUP($A35,$I$9:$M$10,2,0),IF($N$11=$F$10,HLOOKUP($A35,$I$9:$M$11,3,0),"FEHLER")), IF($N$15=0,HLOOKUP($A35,$I$13:$M$14,2,0),IF($N$15=$F$14,HLOOKUP($A35,$I$13:$M$15,3,0),"FEHLER")))))</f>
        <v>2</v>
      </c>
      <c r="F35" s="125"/>
      <c r="G35" s="125"/>
      <c r="H35" s="125"/>
      <c r="I35" s="126" t="n">
        <f aca="false">IF(OR(C35="K",C35="U",C35="F"),E35,IF(C35="SU",IF(H35="",D35,((V35-T35)-U35)+D35),IF(AND(H35="",E35=""),0,(V35-T35)-U35)))</f>
        <v>0</v>
      </c>
      <c r="J35" s="126" t="n">
        <f aca="false">IF(E35="",I35,I35-E35)</f>
        <v>-2</v>
      </c>
      <c r="K35" s="127" t="n">
        <f aca="false">SUM(K34,J35)</f>
        <v>-12</v>
      </c>
      <c r="L35" s="135"/>
      <c r="M35" s="135"/>
      <c r="N35" s="135"/>
      <c r="O35" s="135"/>
      <c r="P35" s="135"/>
      <c r="Q35" s="129" t="n">
        <f aca="false">IF($G$15=FALSE(),FALSE(),IF($B35&gt;=$E$15,TRUE(),FALSE()))</f>
        <v>0</v>
      </c>
      <c r="R35" s="129"/>
      <c r="S35" s="130" t="n">
        <f aca="false">IF(E35="",0,INT(E35)+((E35-INT(E35))/100*60))</f>
        <v>2</v>
      </c>
      <c r="T35" s="130" t="n">
        <f aca="false">IF(F35="",0,INT(F35)+((F35-INT(F35))*100/60))</f>
        <v>0</v>
      </c>
      <c r="U35" s="130" t="n">
        <f aca="false">IF(G35="",0,INT(G35)+((G35-INT(G35))*100/60))</f>
        <v>0</v>
      </c>
      <c r="V35" s="130" t="n">
        <f aca="false">IF(H35="",0,INT(H35)+((H35-INT(H35))*100/60))</f>
        <v>0</v>
      </c>
      <c r="W35" s="130" t="n">
        <f aca="false">IF(I35="","",INT(I35)+((I35-INT(I35))/100*60))</f>
        <v>0</v>
      </c>
      <c r="X35" s="130" t="n">
        <f aca="false">IF(J35="","",INT(J35)+((J35-INT(J35))/100*60))</f>
        <v>-2</v>
      </c>
      <c r="Y35" s="130" t="n">
        <f aca="false">IF(K35="","",INT(K35)+((K35-INT(K35))/100*60))</f>
        <v>-12</v>
      </c>
      <c r="Z35" s="130"/>
      <c r="AE35" s="131"/>
    </row>
    <row r="36" customFormat="false" ht="20.25" hidden="false" customHeight="true" outlineLevel="0" collapsed="false">
      <c r="A36" s="120" t="str">
        <f aca="false">TEXT(B36,"TTTT")</f>
        <v>Freitag</v>
      </c>
      <c r="B36" s="132" t="n">
        <f aca="false">($A$19+ROW(B17)-1)*(MONTH(B35+1)=MONTH($A$19))</f>
        <v>43329</v>
      </c>
      <c r="C36" s="133"/>
      <c r="D36" s="134"/>
      <c r="E36" s="124" t="n">
        <f aca="false">IF(OR(A36="Samstag",A36="Sonntag",C36="UU"),"", IF(C36="SV",D36, IF(OR($E$15="",B36&lt;$E$15),IF($N$11=0,HLOOKUP($A36,$I$9:$M$10,2,0),IF($N$11=$F$10,HLOOKUP($A36,$I$9:$M$11,3,0),"FEHLER")), IF($N$15=0,HLOOKUP($A36,$I$13:$M$14,2,0),IF($N$15=$F$14,HLOOKUP($A36,$I$13:$M$15,3,0),"FEHLER")))))</f>
        <v>2</v>
      </c>
      <c r="F36" s="125"/>
      <c r="G36" s="125"/>
      <c r="H36" s="125"/>
      <c r="I36" s="126" t="n">
        <f aca="false">IF(OR(C36="K",C36="U",C36="F"),E36,IF(C36="SU",IF(H36="",D36,((V36-T36)-U36)+D36),IF(AND(H36="",E36=""),0,(V36-T36)-U36)))</f>
        <v>0</v>
      </c>
      <c r="J36" s="126" t="n">
        <f aca="false">IF(E36="",I36,I36-E36)</f>
        <v>-2</v>
      </c>
      <c r="K36" s="127" t="n">
        <f aca="false">SUM(K35,J36)</f>
        <v>-14</v>
      </c>
      <c r="L36" s="135"/>
      <c r="M36" s="135"/>
      <c r="N36" s="135"/>
      <c r="O36" s="135"/>
      <c r="P36" s="135"/>
      <c r="Q36" s="129" t="n">
        <f aca="false">IF($G$15=FALSE(),FALSE(),IF($B36&gt;=$E$15,TRUE(),FALSE()))</f>
        <v>0</v>
      </c>
      <c r="R36" s="129"/>
      <c r="S36" s="130" t="n">
        <f aca="false">IF(E36="",0,INT(E36)+((E36-INT(E36))/100*60))</f>
        <v>2</v>
      </c>
      <c r="T36" s="130" t="n">
        <f aca="false">IF(F36="",0,INT(F36)+((F36-INT(F36))*100/60))</f>
        <v>0</v>
      </c>
      <c r="U36" s="130" t="n">
        <f aca="false">IF(G36="",0,INT(G36)+((G36-INT(G36))*100/60))</f>
        <v>0</v>
      </c>
      <c r="V36" s="130" t="n">
        <f aca="false">IF(H36="",0,INT(H36)+((H36-INT(H36))*100/60))</f>
        <v>0</v>
      </c>
      <c r="W36" s="130" t="n">
        <f aca="false">IF(I36="","",INT(I36)+((I36-INT(I36))/100*60))</f>
        <v>0</v>
      </c>
      <c r="X36" s="130" t="n">
        <f aca="false">IF(J36="","",INT(J36)+((J36-INT(J36))/100*60))</f>
        <v>-2</v>
      </c>
      <c r="Y36" s="130" t="n">
        <f aca="false">IF(K36="","",INT(K36)+((K36-INT(K36))/100*60))</f>
        <v>-14</v>
      </c>
      <c r="Z36" s="130"/>
      <c r="AE36" s="131"/>
    </row>
    <row r="37" customFormat="false" ht="20.25" hidden="false" customHeight="true" outlineLevel="0" collapsed="false">
      <c r="A37" s="120" t="str">
        <f aca="false">TEXT(B37,"TTTT")</f>
        <v>Samstag</v>
      </c>
      <c r="B37" s="132" t="n">
        <f aca="false">($A$19+ROW(B18)-1)*(MONTH(B36+1)=MONTH($A$19))</f>
        <v>43330</v>
      </c>
      <c r="C37" s="133"/>
      <c r="D37" s="134"/>
      <c r="E37" s="124" t="str">
        <f aca="false">IF(OR(A37="Samstag",A37="Sonntag",C37="UU"),"", IF(C37="SV",D37, IF(OR($E$15="",B37&lt;$E$15),IF($N$11=0,HLOOKUP($A37,$I$9:$M$10,2,0),IF($N$11=$F$10,HLOOKUP($A37,$I$9:$M$11,3,0),"FEHLER")), IF($N$15=0,HLOOKUP($A37,$I$13:$M$14,2,0),IF($N$15=$F$14,HLOOKUP($A37,$I$13:$M$15,3,0),"FEHLER")))))</f>
        <v/>
      </c>
      <c r="F37" s="125"/>
      <c r="G37" s="125"/>
      <c r="H37" s="125"/>
      <c r="I37" s="126" t="n">
        <f aca="false">IF(OR(C37="K",C37="U",C37="F"),E37,IF(C37="SU",IF(H37="",D37,((V37-T37)-U37)+D37),IF(AND(H37="",E37=""),0,(V37-T37)-U37)))</f>
        <v>0</v>
      </c>
      <c r="J37" s="126" t="n">
        <f aca="false">IF(E37="",I37,I37-E37)</f>
        <v>0</v>
      </c>
      <c r="K37" s="127" t="n">
        <f aca="false">SUM(K36,J37)</f>
        <v>-14</v>
      </c>
      <c r="L37" s="135"/>
      <c r="M37" s="135"/>
      <c r="N37" s="135"/>
      <c r="O37" s="135"/>
      <c r="P37" s="135"/>
      <c r="Q37" s="129" t="n">
        <f aca="false">IF($G$15=FALSE(),FALSE(),IF($B37&gt;=$E$15,TRUE(),FALSE()))</f>
        <v>0</v>
      </c>
      <c r="R37" s="129"/>
      <c r="S37" s="130" t="n">
        <f aca="false">IF(E37="",0,INT(E37)+((E37-INT(E37))/100*60))</f>
        <v>0</v>
      </c>
      <c r="T37" s="130" t="n">
        <f aca="false">IF(F37="",0,INT(F37)+((F37-INT(F37))*100/60))</f>
        <v>0</v>
      </c>
      <c r="U37" s="130" t="n">
        <f aca="false">IF(G37="",0,INT(G37)+((G37-INT(G37))*100/60))</f>
        <v>0</v>
      </c>
      <c r="V37" s="130" t="n">
        <f aca="false">IF(H37="",0,INT(H37)+((H37-INT(H37))*100/60))</f>
        <v>0</v>
      </c>
      <c r="W37" s="130" t="n">
        <f aca="false">IF(I37="","",INT(I37)+((I37-INT(I37))/100*60))</f>
        <v>0</v>
      </c>
      <c r="X37" s="130" t="n">
        <f aca="false">IF(J37="","",INT(J37)+((J37-INT(J37))/100*60))</f>
        <v>0</v>
      </c>
      <c r="Y37" s="130" t="n">
        <f aca="false">IF(K37="","",INT(K37)+((K37-INT(K37))/100*60))</f>
        <v>-14</v>
      </c>
      <c r="Z37" s="130"/>
      <c r="AE37" s="131"/>
    </row>
    <row r="38" customFormat="false" ht="20.25" hidden="false" customHeight="true" outlineLevel="0" collapsed="false">
      <c r="A38" s="120" t="str">
        <f aca="false">TEXT(B38,"TTTT")</f>
        <v>Sonntag</v>
      </c>
      <c r="B38" s="132" t="n">
        <f aca="false">($A$19+ROW(B19)-1)*(MONTH(B37+1)=MONTH($A$19))</f>
        <v>43331</v>
      </c>
      <c r="C38" s="133"/>
      <c r="D38" s="134"/>
      <c r="E38" s="124" t="str">
        <f aca="false">IF(OR(A38="Samstag",A38="Sonntag",C38="UU"),"", IF(C38="SV",D38, IF(OR($E$15="",B38&lt;$E$15),IF($N$11=0,HLOOKUP($A38,$I$9:$M$10,2,0),IF($N$11=$F$10,HLOOKUP($A38,$I$9:$M$11,3,0),"FEHLER")), IF($N$15=0,HLOOKUP($A38,$I$13:$M$14,2,0),IF($N$15=$F$14,HLOOKUP($A38,$I$13:$M$15,3,0),"FEHLER")))))</f>
        <v/>
      </c>
      <c r="F38" s="125"/>
      <c r="G38" s="125"/>
      <c r="H38" s="125"/>
      <c r="I38" s="126" t="n">
        <f aca="false">IF(OR(C38="K",C38="U",C38="F"),E38,IF(C38="SU",IF(H38="",D38,((V38-T38)-U38)+D38),IF(AND(H38="",E38=""),0,(V38-T38)-U38)))</f>
        <v>0</v>
      </c>
      <c r="J38" s="126" t="n">
        <f aca="false">IF(E38="",I38,I38-E38)</f>
        <v>0</v>
      </c>
      <c r="K38" s="127" t="n">
        <f aca="false">SUM(K37,J38)</f>
        <v>-14</v>
      </c>
      <c r="L38" s="135"/>
      <c r="M38" s="135"/>
      <c r="N38" s="135"/>
      <c r="O38" s="135"/>
      <c r="P38" s="135"/>
      <c r="Q38" s="129" t="n">
        <f aca="false">IF($G$15=FALSE(),FALSE(),IF($B38&gt;=$E$15,TRUE(),FALSE()))</f>
        <v>0</v>
      </c>
      <c r="R38" s="129"/>
      <c r="S38" s="130" t="n">
        <f aca="false">IF(E38="",0,INT(E38)+((E38-INT(E38))/100*60))</f>
        <v>0</v>
      </c>
      <c r="T38" s="130" t="n">
        <f aca="false">IF(F38="",0,INT(F38)+((F38-INT(F38))*100/60))</f>
        <v>0</v>
      </c>
      <c r="U38" s="130" t="n">
        <f aca="false">IF(G38="",0,INT(G38)+((G38-INT(G38))*100/60))</f>
        <v>0</v>
      </c>
      <c r="V38" s="130" t="n">
        <f aca="false">IF(H38="",0,INT(H38)+((H38-INT(H38))*100/60))</f>
        <v>0</v>
      </c>
      <c r="W38" s="130" t="n">
        <f aca="false">IF(I38="","",INT(I38)+((I38-INT(I38))/100*60))</f>
        <v>0</v>
      </c>
      <c r="X38" s="130" t="n">
        <f aca="false">IF(J38="","",INT(J38)+((J38-INT(J38))/100*60))</f>
        <v>0</v>
      </c>
      <c r="Y38" s="130" t="n">
        <f aca="false">IF(K38="","",INT(K38)+((K38-INT(K38))/100*60))</f>
        <v>-14</v>
      </c>
      <c r="Z38" s="130"/>
      <c r="AE38" s="131"/>
    </row>
    <row r="39" customFormat="false" ht="20.25" hidden="false" customHeight="true" outlineLevel="0" collapsed="false">
      <c r="A39" s="120" t="str">
        <f aca="false">TEXT(B39,"TTTT")</f>
        <v>Montag</v>
      </c>
      <c r="B39" s="132" t="n">
        <f aca="false">($A$19+ROW(B20)-1)*(MONTH(B38+1)=MONTH($A$19))</f>
        <v>43332</v>
      </c>
      <c r="C39" s="133"/>
      <c r="D39" s="134"/>
      <c r="E39" s="124" t="n">
        <f aca="false">IF(OR(A39="Samstag",A39="Sonntag",C39="UU"),"", IF(C39="SV",D39, IF(OR($E$15="",B39&lt;$E$15),IF($N$11=0,HLOOKUP($A39,$I$9:$M$10,2,0),IF($N$11=$F$10,HLOOKUP($A39,$I$9:$M$11,3,0),"FEHLER")), IF($N$15=0,HLOOKUP($A39,$I$13:$M$14,2,0),IF($N$15=$F$14,HLOOKUP($A39,$I$13:$M$15,3,0),"FEHLER")))))</f>
        <v>2</v>
      </c>
      <c r="F39" s="125"/>
      <c r="G39" s="125"/>
      <c r="H39" s="125"/>
      <c r="I39" s="126" t="n">
        <f aca="false">IF(OR(C39="K",C39="U",C39="F"),E39,IF(C39="SU",IF(H39="",D39,((V39-T39)-U39)+D39),IF(AND(H39="",E39=""),0,(V39-T39)-U39)))</f>
        <v>0</v>
      </c>
      <c r="J39" s="126" t="n">
        <f aca="false">IF(E39="",I39,I39-E39)</f>
        <v>-2</v>
      </c>
      <c r="K39" s="127" t="n">
        <f aca="false">SUM(K38,J39)</f>
        <v>-16</v>
      </c>
      <c r="L39" s="135"/>
      <c r="M39" s="135"/>
      <c r="N39" s="135"/>
      <c r="O39" s="135"/>
      <c r="P39" s="135"/>
      <c r="Q39" s="129" t="n">
        <f aca="false">IF($G$15=FALSE(),FALSE(),IF($B39&gt;=$E$15,TRUE(),FALSE()))</f>
        <v>0</v>
      </c>
      <c r="R39" s="129"/>
      <c r="S39" s="130" t="n">
        <f aca="false">IF(E39="",0,INT(E39)+((E39-INT(E39))/100*60))</f>
        <v>2</v>
      </c>
      <c r="T39" s="130" t="n">
        <f aca="false">IF(F39="",0,INT(F39)+((F39-INT(F39))*100/60))</f>
        <v>0</v>
      </c>
      <c r="U39" s="130" t="n">
        <f aca="false">IF(G39="",0,INT(G39)+((G39-INT(G39))*100/60))</f>
        <v>0</v>
      </c>
      <c r="V39" s="130" t="n">
        <f aca="false">IF(H39="",0,INT(H39)+((H39-INT(H39))*100/60))</f>
        <v>0</v>
      </c>
      <c r="W39" s="130" t="n">
        <f aca="false">IF(I39="","",INT(I39)+((I39-INT(I39))/100*60))</f>
        <v>0</v>
      </c>
      <c r="X39" s="130" t="n">
        <f aca="false">IF(J39="","",INT(J39)+((J39-INT(J39))/100*60))</f>
        <v>-2</v>
      </c>
      <c r="Y39" s="130" t="n">
        <f aca="false">IF(K39="","",INT(K39)+((K39-INT(K39))/100*60))</f>
        <v>-16</v>
      </c>
      <c r="Z39" s="130"/>
      <c r="AE39" s="131"/>
    </row>
    <row r="40" customFormat="false" ht="20.25" hidden="false" customHeight="true" outlineLevel="0" collapsed="false">
      <c r="A40" s="120" t="str">
        <f aca="false">TEXT(B40,"TTTT")</f>
        <v>Dienstag</v>
      </c>
      <c r="B40" s="132" t="n">
        <f aca="false">($A$19+ROW(B21)-1)*(MONTH(B39+1)=MONTH($A$19))</f>
        <v>43333</v>
      </c>
      <c r="C40" s="133"/>
      <c r="D40" s="134"/>
      <c r="E40" s="124" t="n">
        <f aca="false">IF(OR(A40="Samstag",A40="Sonntag",C40="UU"),"", IF(C40="SV",D40, IF(OR($E$15="",B40&lt;$E$15),IF($N$11=0,HLOOKUP($A40,$I$9:$M$10,2,0),IF($N$11=$F$10,HLOOKUP($A40,$I$9:$M$11,3,0),"FEHLER")), IF($N$15=0,HLOOKUP($A40,$I$13:$M$14,2,0),IF($N$15=$F$14,HLOOKUP($A40,$I$13:$M$15,3,0),"FEHLER")))))</f>
        <v>2</v>
      </c>
      <c r="F40" s="125"/>
      <c r="G40" s="125"/>
      <c r="H40" s="125"/>
      <c r="I40" s="126" t="n">
        <f aca="false">IF(OR(C40="K",C40="U",C40="F"),E40,IF(C40="SU",IF(H40="",D40,((V40-T40)-U40)+D40),IF(AND(H40="",E40=""),0,(V40-T40)-U40)))</f>
        <v>0</v>
      </c>
      <c r="J40" s="126" t="n">
        <f aca="false">IF(E40="",I40,I40-E40)</f>
        <v>-2</v>
      </c>
      <c r="K40" s="127" t="n">
        <f aca="false">SUM(K39,J40)</f>
        <v>-18</v>
      </c>
      <c r="L40" s="135"/>
      <c r="M40" s="135"/>
      <c r="N40" s="135"/>
      <c r="O40" s="135"/>
      <c r="P40" s="135"/>
      <c r="Q40" s="129" t="n">
        <f aca="false">IF($G$15=FALSE(),FALSE(),IF($B40&gt;=$E$15,TRUE(),FALSE()))</f>
        <v>0</v>
      </c>
      <c r="R40" s="129"/>
      <c r="S40" s="130" t="n">
        <f aca="false">IF(E40="",0,INT(E40)+((E40-INT(E40))/100*60))</f>
        <v>2</v>
      </c>
      <c r="T40" s="130" t="n">
        <f aca="false">IF(F40="",0,INT(F40)+((F40-INT(F40))*100/60))</f>
        <v>0</v>
      </c>
      <c r="U40" s="130" t="n">
        <f aca="false">IF(G40="",0,INT(G40)+((G40-INT(G40))*100/60))</f>
        <v>0</v>
      </c>
      <c r="V40" s="130" t="n">
        <f aca="false">IF(H40="",0,INT(H40)+((H40-INT(H40))*100/60))</f>
        <v>0</v>
      </c>
      <c r="W40" s="130" t="n">
        <f aca="false">IF(I40="","",INT(I40)+((I40-INT(I40))/100*60))</f>
        <v>0</v>
      </c>
      <c r="X40" s="130" t="n">
        <f aca="false">IF(J40="","",INT(J40)+((J40-INT(J40))/100*60))</f>
        <v>-2</v>
      </c>
      <c r="Y40" s="130" t="n">
        <f aca="false">IF(K40="","",INT(K40)+((K40-INT(K40))/100*60))</f>
        <v>-18</v>
      </c>
      <c r="Z40" s="130"/>
      <c r="AE40" s="131"/>
    </row>
    <row r="41" customFormat="false" ht="20.25" hidden="false" customHeight="true" outlineLevel="0" collapsed="false">
      <c r="A41" s="120" t="str">
        <f aca="false">TEXT(B41,"TTTT")</f>
        <v>Mittwoch</v>
      </c>
      <c r="B41" s="132" t="n">
        <f aca="false">($A$19+ROW(B22)-1)*(MONTH(B40+1)=MONTH($A$19))</f>
        <v>43334</v>
      </c>
      <c r="C41" s="133"/>
      <c r="D41" s="134"/>
      <c r="E41" s="124" t="n">
        <f aca="false">IF(OR(A41="Samstag",A41="Sonntag",C41="UU"),"", IF(C41="SV",D41, IF(OR($E$15="",B41&lt;$E$15),IF($N$11=0,HLOOKUP($A41,$I$9:$M$10,2,0),IF($N$11=$F$10,HLOOKUP($A41,$I$9:$M$11,3,0),"FEHLER")), IF($N$15=0,HLOOKUP($A41,$I$13:$M$14,2,0),IF($N$15=$F$14,HLOOKUP($A41,$I$13:$M$15,3,0),"FEHLER")))))</f>
        <v>2</v>
      </c>
      <c r="F41" s="125"/>
      <c r="G41" s="125"/>
      <c r="H41" s="125"/>
      <c r="I41" s="126" t="n">
        <f aca="false">IF(OR(C41="K",C41="U",C41="F"),E41,IF(C41="SU",IF(H41="",D41,((V41-T41)-U41)+D41),IF(AND(H41="",E41=""),0,(V41-T41)-U41)))</f>
        <v>0</v>
      </c>
      <c r="J41" s="126" t="n">
        <f aca="false">IF(E41="",I41,I41-E41)</f>
        <v>-2</v>
      </c>
      <c r="K41" s="127" t="n">
        <f aca="false">SUM(K40,J41)</f>
        <v>-20</v>
      </c>
      <c r="L41" s="135"/>
      <c r="M41" s="135"/>
      <c r="N41" s="135"/>
      <c r="O41" s="135"/>
      <c r="P41" s="135"/>
      <c r="Q41" s="129" t="n">
        <f aca="false">IF($G$15=FALSE(),FALSE(),IF($B41&gt;=$E$15,TRUE(),FALSE()))</f>
        <v>0</v>
      </c>
      <c r="R41" s="129"/>
      <c r="S41" s="130" t="n">
        <f aca="false">IF(E41="",0,INT(E41)+((E41-INT(E41))/100*60))</f>
        <v>2</v>
      </c>
      <c r="T41" s="130" t="n">
        <f aca="false">IF(F41="",0,INT(F41)+((F41-INT(F41))*100/60))</f>
        <v>0</v>
      </c>
      <c r="U41" s="130" t="n">
        <f aca="false">IF(G41="",0,INT(G41)+((G41-INT(G41))*100/60))</f>
        <v>0</v>
      </c>
      <c r="V41" s="130" t="n">
        <f aca="false">IF(H41="",0,INT(H41)+((H41-INT(H41))*100/60))</f>
        <v>0</v>
      </c>
      <c r="W41" s="130" t="n">
        <f aca="false">IF(I41="","",INT(I41)+((I41-INT(I41))/100*60))</f>
        <v>0</v>
      </c>
      <c r="X41" s="130" t="n">
        <f aca="false">IF(J41="","",INT(J41)+((J41-INT(J41))/100*60))</f>
        <v>-2</v>
      </c>
      <c r="Y41" s="130" t="n">
        <f aca="false">IF(K41="","",INT(K41)+((K41-INT(K41))/100*60))</f>
        <v>-20</v>
      </c>
      <c r="Z41" s="130"/>
      <c r="AE41" s="131"/>
    </row>
    <row r="42" customFormat="false" ht="20.25" hidden="false" customHeight="true" outlineLevel="0" collapsed="false">
      <c r="A42" s="120" t="str">
        <f aca="false">TEXT(B42,"TTTT")</f>
        <v>Donnerstag</v>
      </c>
      <c r="B42" s="132" t="n">
        <f aca="false">($A$19+ROW(B23)-1)*(MONTH(B41+1)=MONTH($A$19))</f>
        <v>43335</v>
      </c>
      <c r="C42" s="133"/>
      <c r="D42" s="134"/>
      <c r="E42" s="124" t="n">
        <f aca="false">IF(OR(A42="Samstag",A42="Sonntag",C42="UU"),"", IF(C42="SV",D42, IF(OR($E$15="",B42&lt;$E$15),IF($N$11=0,HLOOKUP($A42,$I$9:$M$10,2,0),IF($N$11=$F$10,HLOOKUP($A42,$I$9:$M$11,3,0),"FEHLER")), IF($N$15=0,HLOOKUP($A42,$I$13:$M$14,2,0),IF($N$15=$F$14,HLOOKUP($A42,$I$13:$M$15,3,0),"FEHLER")))))</f>
        <v>2</v>
      </c>
      <c r="F42" s="125"/>
      <c r="G42" s="125"/>
      <c r="H42" s="125"/>
      <c r="I42" s="126" t="n">
        <f aca="false">IF(OR(C42="K",C42="U",C42="F"),E42,IF(C42="SU",IF(H42="",D42,((V42-T42)-U42)+D42),IF(AND(H42="",E42=""),0,(V42-T42)-U42)))</f>
        <v>0</v>
      </c>
      <c r="J42" s="126" t="n">
        <f aca="false">IF(E42="",I42,I42-E42)</f>
        <v>-2</v>
      </c>
      <c r="K42" s="127" t="n">
        <f aca="false">SUM(K41,J42)</f>
        <v>-22</v>
      </c>
      <c r="L42" s="135"/>
      <c r="M42" s="135"/>
      <c r="N42" s="135"/>
      <c r="O42" s="135"/>
      <c r="P42" s="135"/>
      <c r="Q42" s="129" t="n">
        <f aca="false">IF($G$15=FALSE(),FALSE(),IF($B42&gt;=$E$15,TRUE(),FALSE()))</f>
        <v>0</v>
      </c>
      <c r="R42" s="129"/>
      <c r="S42" s="130" t="n">
        <f aca="false">IF(E42="",0,INT(E42)+((E42-INT(E42))/100*60))</f>
        <v>2</v>
      </c>
      <c r="T42" s="130" t="n">
        <f aca="false">IF(F42="",0,INT(F42)+((F42-INT(F42))*100/60))</f>
        <v>0</v>
      </c>
      <c r="U42" s="130" t="n">
        <f aca="false">IF(G42="",0,INT(G42)+((G42-INT(G42))*100/60))</f>
        <v>0</v>
      </c>
      <c r="V42" s="130" t="n">
        <f aca="false">IF(H42="",0,INT(H42)+((H42-INT(H42))*100/60))</f>
        <v>0</v>
      </c>
      <c r="W42" s="130" t="n">
        <f aca="false">IF(I42="","",INT(I42)+((I42-INT(I42))/100*60))</f>
        <v>0</v>
      </c>
      <c r="X42" s="130" t="n">
        <f aca="false">IF(J42="","",INT(J42)+((J42-INT(J42))/100*60))</f>
        <v>-2</v>
      </c>
      <c r="Y42" s="130" t="n">
        <f aca="false">IF(K42="","",INT(K42)+((K42-INT(K42))/100*60))</f>
        <v>-22</v>
      </c>
      <c r="Z42" s="130"/>
      <c r="AE42" s="131"/>
    </row>
    <row r="43" customFormat="false" ht="20.25" hidden="false" customHeight="true" outlineLevel="0" collapsed="false">
      <c r="A43" s="120" t="str">
        <f aca="false">TEXT(B43,"TTTT")</f>
        <v>Freitag</v>
      </c>
      <c r="B43" s="132" t="n">
        <f aca="false">($A$19+ROW(B24)-1)*(MONTH(B42+1)=MONTH($A$19))</f>
        <v>43336</v>
      </c>
      <c r="C43" s="133"/>
      <c r="D43" s="134"/>
      <c r="E43" s="124" t="n">
        <f aca="false">IF(OR(A43="Samstag",A43="Sonntag",C43="UU"),"", IF(C43="SV",D43, IF(OR($E$15="",B43&lt;$E$15),IF($N$11=0,HLOOKUP($A43,$I$9:$M$10,2,0),IF($N$11=$F$10,HLOOKUP($A43,$I$9:$M$11,3,0),"FEHLER")), IF($N$15=0,HLOOKUP($A43,$I$13:$M$14,2,0),IF($N$15=$F$14,HLOOKUP($A43,$I$13:$M$15,3,0),"FEHLER")))))</f>
        <v>2</v>
      </c>
      <c r="F43" s="125"/>
      <c r="G43" s="125"/>
      <c r="H43" s="125"/>
      <c r="I43" s="126" t="n">
        <f aca="false">IF(OR(C43="K",C43="U",C43="F"),E43,IF(C43="SU",IF(H43="",D43,((V43-T43)-U43)+D43),IF(AND(H43="",E43=""),0,(V43-T43)-U43)))</f>
        <v>0</v>
      </c>
      <c r="J43" s="126" t="n">
        <f aca="false">IF(E43="",I43,I43-E43)</f>
        <v>-2</v>
      </c>
      <c r="K43" s="127" t="n">
        <f aca="false">SUM(K42,J43)</f>
        <v>-24</v>
      </c>
      <c r="L43" s="135"/>
      <c r="M43" s="135"/>
      <c r="N43" s="135"/>
      <c r="O43" s="135"/>
      <c r="P43" s="135"/>
      <c r="Q43" s="129" t="n">
        <f aca="false">IF($G$15=FALSE(),FALSE(),IF($B43&gt;=$E$15,TRUE(),FALSE()))</f>
        <v>0</v>
      </c>
      <c r="R43" s="129"/>
      <c r="S43" s="130" t="n">
        <f aca="false">IF(E43="",0,INT(E43)+((E43-INT(E43))/100*60))</f>
        <v>2</v>
      </c>
      <c r="T43" s="130" t="n">
        <f aca="false">IF(F43="",0,INT(F43)+((F43-INT(F43))*100/60))</f>
        <v>0</v>
      </c>
      <c r="U43" s="130" t="n">
        <f aca="false">IF(G43="",0,INT(G43)+((G43-INT(G43))*100/60))</f>
        <v>0</v>
      </c>
      <c r="V43" s="130" t="n">
        <f aca="false">IF(H43="",0,INT(H43)+((H43-INT(H43))*100/60))</f>
        <v>0</v>
      </c>
      <c r="W43" s="130" t="n">
        <f aca="false">IF(I43="","",INT(I43)+((I43-INT(I43))/100*60))</f>
        <v>0</v>
      </c>
      <c r="X43" s="130" t="n">
        <f aca="false">IF(J43="","",INT(J43)+((J43-INT(J43))/100*60))</f>
        <v>-2</v>
      </c>
      <c r="Y43" s="130" t="n">
        <f aca="false">IF(K43="","",INT(K43)+((K43-INT(K43))/100*60))</f>
        <v>-24</v>
      </c>
      <c r="Z43" s="130"/>
      <c r="AE43" s="131"/>
    </row>
    <row r="44" customFormat="false" ht="20.25" hidden="false" customHeight="true" outlineLevel="0" collapsed="false">
      <c r="A44" s="120" t="str">
        <f aca="false">TEXT(B44,"TTTT")</f>
        <v>Samstag</v>
      </c>
      <c r="B44" s="132" t="n">
        <f aca="false">($A$19+ROW(B25)-1)*(MONTH(B43+1)=MONTH($A$19))</f>
        <v>43337</v>
      </c>
      <c r="C44" s="133"/>
      <c r="D44" s="134"/>
      <c r="E44" s="124" t="str">
        <f aca="false">IF(OR(A44="Samstag",A44="Sonntag",C44="UU"),"", IF(C44="SV",D44, IF(OR($E$15="",B44&lt;$E$15),IF($N$11=0,HLOOKUP($A44,$I$9:$M$10,2,0),IF($N$11=$F$10,HLOOKUP($A44,$I$9:$M$11,3,0),"FEHLER")), IF($N$15=0,HLOOKUP($A44,$I$13:$M$14,2,0),IF($N$15=$F$14,HLOOKUP($A44,$I$13:$M$15,3,0),"FEHLER")))))</f>
        <v/>
      </c>
      <c r="F44" s="125"/>
      <c r="G44" s="125"/>
      <c r="H44" s="125"/>
      <c r="I44" s="126" t="n">
        <f aca="false">IF(OR(C44="K",C44="U",C44="F"),E44,IF(C44="SU",IF(H44="",D44,((V44-T44)-U44)+D44),IF(AND(H44="",E44=""),0,(V44-T44)-U44)))</f>
        <v>0</v>
      </c>
      <c r="J44" s="126" t="n">
        <f aca="false">IF(E44="",I44,I44-E44)</f>
        <v>0</v>
      </c>
      <c r="K44" s="127" t="n">
        <f aca="false">SUM(K43,J44)</f>
        <v>-24</v>
      </c>
      <c r="L44" s="135"/>
      <c r="M44" s="135"/>
      <c r="N44" s="135"/>
      <c r="O44" s="135"/>
      <c r="P44" s="135"/>
      <c r="Q44" s="129" t="n">
        <f aca="false">IF($G$15=FALSE(),FALSE(),IF($B44&gt;=$E$15,TRUE(),FALSE()))</f>
        <v>0</v>
      </c>
      <c r="R44" s="129"/>
      <c r="S44" s="130" t="n">
        <f aca="false">IF(E44="",0,INT(E44)+((E44-INT(E44))/100*60))</f>
        <v>0</v>
      </c>
      <c r="T44" s="130" t="n">
        <f aca="false">IF(F44="",0,INT(F44)+((F44-INT(F44))*100/60))</f>
        <v>0</v>
      </c>
      <c r="U44" s="130" t="n">
        <f aca="false">IF(G44="",0,INT(G44)+((G44-INT(G44))*100/60))</f>
        <v>0</v>
      </c>
      <c r="V44" s="130" t="n">
        <f aca="false">IF(H44="",0,INT(H44)+((H44-INT(H44))*100/60))</f>
        <v>0</v>
      </c>
      <c r="W44" s="130" t="n">
        <f aca="false">IF(I44="","",INT(I44)+((I44-INT(I44))/100*60))</f>
        <v>0</v>
      </c>
      <c r="X44" s="130" t="n">
        <f aca="false">IF(J44="","",INT(J44)+((J44-INT(J44))/100*60))</f>
        <v>0</v>
      </c>
      <c r="Y44" s="130" t="n">
        <f aca="false">IF(K44="","",INT(K44)+((K44-INT(K44))/100*60))</f>
        <v>-24</v>
      </c>
      <c r="Z44" s="130"/>
      <c r="AE44" s="131"/>
    </row>
    <row r="45" customFormat="false" ht="20.25" hidden="false" customHeight="true" outlineLevel="0" collapsed="false">
      <c r="A45" s="120" t="str">
        <f aca="false">TEXT(B45,"TTTT")</f>
        <v>Sonntag</v>
      </c>
      <c r="B45" s="132" t="n">
        <f aca="false">($A$19+ROW(B26)-1)*(MONTH(B44+1)=MONTH($A$19))</f>
        <v>43338</v>
      </c>
      <c r="C45" s="133"/>
      <c r="D45" s="134"/>
      <c r="E45" s="124" t="str">
        <f aca="false">IF(OR(A45="Samstag",A45="Sonntag",C45="UU"),"", IF(C45="SV",D45, IF(OR($E$15="",B45&lt;$E$15),IF($N$11=0,HLOOKUP($A45,$I$9:$M$10,2,0),IF($N$11=$F$10,HLOOKUP($A45,$I$9:$M$11,3,0),"FEHLER")), IF($N$15=0,HLOOKUP($A45,$I$13:$M$14,2,0),IF($N$15=$F$14,HLOOKUP($A45,$I$13:$M$15,3,0),"FEHLER")))))</f>
        <v/>
      </c>
      <c r="F45" s="125"/>
      <c r="G45" s="125"/>
      <c r="H45" s="125"/>
      <c r="I45" s="126" t="n">
        <f aca="false">IF(OR(C45="K",C45="U",C45="F"),E45,IF(C45="SU",IF(H45="",D45,((V45-T45)-U45)+D45),IF(AND(H45="",E45=""),0,(V45-T45)-U45)))</f>
        <v>0</v>
      </c>
      <c r="J45" s="126" t="n">
        <f aca="false">IF(E45="",I45,I45-E45)</f>
        <v>0</v>
      </c>
      <c r="K45" s="127" t="n">
        <f aca="false">SUM(K44,J45)</f>
        <v>-24</v>
      </c>
      <c r="L45" s="135"/>
      <c r="M45" s="135"/>
      <c r="N45" s="135"/>
      <c r="O45" s="135"/>
      <c r="P45" s="135"/>
      <c r="Q45" s="129" t="n">
        <f aca="false">IF($G$15=FALSE(),FALSE(),IF($B45&gt;=$E$15,TRUE(),FALSE()))</f>
        <v>0</v>
      </c>
      <c r="R45" s="129"/>
      <c r="S45" s="130" t="n">
        <f aca="false">IF(E45="",0,INT(E45)+((E45-INT(E45))/100*60))</f>
        <v>0</v>
      </c>
      <c r="T45" s="130" t="n">
        <f aca="false">IF(F45="",0,INT(F45)+((F45-INT(F45))*100/60))</f>
        <v>0</v>
      </c>
      <c r="U45" s="130" t="n">
        <f aca="false">IF(G45="",0,INT(G45)+((G45-INT(G45))*100/60))</f>
        <v>0</v>
      </c>
      <c r="V45" s="130" t="n">
        <f aca="false">IF(H45="",0,INT(H45)+((H45-INT(H45))*100/60))</f>
        <v>0</v>
      </c>
      <c r="W45" s="130" t="n">
        <f aca="false">IF(I45="","",INT(I45)+((I45-INT(I45))/100*60))</f>
        <v>0</v>
      </c>
      <c r="X45" s="130" t="n">
        <f aca="false">IF(J45="","",INT(J45)+((J45-INT(J45))/100*60))</f>
        <v>0</v>
      </c>
      <c r="Y45" s="130" t="n">
        <f aca="false">IF(K45="","",INT(K45)+((K45-INT(K45))/100*60))</f>
        <v>-24</v>
      </c>
      <c r="Z45" s="130"/>
      <c r="AE45" s="131"/>
    </row>
    <row r="46" customFormat="false" ht="20.25" hidden="false" customHeight="true" outlineLevel="0" collapsed="false">
      <c r="A46" s="120" t="str">
        <f aca="false">TEXT(B46,"TTTT")</f>
        <v>Montag</v>
      </c>
      <c r="B46" s="132" t="n">
        <f aca="false">($A$19+ROW(B27)-1)*(MONTH(B45+1)=MONTH($A$19))</f>
        <v>43339</v>
      </c>
      <c r="C46" s="133"/>
      <c r="D46" s="134"/>
      <c r="E46" s="124" t="n">
        <f aca="false">IF(OR(A46="Samstag",A46="Sonntag",C46="UU"),"", IF(C46="SV",D46, IF(OR($E$15="",B46&lt;$E$15),IF($N$11=0,HLOOKUP($A46,$I$9:$M$10,2,0),IF($N$11=$F$10,HLOOKUP($A46,$I$9:$M$11,3,0),"FEHLER")), IF($N$15=0,HLOOKUP($A46,$I$13:$M$14,2,0),IF($N$15=$F$14,HLOOKUP($A46,$I$13:$M$15,3,0),"FEHLER")))))</f>
        <v>2</v>
      </c>
      <c r="F46" s="125"/>
      <c r="G46" s="125"/>
      <c r="H46" s="125"/>
      <c r="I46" s="126" t="n">
        <f aca="false">IF(OR(C46="K",C46="U",C46="F"),E46,IF(C46="SU",IF(H46="",D46,((V46-T46)-U46)+D46),IF(AND(H46="",E46=""),0,(V46-T46)-U46)))</f>
        <v>0</v>
      </c>
      <c r="J46" s="126" t="n">
        <f aca="false">IF(E46="",I46,I46-E46)</f>
        <v>-2</v>
      </c>
      <c r="K46" s="127" t="n">
        <f aca="false">SUM(K45,J46)</f>
        <v>-26</v>
      </c>
      <c r="L46" s="135"/>
      <c r="M46" s="135"/>
      <c r="N46" s="135"/>
      <c r="O46" s="135"/>
      <c r="P46" s="135"/>
      <c r="Q46" s="129" t="n">
        <f aca="false">IF($G$15=FALSE(),FALSE(),IF($B46&gt;=$E$15,TRUE(),FALSE()))</f>
        <v>0</v>
      </c>
      <c r="R46" s="129"/>
      <c r="S46" s="130" t="n">
        <f aca="false">IF(E46="",0,INT(E46)+((E46-INT(E46))/100*60))</f>
        <v>2</v>
      </c>
      <c r="T46" s="130" t="n">
        <f aca="false">IF(F46="",0,INT(F46)+((F46-INT(F46))*100/60))</f>
        <v>0</v>
      </c>
      <c r="U46" s="130" t="n">
        <f aca="false">IF(G46="",0,INT(G46)+((G46-INT(G46))*100/60))</f>
        <v>0</v>
      </c>
      <c r="V46" s="130" t="n">
        <f aca="false">IF(H46="",0,INT(H46)+((H46-INT(H46))*100/60))</f>
        <v>0</v>
      </c>
      <c r="W46" s="130" t="n">
        <f aca="false">IF(I46="","",INT(I46)+((I46-INT(I46))/100*60))</f>
        <v>0</v>
      </c>
      <c r="X46" s="130" t="n">
        <f aca="false">IF(J46="","",INT(J46)+((J46-INT(J46))/100*60))</f>
        <v>-2</v>
      </c>
      <c r="Y46" s="130" t="n">
        <f aca="false">IF(K46="","",INT(K46)+((K46-INT(K46))/100*60))</f>
        <v>-26</v>
      </c>
      <c r="Z46" s="130"/>
      <c r="AE46" s="131"/>
    </row>
    <row r="47" customFormat="false" ht="20.25" hidden="false" customHeight="true" outlineLevel="0" collapsed="false">
      <c r="A47" s="120" t="str">
        <f aca="false">TEXT(B47,"TTTT")</f>
        <v>Dienstag</v>
      </c>
      <c r="B47" s="132" t="n">
        <f aca="false">($A$19+ROW(B28)-1)*(MONTH(B46+1)=MONTH($A$19))</f>
        <v>43340</v>
      </c>
      <c r="C47" s="133"/>
      <c r="D47" s="134"/>
      <c r="E47" s="124" t="n">
        <f aca="false">IF(OR(A47="Samstag",A47="Sonntag",C47="UU"),"", IF(C47="SV",D47, IF(OR($E$15="",B47&lt;$E$15),IF($N$11=0,HLOOKUP($A47,$I$9:$M$10,2,0),IF($N$11=$F$10,HLOOKUP($A47,$I$9:$M$11,3,0),"FEHLER")), IF($N$15=0,HLOOKUP($A47,$I$13:$M$14,2,0),IF($N$15=$F$14,HLOOKUP($A47,$I$13:$M$15,3,0),"FEHLER")))))</f>
        <v>2</v>
      </c>
      <c r="F47" s="125"/>
      <c r="G47" s="125"/>
      <c r="H47" s="125"/>
      <c r="I47" s="126" t="n">
        <f aca="false">IF(OR(C47="K",C47="U",C47="F"),E47,IF(C47="SU",IF(H47="",D47,((V47-T47)-U47)+D47),IF(AND(H47="",E47=""),0,(V47-T47)-U47)))</f>
        <v>0</v>
      </c>
      <c r="J47" s="126" t="n">
        <f aca="false">IF(E47="",I47,I47-E47)</f>
        <v>-2</v>
      </c>
      <c r="K47" s="127" t="n">
        <f aca="false">SUM(K46,J47)</f>
        <v>-28</v>
      </c>
      <c r="L47" s="135"/>
      <c r="M47" s="135"/>
      <c r="N47" s="135"/>
      <c r="O47" s="135"/>
      <c r="P47" s="135"/>
      <c r="Q47" s="129" t="n">
        <f aca="false">IF($G$15=FALSE(),FALSE(),IF($B47&gt;=$E$15,TRUE(),FALSE()))</f>
        <v>0</v>
      </c>
      <c r="R47" s="129"/>
      <c r="S47" s="130" t="n">
        <f aca="false">IF(E47="",0,INT(E47)+((E47-INT(E47))/100*60))</f>
        <v>2</v>
      </c>
      <c r="T47" s="130" t="n">
        <f aca="false">IF(F47="",0,INT(F47)+((F47-INT(F47))*100/60))</f>
        <v>0</v>
      </c>
      <c r="U47" s="130" t="n">
        <f aca="false">IF(G47="",0,INT(G47)+((G47-INT(G47))*100/60))</f>
        <v>0</v>
      </c>
      <c r="V47" s="130" t="n">
        <f aca="false">IF(H47="",0,INT(H47)+((H47-INT(H47))*100/60))</f>
        <v>0</v>
      </c>
      <c r="W47" s="130" t="n">
        <f aca="false">IF(I47="","",INT(I47)+((I47-INT(I47))/100*60))</f>
        <v>0</v>
      </c>
      <c r="X47" s="130" t="n">
        <f aca="false">IF(J47="","",INT(J47)+((J47-INT(J47))/100*60))</f>
        <v>-2</v>
      </c>
      <c r="Y47" s="130" t="n">
        <f aca="false">IF(K47="","",INT(K47)+((K47-INT(K47))/100*60))</f>
        <v>-28</v>
      </c>
      <c r="Z47" s="130"/>
      <c r="AE47" s="131"/>
    </row>
    <row r="48" customFormat="false" ht="20.25" hidden="false" customHeight="true" outlineLevel="0" collapsed="false">
      <c r="A48" s="120" t="str">
        <f aca="false">TEXT(B48,"TTTT")</f>
        <v>Mittwoch</v>
      </c>
      <c r="B48" s="132" t="n">
        <f aca="false">($A$19+ROW(B29)-1)*(MONTH(B47+1)=MONTH($A$19))</f>
        <v>43341</v>
      </c>
      <c r="C48" s="133"/>
      <c r="D48" s="134"/>
      <c r="E48" s="124" t="n">
        <f aca="false">IF(OR(A48="Samstag",A48="Sonntag",C48="UU"),"", IF(C48="SV",D48, IF(OR($E$15="",B48&lt;$E$15),IF($N$11=0,HLOOKUP($A48,$I$9:$M$10,2,0),IF($N$11=$F$10,HLOOKUP($A48,$I$9:$M$11,3,0),"FEHLER")), IF($N$15=0,HLOOKUP($A48,$I$13:$M$14,2,0),IF($N$15=$F$14,HLOOKUP($A48,$I$13:$M$15,3,0),"FEHLER")))))</f>
        <v>2</v>
      </c>
      <c r="F48" s="125"/>
      <c r="G48" s="125"/>
      <c r="H48" s="125"/>
      <c r="I48" s="126" t="n">
        <f aca="false">IF(OR(C48="K",C48="U",C48="F"),E48,IF(C48="SU",IF(H48="",D48,((V48-T48)-U48)+D48),IF(AND(H48="",E48=""),0,(V48-T48)-U48)))</f>
        <v>0</v>
      </c>
      <c r="J48" s="126" t="n">
        <f aca="false">IF(E48="",I48,I48-E48)</f>
        <v>-2</v>
      </c>
      <c r="K48" s="127" t="n">
        <f aca="false">SUM(K47,J48)</f>
        <v>-30</v>
      </c>
      <c r="L48" s="135"/>
      <c r="M48" s="135"/>
      <c r="N48" s="135"/>
      <c r="O48" s="135"/>
      <c r="P48" s="135"/>
      <c r="Q48" s="129" t="n">
        <f aca="false">IF($G$15=FALSE(),FALSE(),IF($B48&gt;=$E$15,TRUE(),FALSE()))</f>
        <v>0</v>
      </c>
      <c r="R48" s="129"/>
      <c r="S48" s="130" t="n">
        <f aca="false">IF(E48="",0,INT(E48)+((E48-INT(E48))/100*60))</f>
        <v>2</v>
      </c>
      <c r="T48" s="130" t="n">
        <f aca="false">IF(F48="",0,INT(F48)+((F48-INT(F48))*100/60))</f>
        <v>0</v>
      </c>
      <c r="U48" s="130" t="n">
        <f aca="false">IF(G48="",0,INT(G48)+((G48-INT(G48))*100/60))</f>
        <v>0</v>
      </c>
      <c r="V48" s="130" t="n">
        <f aca="false">IF(H48="",0,INT(H48)+((H48-INT(H48))*100/60))</f>
        <v>0</v>
      </c>
      <c r="W48" s="130" t="n">
        <f aca="false">IF(I48="","",INT(I48)+((I48-INT(I48))/100*60))</f>
        <v>0</v>
      </c>
      <c r="X48" s="130" t="n">
        <f aca="false">IF(J48="","",INT(J48)+((J48-INT(J48))/100*60))</f>
        <v>-2</v>
      </c>
      <c r="Y48" s="130" t="n">
        <f aca="false">IF(K48="","",INT(K48)+((K48-INT(K48))/100*60))</f>
        <v>-30</v>
      </c>
      <c r="Z48" s="130"/>
      <c r="AE48" s="131"/>
    </row>
    <row r="49" customFormat="false" ht="20.25" hidden="false" customHeight="true" outlineLevel="0" collapsed="false">
      <c r="A49" s="120" t="str">
        <f aca="false">TEXT(B49,"TTTT")</f>
        <v>Donnerstag</v>
      </c>
      <c r="B49" s="132" t="n">
        <f aca="false">($A$19+ROW(B30)-1)*(MONTH(B48+1)=MONTH($A$19))</f>
        <v>43342</v>
      </c>
      <c r="C49" s="133"/>
      <c r="D49" s="134"/>
      <c r="E49" s="124" t="n">
        <f aca="false">IF(OR(A49="Samstag",A49="Sonntag",C49="UU"),"", IF(C49="SV",D49, IF(OR($E$15="",B49&lt;$E$15),IF($N$11=0,HLOOKUP($A49,$I$9:$M$10,2,0),IF($N$11=$F$10,HLOOKUP($A49,$I$9:$M$11,3,0),"FEHLER")), IF($N$15=0,HLOOKUP($A49,$I$13:$M$14,2,0),IF($N$15=$F$14,HLOOKUP($A49,$I$13:$M$15,3,0),"FEHLER")))))</f>
        <v>2</v>
      </c>
      <c r="F49" s="125"/>
      <c r="G49" s="125"/>
      <c r="H49" s="125"/>
      <c r="I49" s="126" t="n">
        <f aca="false">IF(OR(C49="K",C49="U",C49="F"),E49,IF(C49="SU",IF(H49="",D49,((V49-T49)-U49)+D49),IF(AND(H49="",E49=""),0,(V49-T49)-U49)))</f>
        <v>0</v>
      </c>
      <c r="J49" s="126" t="n">
        <f aca="false">IF(E49="",I49,I49-E49)</f>
        <v>-2</v>
      </c>
      <c r="K49" s="127" t="n">
        <f aca="false">SUM(K48,J49)</f>
        <v>-32</v>
      </c>
      <c r="L49" s="135"/>
      <c r="M49" s="135"/>
      <c r="N49" s="135"/>
      <c r="O49" s="135"/>
      <c r="P49" s="135"/>
      <c r="Q49" s="129" t="n">
        <f aca="false">IF($G$15=FALSE(),FALSE(),IF($B49&gt;=$E$15,TRUE(),FALSE()))</f>
        <v>0</v>
      </c>
      <c r="R49" s="129"/>
      <c r="S49" s="130" t="n">
        <f aca="false">IF(E49="",0,INT(E49)+((E49-INT(E49))/100*60))</f>
        <v>2</v>
      </c>
      <c r="T49" s="130" t="n">
        <f aca="false">IF(F49="",0,INT(F49)+((F49-INT(F49))*100/60))</f>
        <v>0</v>
      </c>
      <c r="U49" s="130" t="n">
        <f aca="false">IF(G49="",0,INT(G49)+((G49-INT(G49))*100/60))</f>
        <v>0</v>
      </c>
      <c r="V49" s="130" t="n">
        <f aca="false">IF(H49="",0,INT(H49)+((H49-INT(H49))*100/60))</f>
        <v>0</v>
      </c>
      <c r="W49" s="130" t="n">
        <f aca="false">IF(I49="","",INT(I49)+((I49-INT(I49))/100*60))</f>
        <v>0</v>
      </c>
      <c r="X49" s="130" t="n">
        <f aca="false">IF(J49="","",INT(J49)+((J49-INT(J49))/100*60))</f>
        <v>-2</v>
      </c>
      <c r="Y49" s="130" t="n">
        <f aca="false">IF(K49="","",INT(K49)+((K49-INT(K49))/100*60))</f>
        <v>-32</v>
      </c>
      <c r="Z49" s="130"/>
      <c r="AE49" s="131"/>
    </row>
    <row r="50" customFormat="false" ht="20.25" hidden="false" customHeight="true" outlineLevel="0" collapsed="false">
      <c r="A50" s="120" t="str">
        <f aca="false">TEXT(B50,"TTTT")</f>
        <v>Freitag</v>
      </c>
      <c r="B50" s="132" t="n">
        <f aca="false">($A$19+ROW(B31)-1)*(MONTH(B49+1)=MONTH($A$19))</f>
        <v>43343</v>
      </c>
      <c r="C50" s="137"/>
      <c r="D50" s="138"/>
      <c r="E50" s="124" t="n">
        <f aca="false">IF(OR(A50="Samstag",A50="Sonntag",C50="UU"),"", IF(C50="SV",D50, IF(OR($E$15="",B50&lt;$E$15),IF($N$11=0,HLOOKUP($A50,$I$9:$M$10,2,0),IF($N$11=$F$10,HLOOKUP($A50,$I$9:$M$11,3,0),"FEHLER")), IF($N$15=0,HLOOKUP($A50,$I$13:$M$14,2,0),IF($N$15=$F$14,HLOOKUP($A50,$I$13:$M$15,3,0),"FEHLER")))))</f>
        <v>2</v>
      </c>
      <c r="F50" s="139"/>
      <c r="G50" s="139"/>
      <c r="H50" s="139"/>
      <c r="I50" s="126" t="n">
        <f aca="false">IF(OR(C50="K",C50="U",C50="F"),E50,IF(C50="SU",IF(H50="",D50,((V50-T50)-U50)+D50),IF(AND(H50="",E50=""),0,(V50-T50)-U50)))</f>
        <v>0</v>
      </c>
      <c r="J50" s="140" t="n">
        <f aca="false">IF(E50="",I50,I50-E50)</f>
        <v>-2</v>
      </c>
      <c r="K50" s="141" t="n">
        <f aca="false">SUM(K49,J50)</f>
        <v>-34</v>
      </c>
      <c r="L50" s="142"/>
      <c r="M50" s="142"/>
      <c r="N50" s="142"/>
      <c r="O50" s="142"/>
      <c r="P50" s="142"/>
      <c r="Q50" s="129" t="n">
        <f aca="false">IF($G$15=FALSE(),FALSE(),IF($B50&gt;=$E$15,TRUE(),FALSE()))</f>
        <v>0</v>
      </c>
      <c r="R50" s="129"/>
      <c r="S50" s="143" t="n">
        <f aca="false">IF(E50="",0,INT(E50)+((E50-INT(E50))/100*60))</f>
        <v>2</v>
      </c>
      <c r="T50" s="143" t="n">
        <f aca="false">IF(F50="",0,INT(F50)+((F50-INT(F50))*100/60))</f>
        <v>0</v>
      </c>
      <c r="U50" s="143" t="n">
        <f aca="false">IF(G50="",0,INT(G50)+((G50-INT(G50))*100/60))</f>
        <v>0</v>
      </c>
      <c r="V50" s="143" t="n">
        <f aca="false">IF(H50="",0,INT(H50)+((H50-INT(H50))*100/60))</f>
        <v>0</v>
      </c>
      <c r="W50" s="143" t="n">
        <f aca="false">IF(I50="","",INT(I50)+((I50-INT(I50))/100*60))</f>
        <v>0</v>
      </c>
      <c r="X50" s="143" t="n">
        <f aca="false">IF(J50="","",INT(J50)+((J50-INT(J50))/100*60))</f>
        <v>-2</v>
      </c>
      <c r="Y50" s="143" t="n">
        <f aca="false">IF(K50="","",INT(K50)+((K50-INT(K50))/100*60))</f>
        <v>-34</v>
      </c>
      <c r="Z50" s="144"/>
      <c r="AE50" s="131"/>
    </row>
    <row r="51" customFormat="false" ht="18.75" hidden="false" customHeight="true" outlineLevel="0" collapsed="false">
      <c r="B51" s="145" t="s">
        <v>41</v>
      </c>
      <c r="C51" s="146"/>
      <c r="D51" s="147"/>
      <c r="E51" s="147" t="s">
        <v>39</v>
      </c>
      <c r="F51" s="148"/>
      <c r="G51" s="148"/>
      <c r="H51" s="148"/>
      <c r="I51" s="147" t="s">
        <v>40</v>
      </c>
      <c r="J51" s="147" t="s">
        <v>42</v>
      </c>
      <c r="K51" s="147" t="s">
        <v>43</v>
      </c>
      <c r="L51" s="149"/>
      <c r="M51" s="149"/>
      <c r="N51" s="149"/>
      <c r="O51" s="149"/>
      <c r="P51" s="150"/>
      <c r="Q51" s="151"/>
      <c r="R51" s="152"/>
      <c r="S51" s="130" t="n">
        <f aca="false">IF(E52="",0,INT(E52)+((E52-INT(E52))/100*60))</f>
        <v>46</v>
      </c>
      <c r="T51" s="152"/>
      <c r="U51" s="152"/>
      <c r="W51" s="144" t="n">
        <f aca="false">IF(I52="","",INT(I52)+((I52-INT(I52))/100*60))</f>
        <v>0</v>
      </c>
      <c r="X51" s="130" t="n">
        <f aca="false">IF(J52="","",INT(J52)+((J52-INT(J52))/100*60))</f>
        <v>-46</v>
      </c>
      <c r="Y51" s="153" t="n">
        <f aca="false">IF(K52="","",INT(K52)+((K52-INT(K52))/100*60))</f>
        <v>-34</v>
      </c>
      <c r="Z51" s="153"/>
      <c r="AE51" s="131"/>
    </row>
    <row r="52" customFormat="false" ht="18.75" hidden="false" customHeight="true" outlineLevel="0" collapsed="false">
      <c r="B52" s="154"/>
      <c r="C52" s="155"/>
      <c r="D52" s="156"/>
      <c r="E52" s="157" t="n">
        <f aca="false">SUM(E20:E50)</f>
        <v>46</v>
      </c>
      <c r="F52" s="158"/>
      <c r="G52" s="159"/>
      <c r="H52" s="156"/>
      <c r="I52" s="157" t="n">
        <f aca="false">SUM(I20:I50)</f>
        <v>0</v>
      </c>
      <c r="J52" s="157" t="n">
        <f aca="false">SUM(J20:J50)</f>
        <v>-46</v>
      </c>
      <c r="K52" s="160" t="n">
        <f aca="false">K50</f>
        <v>-34</v>
      </c>
      <c r="L52" s="161"/>
      <c r="M52" s="161"/>
      <c r="N52" s="161"/>
      <c r="O52" s="161"/>
      <c r="P52" s="162"/>
      <c r="Q52" s="163"/>
      <c r="R52" s="164"/>
      <c r="S52" s="165" t="n">
        <f aca="false">E52/24</f>
        <v>1.91666666666667</v>
      </c>
      <c r="T52" s="164"/>
      <c r="U52" s="164"/>
      <c r="W52" s="165" t="n">
        <f aca="false">I52/24</f>
        <v>0</v>
      </c>
      <c r="X52" s="165" t="str">
        <f aca="false">IF(X51&lt;0,"-"&amp;TEXT((X51*-1)/24,"[h]:mm"),X51/24)</f>
        <v>-46:00</v>
      </c>
      <c r="AE52" s="131"/>
    </row>
    <row r="53" customFormat="false" ht="15" hidden="false" customHeight="false" outlineLevel="0" collapsed="false">
      <c r="B53" s="166"/>
      <c r="C53" s="166"/>
      <c r="D53" s="166"/>
      <c r="E53" s="166"/>
      <c r="F53" s="167"/>
      <c r="G53" s="168"/>
      <c r="H53" s="169" t="s">
        <v>44</v>
      </c>
      <c r="I53" s="1"/>
      <c r="J53" s="170"/>
      <c r="K53" s="171"/>
      <c r="L53" s="172"/>
      <c r="M53" s="172"/>
      <c r="N53" s="172"/>
      <c r="O53" s="172"/>
      <c r="P53" s="173"/>
      <c r="Q53" s="173"/>
      <c r="R53" s="174"/>
      <c r="S53" s="174"/>
      <c r="T53" s="174"/>
      <c r="U53" s="174"/>
      <c r="X53" s="130" t="n">
        <f aca="false">IF(X51&lt;0,X51*-1,X51)</f>
        <v>46</v>
      </c>
      <c r="AE53" s="131"/>
    </row>
    <row r="54" customFormat="false" ht="15" hidden="false" customHeight="false" outlineLevel="0" collapsed="false">
      <c r="B54" s="166"/>
      <c r="C54" s="166"/>
      <c r="D54" s="166"/>
      <c r="E54" s="166"/>
      <c r="F54" s="167"/>
      <c r="G54" s="168"/>
      <c r="H54" s="175" t="s">
        <v>45</v>
      </c>
      <c r="I54" s="170"/>
      <c r="J54" s="170"/>
      <c r="K54" s="171"/>
      <c r="L54" s="172"/>
      <c r="M54" s="172"/>
      <c r="N54" s="172"/>
      <c r="O54" s="172"/>
      <c r="P54" s="173"/>
      <c r="Q54" s="173"/>
      <c r="R54" s="174"/>
      <c r="S54" s="174"/>
      <c r="T54" s="174"/>
      <c r="U54" s="174"/>
      <c r="X54" s="165" t="n">
        <f aca="false">X53/24</f>
        <v>1.91666666666667</v>
      </c>
      <c r="AE54" s="131"/>
    </row>
    <row r="55" customFormat="false" ht="15" hidden="false" customHeight="false" outlineLevel="0" collapsed="false">
      <c r="B55" s="176"/>
      <c r="C55" s="176"/>
      <c r="D55" s="176"/>
      <c r="E55" s="176"/>
      <c r="F55" s="176"/>
      <c r="G55" s="176"/>
      <c r="H55" s="177" t="s">
        <v>46</v>
      </c>
      <c r="I55" s="1"/>
      <c r="J55" s="1"/>
      <c r="AE55" s="131"/>
    </row>
    <row r="56" customFormat="false" ht="15" hidden="false" customHeight="false" outlineLevel="0" collapsed="false">
      <c r="B56" s="177"/>
      <c r="C56" s="177"/>
      <c r="D56" s="177"/>
      <c r="E56" s="177"/>
      <c r="F56" s="177"/>
      <c r="G56" s="177"/>
      <c r="H56" s="120" t="s">
        <v>47</v>
      </c>
      <c r="I56" s="178"/>
      <c r="J56" s="4"/>
      <c r="K56" s="179"/>
      <c r="L56" s="179"/>
      <c r="M56" s="179"/>
      <c r="N56" s="179"/>
      <c r="O56" s="179"/>
      <c r="P56" s="180"/>
      <c r="Q56" s="180"/>
      <c r="R56" s="181"/>
      <c r="S56" s="181"/>
      <c r="T56" s="181"/>
      <c r="U56" s="181"/>
      <c r="AE56" s="131"/>
    </row>
    <row r="57" customFormat="false" ht="15" hidden="false" customHeight="false" outlineLevel="0" collapsed="false">
      <c r="B57" s="182"/>
      <c r="C57" s="182"/>
      <c r="D57" s="182"/>
      <c r="E57" s="182"/>
      <c r="F57" s="182"/>
      <c r="G57" s="182"/>
      <c r="H57" s="183" t="s">
        <v>48</v>
      </c>
      <c r="I57" s="1"/>
      <c r="J57" s="1"/>
      <c r="K57" s="184"/>
      <c r="L57" s="184"/>
      <c r="M57" s="184"/>
      <c r="N57" s="184"/>
      <c r="O57" s="184"/>
      <c r="P57" s="185"/>
      <c r="AE57" s="131"/>
    </row>
    <row r="58" customFormat="false" ht="15" hidden="false" customHeight="false" outlineLevel="0" collapsed="false">
      <c r="B58" s="186" t="s">
        <v>49</v>
      </c>
      <c r="C58" s="187" t="s">
        <v>50</v>
      </c>
      <c r="D58" s="187"/>
      <c r="E58" s="187"/>
      <c r="F58" s="187"/>
      <c r="G58" s="187"/>
      <c r="H58" s="120" t="s">
        <v>51</v>
      </c>
      <c r="I58" s="188"/>
      <c r="J58" s="1"/>
      <c r="K58" s="186" t="s">
        <v>49</v>
      </c>
      <c r="L58" s="189" t="s">
        <v>52</v>
      </c>
      <c r="M58" s="189"/>
      <c r="N58" s="189"/>
      <c r="O58" s="189"/>
      <c r="P58" s="189"/>
      <c r="AE58" s="131"/>
    </row>
    <row r="59" customFormat="false" ht="15" hidden="false" customHeight="false" outlineLevel="0" collapsed="false">
      <c r="B59" s="186"/>
      <c r="C59" s="189"/>
      <c r="D59" s="189"/>
      <c r="E59" s="189"/>
      <c r="F59" s="189"/>
      <c r="G59" s="189"/>
      <c r="H59" s="120" t="s">
        <v>53</v>
      </c>
      <c r="I59" s="188"/>
      <c r="J59" s="1"/>
      <c r="K59" s="186"/>
      <c r="L59" s="189"/>
      <c r="M59" s="189"/>
      <c r="N59" s="189"/>
      <c r="O59" s="189"/>
      <c r="P59" s="189"/>
      <c r="AE59" s="131"/>
    </row>
    <row r="60" customFormat="false" ht="15" hidden="false" customHeight="false" outlineLevel="0" collapsed="false">
      <c r="H60" s="190" t="s">
        <v>54</v>
      </c>
      <c r="I60" s="120"/>
      <c r="J60" s="191" t="n">
        <v>42114</v>
      </c>
      <c r="V60" s="4"/>
      <c r="AE60" s="131"/>
    </row>
  </sheetData>
  <sheetProtection sheet="true" password="ff69" objects="true" scenarios="true" selectLockedCells="true"/>
  <mergeCells count="46">
    <mergeCell ref="B2:H2"/>
    <mergeCell ref="I2:J2"/>
    <mergeCell ref="E5:H5"/>
    <mergeCell ref="M5:O5"/>
    <mergeCell ref="E7:H7"/>
    <mergeCell ref="M7:O7"/>
    <mergeCell ref="E15:F15"/>
    <mergeCell ref="C18:E18"/>
    <mergeCell ref="F18:H18"/>
    <mergeCell ref="I18:K18"/>
    <mergeCell ref="L18:P18"/>
    <mergeCell ref="L19:P19"/>
    <mergeCell ref="L20:P20"/>
    <mergeCell ref="L21:P21"/>
    <mergeCell ref="L22:P22"/>
    <mergeCell ref="L23:P23"/>
    <mergeCell ref="L24:P24"/>
    <mergeCell ref="L25:P25"/>
    <mergeCell ref="L26:P26"/>
    <mergeCell ref="L27:P27"/>
    <mergeCell ref="L28:P28"/>
    <mergeCell ref="L29:P29"/>
    <mergeCell ref="L30:P30"/>
    <mergeCell ref="L31:P31"/>
    <mergeCell ref="L32:P32"/>
    <mergeCell ref="L33:P33"/>
    <mergeCell ref="L34:P34"/>
    <mergeCell ref="L35:P35"/>
    <mergeCell ref="L36:P36"/>
    <mergeCell ref="L37:P37"/>
    <mergeCell ref="L38:P38"/>
    <mergeCell ref="L39:P39"/>
    <mergeCell ref="L40:P40"/>
    <mergeCell ref="L41:P41"/>
    <mergeCell ref="L42:P42"/>
    <mergeCell ref="L43:P43"/>
    <mergeCell ref="L44:P44"/>
    <mergeCell ref="L45:P45"/>
    <mergeCell ref="L46:P46"/>
    <mergeCell ref="L47:P47"/>
    <mergeCell ref="L48:P48"/>
    <mergeCell ref="L49:P49"/>
    <mergeCell ref="L50:P50"/>
    <mergeCell ref="K56:L56"/>
    <mergeCell ref="C58:G58"/>
    <mergeCell ref="L58:P58"/>
  </mergeCells>
  <conditionalFormatting sqref="L20:O22;C51:O51;C20:D50">
    <cfRule type="expression" priority="2" aboveAverage="0" equalAverage="0" bottom="0" percent="0" rank="0" text="" dxfId="0">
      <formula>OR(($A20="Samstag"),($A20="Sonntag"))</formula>
    </cfRule>
  </conditionalFormatting>
  <conditionalFormatting sqref="L23:O23">
    <cfRule type="expression" priority="3" aboveAverage="0" equalAverage="0" bottom="0" percent="0" rank="0" text="" dxfId="1">
      <formula>OR(($A23="Samstag"),($A23="Sonntag"))</formula>
    </cfRule>
  </conditionalFormatting>
  <conditionalFormatting sqref="L24:O50">
    <cfRule type="expression" priority="4" aboveAverage="0" equalAverage="0" bottom="0" percent="0" rank="0" text="" dxfId="2">
      <formula>OR(($A24="Samstag"),($A24="Sonntag"))</formula>
    </cfRule>
  </conditionalFormatting>
  <conditionalFormatting sqref="B20:B50">
    <cfRule type="expression" priority="5" aboveAverage="0" equalAverage="0" bottom="0" percent="0" rank="0" text="" dxfId="3">
      <formula>OR(($A20="Samstag"),($A20="Sonntag"))</formula>
    </cfRule>
    <cfRule type="expression" priority="6" aboveAverage="0" equalAverage="0" bottom="0" percent="0" rank="0" text="" dxfId="4">
      <formula>$Q20=TRUE()</formula>
    </cfRule>
  </conditionalFormatting>
  <conditionalFormatting sqref="F30:H30">
    <cfRule type="expression" priority="7" aboveAverage="0" equalAverage="0" bottom="0" percent="0" rank="0" text="" dxfId="5">
      <formula>OR(($A30="Samstag"),($A30="Sonntag"))</formula>
    </cfRule>
  </conditionalFormatting>
  <conditionalFormatting sqref="F30:H30">
    <cfRule type="expression" priority="8" aboveAverage="0" equalAverage="0" bottom="0" percent="0" rank="0" text="" dxfId="6">
      <formula>OR(($A30="Samstag"),($A30="Sonntag"))</formula>
    </cfRule>
  </conditionalFormatting>
  <conditionalFormatting sqref="F50:H50">
    <cfRule type="expression" priority="9" aboveAverage="0" equalAverage="0" bottom="0" percent="0" rank="0" text="" dxfId="7">
      <formula>OR(($A50="Samstag"),($A50="Sonntag"))</formula>
    </cfRule>
  </conditionalFormatting>
  <conditionalFormatting sqref="F50:H50">
    <cfRule type="expression" priority="10" aboveAverage="0" equalAverage="0" bottom="0" percent="0" rank="0" text="" dxfId="8">
      <formula>OR(($A50="Samstag"),($A50="Sonntag"))</formula>
    </cfRule>
  </conditionalFormatting>
  <conditionalFormatting sqref="F44:H44">
    <cfRule type="expression" priority="11" aboveAverage="0" equalAverage="0" bottom="0" percent="0" rank="0" text="" dxfId="9">
      <formula>OR(($A44="Samstag"),($A44="Sonntag"))</formula>
    </cfRule>
  </conditionalFormatting>
  <conditionalFormatting sqref="F30:H30">
    <cfRule type="expression" priority="12" aboveAverage="0" equalAverage="0" bottom="0" percent="0" rank="0" text="" dxfId="10">
      <formula>OR(($A30="Samstag"),($A30="Sonntag"))</formula>
    </cfRule>
  </conditionalFormatting>
  <conditionalFormatting sqref="F22:H23">
    <cfRule type="expression" priority="13" aboveAverage="0" equalAverage="0" bottom="0" percent="0" rank="0" text="" dxfId="11">
      <formula>OR(($A22="Samstag"),($A22="Sonntag"))</formula>
    </cfRule>
  </conditionalFormatting>
  <conditionalFormatting sqref="F22:H22">
    <cfRule type="expression" priority="14" aboveAverage="0" equalAverage="0" bottom="0" percent="0" rank="0" text="" dxfId="12">
      <formula>OR(($A22="Samstag"),($A22="Sonntag"))</formula>
    </cfRule>
  </conditionalFormatting>
  <conditionalFormatting sqref="F23:H23">
    <cfRule type="expression" priority="15" aboveAverage="0" equalAverage="0" bottom="0" percent="0" rank="0" text="" dxfId="13">
      <formula>OR(($A23="Samstag"),($A23="Sonntag"))</formula>
    </cfRule>
  </conditionalFormatting>
  <conditionalFormatting sqref="F37:H37">
    <cfRule type="expression" priority="16" aboveAverage="0" equalAverage="0" bottom="0" percent="0" rank="0" text="" dxfId="14">
      <formula>OR(($A37="Samstag"),($A37="Sonntag"))</formula>
    </cfRule>
  </conditionalFormatting>
  <conditionalFormatting sqref="F37:H37">
    <cfRule type="expression" priority="17" aboveAverage="0" equalAverage="0" bottom="0" percent="0" rank="0" text="" dxfId="15">
      <formula>OR(($A37="Samstag"),($A37="Sonntag"))</formula>
    </cfRule>
  </conditionalFormatting>
  <conditionalFormatting sqref="F37:H37">
    <cfRule type="expression" priority="18" aboveAverage="0" equalAverage="0" bottom="0" percent="0" rank="0" text="" dxfId="16">
      <formula>OR(($A37="Samstag"),($A37="Sonntag"))</formula>
    </cfRule>
  </conditionalFormatting>
  <conditionalFormatting sqref="F44:H44">
    <cfRule type="expression" priority="19" aboveAverage="0" equalAverage="0" bottom="0" percent="0" rank="0" text="" dxfId="17">
      <formula>OR(($A44="Samstag"),($A44="Sonntag"))</formula>
    </cfRule>
  </conditionalFormatting>
  <conditionalFormatting sqref="F44:H44">
    <cfRule type="expression" priority="20" aboveAverage="0" equalAverage="0" bottom="0" percent="0" rank="0" text="" dxfId="18">
      <formula>OR(($A44="Samstag"),($A44="Sonntag"))</formula>
    </cfRule>
  </conditionalFormatting>
  <conditionalFormatting sqref="F20:H20">
    <cfRule type="expression" priority="21" aboveAverage="0" equalAverage="0" bottom="0" percent="0" rank="0" text="" dxfId="19">
      <formula>OR(($A20="Samstag"),($A20="Sonntag"))</formula>
    </cfRule>
  </conditionalFormatting>
  <conditionalFormatting sqref="F20:H20">
    <cfRule type="expression" priority="22" aboveAverage="0" equalAverage="0" bottom="0" percent="0" rank="0" text="" dxfId="20">
      <formula>OR(($A20="Samstag"),($A20="Sonntag"))</formula>
    </cfRule>
  </conditionalFormatting>
  <conditionalFormatting sqref="G21">
    <cfRule type="expression" priority="23" aboveAverage="0" equalAverage="0" bottom="0" percent="0" rank="0" text="" dxfId="21">
      <formula>OR(($A21="Samstag"),($A21="Sonntag"))</formula>
    </cfRule>
  </conditionalFormatting>
  <conditionalFormatting sqref="G21">
    <cfRule type="expression" priority="24" aboveAverage="0" equalAverage="0" bottom="0" percent="0" rank="0" text="" dxfId="22">
      <formula>OR(($A21="Samstag"),($A21="Sonntag"))</formula>
    </cfRule>
  </conditionalFormatting>
  <conditionalFormatting sqref="F29:H29">
    <cfRule type="expression" priority="25" aboveAverage="0" equalAverage="0" bottom="0" percent="0" rank="0" text="" dxfId="23">
      <formula>OR(($A29="Samstag"),($A29="Sonntag"))</formula>
    </cfRule>
  </conditionalFormatting>
  <conditionalFormatting sqref="F29:H29">
    <cfRule type="expression" priority="26" aboveAverage="0" equalAverage="0" bottom="0" percent="0" rank="0" text="" dxfId="24">
      <formula>OR(($A29="Samstag"),($A29="Sonntag"))</formula>
    </cfRule>
  </conditionalFormatting>
  <conditionalFormatting sqref="F36:H36">
    <cfRule type="expression" priority="27" aboveAverage="0" equalAverage="0" bottom="0" percent="0" rank="0" text="" dxfId="25">
      <formula>OR(($A36="Samstag"),($A36="Sonntag"))</formula>
    </cfRule>
  </conditionalFormatting>
  <conditionalFormatting sqref="F36:H36">
    <cfRule type="expression" priority="28" aboveAverage="0" equalAverage="0" bottom="0" percent="0" rank="0" text="" dxfId="26">
      <formula>OR(($A36="Samstag"),($A36="Sonntag"))</formula>
    </cfRule>
  </conditionalFormatting>
  <conditionalFormatting sqref="F43:H43">
    <cfRule type="expression" priority="29" aboveAverage="0" equalAverage="0" bottom="0" percent="0" rank="0" text="" dxfId="27">
      <formula>OR(($A43="Samstag"),($A43="Sonntag"))</formula>
    </cfRule>
  </conditionalFormatting>
  <conditionalFormatting sqref="F43:H43">
    <cfRule type="expression" priority="30" aboveAverage="0" equalAverage="0" bottom="0" percent="0" rank="0" text="" dxfId="28">
      <formula>OR(($A43="Samstag"),($A43="Sonntag"))</formula>
    </cfRule>
  </conditionalFormatting>
  <conditionalFormatting sqref="G24:G28">
    <cfRule type="expression" priority="31" aboveAverage="0" equalAverage="0" bottom="0" percent="0" rank="0" text="" dxfId="29">
      <formula>OR(($A24="Samstag"),($A24="Sonntag"))</formula>
    </cfRule>
  </conditionalFormatting>
  <conditionalFormatting sqref="G24:G28">
    <cfRule type="expression" priority="32" aboveAverage="0" equalAverage="0" bottom="0" percent="0" rank="0" text="" dxfId="30">
      <formula>OR(($A24="Samstag"),($A24="Sonntag"))</formula>
    </cfRule>
  </conditionalFormatting>
  <conditionalFormatting sqref="G31:G35">
    <cfRule type="expression" priority="33" aboveAverage="0" equalAverage="0" bottom="0" percent="0" rank="0" text="" dxfId="31">
      <formula>OR(($A31="Samstag"),($A31="Sonntag"))</formula>
    </cfRule>
  </conditionalFormatting>
  <conditionalFormatting sqref="G31:G35">
    <cfRule type="expression" priority="34" aboveAverage="0" equalAverage="0" bottom="0" percent="0" rank="0" text="" dxfId="32">
      <formula>OR(($A31="Samstag"),($A31="Sonntag"))</formula>
    </cfRule>
  </conditionalFormatting>
  <conditionalFormatting sqref="G38:G42">
    <cfRule type="expression" priority="35" aboveAverage="0" equalAverage="0" bottom="0" percent="0" rank="0" text="" dxfId="33">
      <formula>OR(($A38="Samstag"),($A38="Sonntag"))</formula>
    </cfRule>
  </conditionalFormatting>
  <conditionalFormatting sqref="G38:G42">
    <cfRule type="expression" priority="36" aboveAverage="0" equalAverage="0" bottom="0" percent="0" rank="0" text="" dxfId="34">
      <formula>OR(($A38="Samstag"),($A38="Sonntag"))</formula>
    </cfRule>
  </conditionalFormatting>
  <conditionalFormatting sqref="G45:G49">
    <cfRule type="expression" priority="37" aboveAverage="0" equalAverage="0" bottom="0" percent="0" rank="0" text="" dxfId="35">
      <formula>OR(($A45="Samstag"),($A45="Sonntag"))</formula>
    </cfRule>
  </conditionalFormatting>
  <conditionalFormatting sqref="G45:G49">
    <cfRule type="expression" priority="38" aboveAverage="0" equalAverage="0" bottom="0" percent="0" rank="0" text="" dxfId="36">
      <formula>OR(($A45="Samstag"),($A45="Sonntag"))</formula>
    </cfRule>
  </conditionalFormatting>
  <conditionalFormatting sqref="F21">
    <cfRule type="expression" priority="39" aboveAverage="0" equalAverage="0" bottom="0" percent="0" rank="0" text="" dxfId="37">
      <formula>OR(($A21="Samstag"),($A21="Sonntag"))</formula>
    </cfRule>
  </conditionalFormatting>
  <conditionalFormatting sqref="F21">
    <cfRule type="expression" priority="40" aboveAverage="0" equalAverage="0" bottom="0" percent="0" rank="0" text="" dxfId="38">
      <formula>OR(($A21="Samstag"),($A21="Sonntag"))</formula>
    </cfRule>
  </conditionalFormatting>
  <conditionalFormatting sqref="F24:F28">
    <cfRule type="expression" priority="41" aboveAverage="0" equalAverage="0" bottom="0" percent="0" rank="0" text="" dxfId="39">
      <formula>OR(($A24="Samstag"),($A24="Sonntag"))</formula>
    </cfRule>
  </conditionalFormatting>
  <conditionalFormatting sqref="F24:F28">
    <cfRule type="expression" priority="42" aboveAverage="0" equalAverage="0" bottom="0" percent="0" rank="0" text="" dxfId="40">
      <formula>OR(($A24="Samstag"),($A24="Sonntag"))</formula>
    </cfRule>
  </conditionalFormatting>
  <conditionalFormatting sqref="F31:F35">
    <cfRule type="expression" priority="43" aboveAverage="0" equalAverage="0" bottom="0" percent="0" rank="0" text="" dxfId="41">
      <formula>OR(($A31="Samstag"),($A31="Sonntag"))</formula>
    </cfRule>
  </conditionalFormatting>
  <conditionalFormatting sqref="F31:F35">
    <cfRule type="expression" priority="44" aboveAverage="0" equalAverage="0" bottom="0" percent="0" rank="0" text="" dxfId="42">
      <formula>OR(($A31="Samstag"),($A31="Sonntag"))</formula>
    </cfRule>
  </conditionalFormatting>
  <conditionalFormatting sqref="F38:F42">
    <cfRule type="expression" priority="45" aboveAverage="0" equalAverage="0" bottom="0" percent="0" rank="0" text="" dxfId="43">
      <formula>OR(($A38="Samstag"),($A38="Sonntag"))</formula>
    </cfRule>
  </conditionalFormatting>
  <conditionalFormatting sqref="F38:F42">
    <cfRule type="expression" priority="46" aboveAverage="0" equalAverage="0" bottom="0" percent="0" rank="0" text="" dxfId="44">
      <formula>OR(($A38="Samstag"),($A38="Sonntag"))</formula>
    </cfRule>
  </conditionalFormatting>
  <conditionalFormatting sqref="H38:H42">
    <cfRule type="expression" priority="47" aboveAverage="0" equalAverage="0" bottom="0" percent="0" rank="0" text="" dxfId="45">
      <formula>OR(($A38="Samstag"),($A38="Sonntag"))</formula>
    </cfRule>
  </conditionalFormatting>
  <conditionalFormatting sqref="H38:H42">
    <cfRule type="expression" priority="48" aboveAverage="0" equalAverage="0" bottom="0" percent="0" rank="0" text="" dxfId="46">
      <formula>OR(($A38="Samstag"),($A38="Sonntag"))</formula>
    </cfRule>
  </conditionalFormatting>
  <conditionalFormatting sqref="F45:F49">
    <cfRule type="expression" priority="49" aboveAverage="0" equalAverage="0" bottom="0" percent="0" rank="0" text="" dxfId="47">
      <formula>OR(($A45="Samstag"),($A45="Sonntag"))</formula>
    </cfRule>
  </conditionalFormatting>
  <conditionalFormatting sqref="F45:F49">
    <cfRule type="expression" priority="50" aboveAverage="0" equalAverage="0" bottom="0" percent="0" rank="0" text="" dxfId="48">
      <formula>OR(($A45="Samstag"),($A45="Sonntag"))</formula>
    </cfRule>
  </conditionalFormatting>
  <conditionalFormatting sqref="H21">
    <cfRule type="expression" priority="51" aboveAverage="0" equalAverage="0" bottom="0" percent="0" rank="0" text="" dxfId="49">
      <formula>OR(($A21="Samstag"),($A21="Sonntag"))</formula>
    </cfRule>
  </conditionalFormatting>
  <conditionalFormatting sqref="H21">
    <cfRule type="expression" priority="52" aboveAverage="0" equalAverage="0" bottom="0" percent="0" rank="0" text="" dxfId="50">
      <formula>OR(($A21="Samstag"),($A21="Sonntag"))</formula>
    </cfRule>
  </conditionalFormatting>
  <conditionalFormatting sqref="H24:H28">
    <cfRule type="expression" priority="53" aboveAverage="0" equalAverage="0" bottom="0" percent="0" rank="0" text="" dxfId="51">
      <formula>OR(($A24="Samstag"),($A24="Sonntag"))</formula>
    </cfRule>
  </conditionalFormatting>
  <conditionalFormatting sqref="H24:H28">
    <cfRule type="expression" priority="54" aboveAverage="0" equalAverage="0" bottom="0" percent="0" rank="0" text="" dxfId="52">
      <formula>OR(($A24="Samstag"),($A24="Sonntag"))</formula>
    </cfRule>
  </conditionalFormatting>
  <conditionalFormatting sqref="H31:H35">
    <cfRule type="expression" priority="55" aboveAverage="0" equalAverage="0" bottom="0" percent="0" rank="0" text="" dxfId="53">
      <formula>OR(($A31="Samstag"),($A31="Sonntag"))</formula>
    </cfRule>
  </conditionalFormatting>
  <conditionalFormatting sqref="H31:H35">
    <cfRule type="expression" priority="56" aboveAverage="0" equalAverage="0" bottom="0" percent="0" rank="0" text="" dxfId="54">
      <formula>OR(($A31="Samstag"),($A31="Sonntag"))</formula>
    </cfRule>
  </conditionalFormatting>
  <conditionalFormatting sqref="H45:H49">
    <cfRule type="expression" priority="57" aboveAverage="0" equalAverage="0" bottom="0" percent="0" rank="0" text="" dxfId="55">
      <formula>OR(($A45="Samstag"),($A45="Sonntag"))</formula>
    </cfRule>
  </conditionalFormatting>
  <conditionalFormatting sqref="H45:H49">
    <cfRule type="expression" priority="58" aboveAverage="0" equalAverage="0" bottom="0" percent="0" rank="0" text="" dxfId="56">
      <formula>OR(($A45="Samstag"),($A45="Sonntag"))</formula>
    </cfRule>
  </conditionalFormatting>
  <conditionalFormatting sqref="J30">
    <cfRule type="expression" priority="59" aboveAverage="0" equalAverage="0" bottom="0" percent="0" rank="0" text="" dxfId="57">
      <formula>OR(($A30="Samstag"),($A30="Sonntag"))</formula>
    </cfRule>
  </conditionalFormatting>
  <conditionalFormatting sqref="J30">
    <cfRule type="expression" priority="60" aboveAverage="0" equalAverage="0" bottom="0" percent="0" rank="0" text="" dxfId="58">
      <formula>OR(($A30="Samstag"),($A30="Sonntag"))</formula>
    </cfRule>
  </conditionalFormatting>
  <conditionalFormatting sqref="J50">
    <cfRule type="expression" priority="61" aboveAverage="0" equalAverage="0" bottom="0" percent="0" rank="0" text="" dxfId="59">
      <formula>OR(($A50="Samstag"),($A50="Sonntag"))</formula>
    </cfRule>
  </conditionalFormatting>
  <conditionalFormatting sqref="J50">
    <cfRule type="expression" priority="62" aboveAverage="0" equalAverage="0" bottom="0" percent="0" rank="0" text="" dxfId="60">
      <formula>OR(($A50="Samstag"),($A50="Sonntag"))</formula>
    </cfRule>
  </conditionalFormatting>
  <conditionalFormatting sqref="J44">
    <cfRule type="expression" priority="63" aboveAverage="0" equalAverage="0" bottom="0" percent="0" rank="0" text="" dxfId="61">
      <formula>OR(($A44="Samstag"),($A44="Sonntag"))</formula>
    </cfRule>
  </conditionalFormatting>
  <conditionalFormatting sqref="J30">
    <cfRule type="expression" priority="64" aboveAverage="0" equalAverage="0" bottom="0" percent="0" rank="0" text="" dxfId="62">
      <formula>OR(($A30="Samstag"),($A30="Sonntag"))</formula>
    </cfRule>
  </conditionalFormatting>
  <conditionalFormatting sqref="J22:J23">
    <cfRule type="expression" priority="65" aboveAverage="0" equalAverage="0" bottom="0" percent="0" rank="0" text="" dxfId="63">
      <formula>OR(($A22="Samstag"),($A22="Sonntag"))</formula>
    </cfRule>
  </conditionalFormatting>
  <conditionalFormatting sqref="J22">
    <cfRule type="expression" priority="66" aboveAverage="0" equalAverage="0" bottom="0" percent="0" rank="0" text="" dxfId="64">
      <formula>OR(($A22="Samstag"),($A22="Sonntag"))</formula>
    </cfRule>
  </conditionalFormatting>
  <conditionalFormatting sqref="J23">
    <cfRule type="expression" priority="67" aboveAverage="0" equalAverage="0" bottom="0" percent="0" rank="0" text="" dxfId="65">
      <formula>OR(($A23="Samstag"),($A23="Sonntag"))</formula>
    </cfRule>
  </conditionalFormatting>
  <conditionalFormatting sqref="J37">
    <cfRule type="expression" priority="68" aboveAverage="0" equalAverage="0" bottom="0" percent="0" rank="0" text="" dxfId="66">
      <formula>OR(($A37="Samstag"),($A37="Sonntag"))</formula>
    </cfRule>
  </conditionalFormatting>
  <conditionalFormatting sqref="J37">
    <cfRule type="expression" priority="69" aboveAverage="0" equalAverage="0" bottom="0" percent="0" rank="0" text="" dxfId="67">
      <formula>OR(($A37="Samstag"),($A37="Sonntag"))</formula>
    </cfRule>
  </conditionalFormatting>
  <conditionalFormatting sqref="J37">
    <cfRule type="expression" priority="70" aboveAverage="0" equalAverage="0" bottom="0" percent="0" rank="0" text="" dxfId="68">
      <formula>OR(($A37="Samstag"),($A37="Sonntag"))</formula>
    </cfRule>
  </conditionalFormatting>
  <conditionalFormatting sqref="J44">
    <cfRule type="expression" priority="71" aboveAverage="0" equalAverage="0" bottom="0" percent="0" rank="0" text="" dxfId="69">
      <formula>OR(($A44="Samstag"),($A44="Sonntag"))</formula>
    </cfRule>
  </conditionalFormatting>
  <conditionalFormatting sqref="J44">
    <cfRule type="expression" priority="72" aboveAverage="0" equalAverage="0" bottom="0" percent="0" rank="0" text="" dxfId="70">
      <formula>OR(($A44="Samstag"),($A44="Sonntag"))</formula>
    </cfRule>
  </conditionalFormatting>
  <conditionalFormatting sqref="J20">
    <cfRule type="expression" priority="73" aboveAverage="0" equalAverage="0" bottom="0" percent="0" rank="0" text="" dxfId="71">
      <formula>OR(($A20="Samstag"),($A20="Sonntag"))</formula>
    </cfRule>
  </conditionalFormatting>
  <conditionalFormatting sqref="J20">
    <cfRule type="expression" priority="74" aboveAverage="0" equalAverage="0" bottom="0" percent="0" rank="0" text="" dxfId="72">
      <formula>OR(($A20="Samstag"),($A20="Sonntag"))</formula>
    </cfRule>
  </conditionalFormatting>
  <conditionalFormatting sqref="J29">
    <cfRule type="expression" priority="75" aboveAverage="0" equalAverage="0" bottom="0" percent="0" rank="0" text="" dxfId="73">
      <formula>OR(($A29="Samstag"),($A29="Sonntag"))</formula>
    </cfRule>
  </conditionalFormatting>
  <conditionalFormatting sqref="J29">
    <cfRule type="expression" priority="76" aboveAverage="0" equalAverage="0" bottom="0" percent="0" rank="0" text="" dxfId="74">
      <formula>OR(($A29="Samstag"),($A29="Sonntag"))</formula>
    </cfRule>
  </conditionalFormatting>
  <conditionalFormatting sqref="J36">
    <cfRule type="expression" priority="77" aboveAverage="0" equalAverage="0" bottom="0" percent="0" rank="0" text="" dxfId="75">
      <formula>OR(($A36="Samstag"),($A36="Sonntag"))</formula>
    </cfRule>
  </conditionalFormatting>
  <conditionalFormatting sqref="J36">
    <cfRule type="expression" priority="78" aboveAverage="0" equalAverage="0" bottom="0" percent="0" rank="0" text="" dxfId="76">
      <formula>OR(($A36="Samstag"),($A36="Sonntag"))</formula>
    </cfRule>
  </conditionalFormatting>
  <conditionalFormatting sqref="J43">
    <cfRule type="expression" priority="79" aboveAverage="0" equalAverage="0" bottom="0" percent="0" rank="0" text="" dxfId="77">
      <formula>OR(($A43="Samstag"),($A43="Sonntag"))</formula>
    </cfRule>
  </conditionalFormatting>
  <conditionalFormatting sqref="J43">
    <cfRule type="expression" priority="80" aboveAverage="0" equalAverage="0" bottom="0" percent="0" rank="0" text="" dxfId="78">
      <formula>OR(($A43="Samstag"),($A43="Sonntag"))</formula>
    </cfRule>
  </conditionalFormatting>
  <conditionalFormatting sqref="J38:J42">
    <cfRule type="expression" priority="81" aboveAverage="0" equalAverage="0" bottom="0" percent="0" rank="0" text="" dxfId="79">
      <formula>OR(($A38="Samstag"),($A38="Sonntag"))</formula>
    </cfRule>
  </conditionalFormatting>
  <conditionalFormatting sqref="J38:J42">
    <cfRule type="expression" priority="82" aboveAverage="0" equalAverage="0" bottom="0" percent="0" rank="0" text="" dxfId="80">
      <formula>OR(($A38="Samstag"),($A38="Sonntag"))</formula>
    </cfRule>
  </conditionalFormatting>
  <conditionalFormatting sqref="J21">
    <cfRule type="expression" priority="83" aboveAverage="0" equalAverage="0" bottom="0" percent="0" rank="0" text="" dxfId="81">
      <formula>OR(($A21="Samstag"),($A21="Sonntag"))</formula>
    </cfRule>
  </conditionalFormatting>
  <conditionalFormatting sqref="J21">
    <cfRule type="expression" priority="84" aboveAverage="0" equalAverage="0" bottom="0" percent="0" rank="0" text="" dxfId="82">
      <formula>OR(($A21="Samstag"),($A21="Sonntag"))</formula>
    </cfRule>
  </conditionalFormatting>
  <conditionalFormatting sqref="J24:J28">
    <cfRule type="expression" priority="85" aboveAverage="0" equalAverage="0" bottom="0" percent="0" rank="0" text="" dxfId="83">
      <formula>OR(($A24="Samstag"),($A24="Sonntag"))</formula>
    </cfRule>
  </conditionalFormatting>
  <conditionalFormatting sqref="J24:J28">
    <cfRule type="expression" priority="86" aboveAverage="0" equalAverage="0" bottom="0" percent="0" rank="0" text="" dxfId="84">
      <formula>OR(($A24="Samstag"),($A24="Sonntag"))</formula>
    </cfRule>
  </conditionalFormatting>
  <conditionalFormatting sqref="J31:J35">
    <cfRule type="expression" priority="87" aboveAverage="0" equalAverage="0" bottom="0" percent="0" rank="0" text="" dxfId="85">
      <formula>OR(($A31="Samstag"),($A31="Sonntag"))</formula>
    </cfRule>
  </conditionalFormatting>
  <conditionalFormatting sqref="J31:J35">
    <cfRule type="expression" priority="88" aboveAverage="0" equalAverage="0" bottom="0" percent="0" rank="0" text="" dxfId="86">
      <formula>OR(($A31="Samstag"),($A31="Sonntag"))</formula>
    </cfRule>
  </conditionalFormatting>
  <conditionalFormatting sqref="J45:J49">
    <cfRule type="expression" priority="89" aboveAverage="0" equalAverage="0" bottom="0" percent="0" rank="0" text="" dxfId="87">
      <formula>OR(($A45="Samstag"),($A45="Sonntag"))</formula>
    </cfRule>
  </conditionalFormatting>
  <conditionalFormatting sqref="J45:J49">
    <cfRule type="expression" priority="90" aboveAverage="0" equalAverage="0" bottom="0" percent="0" rank="0" text="" dxfId="88">
      <formula>OR(($A45="Samstag"),($A45="Sonntag"))</formula>
    </cfRule>
  </conditionalFormatting>
  <conditionalFormatting sqref="K30">
    <cfRule type="expression" priority="91" aboveAverage="0" equalAverage="0" bottom="0" percent="0" rank="0" text="" dxfId="89">
      <formula>OR(($A30="Samstag"),($A30="Sonntag"))</formula>
    </cfRule>
  </conditionalFormatting>
  <conditionalFormatting sqref="K30">
    <cfRule type="expression" priority="92" aboveAverage="0" equalAverage="0" bottom="0" percent="0" rank="0" text="" dxfId="90">
      <formula>OR(($A30="Samstag"),($A30="Sonntag"))</formula>
    </cfRule>
  </conditionalFormatting>
  <conditionalFormatting sqref="K50">
    <cfRule type="expression" priority="93" aboveAverage="0" equalAverage="0" bottom="0" percent="0" rank="0" text="" dxfId="91">
      <formula>OR(($A50="Samstag"),($A50="Sonntag"))</formula>
    </cfRule>
  </conditionalFormatting>
  <conditionalFormatting sqref="K50">
    <cfRule type="expression" priority="94" aboveAverage="0" equalAverage="0" bottom="0" percent="0" rank="0" text="" dxfId="92">
      <formula>OR(($A50="Samstag"),($A50="Sonntag"))</formula>
    </cfRule>
  </conditionalFormatting>
  <conditionalFormatting sqref="K44">
    <cfRule type="expression" priority="95" aboveAverage="0" equalAverage="0" bottom="0" percent="0" rank="0" text="" dxfId="93">
      <formula>OR(($A44="Samstag"),($A44="Sonntag"))</formula>
    </cfRule>
  </conditionalFormatting>
  <conditionalFormatting sqref="K30">
    <cfRule type="expression" priority="96" aboveAverage="0" equalAverage="0" bottom="0" percent="0" rank="0" text="" dxfId="94">
      <formula>OR(($A30="Samstag"),($A30="Sonntag"))</formula>
    </cfRule>
  </conditionalFormatting>
  <conditionalFormatting sqref="K22:K23">
    <cfRule type="expression" priority="97" aboveAverage="0" equalAverage="0" bottom="0" percent="0" rank="0" text="" dxfId="95">
      <formula>OR(($A22="Samstag"),($A22="Sonntag"))</formula>
    </cfRule>
  </conditionalFormatting>
  <conditionalFormatting sqref="K22">
    <cfRule type="expression" priority="98" aboveAverage="0" equalAverage="0" bottom="0" percent="0" rank="0" text="" dxfId="96">
      <formula>OR(($A22="Samstag"),($A22="Sonntag"))</formula>
    </cfRule>
  </conditionalFormatting>
  <conditionalFormatting sqref="K23">
    <cfRule type="expression" priority="99" aboveAverage="0" equalAverage="0" bottom="0" percent="0" rank="0" text="" dxfId="97">
      <formula>OR(($A23="Samstag"),($A23="Sonntag"))</formula>
    </cfRule>
  </conditionalFormatting>
  <conditionalFormatting sqref="K37">
    <cfRule type="expression" priority="100" aboveAverage="0" equalAverage="0" bottom="0" percent="0" rank="0" text="" dxfId="98">
      <formula>OR(($A37="Samstag"),($A37="Sonntag"))</formula>
    </cfRule>
  </conditionalFormatting>
  <conditionalFormatting sqref="K37">
    <cfRule type="expression" priority="101" aboveAverage="0" equalAverage="0" bottom="0" percent="0" rank="0" text="" dxfId="99">
      <formula>OR(($A37="Samstag"),($A37="Sonntag"))</formula>
    </cfRule>
  </conditionalFormatting>
  <conditionalFormatting sqref="K37">
    <cfRule type="expression" priority="102" aboveAverage="0" equalAverage="0" bottom="0" percent="0" rank="0" text="" dxfId="100">
      <formula>OR(($A37="Samstag"),($A37="Sonntag"))</formula>
    </cfRule>
  </conditionalFormatting>
  <conditionalFormatting sqref="K44">
    <cfRule type="expression" priority="103" aboveAverage="0" equalAverage="0" bottom="0" percent="0" rank="0" text="" dxfId="101">
      <formula>OR(($A44="Samstag"),($A44="Sonntag"))</formula>
    </cfRule>
  </conditionalFormatting>
  <conditionalFormatting sqref="K44">
    <cfRule type="expression" priority="104" aboveAverage="0" equalAverage="0" bottom="0" percent="0" rank="0" text="" dxfId="102">
      <formula>OR(($A44="Samstag"),($A44="Sonntag"))</formula>
    </cfRule>
  </conditionalFormatting>
  <conditionalFormatting sqref="K20">
    <cfRule type="expression" priority="105" aboveAverage="0" equalAverage="0" bottom="0" percent="0" rank="0" text="" dxfId="103">
      <formula>OR(($A20="Samstag"),($A20="Sonntag"))</formula>
    </cfRule>
  </conditionalFormatting>
  <conditionalFormatting sqref="K20">
    <cfRule type="expression" priority="106" aboveAverage="0" equalAverage="0" bottom="0" percent="0" rank="0" text="" dxfId="104">
      <formula>OR(($A20="Samstag"),($A20="Sonntag"))</formula>
    </cfRule>
  </conditionalFormatting>
  <conditionalFormatting sqref="K29">
    <cfRule type="expression" priority="107" aboveAverage="0" equalAverage="0" bottom="0" percent="0" rank="0" text="" dxfId="105">
      <formula>OR(($A29="Samstag"),($A29="Sonntag"))</formula>
    </cfRule>
  </conditionalFormatting>
  <conditionalFormatting sqref="K29">
    <cfRule type="expression" priority="108" aboveAverage="0" equalAverage="0" bottom="0" percent="0" rank="0" text="" dxfId="106">
      <formula>OR(($A29="Samstag"),($A29="Sonntag"))</formula>
    </cfRule>
  </conditionalFormatting>
  <conditionalFormatting sqref="K36">
    <cfRule type="expression" priority="109" aboveAverage="0" equalAverage="0" bottom="0" percent="0" rank="0" text="" dxfId="107">
      <formula>OR(($A36="Samstag"),($A36="Sonntag"))</formula>
    </cfRule>
  </conditionalFormatting>
  <conditionalFormatting sqref="K36">
    <cfRule type="expression" priority="110" aboveAverage="0" equalAverage="0" bottom="0" percent="0" rank="0" text="" dxfId="108">
      <formula>OR(($A36="Samstag"),($A36="Sonntag"))</formula>
    </cfRule>
  </conditionalFormatting>
  <conditionalFormatting sqref="K43">
    <cfRule type="expression" priority="111" aboveAverage="0" equalAverage="0" bottom="0" percent="0" rank="0" text="" dxfId="109">
      <formula>OR(($A43="Samstag"),($A43="Sonntag"))</formula>
    </cfRule>
  </conditionalFormatting>
  <conditionalFormatting sqref="K43">
    <cfRule type="expression" priority="112" aboveAverage="0" equalAverage="0" bottom="0" percent="0" rank="0" text="" dxfId="110">
      <formula>OR(($A43="Samstag"),($A43="Sonntag"))</formula>
    </cfRule>
  </conditionalFormatting>
  <conditionalFormatting sqref="K38:K42">
    <cfRule type="expression" priority="113" aboveAverage="0" equalAverage="0" bottom="0" percent="0" rank="0" text="" dxfId="111">
      <formula>OR(($A38="Samstag"),($A38="Sonntag"))</formula>
    </cfRule>
  </conditionalFormatting>
  <conditionalFormatting sqref="K38:K42">
    <cfRule type="expression" priority="114" aboveAverage="0" equalAverage="0" bottom="0" percent="0" rank="0" text="" dxfId="112">
      <formula>OR(($A38="Samstag"),($A38="Sonntag"))</formula>
    </cfRule>
  </conditionalFormatting>
  <conditionalFormatting sqref="K21">
    <cfRule type="expression" priority="115" aboveAverage="0" equalAverage="0" bottom="0" percent="0" rank="0" text="" dxfId="113">
      <formula>OR(($A21="Samstag"),($A21="Sonntag"))</formula>
    </cfRule>
  </conditionalFormatting>
  <conditionalFormatting sqref="K21">
    <cfRule type="expression" priority="116" aboveAverage="0" equalAverage="0" bottom="0" percent="0" rank="0" text="" dxfId="114">
      <formula>OR(($A21="Samstag"),($A21="Sonntag"))</formula>
    </cfRule>
  </conditionalFormatting>
  <conditionalFormatting sqref="K24:K28">
    <cfRule type="expression" priority="117" aboveAverage="0" equalAverage="0" bottom="0" percent="0" rank="0" text="" dxfId="115">
      <formula>OR(($A24="Samstag"),($A24="Sonntag"))</formula>
    </cfRule>
  </conditionalFormatting>
  <conditionalFormatting sqref="K24:K28">
    <cfRule type="expression" priority="118" aboveAverage="0" equalAverage="0" bottom="0" percent="0" rank="0" text="" dxfId="116">
      <formula>OR(($A24="Samstag"),($A24="Sonntag"))</formula>
    </cfRule>
  </conditionalFormatting>
  <conditionalFormatting sqref="K31:K35">
    <cfRule type="expression" priority="119" aboveAverage="0" equalAverage="0" bottom="0" percent="0" rank="0" text="" dxfId="117">
      <formula>OR(($A31="Samstag"),($A31="Sonntag"))</formula>
    </cfRule>
  </conditionalFormatting>
  <conditionalFormatting sqref="K31:K35">
    <cfRule type="expression" priority="120" aboveAverage="0" equalAverage="0" bottom="0" percent="0" rank="0" text="" dxfId="118">
      <formula>OR(($A31="Samstag"),($A31="Sonntag"))</formula>
    </cfRule>
  </conditionalFormatting>
  <conditionalFormatting sqref="K45:K49">
    <cfRule type="expression" priority="121" aboveAverage="0" equalAverage="0" bottom="0" percent="0" rank="0" text="" dxfId="119">
      <formula>OR(($A45="Samstag"),($A45="Sonntag"))</formula>
    </cfRule>
  </conditionalFormatting>
  <conditionalFormatting sqref="K45:K49">
    <cfRule type="expression" priority="122" aboveAverage="0" equalAverage="0" bottom="0" percent="0" rank="0" text="" dxfId="120">
      <formula>OR(($A45="Samstag"),($A45="Sonntag"))</formula>
    </cfRule>
  </conditionalFormatting>
  <conditionalFormatting sqref="N11;N15">
    <cfRule type="cellIs" priority="123" operator="equal" aboveAverage="0" equalAverage="0" bottom="0" percent="0" rank="0" text="" dxfId="121">
      <formula>0</formula>
    </cfRule>
  </conditionalFormatting>
  <conditionalFormatting sqref="N11">
    <cfRule type="cellIs" priority="124" operator="equal" aboveAverage="0" equalAverage="0" bottom="0" percent="0" rank="0" text="" dxfId="122">
      <formula>$F$10</formula>
    </cfRule>
    <cfRule type="cellIs" priority="125" operator="notEqual" aboveAverage="0" equalAverage="0" bottom="0" percent="0" rank="0" text="" dxfId="123">
      <formula>$F$10</formula>
    </cfRule>
  </conditionalFormatting>
  <conditionalFormatting sqref="N15">
    <cfRule type="cellIs" priority="126" operator="notEqual" aboveAverage="0" equalAverage="0" bottom="0" percent="0" rank="0" text="" dxfId="124">
      <formula>$F$14</formula>
    </cfRule>
    <cfRule type="cellIs" priority="127" operator="equal" aboveAverage="0" equalAverage="0" bottom="0" percent="0" rank="0" text="" dxfId="125">
      <formula>$F$14</formula>
    </cfRule>
  </conditionalFormatting>
  <conditionalFormatting sqref="I20:I50">
    <cfRule type="expression" priority="128" aboveAverage="0" equalAverage="0" bottom="0" percent="0" rank="0" text="" dxfId="126">
      <formula>OR(($A20="Samstag"),($A20="Sonntag"))</formula>
    </cfRule>
  </conditionalFormatting>
  <conditionalFormatting sqref="I20:I50">
    <cfRule type="expression" priority="129" aboveAverage="0" equalAverage="0" bottom="0" percent="0" rank="0" text="" dxfId="127">
      <formula>OR(($A20="Samstag"),($A20="Sonntag"))</formula>
    </cfRule>
  </conditionalFormatting>
  <conditionalFormatting sqref="E20:E50">
    <cfRule type="expression" priority="130" aboveAverage="0" equalAverage="0" bottom="0" percent="0" rank="0" text="" dxfId="128">
      <formula>OR(($A20="Samstag"),($A20="Sonntag"))</formula>
    </cfRule>
  </conditionalFormatting>
  <dataValidations count="7">
    <dataValidation allowBlank="true" operator="between" showDropDown="false" showErrorMessage="true" showInputMessage="true" sqref="E15:F15" type="list">
      <formula1>$B$20:$B$50</formula1>
      <formula2>0</formula2>
    </dataValidation>
    <dataValidation allowBlank="true" error="Bitte geben Sie eine Dezimalzahl ein." errorTitle="Eingabefehler" operator="between" showDropDown="false" showErrorMessage="true" showInputMessage="true" sqref="M7" type="decimal">
      <formula1>-1000</formula1>
      <formula2>1000</formula2>
    </dataValidation>
    <dataValidation allowBlank="false" operator="between" showDropDown="false" showErrorMessage="true" showInputMessage="true" sqref="G8:I8" type="none">
      <formula1>0</formula1>
      <formula2>0</formula2>
    </dataValidation>
    <dataValidation allowBlank="true" operator="between" showDropDown="false" showErrorMessage="true" showInputMessage="true" sqref="I10:M10 I14:M14" type="decimal">
      <formula1>$AA$33</formula1>
      <formula2>$AA$34</formula2>
    </dataValidation>
    <dataValidation allowBlank="true" error="Bitte geben Sie eine Uhrzeit im Dezimalformat ( hh,mm ) zwischen 0,00 und 23,59 ein." errorTitle="Eingabefehler" operator="between" showDropDown="false" showErrorMessage="true" showInputMessage="true" sqref="F20:H50" type="decimal">
      <formula1>0</formula1>
      <formula2>23.59</formula2>
    </dataValidation>
    <dataValidation allowBlank="true" error="Bitte geben Sie eine positive Dezimalzahl ein." errorTitle="Eingabefehler" operator="between" showDropDown="false" showErrorMessage="true" showInputMessage="true" sqref="D20:D50" type="decimal">
      <formula1>0</formula1>
      <formula2>20</formula2>
    </dataValidation>
    <dataValidation allowBlank="true" operator="between" showDropDown="false" showErrorMessage="true" showInputMessage="true" sqref="C20:C50" type="list">
      <formula1>Vorgaben</formula1>
      <formula2>0</formula2>
    </dataValidation>
  </dataValidations>
  <printOptions headings="false" gridLines="false" gridLinesSet="true" horizontalCentered="false" verticalCentered="false"/>
  <pageMargins left="0.433333333333333" right="0.236111111111111" top="0.7375" bottom="0.540277777777778" header="0.4" footer="0.315277777777778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&amp;L&amp;8FeU-SH31-2015&amp;R&amp;8Arbeitszeitkonto - Stand: 15.04.2015</oddFooter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60"/>
  <sheetViews>
    <sheetView windowProtection="false" showFormulas="false" showGridLines="false" showRowColHeaders="false" showZeros="true" rightToLeft="false" tabSelected="false" showOutlineSymbols="true" defaultGridColor="true" view="normal" topLeftCell="A1" colorId="64" zoomScale="110" zoomScaleNormal="110" zoomScalePageLayoutView="55" workbookViewId="0">
      <selection pane="topLeft" activeCell="K11" activeCellId="0" sqref="K11"/>
    </sheetView>
  </sheetViews>
  <sheetFormatPr defaultRowHeight="12.8"/>
  <cols>
    <col collapsed="false" hidden="false" max="1" min="1" style="1" width="5.03643724696356"/>
    <col collapsed="false" hidden="false" max="2" min="2" style="2" width="7.2834008097166"/>
    <col collapsed="false" hidden="false" max="3" min="3" style="2" width="7.49797570850202"/>
    <col collapsed="false" hidden="false" max="8" min="4" style="2" width="7.81781376518219"/>
    <col collapsed="false" hidden="false" max="13" min="9" style="2" width="8.1417004048583"/>
    <col collapsed="false" hidden="false" max="14" min="14" style="2" width="7.49797570850202"/>
    <col collapsed="false" hidden="false" max="15" min="15" style="2" width="10.0688259109312"/>
    <col collapsed="false" hidden="false" max="16" min="16" style="3" width="7.49797570850202"/>
    <col collapsed="false" hidden="false" max="17" min="17" style="3" width="5.03643724696356"/>
    <col collapsed="false" hidden="false" max="18" min="18" style="1" width="10.1781376518219"/>
    <col collapsed="false" hidden="false" max="19" min="19" style="1" width="7.71255060728745"/>
    <col collapsed="false" hidden="false" max="20" min="20" style="1" width="7.2834008097166"/>
    <col collapsed="false" hidden="false" max="21" min="21" style="1" width="7.39271255060729"/>
    <col collapsed="false" hidden="false" max="22" min="22" style="1" width="7.92712550607287"/>
    <col collapsed="false" hidden="false" max="23" min="23" style="1" width="7.71255060728745"/>
    <col collapsed="false" hidden="false" max="24" min="24" style="1" width="8.24696356275304"/>
    <col collapsed="false" hidden="false" max="25" min="25" style="1" width="9.85425101214575"/>
    <col collapsed="false" hidden="false" max="26" min="26" style="1" width="7.2834008097166"/>
    <col collapsed="false" hidden="false" max="27" min="27" style="4" width="10.497975708502"/>
    <col collapsed="false" hidden="false" max="28" min="28" style="4" width="8.35627530364373"/>
    <col collapsed="false" hidden="false" max="29" min="29" style="1" width="11.1417004048583"/>
    <col collapsed="false" hidden="true" max="31" min="30" style="5" width="0"/>
    <col collapsed="false" hidden="true" max="34" min="32" style="6" width="0"/>
    <col collapsed="false" hidden="true" max="1025" min="35" style="7" width="0"/>
  </cols>
  <sheetData>
    <row r="1" customFormat="false" ht="11.25" hidden="false" customHeight="true" outlineLevel="0" collapsed="false">
      <c r="A1" s="0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9"/>
      <c r="Q1" s="9"/>
      <c r="R1" s="10"/>
      <c r="S1" s="10"/>
      <c r="T1" s="10"/>
      <c r="U1" s="1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8.75" hidden="false" customHeight="true" outlineLevel="0" collapsed="false">
      <c r="A2" s="0"/>
      <c r="B2" s="11" t="s">
        <v>0</v>
      </c>
      <c r="C2" s="11"/>
      <c r="D2" s="11"/>
      <c r="E2" s="11"/>
      <c r="F2" s="11"/>
      <c r="G2" s="11"/>
      <c r="H2" s="11"/>
      <c r="I2" s="11" t="s">
        <v>65</v>
      </c>
      <c r="J2" s="11"/>
      <c r="K2" s="12" t="n">
        <v>2018</v>
      </c>
      <c r="L2" s="13"/>
      <c r="M2" s="13"/>
      <c r="N2" s="13"/>
      <c r="O2" s="13"/>
      <c r="P2" s="14"/>
      <c r="Q2" s="9"/>
      <c r="R2" s="10"/>
      <c r="S2" s="10"/>
      <c r="T2" s="10"/>
      <c r="U2" s="1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1.25" hidden="false" customHeight="true" outlineLevel="0" collapsed="false">
      <c r="A3" s="0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9"/>
      <c r="Q3" s="9"/>
      <c r="R3" s="10"/>
      <c r="S3" s="10"/>
      <c r="T3" s="10"/>
      <c r="U3" s="1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5" hidden="false" customHeight="true" outlineLevel="0" collapsed="false">
      <c r="A4" s="0"/>
      <c r="B4" s="16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8"/>
      <c r="Q4" s="9"/>
      <c r="R4" s="10"/>
      <c r="S4" s="10"/>
      <c r="T4" s="10"/>
      <c r="U4" s="1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22.5" hidden="false" customHeight="true" outlineLevel="0" collapsed="false">
      <c r="A5" s="0"/>
      <c r="B5" s="19"/>
      <c r="C5" s="20" t="s">
        <v>2</v>
      </c>
      <c r="D5" s="21"/>
      <c r="E5" s="22" t="str">
        <f aca="false">August!E5</f>
        <v>Pritzel-Hentley, Kyra</v>
      </c>
      <c r="F5" s="22"/>
      <c r="G5" s="22"/>
      <c r="H5" s="22"/>
      <c r="I5" s="23"/>
      <c r="J5" s="20" t="s">
        <v>4</v>
      </c>
      <c r="K5" s="23"/>
      <c r="L5" s="0"/>
      <c r="M5" s="22" t="str">
        <f aca="false">August!M5</f>
        <v>Citec</v>
      </c>
      <c r="N5" s="22"/>
      <c r="O5" s="22"/>
      <c r="P5" s="24"/>
      <c r="Q5" s="25"/>
      <c r="R5" s="26"/>
      <c r="S5" s="4"/>
      <c r="T5" s="4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5" hidden="false" customHeight="false" outlineLevel="0" collapsed="false">
      <c r="A6" s="0"/>
      <c r="B6" s="27"/>
      <c r="C6" s="28"/>
      <c r="D6" s="28"/>
      <c r="E6" s="28"/>
      <c r="F6" s="28"/>
      <c r="G6" s="29"/>
      <c r="H6" s="29"/>
      <c r="I6" s="23"/>
      <c r="J6" s="23"/>
      <c r="K6" s="0"/>
      <c r="L6" s="0"/>
      <c r="M6" s="0"/>
      <c r="N6" s="0"/>
      <c r="O6" s="0"/>
      <c r="P6" s="3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22.5" hidden="false" customHeight="true" outlineLevel="0" collapsed="false">
      <c r="A7" s="0"/>
      <c r="B7" s="19"/>
      <c r="C7" s="20" t="s">
        <v>6</v>
      </c>
      <c r="D7" s="23"/>
      <c r="E7" s="31"/>
      <c r="F7" s="31"/>
      <c r="G7" s="31"/>
      <c r="H7" s="31"/>
      <c r="I7" s="23"/>
      <c r="J7" s="20" t="s">
        <v>7</v>
      </c>
      <c r="K7" s="23"/>
      <c r="L7" s="0"/>
      <c r="M7" s="32" t="n">
        <f aca="false">August!K52</f>
        <v>-34</v>
      </c>
      <c r="N7" s="32"/>
      <c r="O7" s="32"/>
      <c r="P7" s="3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5" hidden="false" customHeight="false" outlineLevel="0" collapsed="false">
      <c r="A8" s="0"/>
      <c r="B8" s="33"/>
      <c r="C8" s="20"/>
      <c r="D8" s="20"/>
      <c r="E8" s="20"/>
      <c r="F8" s="28"/>
      <c r="G8" s="34"/>
      <c r="H8" s="34"/>
      <c r="I8" s="34"/>
      <c r="J8" s="0"/>
      <c r="K8" s="0"/>
      <c r="L8" s="0"/>
      <c r="M8" s="0"/>
      <c r="N8" s="0"/>
      <c r="O8" s="0"/>
      <c r="P8" s="30"/>
      <c r="Q8" s="35"/>
      <c r="R8" s="4"/>
      <c r="S8" s="4"/>
      <c r="T8" s="4"/>
      <c r="U8" s="4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5" hidden="false" customHeight="true" outlineLevel="0" collapsed="false">
      <c r="A9" s="0"/>
      <c r="B9" s="36"/>
      <c r="C9" s="37"/>
      <c r="D9" s="38"/>
      <c r="E9" s="38"/>
      <c r="F9" s="39"/>
      <c r="G9" s="39"/>
      <c r="H9" s="40" t="s">
        <v>8</v>
      </c>
      <c r="I9" s="41" t="s">
        <v>9</v>
      </c>
      <c r="J9" s="42" t="s">
        <v>10</v>
      </c>
      <c r="K9" s="43" t="s">
        <v>11</v>
      </c>
      <c r="L9" s="41" t="s">
        <v>12</v>
      </c>
      <c r="M9" s="41" t="s">
        <v>13</v>
      </c>
      <c r="N9" s="44"/>
      <c r="O9" s="45"/>
      <c r="P9" s="3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22.5" hidden="false" customHeight="true" outlineLevel="0" collapsed="false">
      <c r="A10" s="0"/>
      <c r="B10" s="36"/>
      <c r="C10" s="33" t="s">
        <v>14</v>
      </c>
      <c r="D10" s="46"/>
      <c r="E10" s="47"/>
      <c r="F10" s="48" t="n">
        <f aca="false">August!F10</f>
        <v>10</v>
      </c>
      <c r="G10" s="8"/>
      <c r="H10" s="49" t="s">
        <v>15</v>
      </c>
      <c r="I10" s="50" t="n">
        <f aca="false">$F$10/5</f>
        <v>2</v>
      </c>
      <c r="J10" s="51" t="n">
        <f aca="false">$F$10/5</f>
        <v>2</v>
      </c>
      <c r="K10" s="51" t="n">
        <f aca="false">$F$10/5</f>
        <v>2</v>
      </c>
      <c r="L10" s="51" t="n">
        <f aca="false">$F$10/5</f>
        <v>2</v>
      </c>
      <c r="M10" s="52" t="n">
        <f aca="false">$F$10/5</f>
        <v>2</v>
      </c>
      <c r="N10" s="53" t="s">
        <v>16</v>
      </c>
      <c r="O10" s="45"/>
      <c r="P10" s="3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22.5" hidden="false" customHeight="true" outlineLevel="0" collapsed="false">
      <c r="A11" s="0"/>
      <c r="B11" s="36"/>
      <c r="C11" s="54"/>
      <c r="D11" s="55"/>
      <c r="E11" s="55"/>
      <c r="F11" s="56"/>
      <c r="G11" s="56"/>
      <c r="H11" s="57" t="s">
        <v>17</v>
      </c>
      <c r="I11" s="58"/>
      <c r="J11" s="59"/>
      <c r="K11" s="59"/>
      <c r="L11" s="59"/>
      <c r="M11" s="60"/>
      <c r="N11" s="61" t="n">
        <f aca="false">SUM(I11:M11)</f>
        <v>0</v>
      </c>
      <c r="O11" s="45"/>
      <c r="P11" s="3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8.75" hidden="false" customHeight="true" outlineLevel="0" collapsed="false">
      <c r="A12" s="0"/>
      <c r="B12" s="36"/>
      <c r="C12" s="62" t="s">
        <v>18</v>
      </c>
      <c r="D12" s="20"/>
      <c r="E12" s="63"/>
      <c r="F12" s="64"/>
      <c r="G12" s="64"/>
      <c r="H12" s="0"/>
      <c r="I12" s="0"/>
      <c r="J12" s="0"/>
      <c r="K12" s="0"/>
      <c r="L12" s="0"/>
      <c r="M12" s="0"/>
      <c r="N12" s="0"/>
      <c r="O12" s="45"/>
      <c r="P12" s="3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5" hidden="false" customHeight="true" outlineLevel="0" collapsed="false">
      <c r="A13" s="0"/>
      <c r="B13" s="36"/>
      <c r="C13" s="65"/>
      <c r="D13" s="66"/>
      <c r="E13" s="67"/>
      <c r="F13" s="67"/>
      <c r="G13" s="68"/>
      <c r="H13" s="69" t="s">
        <v>19</v>
      </c>
      <c r="I13" s="70" t="s">
        <v>9</v>
      </c>
      <c r="J13" s="71" t="s">
        <v>10</v>
      </c>
      <c r="K13" s="72" t="s">
        <v>11</v>
      </c>
      <c r="L13" s="70" t="s">
        <v>12</v>
      </c>
      <c r="M13" s="70" t="s">
        <v>13</v>
      </c>
      <c r="N13" s="73"/>
      <c r="O13" s="45"/>
      <c r="P13" s="3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23.25" hidden="false" customHeight="true" outlineLevel="0" collapsed="false">
      <c r="A14" s="0"/>
      <c r="B14" s="36"/>
      <c r="C14" s="74" t="s">
        <v>20</v>
      </c>
      <c r="D14" s="75"/>
      <c r="E14" s="75"/>
      <c r="F14" s="76"/>
      <c r="G14" s="77"/>
      <c r="H14" s="78" t="s">
        <v>15</v>
      </c>
      <c r="I14" s="79" t="n">
        <f aca="false">$F$14/5</f>
        <v>0</v>
      </c>
      <c r="J14" s="80" t="n">
        <f aca="false">$F$14/5</f>
        <v>0</v>
      </c>
      <c r="K14" s="80" t="n">
        <f aca="false">$F$14/5</f>
        <v>0</v>
      </c>
      <c r="L14" s="80" t="n">
        <f aca="false">$F$14/5</f>
        <v>0</v>
      </c>
      <c r="M14" s="81" t="n">
        <f aca="false">$F$14/5</f>
        <v>0</v>
      </c>
      <c r="N14" s="82" t="s">
        <v>16</v>
      </c>
      <c r="O14" s="45"/>
      <c r="P14" s="3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22.5" hidden="false" customHeight="true" outlineLevel="0" collapsed="false">
      <c r="A15" s="0"/>
      <c r="B15" s="36"/>
      <c r="C15" s="83" t="s">
        <v>21</v>
      </c>
      <c r="D15" s="84"/>
      <c r="E15" s="85"/>
      <c r="F15" s="85"/>
      <c r="G15" s="86" t="n">
        <f aca="false">IF($E$15&lt;&gt;0,TRUE(),FALSE())</f>
        <v>0</v>
      </c>
      <c r="H15" s="87" t="s">
        <v>17</v>
      </c>
      <c r="I15" s="88"/>
      <c r="J15" s="89"/>
      <c r="K15" s="89"/>
      <c r="L15" s="89"/>
      <c r="M15" s="90"/>
      <c r="N15" s="91" t="n">
        <f aca="false">SUM(I15:M15)</f>
        <v>0</v>
      </c>
      <c r="O15" s="45"/>
      <c r="P15" s="3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5" hidden="false" customHeight="false" outlineLevel="0" collapsed="false">
      <c r="A16" s="0"/>
      <c r="B16" s="92"/>
      <c r="C16" s="93"/>
      <c r="D16" s="94"/>
      <c r="E16" s="94"/>
      <c r="F16" s="94"/>
      <c r="G16" s="94"/>
      <c r="H16" s="94"/>
      <c r="I16" s="94"/>
      <c r="J16" s="94"/>
      <c r="K16" s="95"/>
      <c r="L16" s="95"/>
      <c r="M16" s="95"/>
      <c r="N16" s="95"/>
      <c r="O16" s="95"/>
      <c r="P16" s="96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5" hidden="false" customHeight="false" outlineLevel="0" collapsed="false">
      <c r="A17" s="97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s="108" customFormat="true" ht="18.75" hidden="false" customHeight="true" outlineLevel="0" collapsed="false">
      <c r="A18" s="98"/>
      <c r="B18" s="99"/>
      <c r="C18" s="100" t="s">
        <v>22</v>
      </c>
      <c r="D18" s="100"/>
      <c r="E18" s="100"/>
      <c r="F18" s="101" t="s">
        <v>23</v>
      </c>
      <c r="G18" s="101"/>
      <c r="H18" s="101"/>
      <c r="I18" s="102" t="s">
        <v>24</v>
      </c>
      <c r="J18" s="102"/>
      <c r="K18" s="102"/>
      <c r="L18" s="102"/>
      <c r="M18" s="102"/>
      <c r="N18" s="102"/>
      <c r="O18" s="102"/>
      <c r="P18" s="102"/>
      <c r="Q18" s="103"/>
      <c r="R18" s="104"/>
      <c r="S18" s="104" t="s">
        <v>25</v>
      </c>
      <c r="T18" s="104" t="s">
        <v>26</v>
      </c>
      <c r="U18" s="104" t="s">
        <v>26</v>
      </c>
      <c r="V18" s="105" t="s">
        <v>27</v>
      </c>
      <c r="W18" s="105" t="s">
        <v>25</v>
      </c>
      <c r="X18" s="105" t="s">
        <v>25</v>
      </c>
      <c r="Y18" s="105"/>
      <c r="Z18" s="105"/>
      <c r="AA18" s="104"/>
      <c r="AB18" s="104"/>
      <c r="AC18" s="105"/>
      <c r="AD18" s="106"/>
      <c r="AE18" s="106"/>
      <c r="AF18" s="107"/>
      <c r="AG18" s="107"/>
      <c r="AH18" s="107"/>
    </row>
    <row r="19" customFormat="false" ht="18.75" hidden="false" customHeight="true" outlineLevel="0" collapsed="false">
      <c r="A19" s="109" t="n">
        <f aca="false">DATEVALUE(I2&amp;K2)</f>
        <v>43344</v>
      </c>
      <c r="B19" s="110" t="s">
        <v>28</v>
      </c>
      <c r="C19" s="111" t="s">
        <v>29</v>
      </c>
      <c r="D19" s="112" t="s">
        <v>30</v>
      </c>
      <c r="E19" s="113" t="s">
        <v>31</v>
      </c>
      <c r="F19" s="110" t="s">
        <v>32</v>
      </c>
      <c r="G19" s="114" t="s">
        <v>33</v>
      </c>
      <c r="H19" s="113" t="s">
        <v>34</v>
      </c>
      <c r="I19" s="114" t="s">
        <v>35</v>
      </c>
      <c r="J19" s="114" t="s">
        <v>36</v>
      </c>
      <c r="K19" s="114" t="s">
        <v>37</v>
      </c>
      <c r="L19" s="115" t="s">
        <v>38</v>
      </c>
      <c r="M19" s="115"/>
      <c r="N19" s="115"/>
      <c r="O19" s="115"/>
      <c r="P19" s="115"/>
      <c r="Q19" s="116"/>
      <c r="R19" s="117"/>
      <c r="S19" s="118" t="s">
        <v>39</v>
      </c>
      <c r="T19" s="118" t="s">
        <v>32</v>
      </c>
      <c r="U19" s="118" t="s">
        <v>33</v>
      </c>
      <c r="V19" s="26" t="s">
        <v>34</v>
      </c>
      <c r="W19" s="26" t="s">
        <v>40</v>
      </c>
      <c r="X19" s="26" t="s">
        <v>36</v>
      </c>
      <c r="Y19" s="26" t="s">
        <v>37</v>
      </c>
      <c r="Z19" s="119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20.25" hidden="false" customHeight="true" outlineLevel="0" collapsed="false">
      <c r="A20" s="120" t="str">
        <f aca="false">TEXT(B20,"TTTT")</f>
        <v>Samstag</v>
      </c>
      <c r="B20" s="121" t="n">
        <f aca="false">($A$19+ROW(B1)-1)*(MONTH($A$19+1)=MONTH($A$19))</f>
        <v>43344</v>
      </c>
      <c r="C20" s="122"/>
      <c r="D20" s="123"/>
      <c r="E20" s="124" t="str">
        <f aca="false">IF(OR(A20="Samstag",A20="Sonntag",C20="UU"),"", IF(C20="SV",D20, IF(OR($E$15="",B20&lt;$E$15),IF($N$11=0,HLOOKUP($A20,$I$9:$M$10,2,0),IF($N$11=$F$10,HLOOKUP($A20,$I$9:$M$11,3,0),"FEHLER")), IF($N$15=0,HLOOKUP($A20,$I$13:$M$14,2,0),IF($N$15=$F$14,HLOOKUP($A20,$I$13:$M$15,3,0),"FEHLER")))))</f>
        <v/>
      </c>
      <c r="F20" s="125"/>
      <c r="G20" s="125"/>
      <c r="H20" s="125"/>
      <c r="I20" s="126" t="n">
        <f aca="false">IF(OR(C20="K",C20="U",C20="F"),E20,IF(C20="SU",IF(H20="",D20,((V20-T20)-U20)+D20),IF(AND(H20="",E20=""),0,(V20-T20)-U20)))</f>
        <v>0</v>
      </c>
      <c r="J20" s="126" t="n">
        <f aca="false">IF(E20="",I20,I20-E20)</f>
        <v>0</v>
      </c>
      <c r="K20" s="127" t="n">
        <f aca="false">SUM($M$7,J20)</f>
        <v>-34</v>
      </c>
      <c r="L20" s="128"/>
      <c r="M20" s="128"/>
      <c r="N20" s="128"/>
      <c r="O20" s="128"/>
      <c r="P20" s="128"/>
      <c r="Q20" s="129" t="n">
        <f aca="false">IF($G$15=FALSE(),FALSE(),IF($B20&gt;=$E$15,TRUE(),FALSE()))</f>
        <v>0</v>
      </c>
      <c r="R20" s="0"/>
      <c r="S20" s="130" t="n">
        <f aca="false">IF(E20="",0,INT(E20)+((E20-INT(E20))/100*60))</f>
        <v>0</v>
      </c>
      <c r="T20" s="130" t="n">
        <f aca="false">IF(F20="",0,INT(F20)+((F20-INT(F20))*100/60))</f>
        <v>0</v>
      </c>
      <c r="U20" s="130" t="n">
        <f aca="false">IF(G20="",0,INT(G20)+((G20-INT(G20))*100/60))</f>
        <v>0</v>
      </c>
      <c r="V20" s="130" t="n">
        <f aca="false">IF(H20="",0,INT(H20)+((H20-INT(H20))*100/60))</f>
        <v>0</v>
      </c>
      <c r="W20" s="130" t="n">
        <f aca="false">IF(I20="","",INT(I20)+((I20-INT(I20))/100*60))</f>
        <v>0</v>
      </c>
      <c r="X20" s="130" t="n">
        <f aca="false">IF(J20="","",INT(J20)+((J20-INT(J20))/100*60))</f>
        <v>0</v>
      </c>
      <c r="Y20" s="130" t="n">
        <f aca="false">IF(K20="","",INT(K20)+((K20-INT(K20))/100*60))</f>
        <v>-34</v>
      </c>
      <c r="Z20" s="130"/>
      <c r="AA20" s="0"/>
      <c r="AB20" s="0"/>
      <c r="AC20" s="0"/>
      <c r="AD20" s="0"/>
      <c r="AE20" s="131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s="6" customFormat="true" ht="20.25" hidden="false" customHeight="true" outlineLevel="0" collapsed="false">
      <c r="A21" s="120" t="str">
        <f aca="false">TEXT(B21,"TTTT")</f>
        <v>Sonntag</v>
      </c>
      <c r="B21" s="132" t="n">
        <f aca="false">($A$19+ROW(B2)-1)*(MONTH(B20+1)=MONTH($A$19))</f>
        <v>43345</v>
      </c>
      <c r="C21" s="133"/>
      <c r="D21" s="134"/>
      <c r="E21" s="124" t="str">
        <f aca="false">IF(OR(A21="Samstag",A21="Sonntag",C21="UU"),"", IF(C21="SV",D21, IF(OR($E$15="",B21&lt;$E$15),IF($N$11=0,HLOOKUP($A21,$I$9:$M$10,2,0),IF($N$11=$F$10,HLOOKUP($A21,$I$9:$M$11,3,0),"FEHLER")), IF($N$15=0,HLOOKUP($A21,$I$13:$M$14,2,0),IF($N$15=$F$14,HLOOKUP($A21,$I$13:$M$15,3,0),"FEHLER")))))</f>
        <v/>
      </c>
      <c r="F21" s="125"/>
      <c r="G21" s="125"/>
      <c r="H21" s="125"/>
      <c r="I21" s="126" t="n">
        <f aca="false">IF(OR(C21="K",C21="U",C21="F"),E21,IF(C21="SU",IF(H21="",D21,((V21-T21)-U21)+D21),IF(AND(H21="",E21=""),0,(V21-T21)-U21)))</f>
        <v>0</v>
      </c>
      <c r="J21" s="126" t="n">
        <f aca="false">IF(E21="",I21,I21-E21)</f>
        <v>0</v>
      </c>
      <c r="K21" s="127" t="n">
        <f aca="false">SUM(K20,J21)</f>
        <v>-34</v>
      </c>
      <c r="L21" s="135"/>
      <c r="M21" s="135"/>
      <c r="N21" s="135"/>
      <c r="O21" s="135"/>
      <c r="P21" s="135"/>
      <c r="Q21" s="129" t="n">
        <f aca="false">IF($G$15=FALSE(),FALSE(),IF($B21&gt;=$E$15,TRUE(),FALSE()))</f>
        <v>0</v>
      </c>
      <c r="R21" s="129"/>
      <c r="S21" s="130" t="n">
        <f aca="false">IF(E21="",0,INT(E21)+((E21-INT(E21))/100*60))</f>
        <v>0</v>
      </c>
      <c r="T21" s="130" t="n">
        <f aca="false">IF(F21="",0,INT(F21)+((F21-INT(F21))*100/60))</f>
        <v>0</v>
      </c>
      <c r="U21" s="130" t="n">
        <f aca="false">IF(G21="",0,INT(G21)+((G21-INT(G21))*100/60))</f>
        <v>0</v>
      </c>
      <c r="V21" s="130" t="n">
        <f aca="false">IF(H21="",0,INT(H21)+((H21-INT(H21))*100/60))</f>
        <v>0</v>
      </c>
      <c r="W21" s="130" t="n">
        <f aca="false">IF(I21="","",INT(I21)+((I21-INT(I21))/100*60))</f>
        <v>0</v>
      </c>
      <c r="X21" s="130" t="n">
        <f aca="false">IF(J21="","",INT(J21)+((J21-INT(J21))/100*60))</f>
        <v>0</v>
      </c>
      <c r="Y21" s="130" t="n">
        <f aca="false">IF(K21="","",INT(K21)+((K21-INT(K21))/100*60))</f>
        <v>-34</v>
      </c>
      <c r="Z21" s="130"/>
      <c r="AA21" s="4"/>
      <c r="AB21" s="4"/>
      <c r="AC21" s="1"/>
      <c r="AD21" s="5"/>
      <c r="AE21" s="131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  <c r="BW21" s="7"/>
      <c r="BX21" s="7"/>
      <c r="BY21" s="7"/>
      <c r="BZ21" s="7"/>
      <c r="CA21" s="7"/>
      <c r="CB21" s="7"/>
      <c r="CC21" s="7"/>
      <c r="CD21" s="7"/>
      <c r="CE21" s="7"/>
      <c r="CF21" s="7"/>
      <c r="CG21" s="7"/>
      <c r="CH21" s="7"/>
      <c r="CI21" s="7"/>
      <c r="CJ21" s="7"/>
      <c r="CK21" s="7"/>
      <c r="CL21" s="7"/>
      <c r="CM21" s="7"/>
      <c r="CN21" s="7"/>
      <c r="CO21" s="7"/>
      <c r="CP21" s="7"/>
      <c r="CQ21" s="7"/>
      <c r="CR21" s="7"/>
      <c r="CS21" s="7"/>
      <c r="CT21" s="7"/>
      <c r="CU21" s="7"/>
      <c r="CV21" s="7"/>
      <c r="CW21" s="7"/>
      <c r="CX21" s="7"/>
      <c r="CY21" s="7"/>
      <c r="CZ21" s="7"/>
      <c r="DA21" s="7"/>
      <c r="DB21" s="7"/>
      <c r="DC21" s="7"/>
      <c r="DD21" s="7"/>
      <c r="DE21" s="7"/>
      <c r="DF21" s="7"/>
      <c r="DG21" s="7"/>
      <c r="DH21" s="7"/>
      <c r="DI21" s="7"/>
      <c r="DJ21" s="7"/>
      <c r="DK21" s="7"/>
      <c r="DL21" s="7"/>
      <c r="DM21" s="7"/>
      <c r="DN21" s="7"/>
      <c r="DO21" s="7"/>
      <c r="DP21" s="7"/>
      <c r="DQ21" s="7"/>
      <c r="DR21" s="7"/>
      <c r="DS21" s="7"/>
      <c r="DT21" s="7"/>
      <c r="DU21" s="7"/>
      <c r="DV21" s="7"/>
      <c r="DW21" s="7"/>
      <c r="DX21" s="7"/>
      <c r="DY21" s="7"/>
      <c r="DZ21" s="7"/>
      <c r="EA21" s="7"/>
      <c r="EB21" s="7"/>
      <c r="EC21" s="7"/>
      <c r="ED21" s="7"/>
      <c r="EE21" s="7"/>
      <c r="EF21" s="7"/>
      <c r="EG21" s="7"/>
      <c r="EH21" s="7"/>
      <c r="EI21" s="7"/>
      <c r="EJ21" s="7"/>
      <c r="EK21" s="7"/>
      <c r="EL21" s="7"/>
      <c r="EM21" s="7"/>
      <c r="EN21" s="7"/>
      <c r="EO21" s="7"/>
      <c r="EP21" s="7"/>
      <c r="EQ21" s="7"/>
      <c r="ER21" s="7"/>
      <c r="ES21" s="7"/>
      <c r="ET21" s="7"/>
      <c r="EU21" s="7"/>
      <c r="EV21" s="7"/>
      <c r="EW21" s="7"/>
      <c r="EX21" s="7"/>
      <c r="EY21" s="7"/>
      <c r="EZ21" s="7"/>
      <c r="FA21" s="7"/>
      <c r="FB21" s="7"/>
      <c r="FC21" s="7"/>
      <c r="FD21" s="7"/>
      <c r="FE21" s="7"/>
      <c r="FF21" s="7"/>
      <c r="FG21" s="7"/>
      <c r="FH21" s="7"/>
      <c r="FI21" s="7"/>
      <c r="FJ21" s="7"/>
      <c r="FK21" s="7"/>
      <c r="FL21" s="7"/>
      <c r="FM21" s="7"/>
      <c r="FN21" s="7"/>
      <c r="FO21" s="7"/>
      <c r="FP21" s="7"/>
      <c r="FQ21" s="7"/>
      <c r="FR21" s="7"/>
      <c r="FS21" s="7"/>
      <c r="FT21" s="7"/>
      <c r="FU21" s="7"/>
      <c r="FV21" s="7"/>
      <c r="FW21" s="7"/>
      <c r="FX21" s="7"/>
      <c r="FY21" s="7"/>
      <c r="FZ21" s="7"/>
      <c r="GA21" s="7"/>
      <c r="GB21" s="7"/>
      <c r="GC21" s="7"/>
      <c r="GD21" s="7"/>
      <c r="GE21" s="7"/>
      <c r="GF21" s="7"/>
      <c r="GG21" s="7"/>
      <c r="GH21" s="7"/>
      <c r="GI21" s="7"/>
      <c r="GJ21" s="7"/>
      <c r="GK21" s="7"/>
      <c r="GL21" s="7"/>
      <c r="GM21" s="7"/>
      <c r="GN21" s="7"/>
      <c r="GO21" s="7"/>
      <c r="GP21" s="7"/>
      <c r="GQ21" s="7"/>
      <c r="GR21" s="7"/>
      <c r="GS21" s="7"/>
      <c r="GT21" s="7"/>
      <c r="GU21" s="7"/>
      <c r="GV21" s="7"/>
      <c r="GW21" s="7"/>
      <c r="GX21" s="7"/>
      <c r="GY21" s="7"/>
      <c r="GZ21" s="7"/>
      <c r="HA21" s="7"/>
      <c r="HB21" s="7"/>
      <c r="HC21" s="7"/>
      <c r="HD21" s="7"/>
      <c r="HE21" s="7"/>
      <c r="HF21" s="7"/>
      <c r="HG21" s="7"/>
      <c r="HH21" s="7"/>
      <c r="HI21" s="7"/>
      <c r="HJ21" s="7"/>
      <c r="HK21" s="7"/>
      <c r="HL21" s="7"/>
      <c r="HM21" s="7"/>
      <c r="HN21" s="7"/>
      <c r="HO21" s="7"/>
      <c r="HP21" s="7"/>
      <c r="HQ21" s="7"/>
      <c r="HR21" s="7"/>
      <c r="HS21" s="7"/>
      <c r="HT21" s="7"/>
      <c r="HU21" s="7"/>
      <c r="HV21" s="7"/>
      <c r="HW21" s="7"/>
      <c r="HX21" s="7"/>
      <c r="HY21" s="7"/>
      <c r="HZ21" s="7"/>
      <c r="IA21" s="7"/>
      <c r="IB21" s="7"/>
      <c r="IC21" s="7"/>
      <c r="ID21" s="7"/>
      <c r="IE21" s="7"/>
      <c r="IF21" s="7"/>
      <c r="IG21" s="7"/>
      <c r="IH21" s="7"/>
      <c r="II21" s="7"/>
      <c r="IJ21" s="7"/>
      <c r="IK21" s="7"/>
      <c r="IL21" s="7"/>
      <c r="IM21" s="7"/>
      <c r="IN21" s="7"/>
      <c r="IO21" s="7"/>
      <c r="IP21" s="7"/>
      <c r="IQ21" s="7"/>
      <c r="IR21" s="7"/>
    </row>
    <row r="22" s="6" customFormat="true" ht="20.25" hidden="false" customHeight="true" outlineLevel="0" collapsed="false">
      <c r="A22" s="120" t="str">
        <f aca="false">TEXT(B22,"TTTT")</f>
        <v>Montag</v>
      </c>
      <c r="B22" s="132" t="n">
        <f aca="false">($A$19+ROW(B3)-1)*(MONTH(B21+1)=MONTH($A$19))</f>
        <v>43346</v>
      </c>
      <c r="C22" s="133"/>
      <c r="D22" s="134"/>
      <c r="E22" s="124" t="n">
        <f aca="false">IF(OR(A22="Samstag",A22="Sonntag",C22="UU"),"", IF(C22="SV",D22, IF(OR($E$15="",B22&lt;$E$15),IF($N$11=0,HLOOKUP($A22,$I$9:$M$10,2,0),IF($N$11=$F$10,HLOOKUP($A22,$I$9:$M$11,3,0),"FEHLER")), IF($N$15=0,HLOOKUP($A22,$I$13:$M$14,2,0),IF($N$15=$F$14,HLOOKUP($A22,$I$13:$M$15,3,0),"FEHLER")))))</f>
        <v>2</v>
      </c>
      <c r="F22" s="125"/>
      <c r="G22" s="125"/>
      <c r="H22" s="125"/>
      <c r="I22" s="126" t="n">
        <f aca="false">IF(OR(C22="K",C22="U",C22="F"),E22,IF(C22="SU",IF(H22="",D22,((V22-T22)-U22)+D22),IF(AND(H22="",E22=""),0,(V22-T22)-U22)))</f>
        <v>0</v>
      </c>
      <c r="J22" s="126" t="n">
        <f aca="false">IF(E22="",I22,I22-E22)</f>
        <v>-2</v>
      </c>
      <c r="K22" s="127" t="n">
        <f aca="false">SUM(K21,J22)</f>
        <v>-36</v>
      </c>
      <c r="L22" s="135"/>
      <c r="M22" s="135"/>
      <c r="N22" s="135"/>
      <c r="O22" s="135"/>
      <c r="P22" s="135"/>
      <c r="Q22" s="129" t="n">
        <f aca="false">IF($G$15=FALSE(),FALSE(),IF($B22&gt;=$E$15,TRUE(),FALSE()))</f>
        <v>0</v>
      </c>
      <c r="R22" s="129"/>
      <c r="S22" s="130" t="n">
        <f aca="false">IF(E22="",0,INT(E22)+((E22-INT(E22))/100*60))</f>
        <v>2</v>
      </c>
      <c r="T22" s="130" t="n">
        <f aca="false">IF(F22="",0,INT(F22)+((F22-INT(F22))*100/60))</f>
        <v>0</v>
      </c>
      <c r="U22" s="130" t="n">
        <f aca="false">IF(G22="",0,INT(G22)+((G22-INT(G22))*100/60))</f>
        <v>0</v>
      </c>
      <c r="V22" s="130" t="n">
        <f aca="false">IF(H22="",0,INT(H22)+((H22-INT(H22))*100/60))</f>
        <v>0</v>
      </c>
      <c r="W22" s="130" t="n">
        <f aca="false">IF(I22="","",INT(I22)+((I22-INT(I22))/100*60))</f>
        <v>0</v>
      </c>
      <c r="X22" s="130" t="n">
        <f aca="false">IF(J22="","",INT(J22)+((J22-INT(J22))/100*60))</f>
        <v>-2</v>
      </c>
      <c r="Y22" s="130" t="n">
        <f aca="false">IF(K22="","",INT(K22)+((K22-INT(K22))/100*60))</f>
        <v>-36</v>
      </c>
      <c r="Z22" s="130"/>
      <c r="AA22" s="4"/>
      <c r="AB22" s="4"/>
      <c r="AC22" s="1"/>
      <c r="AD22" s="5"/>
      <c r="AE22" s="131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7"/>
      <c r="BL22" s="7"/>
      <c r="BM22" s="7"/>
      <c r="BN22" s="7"/>
      <c r="BO22" s="7"/>
      <c r="BP22" s="7"/>
      <c r="BQ22" s="7"/>
      <c r="BR22" s="7"/>
      <c r="BS22" s="7"/>
      <c r="BT22" s="7"/>
      <c r="BU22" s="7"/>
      <c r="BV22" s="7"/>
      <c r="BW22" s="7"/>
      <c r="BX22" s="7"/>
      <c r="BY22" s="7"/>
      <c r="BZ22" s="7"/>
      <c r="CA22" s="7"/>
      <c r="CB22" s="7"/>
      <c r="CC22" s="7"/>
      <c r="CD22" s="7"/>
      <c r="CE22" s="7"/>
      <c r="CF22" s="7"/>
      <c r="CG22" s="7"/>
      <c r="CH22" s="7"/>
      <c r="CI22" s="7"/>
      <c r="CJ22" s="7"/>
      <c r="CK22" s="7"/>
      <c r="CL22" s="7"/>
      <c r="CM22" s="7"/>
      <c r="CN22" s="7"/>
      <c r="CO22" s="7"/>
      <c r="CP22" s="7"/>
      <c r="CQ22" s="7"/>
      <c r="CR22" s="7"/>
      <c r="CS22" s="7"/>
      <c r="CT22" s="7"/>
      <c r="CU22" s="7"/>
      <c r="CV22" s="7"/>
      <c r="CW22" s="7"/>
      <c r="CX22" s="7"/>
      <c r="CY22" s="7"/>
      <c r="CZ22" s="7"/>
      <c r="DA22" s="7"/>
      <c r="DB22" s="7"/>
      <c r="DC22" s="7"/>
      <c r="DD22" s="7"/>
      <c r="DE22" s="7"/>
      <c r="DF22" s="7"/>
      <c r="DG22" s="7"/>
      <c r="DH22" s="7"/>
      <c r="DI22" s="7"/>
      <c r="DJ22" s="7"/>
      <c r="DK22" s="7"/>
      <c r="DL22" s="7"/>
      <c r="DM22" s="7"/>
      <c r="DN22" s="7"/>
      <c r="DO22" s="7"/>
      <c r="DP22" s="7"/>
      <c r="DQ22" s="7"/>
      <c r="DR22" s="7"/>
      <c r="DS22" s="7"/>
      <c r="DT22" s="7"/>
      <c r="DU22" s="7"/>
      <c r="DV22" s="7"/>
      <c r="DW22" s="7"/>
      <c r="DX22" s="7"/>
      <c r="DY22" s="7"/>
      <c r="DZ22" s="7"/>
      <c r="EA22" s="7"/>
      <c r="EB22" s="7"/>
      <c r="EC22" s="7"/>
      <c r="ED22" s="7"/>
      <c r="EE22" s="7"/>
      <c r="EF22" s="7"/>
      <c r="EG22" s="7"/>
      <c r="EH22" s="7"/>
      <c r="EI22" s="7"/>
      <c r="EJ22" s="7"/>
      <c r="EK22" s="7"/>
      <c r="EL22" s="7"/>
      <c r="EM22" s="7"/>
      <c r="EN22" s="7"/>
      <c r="EO22" s="7"/>
      <c r="EP22" s="7"/>
      <c r="EQ22" s="7"/>
      <c r="ER22" s="7"/>
      <c r="ES22" s="7"/>
      <c r="ET22" s="7"/>
      <c r="EU22" s="7"/>
      <c r="EV22" s="7"/>
      <c r="EW22" s="7"/>
      <c r="EX22" s="7"/>
      <c r="EY22" s="7"/>
      <c r="EZ22" s="7"/>
      <c r="FA22" s="7"/>
      <c r="FB22" s="7"/>
      <c r="FC22" s="7"/>
      <c r="FD22" s="7"/>
      <c r="FE22" s="7"/>
      <c r="FF22" s="7"/>
      <c r="FG22" s="7"/>
      <c r="FH22" s="7"/>
      <c r="FI22" s="7"/>
      <c r="FJ22" s="7"/>
      <c r="FK22" s="7"/>
      <c r="FL22" s="7"/>
      <c r="FM22" s="7"/>
      <c r="FN22" s="7"/>
      <c r="FO22" s="7"/>
      <c r="FP22" s="7"/>
      <c r="FQ22" s="7"/>
      <c r="FR22" s="7"/>
      <c r="FS22" s="7"/>
      <c r="FT22" s="7"/>
      <c r="FU22" s="7"/>
      <c r="FV22" s="7"/>
      <c r="FW22" s="7"/>
      <c r="FX22" s="7"/>
      <c r="FY22" s="7"/>
      <c r="FZ22" s="7"/>
      <c r="GA22" s="7"/>
      <c r="GB22" s="7"/>
      <c r="GC22" s="7"/>
      <c r="GD22" s="7"/>
      <c r="GE22" s="7"/>
      <c r="GF22" s="7"/>
      <c r="GG22" s="7"/>
      <c r="GH22" s="7"/>
      <c r="GI22" s="7"/>
      <c r="GJ22" s="7"/>
      <c r="GK22" s="7"/>
      <c r="GL22" s="7"/>
      <c r="GM22" s="7"/>
      <c r="GN22" s="7"/>
      <c r="GO22" s="7"/>
      <c r="GP22" s="7"/>
      <c r="GQ22" s="7"/>
      <c r="GR22" s="7"/>
      <c r="GS22" s="7"/>
      <c r="GT22" s="7"/>
      <c r="GU22" s="7"/>
      <c r="GV22" s="7"/>
      <c r="GW22" s="7"/>
      <c r="GX22" s="7"/>
      <c r="GY22" s="7"/>
      <c r="GZ22" s="7"/>
      <c r="HA22" s="7"/>
      <c r="HB22" s="7"/>
      <c r="HC22" s="7"/>
      <c r="HD22" s="7"/>
      <c r="HE22" s="7"/>
      <c r="HF22" s="7"/>
      <c r="HG22" s="7"/>
      <c r="HH22" s="7"/>
      <c r="HI22" s="7"/>
      <c r="HJ22" s="7"/>
      <c r="HK22" s="7"/>
      <c r="HL22" s="7"/>
      <c r="HM22" s="7"/>
      <c r="HN22" s="7"/>
      <c r="HO22" s="7"/>
      <c r="HP22" s="7"/>
      <c r="HQ22" s="7"/>
      <c r="HR22" s="7"/>
      <c r="HS22" s="7"/>
      <c r="HT22" s="7"/>
      <c r="HU22" s="7"/>
      <c r="HV22" s="7"/>
      <c r="HW22" s="7"/>
      <c r="HX22" s="7"/>
      <c r="HY22" s="7"/>
      <c r="HZ22" s="7"/>
      <c r="IA22" s="7"/>
      <c r="IB22" s="7"/>
      <c r="IC22" s="7"/>
      <c r="ID22" s="7"/>
      <c r="IE22" s="7"/>
      <c r="IF22" s="7"/>
      <c r="IG22" s="7"/>
      <c r="IH22" s="7"/>
      <c r="II22" s="7"/>
      <c r="IJ22" s="7"/>
      <c r="IK22" s="7"/>
      <c r="IL22" s="7"/>
      <c r="IM22" s="7"/>
      <c r="IN22" s="7"/>
      <c r="IO22" s="7"/>
      <c r="IP22" s="7"/>
      <c r="IQ22" s="7"/>
      <c r="IR22" s="7"/>
    </row>
    <row r="23" s="6" customFormat="true" ht="20.25" hidden="false" customHeight="true" outlineLevel="0" collapsed="false">
      <c r="A23" s="120" t="str">
        <f aca="false">TEXT(B23,"TTTT")</f>
        <v>Dienstag</v>
      </c>
      <c r="B23" s="132" t="n">
        <f aca="false">($A$19+ROW(B4)-1)*(MONTH(B22+1)=MONTH($A$19))</f>
        <v>43347</v>
      </c>
      <c r="C23" s="133"/>
      <c r="D23" s="134"/>
      <c r="E23" s="124" t="n">
        <f aca="false">IF(OR(A23="Samstag",A23="Sonntag",C23="UU"),"", IF(C23="SV",D23, IF(OR($E$15="",B23&lt;$E$15),IF($N$11=0,HLOOKUP($A23,$I$9:$M$10,2,0),IF($N$11=$F$10,HLOOKUP($A23,$I$9:$M$11,3,0),"FEHLER")), IF($N$15=0,HLOOKUP($A23,$I$13:$M$14,2,0),IF($N$15=$F$14,HLOOKUP($A23,$I$13:$M$15,3,0),"FEHLER")))))</f>
        <v>2</v>
      </c>
      <c r="F23" s="125"/>
      <c r="G23" s="125"/>
      <c r="H23" s="125"/>
      <c r="I23" s="126" t="n">
        <f aca="false">IF(OR(C23="K",C23="U",C23="F"),E23,IF(C23="SU",IF(H23="",D23,((V23-T23)-U23)+D23),IF(AND(H23="",E23=""),0,(V23-T23)-U23)))</f>
        <v>0</v>
      </c>
      <c r="J23" s="126" t="n">
        <f aca="false">IF(E23="",I23,I23-E23)</f>
        <v>-2</v>
      </c>
      <c r="K23" s="127" t="n">
        <f aca="false">SUM(K22,J23)</f>
        <v>-38</v>
      </c>
      <c r="L23" s="135"/>
      <c r="M23" s="135"/>
      <c r="N23" s="135"/>
      <c r="O23" s="135"/>
      <c r="P23" s="135"/>
      <c r="Q23" s="129" t="n">
        <f aca="false">IF($G$15=FALSE(),FALSE(),IF($B23&gt;=$E$15,TRUE(),FALSE()))</f>
        <v>0</v>
      </c>
      <c r="R23" s="129"/>
      <c r="S23" s="130" t="n">
        <f aca="false">IF(E23="",0,INT(E23)+((E23-INT(E23))/100*60))</f>
        <v>2</v>
      </c>
      <c r="T23" s="130" t="n">
        <f aca="false">IF(F23="",0,INT(F23)+((F23-INT(F23))*100/60))</f>
        <v>0</v>
      </c>
      <c r="U23" s="130" t="n">
        <f aca="false">IF(G23="",0,INT(G23)+((G23-INT(G23))*100/60))</f>
        <v>0</v>
      </c>
      <c r="V23" s="130" t="n">
        <f aca="false">IF(H23="",0,INT(H23)+((H23-INT(H23))*100/60))</f>
        <v>0</v>
      </c>
      <c r="W23" s="130" t="n">
        <f aca="false">IF(I23="","",INT(I23)+((I23-INT(I23))/100*60))</f>
        <v>0</v>
      </c>
      <c r="X23" s="130" t="n">
        <f aca="false">IF(J23="","",INT(J23)+((J23-INT(J23))/100*60))</f>
        <v>-2</v>
      </c>
      <c r="Y23" s="130" t="n">
        <f aca="false">IF(K23="","",INT(K23)+((K23-INT(K23))/100*60))</f>
        <v>-38</v>
      </c>
      <c r="Z23" s="130"/>
      <c r="AA23" s="4"/>
      <c r="AB23" s="4"/>
      <c r="AC23" s="1"/>
      <c r="AD23" s="5"/>
      <c r="AE23" s="131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  <c r="BJ23" s="7"/>
      <c r="BK23" s="7"/>
      <c r="BL23" s="7"/>
      <c r="BM23" s="7"/>
      <c r="BN23" s="7"/>
      <c r="BO23" s="7"/>
      <c r="BP23" s="7"/>
      <c r="BQ23" s="7"/>
      <c r="BR23" s="7"/>
      <c r="BS23" s="7"/>
      <c r="BT23" s="7"/>
      <c r="BU23" s="7"/>
      <c r="BV23" s="7"/>
      <c r="BW23" s="7"/>
      <c r="BX23" s="7"/>
      <c r="BY23" s="7"/>
      <c r="BZ23" s="7"/>
      <c r="CA23" s="7"/>
      <c r="CB23" s="7"/>
      <c r="CC23" s="7"/>
      <c r="CD23" s="7"/>
      <c r="CE23" s="7"/>
      <c r="CF23" s="7"/>
      <c r="CG23" s="7"/>
      <c r="CH23" s="7"/>
      <c r="CI23" s="7"/>
      <c r="CJ23" s="7"/>
      <c r="CK23" s="7"/>
      <c r="CL23" s="7"/>
      <c r="CM23" s="7"/>
      <c r="CN23" s="7"/>
      <c r="CO23" s="7"/>
      <c r="CP23" s="7"/>
      <c r="CQ23" s="7"/>
      <c r="CR23" s="7"/>
      <c r="CS23" s="7"/>
      <c r="CT23" s="7"/>
      <c r="CU23" s="7"/>
      <c r="CV23" s="7"/>
      <c r="CW23" s="7"/>
      <c r="CX23" s="7"/>
      <c r="CY23" s="7"/>
      <c r="CZ23" s="7"/>
      <c r="DA23" s="7"/>
      <c r="DB23" s="7"/>
      <c r="DC23" s="7"/>
      <c r="DD23" s="7"/>
      <c r="DE23" s="7"/>
      <c r="DF23" s="7"/>
      <c r="DG23" s="7"/>
      <c r="DH23" s="7"/>
      <c r="DI23" s="7"/>
      <c r="DJ23" s="7"/>
      <c r="DK23" s="7"/>
      <c r="DL23" s="7"/>
      <c r="DM23" s="7"/>
      <c r="DN23" s="7"/>
      <c r="DO23" s="7"/>
      <c r="DP23" s="7"/>
      <c r="DQ23" s="7"/>
      <c r="DR23" s="7"/>
      <c r="DS23" s="7"/>
      <c r="DT23" s="7"/>
      <c r="DU23" s="7"/>
      <c r="DV23" s="7"/>
      <c r="DW23" s="7"/>
      <c r="DX23" s="7"/>
      <c r="DY23" s="7"/>
      <c r="DZ23" s="7"/>
      <c r="EA23" s="7"/>
      <c r="EB23" s="7"/>
      <c r="EC23" s="7"/>
      <c r="ED23" s="7"/>
      <c r="EE23" s="7"/>
      <c r="EF23" s="7"/>
      <c r="EG23" s="7"/>
      <c r="EH23" s="7"/>
      <c r="EI23" s="7"/>
      <c r="EJ23" s="7"/>
      <c r="EK23" s="7"/>
      <c r="EL23" s="7"/>
      <c r="EM23" s="7"/>
      <c r="EN23" s="7"/>
      <c r="EO23" s="7"/>
      <c r="EP23" s="7"/>
      <c r="EQ23" s="7"/>
      <c r="ER23" s="7"/>
      <c r="ES23" s="7"/>
      <c r="ET23" s="7"/>
      <c r="EU23" s="7"/>
      <c r="EV23" s="7"/>
      <c r="EW23" s="7"/>
      <c r="EX23" s="7"/>
      <c r="EY23" s="7"/>
      <c r="EZ23" s="7"/>
      <c r="FA23" s="7"/>
      <c r="FB23" s="7"/>
      <c r="FC23" s="7"/>
      <c r="FD23" s="7"/>
      <c r="FE23" s="7"/>
      <c r="FF23" s="7"/>
      <c r="FG23" s="7"/>
      <c r="FH23" s="7"/>
      <c r="FI23" s="7"/>
      <c r="FJ23" s="7"/>
      <c r="FK23" s="7"/>
      <c r="FL23" s="7"/>
      <c r="FM23" s="7"/>
      <c r="FN23" s="7"/>
      <c r="FO23" s="7"/>
      <c r="FP23" s="7"/>
      <c r="FQ23" s="7"/>
      <c r="FR23" s="7"/>
      <c r="FS23" s="7"/>
      <c r="FT23" s="7"/>
      <c r="FU23" s="7"/>
      <c r="FV23" s="7"/>
      <c r="FW23" s="7"/>
      <c r="FX23" s="7"/>
      <c r="FY23" s="7"/>
      <c r="FZ23" s="7"/>
      <c r="GA23" s="7"/>
      <c r="GB23" s="7"/>
      <c r="GC23" s="7"/>
      <c r="GD23" s="7"/>
      <c r="GE23" s="7"/>
      <c r="GF23" s="7"/>
      <c r="GG23" s="7"/>
      <c r="GH23" s="7"/>
      <c r="GI23" s="7"/>
      <c r="GJ23" s="7"/>
      <c r="GK23" s="7"/>
      <c r="GL23" s="7"/>
      <c r="GM23" s="7"/>
      <c r="GN23" s="7"/>
      <c r="GO23" s="7"/>
      <c r="GP23" s="7"/>
      <c r="GQ23" s="7"/>
      <c r="GR23" s="7"/>
      <c r="GS23" s="7"/>
      <c r="GT23" s="7"/>
      <c r="GU23" s="7"/>
      <c r="GV23" s="7"/>
      <c r="GW23" s="7"/>
      <c r="GX23" s="7"/>
      <c r="GY23" s="7"/>
      <c r="GZ23" s="7"/>
      <c r="HA23" s="7"/>
      <c r="HB23" s="7"/>
      <c r="HC23" s="7"/>
      <c r="HD23" s="7"/>
      <c r="HE23" s="7"/>
      <c r="HF23" s="7"/>
      <c r="HG23" s="7"/>
      <c r="HH23" s="7"/>
      <c r="HI23" s="7"/>
      <c r="HJ23" s="7"/>
      <c r="HK23" s="7"/>
      <c r="HL23" s="7"/>
      <c r="HM23" s="7"/>
      <c r="HN23" s="7"/>
      <c r="HO23" s="7"/>
      <c r="HP23" s="7"/>
      <c r="HQ23" s="7"/>
      <c r="HR23" s="7"/>
      <c r="HS23" s="7"/>
      <c r="HT23" s="7"/>
      <c r="HU23" s="7"/>
      <c r="HV23" s="7"/>
      <c r="HW23" s="7"/>
      <c r="HX23" s="7"/>
      <c r="HY23" s="7"/>
      <c r="HZ23" s="7"/>
      <c r="IA23" s="7"/>
      <c r="IB23" s="7"/>
      <c r="IC23" s="7"/>
      <c r="ID23" s="7"/>
      <c r="IE23" s="7"/>
      <c r="IF23" s="7"/>
      <c r="IG23" s="7"/>
      <c r="IH23" s="7"/>
      <c r="II23" s="7"/>
      <c r="IJ23" s="7"/>
      <c r="IK23" s="7"/>
      <c r="IL23" s="7"/>
      <c r="IM23" s="7"/>
      <c r="IN23" s="7"/>
      <c r="IO23" s="7"/>
      <c r="IP23" s="7"/>
      <c r="IQ23" s="7"/>
      <c r="IR23" s="7"/>
    </row>
    <row r="24" s="6" customFormat="true" ht="20.25" hidden="false" customHeight="true" outlineLevel="0" collapsed="false">
      <c r="A24" s="120" t="str">
        <f aca="false">TEXT(B24,"TTTT")</f>
        <v>Mittwoch</v>
      </c>
      <c r="B24" s="132" t="n">
        <f aca="false">($A$19+ROW(B5)-1)*(MONTH(B23+1)=MONTH($A$19))</f>
        <v>43348</v>
      </c>
      <c r="C24" s="133"/>
      <c r="D24" s="134"/>
      <c r="E24" s="124" t="n">
        <f aca="false">IF(OR(A24="Samstag",A24="Sonntag",C24="UU"),"", IF(C24="SV",D24, IF(OR($E$15="",B24&lt;$E$15),IF($N$11=0,HLOOKUP($A24,$I$9:$M$10,2,0),IF($N$11=$F$10,HLOOKUP($A24,$I$9:$M$11,3,0),"FEHLER")), IF($N$15=0,HLOOKUP($A24,$I$13:$M$14,2,0),IF($N$15=$F$14,HLOOKUP($A24,$I$13:$M$15,3,0),"FEHLER")))))</f>
        <v>2</v>
      </c>
      <c r="F24" s="125"/>
      <c r="G24" s="125"/>
      <c r="H24" s="125"/>
      <c r="I24" s="126" t="n">
        <f aca="false">IF(OR(C24="K",C24="U",C24="F"),E24,IF(C24="SU",IF(H24="",D24,((V24-T24)-U24)+D24),IF(AND(H24="",E24=""),0,(V24-T24)-U24)))</f>
        <v>0</v>
      </c>
      <c r="J24" s="126" t="n">
        <f aca="false">IF(E24="",I24,I24-E24)</f>
        <v>-2</v>
      </c>
      <c r="K24" s="127" t="n">
        <f aca="false">SUM(K23,J24)</f>
        <v>-40</v>
      </c>
      <c r="L24" s="135"/>
      <c r="M24" s="135"/>
      <c r="N24" s="135"/>
      <c r="O24" s="135"/>
      <c r="P24" s="135"/>
      <c r="Q24" s="129" t="n">
        <f aca="false">IF($G$15=FALSE(),FALSE(),IF($B24&gt;=$E$15,TRUE(),FALSE()))</f>
        <v>0</v>
      </c>
      <c r="R24" s="129"/>
      <c r="S24" s="130" t="n">
        <f aca="false">IF(E24="",0,INT(E24)+((E24-INT(E24))/100*60))</f>
        <v>2</v>
      </c>
      <c r="T24" s="130" t="n">
        <f aca="false">IF(F24="",0,INT(F24)+((F24-INT(F24))*100/60))</f>
        <v>0</v>
      </c>
      <c r="U24" s="130" t="n">
        <f aca="false">IF(G24="",0,INT(G24)+((G24-INT(G24))*100/60))</f>
        <v>0</v>
      </c>
      <c r="V24" s="130" t="n">
        <f aca="false">IF(H24="",0,INT(H24)+((H24-INT(H24))*100/60))</f>
        <v>0</v>
      </c>
      <c r="W24" s="130" t="n">
        <f aca="false">IF(I24="","",INT(I24)+((I24-INT(I24))/100*60))</f>
        <v>0</v>
      </c>
      <c r="X24" s="130" t="n">
        <f aca="false">IF(J24="","",INT(J24)+((J24-INT(J24))/100*60))</f>
        <v>-2</v>
      </c>
      <c r="Y24" s="130" t="n">
        <f aca="false">IF(K24="","",INT(K24)+((K24-INT(K24))/100*60))</f>
        <v>-40</v>
      </c>
      <c r="Z24" s="130"/>
      <c r="AA24" s="4"/>
      <c r="AB24" s="4"/>
      <c r="AC24" s="1"/>
      <c r="AD24" s="5"/>
      <c r="AE24" s="131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7"/>
      <c r="BL24" s="7"/>
      <c r="BM24" s="7"/>
      <c r="BN24" s="7"/>
      <c r="BO24" s="7"/>
      <c r="BP24" s="7"/>
      <c r="BQ24" s="7"/>
      <c r="BR24" s="7"/>
      <c r="BS24" s="7"/>
      <c r="BT24" s="7"/>
      <c r="BU24" s="7"/>
      <c r="BV24" s="7"/>
      <c r="BW24" s="7"/>
      <c r="BX24" s="7"/>
      <c r="BY24" s="7"/>
      <c r="BZ24" s="7"/>
      <c r="CA24" s="7"/>
      <c r="CB24" s="7"/>
      <c r="CC24" s="7"/>
      <c r="CD24" s="7"/>
      <c r="CE24" s="7"/>
      <c r="CF24" s="7"/>
      <c r="CG24" s="7"/>
      <c r="CH24" s="7"/>
      <c r="CI24" s="7"/>
      <c r="CJ24" s="7"/>
      <c r="CK24" s="7"/>
      <c r="CL24" s="7"/>
      <c r="CM24" s="7"/>
      <c r="CN24" s="7"/>
      <c r="CO24" s="7"/>
      <c r="CP24" s="7"/>
      <c r="CQ24" s="7"/>
      <c r="CR24" s="7"/>
      <c r="CS24" s="7"/>
      <c r="CT24" s="7"/>
      <c r="CU24" s="7"/>
      <c r="CV24" s="7"/>
      <c r="CW24" s="7"/>
      <c r="CX24" s="7"/>
      <c r="CY24" s="7"/>
      <c r="CZ24" s="7"/>
      <c r="DA24" s="7"/>
      <c r="DB24" s="7"/>
      <c r="DC24" s="7"/>
      <c r="DD24" s="7"/>
      <c r="DE24" s="7"/>
      <c r="DF24" s="7"/>
      <c r="DG24" s="7"/>
      <c r="DH24" s="7"/>
      <c r="DI24" s="7"/>
      <c r="DJ24" s="7"/>
      <c r="DK24" s="7"/>
      <c r="DL24" s="7"/>
      <c r="DM24" s="7"/>
      <c r="DN24" s="7"/>
      <c r="DO24" s="7"/>
      <c r="DP24" s="7"/>
      <c r="DQ24" s="7"/>
      <c r="DR24" s="7"/>
      <c r="DS24" s="7"/>
      <c r="DT24" s="7"/>
      <c r="DU24" s="7"/>
      <c r="DV24" s="7"/>
      <c r="DW24" s="7"/>
      <c r="DX24" s="7"/>
      <c r="DY24" s="7"/>
      <c r="DZ24" s="7"/>
      <c r="EA24" s="7"/>
      <c r="EB24" s="7"/>
      <c r="EC24" s="7"/>
      <c r="ED24" s="7"/>
      <c r="EE24" s="7"/>
      <c r="EF24" s="7"/>
      <c r="EG24" s="7"/>
      <c r="EH24" s="7"/>
      <c r="EI24" s="7"/>
      <c r="EJ24" s="7"/>
      <c r="EK24" s="7"/>
      <c r="EL24" s="7"/>
      <c r="EM24" s="7"/>
      <c r="EN24" s="7"/>
      <c r="EO24" s="7"/>
      <c r="EP24" s="7"/>
      <c r="EQ24" s="7"/>
      <c r="ER24" s="7"/>
      <c r="ES24" s="7"/>
      <c r="ET24" s="7"/>
      <c r="EU24" s="7"/>
      <c r="EV24" s="7"/>
      <c r="EW24" s="7"/>
      <c r="EX24" s="7"/>
      <c r="EY24" s="7"/>
      <c r="EZ24" s="7"/>
      <c r="FA24" s="7"/>
      <c r="FB24" s="7"/>
      <c r="FC24" s="7"/>
      <c r="FD24" s="7"/>
      <c r="FE24" s="7"/>
      <c r="FF24" s="7"/>
      <c r="FG24" s="7"/>
      <c r="FH24" s="7"/>
      <c r="FI24" s="7"/>
      <c r="FJ24" s="7"/>
      <c r="FK24" s="7"/>
      <c r="FL24" s="7"/>
      <c r="FM24" s="7"/>
      <c r="FN24" s="7"/>
      <c r="FO24" s="7"/>
      <c r="FP24" s="7"/>
      <c r="FQ24" s="7"/>
      <c r="FR24" s="7"/>
      <c r="FS24" s="7"/>
      <c r="FT24" s="7"/>
      <c r="FU24" s="7"/>
      <c r="FV24" s="7"/>
      <c r="FW24" s="7"/>
      <c r="FX24" s="7"/>
      <c r="FY24" s="7"/>
      <c r="FZ24" s="7"/>
      <c r="GA24" s="7"/>
      <c r="GB24" s="7"/>
      <c r="GC24" s="7"/>
      <c r="GD24" s="7"/>
      <c r="GE24" s="7"/>
      <c r="GF24" s="7"/>
      <c r="GG24" s="7"/>
      <c r="GH24" s="7"/>
      <c r="GI24" s="7"/>
      <c r="GJ24" s="7"/>
      <c r="GK24" s="7"/>
      <c r="GL24" s="7"/>
      <c r="GM24" s="7"/>
      <c r="GN24" s="7"/>
      <c r="GO24" s="7"/>
      <c r="GP24" s="7"/>
      <c r="GQ24" s="7"/>
      <c r="GR24" s="7"/>
      <c r="GS24" s="7"/>
      <c r="GT24" s="7"/>
      <c r="GU24" s="7"/>
      <c r="GV24" s="7"/>
      <c r="GW24" s="7"/>
      <c r="GX24" s="7"/>
      <c r="GY24" s="7"/>
      <c r="GZ24" s="7"/>
      <c r="HA24" s="7"/>
      <c r="HB24" s="7"/>
      <c r="HC24" s="7"/>
      <c r="HD24" s="7"/>
      <c r="HE24" s="7"/>
      <c r="HF24" s="7"/>
      <c r="HG24" s="7"/>
      <c r="HH24" s="7"/>
      <c r="HI24" s="7"/>
      <c r="HJ24" s="7"/>
      <c r="HK24" s="7"/>
      <c r="HL24" s="7"/>
      <c r="HM24" s="7"/>
      <c r="HN24" s="7"/>
      <c r="HO24" s="7"/>
      <c r="HP24" s="7"/>
      <c r="HQ24" s="7"/>
      <c r="HR24" s="7"/>
      <c r="HS24" s="7"/>
      <c r="HT24" s="7"/>
      <c r="HU24" s="7"/>
      <c r="HV24" s="7"/>
      <c r="HW24" s="7"/>
      <c r="HX24" s="7"/>
      <c r="HY24" s="7"/>
      <c r="HZ24" s="7"/>
      <c r="IA24" s="7"/>
      <c r="IB24" s="7"/>
      <c r="IC24" s="7"/>
      <c r="ID24" s="7"/>
      <c r="IE24" s="7"/>
      <c r="IF24" s="7"/>
      <c r="IG24" s="7"/>
      <c r="IH24" s="7"/>
      <c r="II24" s="7"/>
      <c r="IJ24" s="7"/>
      <c r="IK24" s="7"/>
      <c r="IL24" s="7"/>
      <c r="IM24" s="7"/>
      <c r="IN24" s="7"/>
      <c r="IO24" s="7"/>
      <c r="IP24" s="7"/>
      <c r="IQ24" s="7"/>
      <c r="IR24" s="7"/>
    </row>
    <row r="25" s="6" customFormat="true" ht="20.25" hidden="false" customHeight="true" outlineLevel="0" collapsed="false">
      <c r="A25" s="120" t="str">
        <f aca="false">TEXT(B25,"TTTT")</f>
        <v>Donnerstag</v>
      </c>
      <c r="B25" s="132" t="n">
        <f aca="false">($A$19+ROW(B6)-1)*(MONTH(B24+1)=MONTH($A$19))</f>
        <v>43349</v>
      </c>
      <c r="C25" s="133"/>
      <c r="D25" s="134"/>
      <c r="E25" s="124" t="n">
        <f aca="false">IF(OR(A25="Samstag",A25="Sonntag",C25="UU"),"", IF(C25="SV",D25, IF(OR($E$15="",B25&lt;$E$15),IF($N$11=0,HLOOKUP($A25,$I$9:$M$10,2,0),IF($N$11=$F$10,HLOOKUP($A25,$I$9:$M$11,3,0),"FEHLER")), IF($N$15=0,HLOOKUP($A25,$I$13:$M$14,2,0),IF($N$15=$F$14,HLOOKUP($A25,$I$13:$M$15,3,0),"FEHLER")))))</f>
        <v>2</v>
      </c>
      <c r="F25" s="125"/>
      <c r="G25" s="125"/>
      <c r="H25" s="125"/>
      <c r="I25" s="126" t="n">
        <f aca="false">IF(OR(C25="K",C25="U",C25="F"),E25,IF(C25="SU",IF(H25="",D25,((V25-T25)-U25)+D25),IF(AND(H25="",E25=""),0,(V25-T25)-U25)))</f>
        <v>0</v>
      </c>
      <c r="J25" s="126" t="n">
        <f aca="false">IF(E25="",I25,I25-E25)</f>
        <v>-2</v>
      </c>
      <c r="K25" s="127" t="n">
        <f aca="false">SUM(K24,J25)</f>
        <v>-42</v>
      </c>
      <c r="L25" s="135"/>
      <c r="M25" s="135"/>
      <c r="N25" s="135"/>
      <c r="O25" s="135"/>
      <c r="P25" s="135"/>
      <c r="Q25" s="129" t="n">
        <f aca="false">IF($G$15=FALSE(),FALSE(),IF($B25&gt;=$E$15,TRUE(),FALSE()))</f>
        <v>0</v>
      </c>
      <c r="R25" s="129"/>
      <c r="S25" s="130" t="n">
        <f aca="false">IF(E25="",0,INT(E25)+((E25-INT(E25))/100*60))</f>
        <v>2</v>
      </c>
      <c r="T25" s="130" t="n">
        <f aca="false">IF(F25="",0,INT(F25)+((F25-INT(F25))*100/60))</f>
        <v>0</v>
      </c>
      <c r="U25" s="130" t="n">
        <f aca="false">IF(G25="",0,INT(G25)+((G25-INT(G25))*100/60))</f>
        <v>0</v>
      </c>
      <c r="V25" s="130" t="n">
        <f aca="false">IF(H25="",0,INT(H25)+((H25-INT(H25))*100/60))</f>
        <v>0</v>
      </c>
      <c r="W25" s="130" t="n">
        <f aca="false">IF(I25="","",INT(I25)+((I25-INT(I25))/100*60))</f>
        <v>0</v>
      </c>
      <c r="X25" s="130" t="n">
        <f aca="false">IF(J25="","",INT(J25)+((J25-INT(J25))/100*60))</f>
        <v>-2</v>
      </c>
      <c r="Y25" s="130" t="n">
        <f aca="false">IF(K25="","",INT(K25)+((K25-INT(K25))/100*60))</f>
        <v>-42</v>
      </c>
      <c r="Z25" s="130"/>
      <c r="AA25" s="4"/>
      <c r="AB25" s="4"/>
      <c r="AC25" s="1"/>
      <c r="AD25" s="5"/>
      <c r="AE25" s="131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  <c r="BJ25" s="7"/>
      <c r="BK25" s="7"/>
      <c r="BL25" s="7"/>
      <c r="BM25" s="7"/>
      <c r="BN25" s="7"/>
      <c r="BO25" s="7"/>
      <c r="BP25" s="7"/>
      <c r="BQ25" s="7"/>
      <c r="BR25" s="7"/>
      <c r="BS25" s="7"/>
      <c r="BT25" s="7"/>
      <c r="BU25" s="7"/>
      <c r="BV25" s="7"/>
      <c r="BW25" s="7"/>
      <c r="BX25" s="7"/>
      <c r="BY25" s="7"/>
      <c r="BZ25" s="7"/>
      <c r="CA25" s="7"/>
      <c r="CB25" s="7"/>
      <c r="CC25" s="7"/>
      <c r="CD25" s="7"/>
      <c r="CE25" s="7"/>
      <c r="CF25" s="7"/>
      <c r="CG25" s="7"/>
      <c r="CH25" s="7"/>
      <c r="CI25" s="7"/>
      <c r="CJ25" s="7"/>
      <c r="CK25" s="7"/>
      <c r="CL25" s="7"/>
      <c r="CM25" s="7"/>
      <c r="CN25" s="7"/>
      <c r="CO25" s="7"/>
      <c r="CP25" s="7"/>
      <c r="CQ25" s="7"/>
      <c r="CR25" s="7"/>
      <c r="CS25" s="7"/>
      <c r="CT25" s="7"/>
      <c r="CU25" s="7"/>
      <c r="CV25" s="7"/>
      <c r="CW25" s="7"/>
      <c r="CX25" s="7"/>
      <c r="CY25" s="7"/>
      <c r="CZ25" s="7"/>
      <c r="DA25" s="7"/>
      <c r="DB25" s="7"/>
      <c r="DC25" s="7"/>
      <c r="DD25" s="7"/>
      <c r="DE25" s="7"/>
      <c r="DF25" s="7"/>
      <c r="DG25" s="7"/>
      <c r="DH25" s="7"/>
      <c r="DI25" s="7"/>
      <c r="DJ25" s="7"/>
      <c r="DK25" s="7"/>
      <c r="DL25" s="7"/>
      <c r="DM25" s="7"/>
      <c r="DN25" s="7"/>
      <c r="DO25" s="7"/>
      <c r="DP25" s="7"/>
      <c r="DQ25" s="7"/>
      <c r="DR25" s="7"/>
      <c r="DS25" s="7"/>
      <c r="DT25" s="7"/>
      <c r="DU25" s="7"/>
      <c r="DV25" s="7"/>
      <c r="DW25" s="7"/>
      <c r="DX25" s="7"/>
      <c r="DY25" s="7"/>
      <c r="DZ25" s="7"/>
      <c r="EA25" s="7"/>
      <c r="EB25" s="7"/>
      <c r="EC25" s="7"/>
      <c r="ED25" s="7"/>
      <c r="EE25" s="7"/>
      <c r="EF25" s="7"/>
      <c r="EG25" s="7"/>
      <c r="EH25" s="7"/>
      <c r="EI25" s="7"/>
      <c r="EJ25" s="7"/>
      <c r="EK25" s="7"/>
      <c r="EL25" s="7"/>
      <c r="EM25" s="7"/>
      <c r="EN25" s="7"/>
      <c r="EO25" s="7"/>
      <c r="EP25" s="7"/>
      <c r="EQ25" s="7"/>
      <c r="ER25" s="7"/>
      <c r="ES25" s="7"/>
      <c r="ET25" s="7"/>
      <c r="EU25" s="7"/>
      <c r="EV25" s="7"/>
      <c r="EW25" s="7"/>
      <c r="EX25" s="7"/>
      <c r="EY25" s="7"/>
      <c r="EZ25" s="7"/>
      <c r="FA25" s="7"/>
      <c r="FB25" s="7"/>
      <c r="FC25" s="7"/>
      <c r="FD25" s="7"/>
      <c r="FE25" s="7"/>
      <c r="FF25" s="7"/>
      <c r="FG25" s="7"/>
      <c r="FH25" s="7"/>
      <c r="FI25" s="7"/>
      <c r="FJ25" s="7"/>
      <c r="FK25" s="7"/>
      <c r="FL25" s="7"/>
      <c r="FM25" s="7"/>
      <c r="FN25" s="7"/>
      <c r="FO25" s="7"/>
      <c r="FP25" s="7"/>
      <c r="FQ25" s="7"/>
      <c r="FR25" s="7"/>
      <c r="FS25" s="7"/>
      <c r="FT25" s="7"/>
      <c r="FU25" s="7"/>
      <c r="FV25" s="7"/>
      <c r="FW25" s="7"/>
      <c r="FX25" s="7"/>
      <c r="FY25" s="7"/>
      <c r="FZ25" s="7"/>
      <c r="GA25" s="7"/>
      <c r="GB25" s="7"/>
      <c r="GC25" s="7"/>
      <c r="GD25" s="7"/>
      <c r="GE25" s="7"/>
      <c r="GF25" s="7"/>
      <c r="GG25" s="7"/>
      <c r="GH25" s="7"/>
      <c r="GI25" s="7"/>
      <c r="GJ25" s="7"/>
      <c r="GK25" s="7"/>
      <c r="GL25" s="7"/>
      <c r="GM25" s="7"/>
      <c r="GN25" s="7"/>
      <c r="GO25" s="7"/>
      <c r="GP25" s="7"/>
      <c r="GQ25" s="7"/>
      <c r="GR25" s="7"/>
      <c r="GS25" s="7"/>
      <c r="GT25" s="7"/>
      <c r="GU25" s="7"/>
      <c r="GV25" s="7"/>
      <c r="GW25" s="7"/>
      <c r="GX25" s="7"/>
      <c r="GY25" s="7"/>
      <c r="GZ25" s="7"/>
      <c r="HA25" s="7"/>
      <c r="HB25" s="7"/>
      <c r="HC25" s="7"/>
      <c r="HD25" s="7"/>
      <c r="HE25" s="7"/>
      <c r="HF25" s="7"/>
      <c r="HG25" s="7"/>
      <c r="HH25" s="7"/>
      <c r="HI25" s="7"/>
      <c r="HJ25" s="7"/>
      <c r="HK25" s="7"/>
      <c r="HL25" s="7"/>
      <c r="HM25" s="7"/>
      <c r="HN25" s="7"/>
      <c r="HO25" s="7"/>
      <c r="HP25" s="7"/>
      <c r="HQ25" s="7"/>
      <c r="HR25" s="7"/>
      <c r="HS25" s="7"/>
      <c r="HT25" s="7"/>
      <c r="HU25" s="7"/>
      <c r="HV25" s="7"/>
      <c r="HW25" s="7"/>
      <c r="HX25" s="7"/>
      <c r="HY25" s="7"/>
      <c r="HZ25" s="7"/>
      <c r="IA25" s="7"/>
      <c r="IB25" s="7"/>
      <c r="IC25" s="7"/>
      <c r="ID25" s="7"/>
      <c r="IE25" s="7"/>
      <c r="IF25" s="7"/>
      <c r="IG25" s="7"/>
      <c r="IH25" s="7"/>
      <c r="II25" s="7"/>
      <c r="IJ25" s="7"/>
      <c r="IK25" s="7"/>
      <c r="IL25" s="7"/>
      <c r="IM25" s="7"/>
      <c r="IN25" s="7"/>
      <c r="IO25" s="7"/>
      <c r="IP25" s="7"/>
      <c r="IQ25" s="7"/>
      <c r="IR25" s="7"/>
    </row>
    <row r="26" s="6" customFormat="true" ht="20.25" hidden="false" customHeight="true" outlineLevel="0" collapsed="false">
      <c r="A26" s="120" t="str">
        <f aca="false">TEXT(B26,"TTTT")</f>
        <v>Freitag</v>
      </c>
      <c r="B26" s="132" t="n">
        <f aca="false">($A$19+ROW(B7)-1)*(MONTH(B25+1)=MONTH($A$19))</f>
        <v>43350</v>
      </c>
      <c r="C26" s="133"/>
      <c r="D26" s="134"/>
      <c r="E26" s="124" t="n">
        <f aca="false">IF(OR(A26="Samstag",A26="Sonntag",C26="UU"),"", IF(C26="SV",D26, IF(OR($E$15="",B26&lt;$E$15),IF($N$11=0,HLOOKUP($A26,$I$9:$M$10,2,0),IF($N$11=$F$10,HLOOKUP($A26,$I$9:$M$11,3,0),"FEHLER")), IF($N$15=0,HLOOKUP($A26,$I$13:$M$14,2,0),IF($N$15=$F$14,HLOOKUP($A26,$I$13:$M$15,3,0),"FEHLER")))))</f>
        <v>2</v>
      </c>
      <c r="F26" s="125"/>
      <c r="G26" s="125"/>
      <c r="H26" s="125"/>
      <c r="I26" s="126" t="n">
        <f aca="false">IF(OR(C26="K",C26="U",C26="F"),E26,IF(C26="SU",IF(H26="",D26,((V26-T26)-U26)+D26),IF(AND(H26="",E26=""),0,(V26-T26)-U26)))</f>
        <v>0</v>
      </c>
      <c r="J26" s="126" t="n">
        <f aca="false">IF(E26="",I26,I26-E26)</f>
        <v>-2</v>
      </c>
      <c r="K26" s="127" t="n">
        <f aca="false">SUM(K25,J26)</f>
        <v>-44</v>
      </c>
      <c r="L26" s="135"/>
      <c r="M26" s="135"/>
      <c r="N26" s="135"/>
      <c r="O26" s="135"/>
      <c r="P26" s="135"/>
      <c r="Q26" s="129" t="n">
        <f aca="false">IF($G$15=FALSE(),FALSE(),IF($B26&gt;=$E$15,TRUE(),FALSE()))</f>
        <v>0</v>
      </c>
      <c r="R26" s="129"/>
      <c r="S26" s="130" t="n">
        <f aca="false">IF(E26="",0,INT(E26)+((E26-INT(E26))/100*60))</f>
        <v>2</v>
      </c>
      <c r="T26" s="130" t="n">
        <f aca="false">IF(F26="",0,INT(F26)+((F26-INT(F26))*100/60))</f>
        <v>0</v>
      </c>
      <c r="U26" s="130" t="n">
        <f aca="false">IF(G26="",0,INT(G26)+((G26-INT(G26))*100/60))</f>
        <v>0</v>
      </c>
      <c r="V26" s="130" t="n">
        <f aca="false">IF(H26="",0,INT(H26)+((H26-INT(H26))*100/60))</f>
        <v>0</v>
      </c>
      <c r="W26" s="130" t="n">
        <f aca="false">IF(I26="","",INT(I26)+((I26-INT(I26))/100*60))</f>
        <v>0</v>
      </c>
      <c r="X26" s="130" t="n">
        <f aca="false">IF(J26="","",INT(J26)+((J26-INT(J26))/100*60))</f>
        <v>-2</v>
      </c>
      <c r="Y26" s="130" t="n">
        <f aca="false">IF(K26="","",INT(K26)+((K26-INT(K26))/100*60))</f>
        <v>-44</v>
      </c>
      <c r="Z26" s="130"/>
      <c r="AA26" s="4"/>
      <c r="AB26" s="4"/>
      <c r="AC26" s="1"/>
      <c r="AD26" s="5"/>
      <c r="AE26" s="131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7"/>
      <c r="BP26" s="7"/>
      <c r="BQ26" s="7"/>
      <c r="BR26" s="7"/>
      <c r="BS26" s="7"/>
      <c r="BT26" s="7"/>
      <c r="BU26" s="7"/>
      <c r="BV26" s="7"/>
      <c r="BW26" s="7"/>
      <c r="BX26" s="7"/>
      <c r="BY26" s="7"/>
      <c r="BZ26" s="7"/>
      <c r="CA26" s="7"/>
      <c r="CB26" s="7"/>
      <c r="CC26" s="7"/>
      <c r="CD26" s="7"/>
      <c r="CE26" s="7"/>
      <c r="CF26" s="7"/>
      <c r="CG26" s="7"/>
      <c r="CH26" s="7"/>
      <c r="CI26" s="7"/>
      <c r="CJ26" s="7"/>
      <c r="CK26" s="7"/>
      <c r="CL26" s="7"/>
      <c r="CM26" s="7"/>
      <c r="CN26" s="7"/>
      <c r="CO26" s="7"/>
      <c r="CP26" s="7"/>
      <c r="CQ26" s="7"/>
      <c r="CR26" s="7"/>
      <c r="CS26" s="7"/>
      <c r="CT26" s="7"/>
      <c r="CU26" s="7"/>
      <c r="CV26" s="7"/>
      <c r="CW26" s="7"/>
      <c r="CX26" s="7"/>
      <c r="CY26" s="7"/>
      <c r="CZ26" s="7"/>
      <c r="DA26" s="7"/>
      <c r="DB26" s="7"/>
      <c r="DC26" s="7"/>
      <c r="DD26" s="7"/>
      <c r="DE26" s="7"/>
      <c r="DF26" s="7"/>
      <c r="DG26" s="7"/>
      <c r="DH26" s="7"/>
      <c r="DI26" s="7"/>
      <c r="DJ26" s="7"/>
      <c r="DK26" s="7"/>
      <c r="DL26" s="7"/>
      <c r="DM26" s="7"/>
      <c r="DN26" s="7"/>
      <c r="DO26" s="7"/>
      <c r="DP26" s="7"/>
      <c r="DQ26" s="7"/>
      <c r="DR26" s="7"/>
      <c r="DS26" s="7"/>
      <c r="DT26" s="7"/>
      <c r="DU26" s="7"/>
      <c r="DV26" s="7"/>
      <c r="DW26" s="7"/>
      <c r="DX26" s="7"/>
      <c r="DY26" s="7"/>
      <c r="DZ26" s="7"/>
      <c r="EA26" s="7"/>
      <c r="EB26" s="7"/>
      <c r="EC26" s="7"/>
      <c r="ED26" s="7"/>
      <c r="EE26" s="7"/>
      <c r="EF26" s="7"/>
      <c r="EG26" s="7"/>
      <c r="EH26" s="7"/>
      <c r="EI26" s="7"/>
      <c r="EJ26" s="7"/>
      <c r="EK26" s="7"/>
      <c r="EL26" s="7"/>
      <c r="EM26" s="7"/>
      <c r="EN26" s="7"/>
      <c r="EO26" s="7"/>
      <c r="EP26" s="7"/>
      <c r="EQ26" s="7"/>
      <c r="ER26" s="7"/>
      <c r="ES26" s="7"/>
      <c r="ET26" s="7"/>
      <c r="EU26" s="7"/>
      <c r="EV26" s="7"/>
      <c r="EW26" s="7"/>
      <c r="EX26" s="7"/>
      <c r="EY26" s="7"/>
      <c r="EZ26" s="7"/>
      <c r="FA26" s="7"/>
      <c r="FB26" s="7"/>
      <c r="FC26" s="7"/>
      <c r="FD26" s="7"/>
      <c r="FE26" s="7"/>
      <c r="FF26" s="7"/>
      <c r="FG26" s="7"/>
      <c r="FH26" s="7"/>
      <c r="FI26" s="7"/>
      <c r="FJ26" s="7"/>
      <c r="FK26" s="7"/>
      <c r="FL26" s="7"/>
      <c r="FM26" s="7"/>
      <c r="FN26" s="7"/>
      <c r="FO26" s="7"/>
      <c r="FP26" s="7"/>
      <c r="FQ26" s="7"/>
      <c r="FR26" s="7"/>
      <c r="FS26" s="7"/>
      <c r="FT26" s="7"/>
      <c r="FU26" s="7"/>
      <c r="FV26" s="7"/>
      <c r="FW26" s="7"/>
      <c r="FX26" s="7"/>
      <c r="FY26" s="7"/>
      <c r="FZ26" s="7"/>
      <c r="GA26" s="7"/>
      <c r="GB26" s="7"/>
      <c r="GC26" s="7"/>
      <c r="GD26" s="7"/>
      <c r="GE26" s="7"/>
      <c r="GF26" s="7"/>
      <c r="GG26" s="7"/>
      <c r="GH26" s="7"/>
      <c r="GI26" s="7"/>
      <c r="GJ26" s="7"/>
      <c r="GK26" s="7"/>
      <c r="GL26" s="7"/>
      <c r="GM26" s="7"/>
      <c r="GN26" s="7"/>
      <c r="GO26" s="7"/>
      <c r="GP26" s="7"/>
      <c r="GQ26" s="7"/>
      <c r="GR26" s="7"/>
      <c r="GS26" s="7"/>
      <c r="GT26" s="7"/>
      <c r="GU26" s="7"/>
      <c r="GV26" s="7"/>
      <c r="GW26" s="7"/>
      <c r="GX26" s="7"/>
      <c r="GY26" s="7"/>
      <c r="GZ26" s="7"/>
      <c r="HA26" s="7"/>
      <c r="HB26" s="7"/>
      <c r="HC26" s="7"/>
      <c r="HD26" s="7"/>
      <c r="HE26" s="7"/>
      <c r="HF26" s="7"/>
      <c r="HG26" s="7"/>
      <c r="HH26" s="7"/>
      <c r="HI26" s="7"/>
      <c r="HJ26" s="7"/>
      <c r="HK26" s="7"/>
      <c r="HL26" s="7"/>
      <c r="HM26" s="7"/>
      <c r="HN26" s="7"/>
      <c r="HO26" s="7"/>
      <c r="HP26" s="7"/>
      <c r="HQ26" s="7"/>
      <c r="HR26" s="7"/>
      <c r="HS26" s="7"/>
      <c r="HT26" s="7"/>
      <c r="HU26" s="7"/>
      <c r="HV26" s="7"/>
      <c r="HW26" s="7"/>
      <c r="HX26" s="7"/>
      <c r="HY26" s="7"/>
      <c r="HZ26" s="7"/>
      <c r="IA26" s="7"/>
      <c r="IB26" s="7"/>
      <c r="IC26" s="7"/>
      <c r="ID26" s="7"/>
      <c r="IE26" s="7"/>
      <c r="IF26" s="7"/>
      <c r="IG26" s="7"/>
      <c r="IH26" s="7"/>
      <c r="II26" s="7"/>
      <c r="IJ26" s="7"/>
      <c r="IK26" s="7"/>
      <c r="IL26" s="7"/>
      <c r="IM26" s="7"/>
      <c r="IN26" s="7"/>
      <c r="IO26" s="7"/>
      <c r="IP26" s="7"/>
      <c r="IQ26" s="7"/>
      <c r="IR26" s="7"/>
    </row>
    <row r="27" s="6" customFormat="true" ht="20.25" hidden="false" customHeight="true" outlineLevel="0" collapsed="false">
      <c r="A27" s="120" t="str">
        <f aca="false">TEXT(B27,"TTTT")</f>
        <v>Samstag</v>
      </c>
      <c r="B27" s="132" t="n">
        <f aca="false">($A$19+ROW(B8)-1)*(MONTH(B26+1)=MONTH($A$19))</f>
        <v>43351</v>
      </c>
      <c r="C27" s="133"/>
      <c r="D27" s="134"/>
      <c r="E27" s="124" t="str">
        <f aca="false">IF(OR(A27="Samstag",A27="Sonntag",C27="UU"),"", IF(C27="SV",D27, IF(OR($E$15="",B27&lt;$E$15),IF($N$11=0,HLOOKUP($A27,$I$9:$M$10,2,0),IF($N$11=$F$10,HLOOKUP($A27,$I$9:$M$11,3,0),"FEHLER")), IF($N$15=0,HLOOKUP($A27,$I$13:$M$14,2,0),IF($N$15=$F$14,HLOOKUP($A27,$I$13:$M$15,3,0),"FEHLER")))))</f>
        <v/>
      </c>
      <c r="F27" s="125"/>
      <c r="G27" s="125"/>
      <c r="H27" s="125"/>
      <c r="I27" s="126" t="n">
        <f aca="false">IF(OR(C27="K",C27="U",C27="F"),E27,IF(C27="SU",IF(H27="",D27,((V27-T27)-U27)+D27),IF(AND(H27="",E27=""),0,(V27-T27)-U27)))</f>
        <v>0</v>
      </c>
      <c r="J27" s="126" t="n">
        <f aca="false">IF(E27="",I27,I27-E27)</f>
        <v>0</v>
      </c>
      <c r="K27" s="127" t="n">
        <f aca="false">SUM(K26,J27)</f>
        <v>-44</v>
      </c>
      <c r="L27" s="135"/>
      <c r="M27" s="135"/>
      <c r="N27" s="135"/>
      <c r="O27" s="135"/>
      <c r="P27" s="135"/>
      <c r="Q27" s="129" t="n">
        <f aca="false">IF($G$15=FALSE(),FALSE(),IF($B27&gt;=$E$15,TRUE(),FALSE()))</f>
        <v>0</v>
      </c>
      <c r="R27" s="129"/>
      <c r="S27" s="130" t="n">
        <f aca="false">IF(E27="",0,INT(E27)+((E27-INT(E27))/100*60))</f>
        <v>0</v>
      </c>
      <c r="T27" s="130" t="n">
        <f aca="false">IF(F27="",0,INT(F27)+((F27-INT(F27))*100/60))</f>
        <v>0</v>
      </c>
      <c r="U27" s="130" t="n">
        <f aca="false">IF(G27="",0,INT(G27)+((G27-INT(G27))*100/60))</f>
        <v>0</v>
      </c>
      <c r="V27" s="130" t="n">
        <f aca="false">IF(H27="",0,INT(H27)+((H27-INT(H27))*100/60))</f>
        <v>0</v>
      </c>
      <c r="W27" s="130" t="n">
        <f aca="false">IF(I27="","",INT(I27)+((I27-INT(I27))/100*60))</f>
        <v>0</v>
      </c>
      <c r="X27" s="130" t="n">
        <f aca="false">IF(J27="","",INT(J27)+((J27-INT(J27))/100*60))</f>
        <v>0</v>
      </c>
      <c r="Y27" s="130" t="n">
        <f aca="false">IF(K27="","",INT(K27)+((K27-INT(K27))/100*60))</f>
        <v>-44</v>
      </c>
      <c r="Z27" s="130"/>
      <c r="AA27" s="4"/>
      <c r="AB27" s="4"/>
      <c r="AC27" s="1"/>
      <c r="AD27" s="5"/>
      <c r="AE27" s="131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  <c r="BJ27" s="7"/>
      <c r="BK27" s="7"/>
      <c r="BL27" s="7"/>
      <c r="BM27" s="7"/>
      <c r="BN27" s="7"/>
      <c r="BO27" s="7"/>
      <c r="BP27" s="7"/>
      <c r="BQ27" s="7"/>
      <c r="BR27" s="7"/>
      <c r="BS27" s="7"/>
      <c r="BT27" s="7"/>
      <c r="BU27" s="7"/>
      <c r="BV27" s="7"/>
      <c r="BW27" s="7"/>
      <c r="BX27" s="7"/>
      <c r="BY27" s="7"/>
      <c r="BZ27" s="7"/>
      <c r="CA27" s="7"/>
      <c r="CB27" s="7"/>
      <c r="CC27" s="7"/>
      <c r="CD27" s="7"/>
      <c r="CE27" s="7"/>
      <c r="CF27" s="7"/>
      <c r="CG27" s="7"/>
      <c r="CH27" s="7"/>
      <c r="CI27" s="7"/>
      <c r="CJ27" s="7"/>
      <c r="CK27" s="7"/>
      <c r="CL27" s="7"/>
      <c r="CM27" s="7"/>
      <c r="CN27" s="7"/>
      <c r="CO27" s="7"/>
      <c r="CP27" s="7"/>
      <c r="CQ27" s="7"/>
      <c r="CR27" s="7"/>
      <c r="CS27" s="7"/>
      <c r="CT27" s="7"/>
      <c r="CU27" s="7"/>
      <c r="CV27" s="7"/>
      <c r="CW27" s="7"/>
      <c r="CX27" s="7"/>
      <c r="CY27" s="7"/>
      <c r="CZ27" s="7"/>
      <c r="DA27" s="7"/>
      <c r="DB27" s="7"/>
      <c r="DC27" s="7"/>
      <c r="DD27" s="7"/>
      <c r="DE27" s="7"/>
      <c r="DF27" s="7"/>
      <c r="DG27" s="7"/>
      <c r="DH27" s="7"/>
      <c r="DI27" s="7"/>
      <c r="DJ27" s="7"/>
      <c r="DK27" s="7"/>
      <c r="DL27" s="7"/>
      <c r="DM27" s="7"/>
      <c r="DN27" s="7"/>
      <c r="DO27" s="7"/>
      <c r="DP27" s="7"/>
      <c r="DQ27" s="7"/>
      <c r="DR27" s="7"/>
      <c r="DS27" s="7"/>
      <c r="DT27" s="7"/>
      <c r="DU27" s="7"/>
      <c r="DV27" s="7"/>
      <c r="DW27" s="7"/>
      <c r="DX27" s="7"/>
      <c r="DY27" s="7"/>
      <c r="DZ27" s="7"/>
      <c r="EA27" s="7"/>
      <c r="EB27" s="7"/>
      <c r="EC27" s="7"/>
      <c r="ED27" s="7"/>
      <c r="EE27" s="7"/>
      <c r="EF27" s="7"/>
      <c r="EG27" s="7"/>
      <c r="EH27" s="7"/>
      <c r="EI27" s="7"/>
      <c r="EJ27" s="7"/>
      <c r="EK27" s="7"/>
      <c r="EL27" s="7"/>
      <c r="EM27" s="7"/>
      <c r="EN27" s="7"/>
      <c r="EO27" s="7"/>
      <c r="EP27" s="7"/>
      <c r="EQ27" s="7"/>
      <c r="ER27" s="7"/>
      <c r="ES27" s="7"/>
      <c r="ET27" s="7"/>
      <c r="EU27" s="7"/>
      <c r="EV27" s="7"/>
      <c r="EW27" s="7"/>
      <c r="EX27" s="7"/>
      <c r="EY27" s="7"/>
      <c r="EZ27" s="7"/>
      <c r="FA27" s="7"/>
      <c r="FB27" s="7"/>
      <c r="FC27" s="7"/>
      <c r="FD27" s="7"/>
      <c r="FE27" s="7"/>
      <c r="FF27" s="7"/>
      <c r="FG27" s="7"/>
      <c r="FH27" s="7"/>
      <c r="FI27" s="7"/>
      <c r="FJ27" s="7"/>
      <c r="FK27" s="7"/>
      <c r="FL27" s="7"/>
      <c r="FM27" s="7"/>
      <c r="FN27" s="7"/>
      <c r="FO27" s="7"/>
      <c r="FP27" s="7"/>
      <c r="FQ27" s="7"/>
      <c r="FR27" s="7"/>
      <c r="FS27" s="7"/>
      <c r="FT27" s="7"/>
      <c r="FU27" s="7"/>
      <c r="FV27" s="7"/>
      <c r="FW27" s="7"/>
      <c r="FX27" s="7"/>
      <c r="FY27" s="7"/>
      <c r="FZ27" s="7"/>
      <c r="GA27" s="7"/>
      <c r="GB27" s="7"/>
      <c r="GC27" s="7"/>
      <c r="GD27" s="7"/>
      <c r="GE27" s="7"/>
      <c r="GF27" s="7"/>
      <c r="GG27" s="7"/>
      <c r="GH27" s="7"/>
      <c r="GI27" s="7"/>
      <c r="GJ27" s="7"/>
      <c r="GK27" s="7"/>
      <c r="GL27" s="7"/>
      <c r="GM27" s="7"/>
      <c r="GN27" s="7"/>
      <c r="GO27" s="7"/>
      <c r="GP27" s="7"/>
      <c r="GQ27" s="7"/>
      <c r="GR27" s="7"/>
      <c r="GS27" s="7"/>
      <c r="GT27" s="7"/>
      <c r="GU27" s="7"/>
      <c r="GV27" s="7"/>
      <c r="GW27" s="7"/>
      <c r="GX27" s="7"/>
      <c r="GY27" s="7"/>
      <c r="GZ27" s="7"/>
      <c r="HA27" s="7"/>
      <c r="HB27" s="7"/>
      <c r="HC27" s="7"/>
      <c r="HD27" s="7"/>
      <c r="HE27" s="7"/>
      <c r="HF27" s="7"/>
      <c r="HG27" s="7"/>
      <c r="HH27" s="7"/>
      <c r="HI27" s="7"/>
      <c r="HJ27" s="7"/>
      <c r="HK27" s="7"/>
      <c r="HL27" s="7"/>
      <c r="HM27" s="7"/>
      <c r="HN27" s="7"/>
      <c r="HO27" s="7"/>
      <c r="HP27" s="7"/>
      <c r="HQ27" s="7"/>
      <c r="HR27" s="7"/>
      <c r="HS27" s="7"/>
      <c r="HT27" s="7"/>
      <c r="HU27" s="7"/>
      <c r="HV27" s="7"/>
      <c r="HW27" s="7"/>
      <c r="HX27" s="7"/>
      <c r="HY27" s="7"/>
      <c r="HZ27" s="7"/>
      <c r="IA27" s="7"/>
      <c r="IB27" s="7"/>
      <c r="IC27" s="7"/>
      <c r="ID27" s="7"/>
      <c r="IE27" s="7"/>
      <c r="IF27" s="7"/>
      <c r="IG27" s="7"/>
      <c r="IH27" s="7"/>
      <c r="II27" s="7"/>
      <c r="IJ27" s="7"/>
      <c r="IK27" s="7"/>
      <c r="IL27" s="7"/>
      <c r="IM27" s="7"/>
      <c r="IN27" s="7"/>
      <c r="IO27" s="7"/>
      <c r="IP27" s="7"/>
      <c r="IQ27" s="7"/>
      <c r="IR27" s="7"/>
    </row>
    <row r="28" s="6" customFormat="true" ht="20.25" hidden="false" customHeight="true" outlineLevel="0" collapsed="false">
      <c r="A28" s="120" t="str">
        <f aca="false">TEXT(B28,"TTTT")</f>
        <v>Sonntag</v>
      </c>
      <c r="B28" s="132" t="n">
        <f aca="false">($A$19+ROW(B9)-1)*(MONTH(B27+1)=MONTH($A$19))</f>
        <v>43352</v>
      </c>
      <c r="C28" s="133"/>
      <c r="D28" s="134"/>
      <c r="E28" s="124" t="str">
        <f aca="false">IF(OR(A28="Samstag",A28="Sonntag",C28="UU"),"", IF(C28="SV",D28, IF(OR($E$15="",B28&lt;$E$15),IF($N$11=0,HLOOKUP($A28,$I$9:$M$10,2,0),IF($N$11=$F$10,HLOOKUP($A28,$I$9:$M$11,3,0),"FEHLER")), IF($N$15=0,HLOOKUP($A28,$I$13:$M$14,2,0),IF($N$15=$F$14,HLOOKUP($A28,$I$13:$M$15,3,0),"FEHLER")))))</f>
        <v/>
      </c>
      <c r="F28" s="125"/>
      <c r="G28" s="125"/>
      <c r="H28" s="125"/>
      <c r="I28" s="126" t="n">
        <f aca="false">IF(OR(C28="K",C28="U",C28="F"),E28,IF(C28="SU",IF(H28="",D28,((V28-T28)-U28)+D28),IF(AND(H28="",E28=""),0,(V28-T28)-U28)))</f>
        <v>0</v>
      </c>
      <c r="J28" s="126" t="n">
        <f aca="false">IF(E28="",I28,I28-E28)</f>
        <v>0</v>
      </c>
      <c r="K28" s="127" t="n">
        <f aca="false">SUM(K27,J28)</f>
        <v>-44</v>
      </c>
      <c r="L28" s="135"/>
      <c r="M28" s="135"/>
      <c r="N28" s="135"/>
      <c r="O28" s="135"/>
      <c r="P28" s="135"/>
      <c r="Q28" s="129" t="n">
        <f aca="false">IF($G$15=FALSE(),FALSE(),IF($B28&gt;=$E$15,TRUE(),FALSE()))</f>
        <v>0</v>
      </c>
      <c r="R28" s="129"/>
      <c r="S28" s="130" t="n">
        <f aca="false">IF(E28="",0,INT(E28)+((E28-INT(E28))/100*60))</f>
        <v>0</v>
      </c>
      <c r="T28" s="130" t="n">
        <f aca="false">IF(F28="",0,INT(F28)+((F28-INT(F28))*100/60))</f>
        <v>0</v>
      </c>
      <c r="U28" s="130" t="n">
        <f aca="false">IF(G28="",0,INT(G28)+((G28-INT(G28))*100/60))</f>
        <v>0</v>
      </c>
      <c r="V28" s="130" t="n">
        <f aca="false">IF(H28="",0,INT(H28)+((H28-INT(H28))*100/60))</f>
        <v>0</v>
      </c>
      <c r="W28" s="130" t="n">
        <f aca="false">IF(I28="","",INT(I28)+((I28-INT(I28))/100*60))</f>
        <v>0</v>
      </c>
      <c r="X28" s="130" t="n">
        <f aca="false">IF(J28="","",INT(J28)+((J28-INT(J28))/100*60))</f>
        <v>0</v>
      </c>
      <c r="Y28" s="130" t="n">
        <f aca="false">IF(K28="","",INT(K28)+((K28-INT(K28))/100*60))</f>
        <v>-44</v>
      </c>
      <c r="Z28" s="130"/>
      <c r="AA28" s="4"/>
      <c r="AB28" s="4"/>
      <c r="AC28" s="1"/>
      <c r="AD28" s="5"/>
      <c r="AE28" s="131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7"/>
      <c r="BK28" s="7"/>
      <c r="BL28" s="7"/>
      <c r="BM28" s="7"/>
      <c r="BN28" s="7"/>
      <c r="BO28" s="7"/>
      <c r="BP28" s="7"/>
      <c r="BQ28" s="7"/>
      <c r="BR28" s="7"/>
      <c r="BS28" s="7"/>
      <c r="BT28" s="7"/>
      <c r="BU28" s="7"/>
      <c r="BV28" s="7"/>
      <c r="BW28" s="7"/>
      <c r="BX28" s="7"/>
      <c r="BY28" s="7"/>
      <c r="BZ28" s="7"/>
      <c r="CA28" s="7"/>
      <c r="CB28" s="7"/>
      <c r="CC28" s="7"/>
      <c r="CD28" s="7"/>
      <c r="CE28" s="7"/>
      <c r="CF28" s="7"/>
      <c r="CG28" s="7"/>
      <c r="CH28" s="7"/>
      <c r="CI28" s="7"/>
      <c r="CJ28" s="7"/>
      <c r="CK28" s="7"/>
      <c r="CL28" s="7"/>
      <c r="CM28" s="7"/>
      <c r="CN28" s="7"/>
      <c r="CO28" s="7"/>
      <c r="CP28" s="7"/>
      <c r="CQ28" s="7"/>
      <c r="CR28" s="7"/>
      <c r="CS28" s="7"/>
      <c r="CT28" s="7"/>
      <c r="CU28" s="7"/>
      <c r="CV28" s="7"/>
      <c r="CW28" s="7"/>
      <c r="CX28" s="7"/>
      <c r="CY28" s="7"/>
      <c r="CZ28" s="7"/>
      <c r="DA28" s="7"/>
      <c r="DB28" s="7"/>
      <c r="DC28" s="7"/>
      <c r="DD28" s="7"/>
      <c r="DE28" s="7"/>
      <c r="DF28" s="7"/>
      <c r="DG28" s="7"/>
      <c r="DH28" s="7"/>
      <c r="DI28" s="7"/>
      <c r="DJ28" s="7"/>
      <c r="DK28" s="7"/>
      <c r="DL28" s="7"/>
      <c r="DM28" s="7"/>
      <c r="DN28" s="7"/>
      <c r="DO28" s="7"/>
      <c r="DP28" s="7"/>
      <c r="DQ28" s="7"/>
      <c r="DR28" s="7"/>
      <c r="DS28" s="7"/>
      <c r="DT28" s="7"/>
      <c r="DU28" s="7"/>
      <c r="DV28" s="7"/>
      <c r="DW28" s="7"/>
      <c r="DX28" s="7"/>
      <c r="DY28" s="7"/>
      <c r="DZ28" s="7"/>
      <c r="EA28" s="7"/>
      <c r="EB28" s="7"/>
      <c r="EC28" s="7"/>
      <c r="ED28" s="7"/>
      <c r="EE28" s="7"/>
      <c r="EF28" s="7"/>
      <c r="EG28" s="7"/>
      <c r="EH28" s="7"/>
      <c r="EI28" s="7"/>
      <c r="EJ28" s="7"/>
      <c r="EK28" s="7"/>
      <c r="EL28" s="7"/>
      <c r="EM28" s="7"/>
      <c r="EN28" s="7"/>
      <c r="EO28" s="7"/>
      <c r="EP28" s="7"/>
      <c r="EQ28" s="7"/>
      <c r="ER28" s="7"/>
      <c r="ES28" s="7"/>
      <c r="ET28" s="7"/>
      <c r="EU28" s="7"/>
      <c r="EV28" s="7"/>
      <c r="EW28" s="7"/>
      <c r="EX28" s="7"/>
      <c r="EY28" s="7"/>
      <c r="EZ28" s="7"/>
      <c r="FA28" s="7"/>
      <c r="FB28" s="7"/>
      <c r="FC28" s="7"/>
      <c r="FD28" s="7"/>
      <c r="FE28" s="7"/>
      <c r="FF28" s="7"/>
      <c r="FG28" s="7"/>
      <c r="FH28" s="7"/>
      <c r="FI28" s="7"/>
      <c r="FJ28" s="7"/>
      <c r="FK28" s="7"/>
      <c r="FL28" s="7"/>
      <c r="FM28" s="7"/>
      <c r="FN28" s="7"/>
      <c r="FO28" s="7"/>
      <c r="FP28" s="7"/>
      <c r="FQ28" s="7"/>
      <c r="FR28" s="7"/>
      <c r="FS28" s="7"/>
      <c r="FT28" s="7"/>
      <c r="FU28" s="7"/>
      <c r="FV28" s="7"/>
      <c r="FW28" s="7"/>
      <c r="FX28" s="7"/>
      <c r="FY28" s="7"/>
      <c r="FZ28" s="7"/>
      <c r="GA28" s="7"/>
      <c r="GB28" s="7"/>
      <c r="GC28" s="7"/>
      <c r="GD28" s="7"/>
      <c r="GE28" s="7"/>
      <c r="GF28" s="7"/>
      <c r="GG28" s="7"/>
      <c r="GH28" s="7"/>
      <c r="GI28" s="7"/>
      <c r="GJ28" s="7"/>
      <c r="GK28" s="7"/>
      <c r="GL28" s="7"/>
      <c r="GM28" s="7"/>
      <c r="GN28" s="7"/>
      <c r="GO28" s="7"/>
      <c r="GP28" s="7"/>
      <c r="GQ28" s="7"/>
      <c r="GR28" s="7"/>
      <c r="GS28" s="7"/>
      <c r="GT28" s="7"/>
      <c r="GU28" s="7"/>
      <c r="GV28" s="7"/>
      <c r="GW28" s="7"/>
      <c r="GX28" s="7"/>
      <c r="GY28" s="7"/>
      <c r="GZ28" s="7"/>
      <c r="HA28" s="7"/>
      <c r="HB28" s="7"/>
      <c r="HC28" s="7"/>
      <c r="HD28" s="7"/>
      <c r="HE28" s="7"/>
      <c r="HF28" s="7"/>
      <c r="HG28" s="7"/>
      <c r="HH28" s="7"/>
      <c r="HI28" s="7"/>
      <c r="HJ28" s="7"/>
      <c r="HK28" s="7"/>
      <c r="HL28" s="7"/>
      <c r="HM28" s="7"/>
      <c r="HN28" s="7"/>
      <c r="HO28" s="7"/>
      <c r="HP28" s="7"/>
      <c r="HQ28" s="7"/>
      <c r="HR28" s="7"/>
      <c r="HS28" s="7"/>
      <c r="HT28" s="7"/>
      <c r="HU28" s="7"/>
      <c r="HV28" s="7"/>
      <c r="HW28" s="7"/>
      <c r="HX28" s="7"/>
      <c r="HY28" s="7"/>
      <c r="HZ28" s="7"/>
      <c r="IA28" s="7"/>
      <c r="IB28" s="7"/>
      <c r="IC28" s="7"/>
      <c r="ID28" s="7"/>
      <c r="IE28" s="7"/>
      <c r="IF28" s="7"/>
      <c r="IG28" s="7"/>
      <c r="IH28" s="7"/>
      <c r="II28" s="7"/>
      <c r="IJ28" s="7"/>
      <c r="IK28" s="7"/>
      <c r="IL28" s="7"/>
      <c r="IM28" s="7"/>
      <c r="IN28" s="7"/>
      <c r="IO28" s="7"/>
      <c r="IP28" s="7"/>
      <c r="IQ28" s="7"/>
      <c r="IR28" s="7"/>
    </row>
    <row r="29" s="6" customFormat="true" ht="20.25" hidden="false" customHeight="true" outlineLevel="0" collapsed="false">
      <c r="A29" s="120" t="str">
        <f aca="false">TEXT(B29,"TTTT")</f>
        <v>Montag</v>
      </c>
      <c r="B29" s="132" t="n">
        <f aca="false">($A$19+ROW(B10)-1)*(MONTH(B28+1)=MONTH($A$19))</f>
        <v>43353</v>
      </c>
      <c r="C29" s="133"/>
      <c r="D29" s="134"/>
      <c r="E29" s="124" t="n">
        <f aca="false">IF(OR(A29="Samstag",A29="Sonntag",C29="UU"),"", IF(C29="SV",D29, IF(OR($E$15="",B29&lt;$E$15),IF($N$11=0,HLOOKUP($A29,$I$9:$M$10,2,0),IF($N$11=$F$10,HLOOKUP($A29,$I$9:$M$11,3,0),"FEHLER")), IF($N$15=0,HLOOKUP($A29,$I$13:$M$14,2,0),IF($N$15=$F$14,HLOOKUP($A29,$I$13:$M$15,3,0),"FEHLER")))))</f>
        <v>2</v>
      </c>
      <c r="F29" s="125"/>
      <c r="G29" s="125"/>
      <c r="H29" s="125"/>
      <c r="I29" s="126" t="n">
        <f aca="false">IF(OR(C29="K",C29="U",C29="F"),E29,IF(C29="SU",IF(H29="",D29,((V29-T29)-U29)+D29),IF(AND(H29="",E29=""),0,(V29-T29)-U29)))</f>
        <v>0</v>
      </c>
      <c r="J29" s="126" t="n">
        <f aca="false">IF(E29="",I29,I29-E29)</f>
        <v>-2</v>
      </c>
      <c r="K29" s="127" t="n">
        <f aca="false">SUM(K28,J29)</f>
        <v>-46</v>
      </c>
      <c r="L29" s="135"/>
      <c r="M29" s="135"/>
      <c r="N29" s="135"/>
      <c r="O29" s="135"/>
      <c r="P29" s="135"/>
      <c r="Q29" s="129" t="n">
        <f aca="false">IF($G$15=FALSE(),FALSE(),IF($B29&gt;=$E$15,TRUE(),FALSE()))</f>
        <v>0</v>
      </c>
      <c r="R29" s="129"/>
      <c r="S29" s="130" t="n">
        <f aca="false">IF(E29="",0,INT(E29)+((E29-INT(E29))/100*60))</f>
        <v>2</v>
      </c>
      <c r="T29" s="130" t="n">
        <f aca="false">IF(F29="",0,INT(F29)+((F29-INT(F29))*100/60))</f>
        <v>0</v>
      </c>
      <c r="U29" s="130" t="n">
        <f aca="false">IF(G29="",0,INT(G29)+((G29-INT(G29))*100/60))</f>
        <v>0</v>
      </c>
      <c r="V29" s="130" t="n">
        <f aca="false">IF(H29="",0,INT(H29)+((H29-INT(H29))*100/60))</f>
        <v>0</v>
      </c>
      <c r="W29" s="130" t="n">
        <f aca="false">IF(I29="","",INT(I29)+((I29-INT(I29))/100*60))</f>
        <v>0</v>
      </c>
      <c r="X29" s="130" t="n">
        <f aca="false">IF(J29="","",INT(J29)+((J29-INT(J29))/100*60))</f>
        <v>-2</v>
      </c>
      <c r="Y29" s="130" t="n">
        <f aca="false">IF(K29="","",INT(K29)+((K29-INT(K29))/100*60))</f>
        <v>-46</v>
      </c>
      <c r="Z29" s="130"/>
      <c r="AA29" s="4"/>
      <c r="AB29" s="4"/>
      <c r="AC29" s="1"/>
      <c r="AD29" s="5"/>
      <c r="AE29" s="131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  <c r="BJ29" s="7"/>
      <c r="BK29" s="7"/>
      <c r="BL29" s="7"/>
      <c r="BM29" s="7"/>
      <c r="BN29" s="7"/>
      <c r="BO29" s="7"/>
      <c r="BP29" s="7"/>
      <c r="BQ29" s="7"/>
      <c r="BR29" s="7"/>
      <c r="BS29" s="7"/>
      <c r="BT29" s="7"/>
      <c r="BU29" s="7"/>
      <c r="BV29" s="7"/>
      <c r="BW29" s="7"/>
      <c r="BX29" s="7"/>
      <c r="BY29" s="7"/>
      <c r="BZ29" s="7"/>
      <c r="CA29" s="7"/>
      <c r="CB29" s="7"/>
      <c r="CC29" s="7"/>
      <c r="CD29" s="7"/>
      <c r="CE29" s="7"/>
      <c r="CF29" s="7"/>
      <c r="CG29" s="7"/>
      <c r="CH29" s="7"/>
      <c r="CI29" s="7"/>
      <c r="CJ29" s="7"/>
      <c r="CK29" s="7"/>
      <c r="CL29" s="7"/>
      <c r="CM29" s="7"/>
      <c r="CN29" s="7"/>
      <c r="CO29" s="7"/>
      <c r="CP29" s="7"/>
      <c r="CQ29" s="7"/>
      <c r="CR29" s="7"/>
      <c r="CS29" s="7"/>
      <c r="CT29" s="7"/>
      <c r="CU29" s="7"/>
      <c r="CV29" s="7"/>
      <c r="CW29" s="7"/>
      <c r="CX29" s="7"/>
      <c r="CY29" s="7"/>
      <c r="CZ29" s="7"/>
      <c r="DA29" s="7"/>
      <c r="DB29" s="7"/>
      <c r="DC29" s="7"/>
      <c r="DD29" s="7"/>
      <c r="DE29" s="7"/>
      <c r="DF29" s="7"/>
      <c r="DG29" s="7"/>
      <c r="DH29" s="7"/>
      <c r="DI29" s="7"/>
      <c r="DJ29" s="7"/>
      <c r="DK29" s="7"/>
      <c r="DL29" s="7"/>
      <c r="DM29" s="7"/>
      <c r="DN29" s="7"/>
      <c r="DO29" s="7"/>
      <c r="DP29" s="7"/>
      <c r="DQ29" s="7"/>
      <c r="DR29" s="7"/>
      <c r="DS29" s="7"/>
      <c r="DT29" s="7"/>
      <c r="DU29" s="7"/>
      <c r="DV29" s="7"/>
      <c r="DW29" s="7"/>
      <c r="DX29" s="7"/>
      <c r="DY29" s="7"/>
      <c r="DZ29" s="7"/>
      <c r="EA29" s="7"/>
      <c r="EB29" s="7"/>
      <c r="EC29" s="7"/>
      <c r="ED29" s="7"/>
      <c r="EE29" s="7"/>
      <c r="EF29" s="7"/>
      <c r="EG29" s="7"/>
      <c r="EH29" s="7"/>
      <c r="EI29" s="7"/>
      <c r="EJ29" s="7"/>
      <c r="EK29" s="7"/>
      <c r="EL29" s="7"/>
      <c r="EM29" s="7"/>
      <c r="EN29" s="7"/>
      <c r="EO29" s="7"/>
      <c r="EP29" s="7"/>
      <c r="EQ29" s="7"/>
      <c r="ER29" s="7"/>
      <c r="ES29" s="7"/>
      <c r="ET29" s="7"/>
      <c r="EU29" s="7"/>
      <c r="EV29" s="7"/>
      <c r="EW29" s="7"/>
      <c r="EX29" s="7"/>
      <c r="EY29" s="7"/>
      <c r="EZ29" s="7"/>
      <c r="FA29" s="7"/>
      <c r="FB29" s="7"/>
      <c r="FC29" s="7"/>
      <c r="FD29" s="7"/>
      <c r="FE29" s="7"/>
      <c r="FF29" s="7"/>
      <c r="FG29" s="7"/>
      <c r="FH29" s="7"/>
      <c r="FI29" s="7"/>
      <c r="FJ29" s="7"/>
      <c r="FK29" s="7"/>
      <c r="FL29" s="7"/>
      <c r="FM29" s="7"/>
      <c r="FN29" s="7"/>
      <c r="FO29" s="7"/>
      <c r="FP29" s="7"/>
      <c r="FQ29" s="7"/>
      <c r="FR29" s="7"/>
      <c r="FS29" s="7"/>
      <c r="FT29" s="7"/>
      <c r="FU29" s="7"/>
      <c r="FV29" s="7"/>
      <c r="FW29" s="7"/>
      <c r="FX29" s="7"/>
      <c r="FY29" s="7"/>
      <c r="FZ29" s="7"/>
      <c r="GA29" s="7"/>
      <c r="GB29" s="7"/>
      <c r="GC29" s="7"/>
      <c r="GD29" s="7"/>
      <c r="GE29" s="7"/>
      <c r="GF29" s="7"/>
      <c r="GG29" s="7"/>
      <c r="GH29" s="7"/>
      <c r="GI29" s="7"/>
      <c r="GJ29" s="7"/>
      <c r="GK29" s="7"/>
      <c r="GL29" s="7"/>
      <c r="GM29" s="7"/>
      <c r="GN29" s="7"/>
      <c r="GO29" s="7"/>
      <c r="GP29" s="7"/>
      <c r="GQ29" s="7"/>
      <c r="GR29" s="7"/>
      <c r="GS29" s="7"/>
      <c r="GT29" s="7"/>
      <c r="GU29" s="7"/>
      <c r="GV29" s="7"/>
      <c r="GW29" s="7"/>
      <c r="GX29" s="7"/>
      <c r="GY29" s="7"/>
      <c r="GZ29" s="7"/>
      <c r="HA29" s="7"/>
      <c r="HB29" s="7"/>
      <c r="HC29" s="7"/>
      <c r="HD29" s="7"/>
      <c r="HE29" s="7"/>
      <c r="HF29" s="7"/>
      <c r="HG29" s="7"/>
      <c r="HH29" s="7"/>
      <c r="HI29" s="7"/>
      <c r="HJ29" s="7"/>
      <c r="HK29" s="7"/>
      <c r="HL29" s="7"/>
      <c r="HM29" s="7"/>
      <c r="HN29" s="7"/>
      <c r="HO29" s="7"/>
      <c r="HP29" s="7"/>
      <c r="HQ29" s="7"/>
      <c r="HR29" s="7"/>
      <c r="HS29" s="7"/>
      <c r="HT29" s="7"/>
      <c r="HU29" s="7"/>
      <c r="HV29" s="7"/>
      <c r="HW29" s="7"/>
      <c r="HX29" s="7"/>
      <c r="HY29" s="7"/>
      <c r="HZ29" s="7"/>
      <c r="IA29" s="7"/>
      <c r="IB29" s="7"/>
      <c r="IC29" s="7"/>
      <c r="ID29" s="7"/>
      <c r="IE29" s="7"/>
      <c r="IF29" s="7"/>
      <c r="IG29" s="7"/>
      <c r="IH29" s="7"/>
      <c r="II29" s="7"/>
      <c r="IJ29" s="7"/>
      <c r="IK29" s="7"/>
      <c r="IL29" s="7"/>
      <c r="IM29" s="7"/>
      <c r="IN29" s="7"/>
      <c r="IO29" s="7"/>
      <c r="IP29" s="7"/>
      <c r="IQ29" s="7"/>
      <c r="IR29" s="7"/>
    </row>
    <row r="30" customFormat="false" ht="20.25" hidden="false" customHeight="true" outlineLevel="0" collapsed="false">
      <c r="A30" s="120" t="str">
        <f aca="false">TEXT(B30,"TTTT")</f>
        <v>Dienstag</v>
      </c>
      <c r="B30" s="132" t="n">
        <f aca="false">($A$19+ROW(B11)-1)*(MONTH(B29+1)=MONTH($A$19))</f>
        <v>43354</v>
      </c>
      <c r="C30" s="133"/>
      <c r="D30" s="134"/>
      <c r="E30" s="124" t="n">
        <f aca="false">IF(OR(A30="Samstag",A30="Sonntag",C30="UU"),"", IF(C30="SV",D30, IF(OR($E$15="",B30&lt;$E$15),IF($N$11=0,HLOOKUP($A30,$I$9:$M$10,2,0),IF($N$11=$F$10,HLOOKUP($A30,$I$9:$M$11,3,0),"FEHLER")), IF($N$15=0,HLOOKUP($A30,$I$13:$M$14,2,0),IF($N$15=$F$14,HLOOKUP($A30,$I$13:$M$15,3,0),"FEHLER")))))</f>
        <v>2</v>
      </c>
      <c r="F30" s="125"/>
      <c r="G30" s="125"/>
      <c r="H30" s="125"/>
      <c r="I30" s="126" t="n">
        <f aca="false">IF(OR(C30="K",C30="U",C30="F"),E30,IF(C30="SU",IF(H30="",D30,((V30-T30)-U30)+D30),IF(AND(H30="",E30=""),0,(V30-T30)-U30)))</f>
        <v>0</v>
      </c>
      <c r="J30" s="126" t="n">
        <f aca="false">IF(E30="",I30,I30-E30)</f>
        <v>-2</v>
      </c>
      <c r="K30" s="127" t="n">
        <f aca="false">SUM(K29,J30)</f>
        <v>-48</v>
      </c>
      <c r="L30" s="135"/>
      <c r="M30" s="135"/>
      <c r="N30" s="135"/>
      <c r="O30" s="135"/>
      <c r="P30" s="135"/>
      <c r="Q30" s="129" t="n">
        <f aca="false">IF($G$15=FALSE(),FALSE(),IF($B30&gt;=$E$15,TRUE(),FALSE()))</f>
        <v>0</v>
      </c>
      <c r="R30" s="129"/>
      <c r="S30" s="130" t="n">
        <f aca="false">IF(E30="",0,INT(E30)+((E30-INT(E30))/100*60))</f>
        <v>2</v>
      </c>
      <c r="T30" s="130" t="n">
        <f aca="false">IF(F30="",0,INT(F30)+((F30-INT(F30))*100/60))</f>
        <v>0</v>
      </c>
      <c r="U30" s="130" t="n">
        <f aca="false">IF(G30="",0,INT(G30)+((G30-INT(G30))*100/60))</f>
        <v>0</v>
      </c>
      <c r="V30" s="130" t="n">
        <f aca="false">IF(H30="",0,INT(H30)+((H30-INT(H30))*100/60))</f>
        <v>0</v>
      </c>
      <c r="W30" s="130" t="n">
        <f aca="false">IF(I30="","",INT(I30)+((I30-INT(I30))/100*60))</f>
        <v>0</v>
      </c>
      <c r="X30" s="130" t="n">
        <f aca="false">IF(J30="","",INT(J30)+((J30-INT(J30))/100*60))</f>
        <v>-2</v>
      </c>
      <c r="Y30" s="130" t="n">
        <f aca="false">IF(K30="","",INT(K30)+((K30-INT(K30))/100*60))</f>
        <v>-48</v>
      </c>
      <c r="Z30" s="130"/>
      <c r="AB30" s="136"/>
      <c r="AE30" s="131"/>
    </row>
    <row r="31" customFormat="false" ht="20.25" hidden="false" customHeight="true" outlineLevel="0" collapsed="false">
      <c r="A31" s="120" t="str">
        <f aca="false">TEXT(B31,"TTTT")</f>
        <v>Mittwoch</v>
      </c>
      <c r="B31" s="132" t="n">
        <f aca="false">($A$19+ROW(B12)-1)*(MONTH(B30+1)=MONTH($A$19))</f>
        <v>43355</v>
      </c>
      <c r="C31" s="133"/>
      <c r="D31" s="134"/>
      <c r="E31" s="124" t="n">
        <f aca="false">IF(OR(A31="Samstag",A31="Sonntag",C31="UU"),"", IF(C31="SV",D31, IF(OR($E$15="",B31&lt;$E$15),IF($N$11=0,HLOOKUP($A31,$I$9:$M$10,2,0),IF($N$11=$F$10,HLOOKUP($A31,$I$9:$M$11,3,0),"FEHLER")), IF($N$15=0,HLOOKUP($A31,$I$13:$M$14,2,0),IF($N$15=$F$14,HLOOKUP($A31,$I$13:$M$15,3,0),"FEHLER")))))</f>
        <v>2</v>
      </c>
      <c r="F31" s="125"/>
      <c r="G31" s="125"/>
      <c r="H31" s="125"/>
      <c r="I31" s="126" t="n">
        <f aca="false">IF(OR(C31="K",C31="U",C31="F"),E31,IF(C31="SU",IF(H31="",D31,((V31-T31)-U31)+D31),IF(AND(H31="",E31=""),0,(V31-T31)-U31)))</f>
        <v>0</v>
      </c>
      <c r="J31" s="126" t="n">
        <f aca="false">IF(E31="",I31,I31-E31)</f>
        <v>-2</v>
      </c>
      <c r="K31" s="127" t="n">
        <f aca="false">SUM(K30,J31)</f>
        <v>-50</v>
      </c>
      <c r="L31" s="135"/>
      <c r="M31" s="135"/>
      <c r="N31" s="135"/>
      <c r="O31" s="135"/>
      <c r="P31" s="135"/>
      <c r="Q31" s="129" t="n">
        <f aca="false">IF($G$15=FALSE(),FALSE(),IF($B31&gt;=$E$15,TRUE(),FALSE()))</f>
        <v>0</v>
      </c>
      <c r="R31" s="129"/>
      <c r="S31" s="130" t="n">
        <f aca="false">IF(E31="",0,INT(E31)+((E31-INT(E31))/100*60))</f>
        <v>2</v>
      </c>
      <c r="T31" s="130" t="n">
        <f aca="false">IF(F31="",0,INT(F31)+((F31-INT(F31))*100/60))</f>
        <v>0</v>
      </c>
      <c r="U31" s="130" t="n">
        <f aca="false">IF(G31="",0,INT(G31)+((G31-INT(G31))*100/60))</f>
        <v>0</v>
      </c>
      <c r="V31" s="130" t="n">
        <f aca="false">IF(H31="",0,INT(H31)+((H31-INT(H31))*100/60))</f>
        <v>0</v>
      </c>
      <c r="W31" s="130" t="n">
        <f aca="false">IF(I31="","",INT(I31)+((I31-INT(I31))/100*60))</f>
        <v>0</v>
      </c>
      <c r="X31" s="130" t="n">
        <f aca="false">IF(J31="","",INT(J31)+((J31-INT(J31))/100*60))</f>
        <v>-2</v>
      </c>
      <c r="Y31" s="130" t="n">
        <f aca="false">IF(K31="","",INT(K31)+((K31-INT(K31))/100*60))</f>
        <v>-50</v>
      </c>
      <c r="Z31" s="130"/>
      <c r="AE31" s="131"/>
    </row>
    <row r="32" customFormat="false" ht="20.25" hidden="false" customHeight="true" outlineLevel="0" collapsed="false">
      <c r="A32" s="120" t="str">
        <f aca="false">TEXT(B32,"TTTT")</f>
        <v>Donnerstag</v>
      </c>
      <c r="B32" s="132" t="n">
        <f aca="false">($A$19+ROW(B13)-1)*(MONTH(B31+1)=MONTH($A$19))</f>
        <v>43356</v>
      </c>
      <c r="C32" s="133"/>
      <c r="D32" s="134"/>
      <c r="E32" s="124" t="n">
        <f aca="false">IF(OR(A32="Samstag",A32="Sonntag",C32="UU"),"", IF(C32="SV",D32, IF(OR($E$15="",B32&lt;$E$15),IF($N$11=0,HLOOKUP($A32,$I$9:$M$10,2,0),IF($N$11=$F$10,HLOOKUP($A32,$I$9:$M$11,3,0),"FEHLER")), IF($N$15=0,HLOOKUP($A32,$I$13:$M$14,2,0),IF($N$15=$F$14,HLOOKUP($A32,$I$13:$M$15,3,0),"FEHLER")))))</f>
        <v>2</v>
      </c>
      <c r="F32" s="125"/>
      <c r="G32" s="125"/>
      <c r="H32" s="125"/>
      <c r="I32" s="126" t="n">
        <f aca="false">IF(OR(C32="K",C32="U",C32="F"),E32,IF(C32="SU",IF(H32="",D32,((V32-T32)-U32)+D32),IF(AND(H32="",E32=""),0,(V32-T32)-U32)))</f>
        <v>0</v>
      </c>
      <c r="J32" s="126" t="n">
        <f aca="false">IF(E32="",I32,I32-E32)</f>
        <v>-2</v>
      </c>
      <c r="K32" s="127" t="n">
        <f aca="false">SUM(K31,J32)</f>
        <v>-52</v>
      </c>
      <c r="L32" s="135"/>
      <c r="M32" s="135"/>
      <c r="N32" s="135"/>
      <c r="O32" s="135"/>
      <c r="P32" s="135"/>
      <c r="Q32" s="129" t="n">
        <f aca="false">IF($G$15=FALSE(),FALSE(),IF($B32&gt;=$E$15,TRUE(),FALSE()))</f>
        <v>0</v>
      </c>
      <c r="R32" s="129"/>
      <c r="S32" s="130" t="n">
        <f aca="false">IF(E32="",0,INT(E32)+((E32-INT(E32))/100*60))</f>
        <v>2</v>
      </c>
      <c r="T32" s="130" t="n">
        <f aca="false">IF(F32="",0,INT(F32)+((F32-INT(F32))*100/60))</f>
        <v>0</v>
      </c>
      <c r="U32" s="130" t="n">
        <f aca="false">IF(G32="",0,INT(G32)+((G32-INT(G32))*100/60))</f>
        <v>0</v>
      </c>
      <c r="V32" s="130" t="n">
        <f aca="false">IF(H32="",0,INT(H32)+((H32-INT(H32))*100/60))</f>
        <v>0</v>
      </c>
      <c r="W32" s="130" t="n">
        <f aca="false">IF(I32="","",INT(I32)+((I32-INT(I32))/100*60))</f>
        <v>0</v>
      </c>
      <c r="X32" s="130" t="n">
        <f aca="false">IF(J32="","",INT(J32)+((J32-INT(J32))/100*60))</f>
        <v>-2</v>
      </c>
      <c r="Y32" s="130" t="n">
        <f aca="false">IF(K32="","",INT(K32)+((K32-INT(K32))/100*60))</f>
        <v>-52</v>
      </c>
      <c r="Z32" s="130"/>
      <c r="AE32" s="131"/>
    </row>
    <row r="33" customFormat="false" ht="20.25" hidden="false" customHeight="true" outlineLevel="0" collapsed="false">
      <c r="A33" s="120" t="str">
        <f aca="false">TEXT(B33,"TTTT")</f>
        <v>Freitag</v>
      </c>
      <c r="B33" s="132" t="n">
        <f aca="false">($A$19+ROW(B14)-1)*(MONTH(B32+1)=MONTH($A$19))</f>
        <v>43357</v>
      </c>
      <c r="C33" s="133"/>
      <c r="D33" s="134"/>
      <c r="E33" s="124" t="n">
        <f aca="false">IF(OR(A33="Samstag",A33="Sonntag",C33="UU"),"", IF(C33="SV",D33, IF(OR($E$15="",B33&lt;$E$15),IF($N$11=0,HLOOKUP($A33,$I$9:$M$10,2,0),IF($N$11=$F$10,HLOOKUP($A33,$I$9:$M$11,3,0),"FEHLER")), IF($N$15=0,HLOOKUP($A33,$I$13:$M$14,2,0),IF($N$15=$F$14,HLOOKUP($A33,$I$13:$M$15,3,0),"FEHLER")))))</f>
        <v>2</v>
      </c>
      <c r="F33" s="125"/>
      <c r="G33" s="125"/>
      <c r="H33" s="125"/>
      <c r="I33" s="126" t="n">
        <f aca="false">IF(OR(C33="K",C33="U",C33="F"),E33,IF(C33="SU",IF(H33="",D33,((V33-T33)-U33)+D33),IF(AND(H33="",E33=""),0,(V33-T33)-U33)))</f>
        <v>0</v>
      </c>
      <c r="J33" s="126" t="n">
        <f aca="false">IF(E33="",I33,I33-E33)</f>
        <v>-2</v>
      </c>
      <c r="K33" s="127" t="n">
        <f aca="false">SUM(K32,J33)</f>
        <v>-54</v>
      </c>
      <c r="L33" s="135"/>
      <c r="M33" s="135"/>
      <c r="N33" s="135"/>
      <c r="O33" s="135"/>
      <c r="P33" s="135"/>
      <c r="Q33" s="129" t="n">
        <f aca="false">IF($G$15=FALSE(),FALSE(),IF($B33&gt;=$E$15,TRUE(),FALSE()))</f>
        <v>0</v>
      </c>
      <c r="R33" s="129"/>
      <c r="S33" s="130" t="n">
        <f aca="false">IF(E33="",0,INT(E33)+((E33-INT(E33))/100*60))</f>
        <v>2</v>
      </c>
      <c r="T33" s="130" t="n">
        <f aca="false">IF(F33="",0,INT(F33)+((F33-INT(F33))*100/60))</f>
        <v>0</v>
      </c>
      <c r="U33" s="130" t="n">
        <f aca="false">IF(G33="",0,INT(G33)+((G33-INT(G33))*100/60))</f>
        <v>0</v>
      </c>
      <c r="V33" s="130" t="n">
        <f aca="false">IF(H33="",0,INT(H33)+((H33-INT(H33))*100/60))</f>
        <v>0</v>
      </c>
      <c r="W33" s="130" t="n">
        <f aca="false">IF(I33="","",INT(I33)+((I33-INT(I33))/100*60))</f>
        <v>0</v>
      </c>
      <c r="X33" s="130" t="n">
        <f aca="false">IF(J33="","",INT(J33)+((J33-INT(J33))/100*60))</f>
        <v>-2</v>
      </c>
      <c r="Y33" s="130" t="n">
        <f aca="false">IF(K33="","",INT(K33)+((K33-INT(K33))/100*60))</f>
        <v>-54</v>
      </c>
      <c r="Z33" s="130"/>
      <c r="AE33" s="131"/>
    </row>
    <row r="34" customFormat="false" ht="20.25" hidden="false" customHeight="true" outlineLevel="0" collapsed="false">
      <c r="A34" s="120" t="str">
        <f aca="false">TEXT(B34,"TTTT")</f>
        <v>Samstag</v>
      </c>
      <c r="B34" s="132" t="n">
        <f aca="false">($A$19+ROW(B15)-1)*(MONTH(B33+1)=MONTH($A$19))</f>
        <v>43358</v>
      </c>
      <c r="C34" s="133"/>
      <c r="D34" s="134"/>
      <c r="E34" s="124" t="str">
        <f aca="false">IF(OR(A34="Samstag",A34="Sonntag",C34="UU"),"", IF(C34="SV",D34, IF(OR($E$15="",B34&lt;$E$15),IF($N$11=0,HLOOKUP($A34,$I$9:$M$10,2,0),IF($N$11=$F$10,HLOOKUP($A34,$I$9:$M$11,3,0),"FEHLER")), IF($N$15=0,HLOOKUP($A34,$I$13:$M$14,2,0),IF($N$15=$F$14,HLOOKUP($A34,$I$13:$M$15,3,0),"FEHLER")))))</f>
        <v/>
      </c>
      <c r="F34" s="125"/>
      <c r="G34" s="125"/>
      <c r="H34" s="125"/>
      <c r="I34" s="126" t="n">
        <f aca="false">IF(OR(C34="K",C34="U",C34="F"),E34,IF(C34="SU",IF(H34="",D34,((V34-T34)-U34)+D34),IF(AND(H34="",E34=""),0,(V34-T34)-U34)))</f>
        <v>0</v>
      </c>
      <c r="J34" s="126" t="n">
        <f aca="false">IF(E34="",I34,I34-E34)</f>
        <v>0</v>
      </c>
      <c r="K34" s="127" t="n">
        <f aca="false">SUM(K33,J34)</f>
        <v>-54</v>
      </c>
      <c r="L34" s="135"/>
      <c r="M34" s="135"/>
      <c r="N34" s="135"/>
      <c r="O34" s="135"/>
      <c r="P34" s="135"/>
      <c r="Q34" s="129" t="n">
        <f aca="false">IF($G$15=FALSE(),FALSE(),IF($B34&gt;=$E$15,TRUE(),FALSE()))</f>
        <v>0</v>
      </c>
      <c r="R34" s="129"/>
      <c r="S34" s="130" t="n">
        <f aca="false">IF(E34="",0,INT(E34)+((E34-INT(E34))/100*60))</f>
        <v>0</v>
      </c>
      <c r="T34" s="130" t="n">
        <f aca="false">IF(F34="",0,INT(F34)+((F34-INT(F34))*100/60))</f>
        <v>0</v>
      </c>
      <c r="U34" s="130" t="n">
        <f aca="false">IF(G34="",0,INT(G34)+((G34-INT(G34))*100/60))</f>
        <v>0</v>
      </c>
      <c r="V34" s="130" t="n">
        <f aca="false">IF(H34="",0,INT(H34)+((H34-INT(H34))*100/60))</f>
        <v>0</v>
      </c>
      <c r="W34" s="130" t="n">
        <f aca="false">IF(I34="","",INT(I34)+((I34-INT(I34))/100*60))</f>
        <v>0</v>
      </c>
      <c r="X34" s="130" t="n">
        <f aca="false">IF(J34="","",INT(J34)+((J34-INT(J34))/100*60))</f>
        <v>0</v>
      </c>
      <c r="Y34" s="130" t="n">
        <f aca="false">IF(K34="","",INT(K34)+((K34-INT(K34))/100*60))</f>
        <v>-54</v>
      </c>
      <c r="Z34" s="130"/>
      <c r="AE34" s="131"/>
    </row>
    <row r="35" customFormat="false" ht="20.25" hidden="false" customHeight="true" outlineLevel="0" collapsed="false">
      <c r="A35" s="120" t="str">
        <f aca="false">TEXT(B35,"TTTT")</f>
        <v>Sonntag</v>
      </c>
      <c r="B35" s="132" t="n">
        <f aca="false">($A$19+ROW(B16)-1)*(MONTH(B34+1)=MONTH($A$19))</f>
        <v>43359</v>
      </c>
      <c r="C35" s="133"/>
      <c r="D35" s="134"/>
      <c r="E35" s="124" t="str">
        <f aca="false">IF(OR(A35="Samstag",A35="Sonntag",C35="UU"),"", IF(C35="SV",D35, IF(OR($E$15="",B35&lt;$E$15),IF($N$11=0,HLOOKUP($A35,$I$9:$M$10,2,0),IF($N$11=$F$10,HLOOKUP($A35,$I$9:$M$11,3,0),"FEHLER")), IF($N$15=0,HLOOKUP($A35,$I$13:$M$14,2,0),IF($N$15=$F$14,HLOOKUP($A35,$I$13:$M$15,3,0),"FEHLER")))))</f>
        <v/>
      </c>
      <c r="F35" s="125"/>
      <c r="G35" s="125"/>
      <c r="H35" s="125"/>
      <c r="I35" s="126" t="n">
        <f aca="false">IF(OR(C35="K",C35="U",C35="F"),E35,IF(C35="SU",IF(H35="",D35,((V35-T35)-U35)+D35),IF(AND(H35="",E35=""),0,(V35-T35)-U35)))</f>
        <v>0</v>
      </c>
      <c r="J35" s="126" t="n">
        <f aca="false">IF(E35="",I35,I35-E35)</f>
        <v>0</v>
      </c>
      <c r="K35" s="127" t="n">
        <f aca="false">SUM(K34,J35)</f>
        <v>-54</v>
      </c>
      <c r="L35" s="135"/>
      <c r="M35" s="135"/>
      <c r="N35" s="135"/>
      <c r="O35" s="135"/>
      <c r="P35" s="135"/>
      <c r="Q35" s="129" t="n">
        <f aca="false">IF($G$15=FALSE(),FALSE(),IF($B35&gt;=$E$15,TRUE(),FALSE()))</f>
        <v>0</v>
      </c>
      <c r="R35" s="129"/>
      <c r="S35" s="130" t="n">
        <f aca="false">IF(E35="",0,INT(E35)+((E35-INT(E35))/100*60))</f>
        <v>0</v>
      </c>
      <c r="T35" s="130" t="n">
        <f aca="false">IF(F35="",0,INT(F35)+((F35-INT(F35))*100/60))</f>
        <v>0</v>
      </c>
      <c r="U35" s="130" t="n">
        <f aca="false">IF(G35="",0,INT(G35)+((G35-INT(G35))*100/60))</f>
        <v>0</v>
      </c>
      <c r="V35" s="130" t="n">
        <f aca="false">IF(H35="",0,INT(H35)+((H35-INT(H35))*100/60))</f>
        <v>0</v>
      </c>
      <c r="W35" s="130" t="n">
        <f aca="false">IF(I35="","",INT(I35)+((I35-INT(I35))/100*60))</f>
        <v>0</v>
      </c>
      <c r="X35" s="130" t="n">
        <f aca="false">IF(J35="","",INT(J35)+((J35-INT(J35))/100*60))</f>
        <v>0</v>
      </c>
      <c r="Y35" s="130" t="n">
        <f aca="false">IF(K35="","",INT(K35)+((K35-INT(K35))/100*60))</f>
        <v>-54</v>
      </c>
      <c r="Z35" s="130"/>
      <c r="AE35" s="131"/>
    </row>
    <row r="36" customFormat="false" ht="20.25" hidden="false" customHeight="true" outlineLevel="0" collapsed="false">
      <c r="A36" s="120" t="str">
        <f aca="false">TEXT(B36,"TTTT")</f>
        <v>Montag</v>
      </c>
      <c r="B36" s="132" t="n">
        <f aca="false">($A$19+ROW(B17)-1)*(MONTH(B35+1)=MONTH($A$19))</f>
        <v>43360</v>
      </c>
      <c r="C36" s="133"/>
      <c r="D36" s="134"/>
      <c r="E36" s="124" t="n">
        <f aca="false">IF(OR(A36="Samstag",A36="Sonntag",C36="UU"),"", IF(C36="SV",D36, IF(OR($E$15="",B36&lt;$E$15),IF($N$11=0,HLOOKUP($A36,$I$9:$M$10,2,0),IF($N$11=$F$10,HLOOKUP($A36,$I$9:$M$11,3,0),"FEHLER")), IF($N$15=0,HLOOKUP($A36,$I$13:$M$14,2,0),IF($N$15=$F$14,HLOOKUP($A36,$I$13:$M$15,3,0),"FEHLER")))))</f>
        <v>2</v>
      </c>
      <c r="F36" s="125"/>
      <c r="G36" s="125"/>
      <c r="H36" s="125"/>
      <c r="I36" s="126" t="n">
        <f aca="false">IF(OR(C36="K",C36="U",C36="F"),E36,IF(C36="SU",IF(H36="",D36,((V36-T36)-U36)+D36),IF(AND(H36="",E36=""),0,(V36-T36)-U36)))</f>
        <v>0</v>
      </c>
      <c r="J36" s="126" t="n">
        <f aca="false">IF(E36="",I36,I36-E36)</f>
        <v>-2</v>
      </c>
      <c r="K36" s="127" t="n">
        <f aca="false">SUM(K35,J36)</f>
        <v>-56</v>
      </c>
      <c r="L36" s="135"/>
      <c r="M36" s="135"/>
      <c r="N36" s="135"/>
      <c r="O36" s="135"/>
      <c r="P36" s="135"/>
      <c r="Q36" s="129" t="n">
        <f aca="false">IF($G$15=FALSE(),FALSE(),IF($B36&gt;=$E$15,TRUE(),FALSE()))</f>
        <v>0</v>
      </c>
      <c r="R36" s="129"/>
      <c r="S36" s="130" t="n">
        <f aca="false">IF(E36="",0,INT(E36)+((E36-INT(E36))/100*60))</f>
        <v>2</v>
      </c>
      <c r="T36" s="130" t="n">
        <f aca="false">IF(F36="",0,INT(F36)+((F36-INT(F36))*100/60))</f>
        <v>0</v>
      </c>
      <c r="U36" s="130" t="n">
        <f aca="false">IF(G36="",0,INT(G36)+((G36-INT(G36))*100/60))</f>
        <v>0</v>
      </c>
      <c r="V36" s="130" t="n">
        <f aca="false">IF(H36="",0,INT(H36)+((H36-INT(H36))*100/60))</f>
        <v>0</v>
      </c>
      <c r="W36" s="130" t="n">
        <f aca="false">IF(I36="","",INT(I36)+((I36-INT(I36))/100*60))</f>
        <v>0</v>
      </c>
      <c r="X36" s="130" t="n">
        <f aca="false">IF(J36="","",INT(J36)+((J36-INT(J36))/100*60))</f>
        <v>-2</v>
      </c>
      <c r="Y36" s="130" t="n">
        <f aca="false">IF(K36="","",INT(K36)+((K36-INT(K36))/100*60))</f>
        <v>-56</v>
      </c>
      <c r="Z36" s="130"/>
      <c r="AE36" s="131"/>
    </row>
    <row r="37" customFormat="false" ht="20.25" hidden="false" customHeight="true" outlineLevel="0" collapsed="false">
      <c r="A37" s="120" t="str">
        <f aca="false">TEXT(B37,"TTTT")</f>
        <v>Dienstag</v>
      </c>
      <c r="B37" s="132" t="n">
        <f aca="false">($A$19+ROW(B18)-1)*(MONTH(B36+1)=MONTH($A$19))</f>
        <v>43361</v>
      </c>
      <c r="C37" s="133"/>
      <c r="D37" s="134"/>
      <c r="E37" s="124" t="n">
        <f aca="false">IF(OR(A37="Samstag",A37="Sonntag",C37="UU"),"", IF(C37="SV",D37, IF(OR($E$15="",B37&lt;$E$15),IF($N$11=0,HLOOKUP($A37,$I$9:$M$10,2,0),IF($N$11=$F$10,HLOOKUP($A37,$I$9:$M$11,3,0),"FEHLER")), IF($N$15=0,HLOOKUP($A37,$I$13:$M$14,2,0),IF($N$15=$F$14,HLOOKUP($A37,$I$13:$M$15,3,0),"FEHLER")))))</f>
        <v>2</v>
      </c>
      <c r="F37" s="125"/>
      <c r="G37" s="125"/>
      <c r="H37" s="125"/>
      <c r="I37" s="126" t="n">
        <f aca="false">IF(OR(C37="K",C37="U",C37="F"),E37,IF(C37="SU",IF(H37="",D37,((V37-T37)-U37)+D37),IF(AND(H37="",E37=""),0,(V37-T37)-U37)))</f>
        <v>0</v>
      </c>
      <c r="J37" s="126" t="n">
        <f aca="false">IF(E37="",I37,I37-E37)</f>
        <v>-2</v>
      </c>
      <c r="K37" s="127" t="n">
        <f aca="false">SUM(K36,J37)</f>
        <v>-58</v>
      </c>
      <c r="L37" s="135"/>
      <c r="M37" s="135"/>
      <c r="N37" s="135"/>
      <c r="O37" s="135"/>
      <c r="P37" s="135"/>
      <c r="Q37" s="129" t="n">
        <f aca="false">IF($G$15=FALSE(),FALSE(),IF($B37&gt;=$E$15,TRUE(),FALSE()))</f>
        <v>0</v>
      </c>
      <c r="R37" s="129"/>
      <c r="S37" s="130" t="n">
        <f aca="false">IF(E37="",0,INT(E37)+((E37-INT(E37))/100*60))</f>
        <v>2</v>
      </c>
      <c r="T37" s="130" t="n">
        <f aca="false">IF(F37="",0,INT(F37)+((F37-INT(F37))*100/60))</f>
        <v>0</v>
      </c>
      <c r="U37" s="130" t="n">
        <f aca="false">IF(G37="",0,INT(G37)+((G37-INT(G37))*100/60))</f>
        <v>0</v>
      </c>
      <c r="V37" s="130" t="n">
        <f aca="false">IF(H37="",0,INT(H37)+((H37-INT(H37))*100/60))</f>
        <v>0</v>
      </c>
      <c r="W37" s="130" t="n">
        <f aca="false">IF(I37="","",INT(I37)+((I37-INT(I37))/100*60))</f>
        <v>0</v>
      </c>
      <c r="X37" s="130" t="n">
        <f aca="false">IF(J37="","",INT(J37)+((J37-INT(J37))/100*60))</f>
        <v>-2</v>
      </c>
      <c r="Y37" s="130" t="n">
        <f aca="false">IF(K37="","",INT(K37)+((K37-INT(K37))/100*60))</f>
        <v>-58</v>
      </c>
      <c r="Z37" s="130"/>
      <c r="AE37" s="131"/>
    </row>
    <row r="38" customFormat="false" ht="20.25" hidden="false" customHeight="true" outlineLevel="0" collapsed="false">
      <c r="A38" s="120" t="str">
        <f aca="false">TEXT(B38,"TTTT")</f>
        <v>Mittwoch</v>
      </c>
      <c r="B38" s="132" t="n">
        <f aca="false">($A$19+ROW(B19)-1)*(MONTH(B37+1)=MONTH($A$19))</f>
        <v>43362</v>
      </c>
      <c r="C38" s="133"/>
      <c r="D38" s="134"/>
      <c r="E38" s="124" t="n">
        <f aca="false">IF(OR(A38="Samstag",A38="Sonntag",C38="UU"),"", IF(C38="SV",D38, IF(OR($E$15="",B38&lt;$E$15),IF($N$11=0,HLOOKUP($A38,$I$9:$M$10,2,0),IF($N$11=$F$10,HLOOKUP($A38,$I$9:$M$11,3,0),"FEHLER")), IF($N$15=0,HLOOKUP($A38,$I$13:$M$14,2,0),IF($N$15=$F$14,HLOOKUP($A38,$I$13:$M$15,3,0),"FEHLER")))))</f>
        <v>2</v>
      </c>
      <c r="F38" s="125"/>
      <c r="G38" s="125"/>
      <c r="H38" s="125"/>
      <c r="I38" s="126" t="n">
        <f aca="false">IF(OR(C38="K",C38="U",C38="F"),E38,IF(C38="SU",IF(H38="",D38,((V38-T38)-U38)+D38),IF(AND(H38="",E38=""),0,(V38-T38)-U38)))</f>
        <v>0</v>
      </c>
      <c r="J38" s="126" t="n">
        <f aca="false">IF(E38="",I38,I38-E38)</f>
        <v>-2</v>
      </c>
      <c r="K38" s="127" t="n">
        <f aca="false">SUM(K37,J38)</f>
        <v>-60</v>
      </c>
      <c r="L38" s="135"/>
      <c r="M38" s="135"/>
      <c r="N38" s="135"/>
      <c r="O38" s="135"/>
      <c r="P38" s="135"/>
      <c r="Q38" s="129" t="n">
        <f aca="false">IF($G$15=FALSE(),FALSE(),IF($B38&gt;=$E$15,TRUE(),FALSE()))</f>
        <v>0</v>
      </c>
      <c r="R38" s="129"/>
      <c r="S38" s="130" t="n">
        <f aca="false">IF(E38="",0,INT(E38)+((E38-INT(E38))/100*60))</f>
        <v>2</v>
      </c>
      <c r="T38" s="130" t="n">
        <f aca="false">IF(F38="",0,INT(F38)+((F38-INT(F38))*100/60))</f>
        <v>0</v>
      </c>
      <c r="U38" s="130" t="n">
        <f aca="false">IF(G38="",0,INT(G38)+((G38-INT(G38))*100/60))</f>
        <v>0</v>
      </c>
      <c r="V38" s="130" t="n">
        <f aca="false">IF(H38="",0,INT(H38)+((H38-INT(H38))*100/60))</f>
        <v>0</v>
      </c>
      <c r="W38" s="130" t="n">
        <f aca="false">IF(I38="","",INT(I38)+((I38-INT(I38))/100*60))</f>
        <v>0</v>
      </c>
      <c r="X38" s="130" t="n">
        <f aca="false">IF(J38="","",INT(J38)+((J38-INT(J38))/100*60))</f>
        <v>-2</v>
      </c>
      <c r="Y38" s="130" t="n">
        <f aca="false">IF(K38="","",INT(K38)+((K38-INT(K38))/100*60))</f>
        <v>-60</v>
      </c>
      <c r="Z38" s="130"/>
      <c r="AE38" s="131"/>
    </row>
    <row r="39" customFormat="false" ht="20.25" hidden="false" customHeight="true" outlineLevel="0" collapsed="false">
      <c r="A39" s="120" t="str">
        <f aca="false">TEXT(B39,"TTTT")</f>
        <v>Donnerstag</v>
      </c>
      <c r="B39" s="132" t="n">
        <f aca="false">($A$19+ROW(B20)-1)*(MONTH(B38+1)=MONTH($A$19))</f>
        <v>43363</v>
      </c>
      <c r="C39" s="133"/>
      <c r="D39" s="134"/>
      <c r="E39" s="124" t="n">
        <f aca="false">IF(OR(A39="Samstag",A39="Sonntag",C39="UU"),"", IF(C39="SV",D39, IF(OR($E$15="",B39&lt;$E$15),IF($N$11=0,HLOOKUP($A39,$I$9:$M$10,2,0),IF($N$11=$F$10,HLOOKUP($A39,$I$9:$M$11,3,0),"FEHLER")), IF($N$15=0,HLOOKUP($A39,$I$13:$M$14,2,0),IF($N$15=$F$14,HLOOKUP($A39,$I$13:$M$15,3,0),"FEHLER")))))</f>
        <v>2</v>
      </c>
      <c r="F39" s="125"/>
      <c r="G39" s="125"/>
      <c r="H39" s="125"/>
      <c r="I39" s="126" t="n">
        <f aca="false">IF(OR(C39="K",C39="U",C39="F"),E39,IF(C39="SU",IF(H39="",D39,((V39-T39)-U39)+D39),IF(AND(H39="",E39=""),0,(V39-T39)-U39)))</f>
        <v>0</v>
      </c>
      <c r="J39" s="126" t="n">
        <f aca="false">IF(E39="",I39,I39-E39)</f>
        <v>-2</v>
      </c>
      <c r="K39" s="127" t="n">
        <f aca="false">SUM(K38,J39)</f>
        <v>-62</v>
      </c>
      <c r="L39" s="135"/>
      <c r="M39" s="135"/>
      <c r="N39" s="135"/>
      <c r="O39" s="135"/>
      <c r="P39" s="135"/>
      <c r="Q39" s="129" t="n">
        <f aca="false">IF($G$15=FALSE(),FALSE(),IF($B39&gt;=$E$15,TRUE(),FALSE()))</f>
        <v>0</v>
      </c>
      <c r="R39" s="129"/>
      <c r="S39" s="130" t="n">
        <f aca="false">IF(E39="",0,INT(E39)+((E39-INT(E39))/100*60))</f>
        <v>2</v>
      </c>
      <c r="T39" s="130" t="n">
        <f aca="false">IF(F39="",0,INT(F39)+((F39-INT(F39))*100/60))</f>
        <v>0</v>
      </c>
      <c r="U39" s="130" t="n">
        <f aca="false">IF(G39="",0,INT(G39)+((G39-INT(G39))*100/60))</f>
        <v>0</v>
      </c>
      <c r="V39" s="130" t="n">
        <f aca="false">IF(H39="",0,INT(H39)+((H39-INT(H39))*100/60))</f>
        <v>0</v>
      </c>
      <c r="W39" s="130" t="n">
        <f aca="false">IF(I39="","",INT(I39)+((I39-INT(I39))/100*60))</f>
        <v>0</v>
      </c>
      <c r="X39" s="130" t="n">
        <f aca="false">IF(J39="","",INT(J39)+((J39-INT(J39))/100*60))</f>
        <v>-2</v>
      </c>
      <c r="Y39" s="130" t="n">
        <f aca="false">IF(K39="","",INT(K39)+((K39-INT(K39))/100*60))</f>
        <v>-62</v>
      </c>
      <c r="Z39" s="130"/>
      <c r="AE39" s="131"/>
    </row>
    <row r="40" customFormat="false" ht="20.25" hidden="false" customHeight="true" outlineLevel="0" collapsed="false">
      <c r="A40" s="120" t="str">
        <f aca="false">TEXT(B40,"TTTT")</f>
        <v>Freitag</v>
      </c>
      <c r="B40" s="132" t="n">
        <f aca="false">($A$19+ROW(B21)-1)*(MONTH(B39+1)=MONTH($A$19))</f>
        <v>43364</v>
      </c>
      <c r="C40" s="133"/>
      <c r="D40" s="134"/>
      <c r="E40" s="124" t="n">
        <f aca="false">IF(OR(A40="Samstag",A40="Sonntag",C40="UU"),"", IF(C40="SV",D40, IF(OR($E$15="",B40&lt;$E$15),IF($N$11=0,HLOOKUP($A40,$I$9:$M$10,2,0),IF($N$11=$F$10,HLOOKUP($A40,$I$9:$M$11,3,0),"FEHLER")), IF($N$15=0,HLOOKUP($A40,$I$13:$M$14,2,0),IF($N$15=$F$14,HLOOKUP($A40,$I$13:$M$15,3,0),"FEHLER")))))</f>
        <v>2</v>
      </c>
      <c r="F40" s="125"/>
      <c r="G40" s="125"/>
      <c r="H40" s="125"/>
      <c r="I40" s="126" t="n">
        <f aca="false">IF(OR(C40="K",C40="U",C40="F"),E40,IF(C40="SU",IF(H40="",D40,((V40-T40)-U40)+D40),IF(AND(H40="",E40=""),0,(V40-T40)-U40)))</f>
        <v>0</v>
      </c>
      <c r="J40" s="126" t="n">
        <f aca="false">IF(E40="",I40,I40-E40)</f>
        <v>-2</v>
      </c>
      <c r="K40" s="127" t="n">
        <f aca="false">SUM(K39,J40)</f>
        <v>-64</v>
      </c>
      <c r="L40" s="135"/>
      <c r="M40" s="135"/>
      <c r="N40" s="135"/>
      <c r="O40" s="135"/>
      <c r="P40" s="135"/>
      <c r="Q40" s="129" t="n">
        <f aca="false">IF($G$15=FALSE(),FALSE(),IF($B40&gt;=$E$15,TRUE(),FALSE()))</f>
        <v>0</v>
      </c>
      <c r="R40" s="129"/>
      <c r="S40" s="130" t="n">
        <f aca="false">IF(E40="",0,INT(E40)+((E40-INT(E40))/100*60))</f>
        <v>2</v>
      </c>
      <c r="T40" s="130" t="n">
        <f aca="false">IF(F40="",0,INT(F40)+((F40-INT(F40))*100/60))</f>
        <v>0</v>
      </c>
      <c r="U40" s="130" t="n">
        <f aca="false">IF(G40="",0,INT(G40)+((G40-INT(G40))*100/60))</f>
        <v>0</v>
      </c>
      <c r="V40" s="130" t="n">
        <f aca="false">IF(H40="",0,INT(H40)+((H40-INT(H40))*100/60))</f>
        <v>0</v>
      </c>
      <c r="W40" s="130" t="n">
        <f aca="false">IF(I40="","",INT(I40)+((I40-INT(I40))/100*60))</f>
        <v>0</v>
      </c>
      <c r="X40" s="130" t="n">
        <f aca="false">IF(J40="","",INT(J40)+((J40-INT(J40))/100*60))</f>
        <v>-2</v>
      </c>
      <c r="Y40" s="130" t="n">
        <f aca="false">IF(K40="","",INT(K40)+((K40-INT(K40))/100*60))</f>
        <v>-64</v>
      </c>
      <c r="Z40" s="130"/>
      <c r="AE40" s="131"/>
    </row>
    <row r="41" customFormat="false" ht="20.25" hidden="false" customHeight="true" outlineLevel="0" collapsed="false">
      <c r="A41" s="120" t="str">
        <f aca="false">TEXT(B41,"TTTT")</f>
        <v>Samstag</v>
      </c>
      <c r="B41" s="132" t="n">
        <f aca="false">($A$19+ROW(B22)-1)*(MONTH(B40+1)=MONTH($A$19))</f>
        <v>43365</v>
      </c>
      <c r="C41" s="133"/>
      <c r="D41" s="134"/>
      <c r="E41" s="124" t="str">
        <f aca="false">IF(OR(A41="Samstag",A41="Sonntag",C41="UU"),"", IF(C41="SV",D41, IF(OR($E$15="",B41&lt;$E$15),IF($N$11=0,HLOOKUP($A41,$I$9:$M$10,2,0),IF($N$11=$F$10,HLOOKUP($A41,$I$9:$M$11,3,0),"FEHLER")), IF($N$15=0,HLOOKUP($A41,$I$13:$M$14,2,0),IF($N$15=$F$14,HLOOKUP($A41,$I$13:$M$15,3,0),"FEHLER")))))</f>
        <v/>
      </c>
      <c r="F41" s="125"/>
      <c r="G41" s="125"/>
      <c r="H41" s="125"/>
      <c r="I41" s="126" t="n">
        <f aca="false">IF(OR(C41="K",C41="U",C41="F"),E41,IF(C41="SU",IF(H41="",D41,((V41-T41)-U41)+D41),IF(AND(H41="",E41=""),0,(V41-T41)-U41)))</f>
        <v>0</v>
      </c>
      <c r="J41" s="126" t="n">
        <f aca="false">IF(E41="",I41,I41-E41)</f>
        <v>0</v>
      </c>
      <c r="K41" s="127" t="n">
        <f aca="false">SUM(K40,J41)</f>
        <v>-64</v>
      </c>
      <c r="L41" s="135"/>
      <c r="M41" s="135"/>
      <c r="N41" s="135"/>
      <c r="O41" s="135"/>
      <c r="P41" s="135"/>
      <c r="Q41" s="129" t="n">
        <f aca="false">IF($G$15=FALSE(),FALSE(),IF($B41&gt;=$E$15,TRUE(),FALSE()))</f>
        <v>0</v>
      </c>
      <c r="R41" s="129"/>
      <c r="S41" s="130" t="n">
        <f aca="false">IF(E41="",0,INT(E41)+((E41-INT(E41))/100*60))</f>
        <v>0</v>
      </c>
      <c r="T41" s="130" t="n">
        <f aca="false">IF(F41="",0,INT(F41)+((F41-INT(F41))*100/60))</f>
        <v>0</v>
      </c>
      <c r="U41" s="130" t="n">
        <f aca="false">IF(G41="",0,INT(G41)+((G41-INT(G41))*100/60))</f>
        <v>0</v>
      </c>
      <c r="V41" s="130" t="n">
        <f aca="false">IF(H41="",0,INT(H41)+((H41-INT(H41))*100/60))</f>
        <v>0</v>
      </c>
      <c r="W41" s="130" t="n">
        <f aca="false">IF(I41="","",INT(I41)+((I41-INT(I41))/100*60))</f>
        <v>0</v>
      </c>
      <c r="X41" s="130" t="n">
        <f aca="false">IF(J41="","",INT(J41)+((J41-INT(J41))/100*60))</f>
        <v>0</v>
      </c>
      <c r="Y41" s="130" t="n">
        <f aca="false">IF(K41="","",INT(K41)+((K41-INT(K41))/100*60))</f>
        <v>-64</v>
      </c>
      <c r="Z41" s="130"/>
      <c r="AE41" s="131"/>
    </row>
    <row r="42" customFormat="false" ht="20.25" hidden="false" customHeight="true" outlineLevel="0" collapsed="false">
      <c r="A42" s="120" t="str">
        <f aca="false">TEXT(B42,"TTTT")</f>
        <v>Sonntag</v>
      </c>
      <c r="B42" s="132" t="n">
        <f aca="false">($A$19+ROW(B23)-1)*(MONTH(B41+1)=MONTH($A$19))</f>
        <v>43366</v>
      </c>
      <c r="C42" s="133"/>
      <c r="D42" s="134"/>
      <c r="E42" s="124" t="str">
        <f aca="false">IF(OR(A42="Samstag",A42="Sonntag",C42="UU"),"", IF(C42="SV",D42, IF(OR($E$15="",B42&lt;$E$15),IF($N$11=0,HLOOKUP($A42,$I$9:$M$10,2,0),IF($N$11=$F$10,HLOOKUP($A42,$I$9:$M$11,3,0),"FEHLER")), IF($N$15=0,HLOOKUP($A42,$I$13:$M$14,2,0),IF($N$15=$F$14,HLOOKUP($A42,$I$13:$M$15,3,0),"FEHLER")))))</f>
        <v/>
      </c>
      <c r="F42" s="125"/>
      <c r="G42" s="125"/>
      <c r="H42" s="125"/>
      <c r="I42" s="126" t="n">
        <f aca="false">IF(OR(C42="K",C42="U",C42="F"),E42,IF(C42="SU",IF(H42="",D42,((V42-T42)-U42)+D42),IF(AND(H42="",E42=""),0,(V42-T42)-U42)))</f>
        <v>0</v>
      </c>
      <c r="J42" s="126" t="n">
        <f aca="false">IF(E42="",I42,I42-E42)</f>
        <v>0</v>
      </c>
      <c r="K42" s="127" t="n">
        <f aca="false">SUM(K41,J42)</f>
        <v>-64</v>
      </c>
      <c r="L42" s="135"/>
      <c r="M42" s="135"/>
      <c r="N42" s="135"/>
      <c r="O42" s="135"/>
      <c r="P42" s="135"/>
      <c r="Q42" s="129" t="n">
        <f aca="false">IF($G$15=FALSE(),FALSE(),IF($B42&gt;=$E$15,TRUE(),FALSE()))</f>
        <v>0</v>
      </c>
      <c r="R42" s="129"/>
      <c r="S42" s="130" t="n">
        <f aca="false">IF(E42="",0,INT(E42)+((E42-INT(E42))/100*60))</f>
        <v>0</v>
      </c>
      <c r="T42" s="130" t="n">
        <f aca="false">IF(F42="",0,INT(F42)+((F42-INT(F42))*100/60))</f>
        <v>0</v>
      </c>
      <c r="U42" s="130" t="n">
        <f aca="false">IF(G42="",0,INT(G42)+((G42-INT(G42))*100/60))</f>
        <v>0</v>
      </c>
      <c r="V42" s="130" t="n">
        <f aca="false">IF(H42="",0,INT(H42)+((H42-INT(H42))*100/60))</f>
        <v>0</v>
      </c>
      <c r="W42" s="130" t="n">
        <f aca="false">IF(I42="","",INT(I42)+((I42-INT(I42))/100*60))</f>
        <v>0</v>
      </c>
      <c r="X42" s="130" t="n">
        <f aca="false">IF(J42="","",INT(J42)+((J42-INT(J42))/100*60))</f>
        <v>0</v>
      </c>
      <c r="Y42" s="130" t="n">
        <f aca="false">IF(K42="","",INT(K42)+((K42-INT(K42))/100*60))</f>
        <v>-64</v>
      </c>
      <c r="Z42" s="130"/>
      <c r="AE42" s="131"/>
    </row>
    <row r="43" customFormat="false" ht="20.25" hidden="false" customHeight="true" outlineLevel="0" collapsed="false">
      <c r="A43" s="120" t="str">
        <f aca="false">TEXT(B43,"TTTT")</f>
        <v>Montag</v>
      </c>
      <c r="B43" s="132" t="n">
        <f aca="false">($A$19+ROW(B24)-1)*(MONTH(B42+1)=MONTH($A$19))</f>
        <v>43367</v>
      </c>
      <c r="C43" s="133"/>
      <c r="D43" s="134"/>
      <c r="E43" s="124" t="n">
        <f aca="false">IF(OR(A43="Samstag",A43="Sonntag",C43="UU"),"", IF(C43="SV",D43, IF(OR($E$15="",B43&lt;$E$15),IF($N$11=0,HLOOKUP($A43,$I$9:$M$10,2,0),IF($N$11=$F$10,HLOOKUP($A43,$I$9:$M$11,3,0),"FEHLER")), IF($N$15=0,HLOOKUP($A43,$I$13:$M$14,2,0),IF($N$15=$F$14,HLOOKUP($A43,$I$13:$M$15,3,0),"FEHLER")))))</f>
        <v>2</v>
      </c>
      <c r="F43" s="125"/>
      <c r="G43" s="125"/>
      <c r="H43" s="125"/>
      <c r="I43" s="126" t="n">
        <f aca="false">IF(OR(C43="K",C43="U",C43="F"),E43,IF(C43="SU",IF(H43="",D43,((V43-T43)-U43)+D43),IF(AND(H43="",E43=""),0,(V43-T43)-U43)))</f>
        <v>0</v>
      </c>
      <c r="J43" s="126" t="n">
        <f aca="false">IF(E43="",I43,I43-E43)</f>
        <v>-2</v>
      </c>
      <c r="K43" s="127" t="n">
        <f aca="false">SUM(K42,J43)</f>
        <v>-66</v>
      </c>
      <c r="L43" s="135"/>
      <c r="M43" s="135"/>
      <c r="N43" s="135"/>
      <c r="O43" s="135"/>
      <c r="P43" s="135"/>
      <c r="Q43" s="129" t="n">
        <f aca="false">IF($G$15=FALSE(),FALSE(),IF($B43&gt;=$E$15,TRUE(),FALSE()))</f>
        <v>0</v>
      </c>
      <c r="R43" s="129"/>
      <c r="S43" s="130" t="n">
        <f aca="false">IF(E43="",0,INT(E43)+((E43-INT(E43))/100*60))</f>
        <v>2</v>
      </c>
      <c r="T43" s="130" t="n">
        <f aca="false">IF(F43="",0,INT(F43)+((F43-INT(F43))*100/60))</f>
        <v>0</v>
      </c>
      <c r="U43" s="130" t="n">
        <f aca="false">IF(G43="",0,INT(G43)+((G43-INT(G43))*100/60))</f>
        <v>0</v>
      </c>
      <c r="V43" s="130" t="n">
        <f aca="false">IF(H43="",0,INT(H43)+((H43-INT(H43))*100/60))</f>
        <v>0</v>
      </c>
      <c r="W43" s="130" t="n">
        <f aca="false">IF(I43="","",INT(I43)+((I43-INT(I43))/100*60))</f>
        <v>0</v>
      </c>
      <c r="X43" s="130" t="n">
        <f aca="false">IF(J43="","",INT(J43)+((J43-INT(J43))/100*60))</f>
        <v>-2</v>
      </c>
      <c r="Y43" s="130" t="n">
        <f aca="false">IF(K43="","",INT(K43)+((K43-INT(K43))/100*60))</f>
        <v>-66</v>
      </c>
      <c r="Z43" s="130"/>
      <c r="AE43" s="131"/>
    </row>
    <row r="44" customFormat="false" ht="20.25" hidden="false" customHeight="true" outlineLevel="0" collapsed="false">
      <c r="A44" s="120" t="str">
        <f aca="false">TEXT(B44,"TTTT")</f>
        <v>Dienstag</v>
      </c>
      <c r="B44" s="132" t="n">
        <f aca="false">($A$19+ROW(B25)-1)*(MONTH(B43+1)=MONTH($A$19))</f>
        <v>43368</v>
      </c>
      <c r="C44" s="133"/>
      <c r="D44" s="134"/>
      <c r="E44" s="124" t="n">
        <f aca="false">IF(OR(A44="Samstag",A44="Sonntag",C44="UU"),"", IF(C44="SV",D44, IF(OR($E$15="",B44&lt;$E$15),IF($N$11=0,HLOOKUP($A44,$I$9:$M$10,2,0),IF($N$11=$F$10,HLOOKUP($A44,$I$9:$M$11,3,0),"FEHLER")), IF($N$15=0,HLOOKUP($A44,$I$13:$M$14,2,0),IF($N$15=$F$14,HLOOKUP($A44,$I$13:$M$15,3,0),"FEHLER")))))</f>
        <v>2</v>
      </c>
      <c r="F44" s="125"/>
      <c r="G44" s="125"/>
      <c r="H44" s="125"/>
      <c r="I44" s="126" t="n">
        <f aca="false">IF(OR(C44="K",C44="U",C44="F"),E44,IF(C44="SU",IF(H44="",D44,((V44-T44)-U44)+D44),IF(AND(H44="",E44=""),0,(V44-T44)-U44)))</f>
        <v>0</v>
      </c>
      <c r="J44" s="126" t="n">
        <f aca="false">IF(E44="",I44,I44-E44)</f>
        <v>-2</v>
      </c>
      <c r="K44" s="127" t="n">
        <f aca="false">SUM(K43,J44)</f>
        <v>-68</v>
      </c>
      <c r="L44" s="135"/>
      <c r="M44" s="135"/>
      <c r="N44" s="135"/>
      <c r="O44" s="135"/>
      <c r="P44" s="135"/>
      <c r="Q44" s="129" t="n">
        <f aca="false">IF($G$15=FALSE(),FALSE(),IF($B44&gt;=$E$15,TRUE(),FALSE()))</f>
        <v>0</v>
      </c>
      <c r="R44" s="129"/>
      <c r="S44" s="130" t="n">
        <f aca="false">IF(E44="",0,INT(E44)+((E44-INT(E44))/100*60))</f>
        <v>2</v>
      </c>
      <c r="T44" s="130" t="n">
        <f aca="false">IF(F44="",0,INT(F44)+((F44-INT(F44))*100/60))</f>
        <v>0</v>
      </c>
      <c r="U44" s="130" t="n">
        <f aca="false">IF(G44="",0,INT(G44)+((G44-INT(G44))*100/60))</f>
        <v>0</v>
      </c>
      <c r="V44" s="130" t="n">
        <f aca="false">IF(H44="",0,INT(H44)+((H44-INT(H44))*100/60))</f>
        <v>0</v>
      </c>
      <c r="W44" s="130" t="n">
        <f aca="false">IF(I44="","",INT(I44)+((I44-INT(I44))/100*60))</f>
        <v>0</v>
      </c>
      <c r="X44" s="130" t="n">
        <f aca="false">IF(J44="","",INT(J44)+((J44-INT(J44))/100*60))</f>
        <v>-2</v>
      </c>
      <c r="Y44" s="130" t="n">
        <f aca="false">IF(K44="","",INT(K44)+((K44-INT(K44))/100*60))</f>
        <v>-68</v>
      </c>
      <c r="Z44" s="130"/>
      <c r="AE44" s="131"/>
    </row>
    <row r="45" customFormat="false" ht="20.25" hidden="false" customHeight="true" outlineLevel="0" collapsed="false">
      <c r="A45" s="120" t="str">
        <f aca="false">TEXT(B45,"TTTT")</f>
        <v>Mittwoch</v>
      </c>
      <c r="B45" s="132" t="n">
        <f aca="false">($A$19+ROW(B26)-1)*(MONTH(B44+1)=MONTH($A$19))</f>
        <v>43369</v>
      </c>
      <c r="C45" s="133"/>
      <c r="D45" s="134"/>
      <c r="E45" s="124" t="n">
        <f aca="false">IF(OR(A45="Samstag",A45="Sonntag",C45="UU"),"", IF(C45="SV",D45, IF(OR($E$15="",B45&lt;$E$15),IF($N$11=0,HLOOKUP($A45,$I$9:$M$10,2,0),IF($N$11=$F$10,HLOOKUP($A45,$I$9:$M$11,3,0),"FEHLER")), IF($N$15=0,HLOOKUP($A45,$I$13:$M$14,2,0),IF($N$15=$F$14,HLOOKUP($A45,$I$13:$M$15,3,0),"FEHLER")))))</f>
        <v>2</v>
      </c>
      <c r="F45" s="125"/>
      <c r="G45" s="125"/>
      <c r="H45" s="125"/>
      <c r="I45" s="126" t="n">
        <f aca="false">IF(OR(C45="K",C45="U",C45="F"),E45,IF(C45="SU",IF(H45="",D45,((V45-T45)-U45)+D45),IF(AND(H45="",E45=""),0,(V45-T45)-U45)))</f>
        <v>0</v>
      </c>
      <c r="J45" s="126" t="n">
        <f aca="false">IF(E45="",I45,I45-E45)</f>
        <v>-2</v>
      </c>
      <c r="K45" s="127" t="n">
        <f aca="false">SUM(K44,J45)</f>
        <v>-70</v>
      </c>
      <c r="L45" s="135"/>
      <c r="M45" s="135"/>
      <c r="N45" s="135"/>
      <c r="O45" s="135"/>
      <c r="P45" s="135"/>
      <c r="Q45" s="129" t="n">
        <f aca="false">IF($G$15=FALSE(),FALSE(),IF($B45&gt;=$E$15,TRUE(),FALSE()))</f>
        <v>0</v>
      </c>
      <c r="R45" s="129"/>
      <c r="S45" s="130" t="n">
        <f aca="false">IF(E45="",0,INT(E45)+((E45-INT(E45))/100*60))</f>
        <v>2</v>
      </c>
      <c r="T45" s="130" t="n">
        <f aca="false">IF(F45="",0,INT(F45)+((F45-INT(F45))*100/60))</f>
        <v>0</v>
      </c>
      <c r="U45" s="130" t="n">
        <f aca="false">IF(G45="",0,INT(G45)+((G45-INT(G45))*100/60))</f>
        <v>0</v>
      </c>
      <c r="V45" s="130" t="n">
        <f aca="false">IF(H45="",0,INT(H45)+((H45-INT(H45))*100/60))</f>
        <v>0</v>
      </c>
      <c r="W45" s="130" t="n">
        <f aca="false">IF(I45="","",INT(I45)+((I45-INT(I45))/100*60))</f>
        <v>0</v>
      </c>
      <c r="X45" s="130" t="n">
        <f aca="false">IF(J45="","",INT(J45)+((J45-INT(J45))/100*60))</f>
        <v>-2</v>
      </c>
      <c r="Y45" s="130" t="n">
        <f aca="false">IF(K45="","",INT(K45)+((K45-INT(K45))/100*60))</f>
        <v>-70</v>
      </c>
      <c r="Z45" s="130"/>
      <c r="AE45" s="131"/>
    </row>
    <row r="46" customFormat="false" ht="20.25" hidden="false" customHeight="true" outlineLevel="0" collapsed="false">
      <c r="A46" s="120" t="str">
        <f aca="false">TEXT(B46,"TTTT")</f>
        <v>Donnerstag</v>
      </c>
      <c r="B46" s="132" t="n">
        <f aca="false">($A$19+ROW(B27)-1)*(MONTH(B45+1)=MONTH($A$19))</f>
        <v>43370</v>
      </c>
      <c r="C46" s="133"/>
      <c r="D46" s="134"/>
      <c r="E46" s="124" t="n">
        <f aca="false">IF(OR(A46="Samstag",A46="Sonntag",C46="UU"),"", IF(C46="SV",D46, IF(OR($E$15="",B46&lt;$E$15),IF($N$11=0,HLOOKUP($A46,$I$9:$M$10,2,0),IF($N$11=$F$10,HLOOKUP($A46,$I$9:$M$11,3,0),"FEHLER")), IF($N$15=0,HLOOKUP($A46,$I$13:$M$14,2,0),IF($N$15=$F$14,HLOOKUP($A46,$I$13:$M$15,3,0),"FEHLER")))))</f>
        <v>2</v>
      </c>
      <c r="F46" s="125"/>
      <c r="G46" s="125"/>
      <c r="H46" s="125"/>
      <c r="I46" s="126" t="n">
        <f aca="false">IF(OR(C46="K",C46="U",C46="F"),E46,IF(C46="SU",IF(H46="",D46,((V46-T46)-U46)+D46),IF(AND(H46="",E46=""),0,(V46-T46)-U46)))</f>
        <v>0</v>
      </c>
      <c r="J46" s="126" t="n">
        <f aca="false">IF(E46="",I46,I46-E46)</f>
        <v>-2</v>
      </c>
      <c r="K46" s="127" t="n">
        <f aca="false">SUM(K45,J46)</f>
        <v>-72</v>
      </c>
      <c r="L46" s="135"/>
      <c r="M46" s="135"/>
      <c r="N46" s="135"/>
      <c r="O46" s="135"/>
      <c r="P46" s="135"/>
      <c r="Q46" s="129" t="n">
        <f aca="false">IF($G$15=FALSE(),FALSE(),IF($B46&gt;=$E$15,TRUE(),FALSE()))</f>
        <v>0</v>
      </c>
      <c r="R46" s="129"/>
      <c r="S46" s="130" t="n">
        <f aca="false">IF(E46="",0,INT(E46)+((E46-INT(E46))/100*60))</f>
        <v>2</v>
      </c>
      <c r="T46" s="130" t="n">
        <f aca="false">IF(F46="",0,INT(F46)+((F46-INT(F46))*100/60))</f>
        <v>0</v>
      </c>
      <c r="U46" s="130" t="n">
        <f aca="false">IF(G46="",0,INT(G46)+((G46-INT(G46))*100/60))</f>
        <v>0</v>
      </c>
      <c r="V46" s="130" t="n">
        <f aca="false">IF(H46="",0,INT(H46)+((H46-INT(H46))*100/60))</f>
        <v>0</v>
      </c>
      <c r="W46" s="130" t="n">
        <f aca="false">IF(I46="","",INT(I46)+((I46-INT(I46))/100*60))</f>
        <v>0</v>
      </c>
      <c r="X46" s="130" t="n">
        <f aca="false">IF(J46="","",INT(J46)+((J46-INT(J46))/100*60))</f>
        <v>-2</v>
      </c>
      <c r="Y46" s="130" t="n">
        <f aca="false">IF(K46="","",INT(K46)+((K46-INT(K46))/100*60))</f>
        <v>-72</v>
      </c>
      <c r="Z46" s="130"/>
      <c r="AE46" s="131"/>
    </row>
    <row r="47" customFormat="false" ht="20.25" hidden="false" customHeight="true" outlineLevel="0" collapsed="false">
      <c r="A47" s="120" t="str">
        <f aca="false">TEXT(B47,"TTTT")</f>
        <v>Freitag</v>
      </c>
      <c r="B47" s="132" t="n">
        <f aca="false">($A$19+ROW(B28)-1)*(MONTH(B46+1)=MONTH($A$19))</f>
        <v>43371</v>
      </c>
      <c r="C47" s="133"/>
      <c r="D47" s="134"/>
      <c r="E47" s="124" t="n">
        <f aca="false">IF(OR(A47="Samstag",A47="Sonntag",C47="UU"),"", IF(C47="SV",D47, IF(OR($E$15="",B47&lt;$E$15),IF($N$11=0,HLOOKUP($A47,$I$9:$M$10,2,0),IF($N$11=$F$10,HLOOKUP($A47,$I$9:$M$11,3,0),"FEHLER")), IF($N$15=0,HLOOKUP($A47,$I$13:$M$14,2,0),IF($N$15=$F$14,HLOOKUP($A47,$I$13:$M$15,3,0),"FEHLER")))))</f>
        <v>2</v>
      </c>
      <c r="F47" s="125"/>
      <c r="G47" s="125"/>
      <c r="H47" s="125"/>
      <c r="I47" s="126" t="n">
        <f aca="false">IF(OR(C47="K",C47="U",C47="F"),E47,IF(C47="SU",IF(H47="",D47,((V47-T47)-U47)+D47),IF(AND(H47="",E47=""),0,(V47-T47)-U47)))</f>
        <v>0</v>
      </c>
      <c r="J47" s="126" t="n">
        <f aca="false">IF(E47="",I47,I47-E47)</f>
        <v>-2</v>
      </c>
      <c r="K47" s="127" t="n">
        <f aca="false">SUM(K46,J47)</f>
        <v>-74</v>
      </c>
      <c r="L47" s="135"/>
      <c r="M47" s="135"/>
      <c r="N47" s="135"/>
      <c r="O47" s="135"/>
      <c r="P47" s="135"/>
      <c r="Q47" s="129" t="n">
        <f aca="false">IF($G$15=FALSE(),FALSE(),IF($B47&gt;=$E$15,TRUE(),FALSE()))</f>
        <v>0</v>
      </c>
      <c r="R47" s="129"/>
      <c r="S47" s="130" t="n">
        <f aca="false">IF(E47="",0,INT(E47)+((E47-INT(E47))/100*60))</f>
        <v>2</v>
      </c>
      <c r="T47" s="130" t="n">
        <f aca="false">IF(F47="",0,INT(F47)+((F47-INT(F47))*100/60))</f>
        <v>0</v>
      </c>
      <c r="U47" s="130" t="n">
        <f aca="false">IF(G47="",0,INT(G47)+((G47-INT(G47))*100/60))</f>
        <v>0</v>
      </c>
      <c r="V47" s="130" t="n">
        <f aca="false">IF(H47="",0,INT(H47)+((H47-INT(H47))*100/60))</f>
        <v>0</v>
      </c>
      <c r="W47" s="130" t="n">
        <f aca="false">IF(I47="","",INT(I47)+((I47-INT(I47))/100*60))</f>
        <v>0</v>
      </c>
      <c r="X47" s="130" t="n">
        <f aca="false">IF(J47="","",INT(J47)+((J47-INT(J47))/100*60))</f>
        <v>-2</v>
      </c>
      <c r="Y47" s="130" t="n">
        <f aca="false">IF(K47="","",INT(K47)+((K47-INT(K47))/100*60))</f>
        <v>-74</v>
      </c>
      <c r="Z47" s="130"/>
      <c r="AE47" s="131"/>
    </row>
    <row r="48" customFormat="false" ht="20.25" hidden="false" customHeight="true" outlineLevel="0" collapsed="false">
      <c r="A48" s="120" t="str">
        <f aca="false">TEXT(B48,"TTTT")</f>
        <v>Samstag</v>
      </c>
      <c r="B48" s="132" t="n">
        <f aca="false">($A$19+ROW(B29)-1)*(MONTH(B47+1)=MONTH($A$19))</f>
        <v>43372</v>
      </c>
      <c r="C48" s="133"/>
      <c r="D48" s="134"/>
      <c r="E48" s="124" t="str">
        <f aca="false">IF(OR(A48="Samstag",A48="Sonntag",C48="UU"),"", IF(C48="SV",D48, IF(OR($E$15="",B48&lt;$E$15),IF($N$11=0,HLOOKUP($A48,$I$9:$M$10,2,0),IF($N$11=$F$10,HLOOKUP($A48,$I$9:$M$11,3,0),"FEHLER")), IF($N$15=0,HLOOKUP($A48,$I$13:$M$14,2,0),IF($N$15=$F$14,HLOOKUP($A48,$I$13:$M$15,3,0),"FEHLER")))))</f>
        <v/>
      </c>
      <c r="F48" s="125"/>
      <c r="G48" s="125"/>
      <c r="H48" s="125"/>
      <c r="I48" s="126" t="n">
        <f aca="false">IF(OR(C48="K",C48="U",C48="F"),E48,IF(C48="SU",IF(H48="",D48,((V48-T48)-U48)+D48),IF(AND(H48="",E48=""),0,(V48-T48)-U48)))</f>
        <v>0</v>
      </c>
      <c r="J48" s="126" t="n">
        <f aca="false">IF(E48="",I48,I48-E48)</f>
        <v>0</v>
      </c>
      <c r="K48" s="127" t="n">
        <f aca="false">SUM(K47,J48)</f>
        <v>-74</v>
      </c>
      <c r="L48" s="135"/>
      <c r="M48" s="135"/>
      <c r="N48" s="135"/>
      <c r="O48" s="135"/>
      <c r="P48" s="135"/>
      <c r="Q48" s="129" t="n">
        <f aca="false">IF($G$15=FALSE(),FALSE(),IF($B48&gt;=$E$15,TRUE(),FALSE()))</f>
        <v>0</v>
      </c>
      <c r="R48" s="129"/>
      <c r="S48" s="130" t="n">
        <f aca="false">IF(E48="",0,INT(E48)+((E48-INT(E48))/100*60))</f>
        <v>0</v>
      </c>
      <c r="T48" s="130" t="n">
        <f aca="false">IF(F48="",0,INT(F48)+((F48-INT(F48))*100/60))</f>
        <v>0</v>
      </c>
      <c r="U48" s="130" t="n">
        <f aca="false">IF(G48="",0,INT(G48)+((G48-INT(G48))*100/60))</f>
        <v>0</v>
      </c>
      <c r="V48" s="130" t="n">
        <f aca="false">IF(H48="",0,INT(H48)+((H48-INT(H48))*100/60))</f>
        <v>0</v>
      </c>
      <c r="W48" s="130" t="n">
        <f aca="false">IF(I48="","",INT(I48)+((I48-INT(I48))/100*60))</f>
        <v>0</v>
      </c>
      <c r="X48" s="130" t="n">
        <f aca="false">IF(J48="","",INT(J48)+((J48-INT(J48))/100*60))</f>
        <v>0</v>
      </c>
      <c r="Y48" s="130" t="n">
        <f aca="false">IF(K48="","",INT(K48)+((K48-INT(K48))/100*60))</f>
        <v>-74</v>
      </c>
      <c r="Z48" s="130"/>
      <c r="AE48" s="131"/>
    </row>
    <row r="49" customFormat="false" ht="20.25" hidden="false" customHeight="true" outlineLevel="0" collapsed="false">
      <c r="A49" s="120" t="str">
        <f aca="false">TEXT(B49,"TTTT")</f>
        <v>Sonntag</v>
      </c>
      <c r="B49" s="132" t="n">
        <f aca="false">($A$19+ROW(B30)-1)*(MONTH(B48+1)=MONTH($A$19))</f>
        <v>43373</v>
      </c>
      <c r="C49" s="133"/>
      <c r="D49" s="134"/>
      <c r="E49" s="124" t="str">
        <f aca="false">IF(OR(A49="Samstag",A49="Sonntag",C49="UU"),"", IF(C49="SV",D49, IF(OR($E$15="",B49&lt;$E$15),IF($N$11=0,HLOOKUP($A49,$I$9:$M$10,2,0),IF($N$11=$F$10,HLOOKUP($A49,$I$9:$M$11,3,0),"FEHLER")), IF($N$15=0,HLOOKUP($A49,$I$13:$M$14,2,0),IF($N$15=$F$14,HLOOKUP($A49,$I$13:$M$15,3,0),"FEHLER")))))</f>
        <v/>
      </c>
      <c r="F49" s="125"/>
      <c r="G49" s="125"/>
      <c r="H49" s="125"/>
      <c r="I49" s="126" t="n">
        <f aca="false">IF(OR(C49="K",C49="U",C49="F"),E49,IF(C49="SU",IF(H49="",D49,((V49-T49)-U49)+D49),IF(AND(H49="",E49=""),0,(V49-T49)-U49)))</f>
        <v>0</v>
      </c>
      <c r="J49" s="126" t="n">
        <f aca="false">IF(E49="",I49,I49-E49)</f>
        <v>0</v>
      </c>
      <c r="K49" s="127" t="n">
        <f aca="false">SUM(K48,J49)</f>
        <v>-74</v>
      </c>
      <c r="L49" s="135"/>
      <c r="M49" s="135"/>
      <c r="N49" s="135"/>
      <c r="O49" s="135"/>
      <c r="P49" s="135"/>
      <c r="Q49" s="129" t="n">
        <f aca="false">IF($G$15=FALSE(),FALSE(),IF($B49&gt;=$E$15,TRUE(),FALSE()))</f>
        <v>0</v>
      </c>
      <c r="R49" s="129"/>
      <c r="S49" s="130" t="n">
        <f aca="false">IF(E49="",0,INT(E49)+((E49-INT(E49))/100*60))</f>
        <v>0</v>
      </c>
      <c r="T49" s="130" t="n">
        <f aca="false">IF(F49="",0,INT(F49)+((F49-INT(F49))*100/60))</f>
        <v>0</v>
      </c>
      <c r="U49" s="130" t="n">
        <f aca="false">IF(G49="",0,INT(G49)+((G49-INT(G49))*100/60))</f>
        <v>0</v>
      </c>
      <c r="V49" s="130" t="n">
        <f aca="false">IF(H49="",0,INT(H49)+((H49-INT(H49))*100/60))</f>
        <v>0</v>
      </c>
      <c r="W49" s="130" t="n">
        <f aca="false">IF(I49="","",INT(I49)+((I49-INT(I49))/100*60))</f>
        <v>0</v>
      </c>
      <c r="X49" s="130" t="n">
        <f aca="false">IF(J49="","",INT(J49)+((J49-INT(J49))/100*60))</f>
        <v>0</v>
      </c>
      <c r="Y49" s="130" t="n">
        <f aca="false">IF(K49="","",INT(K49)+((K49-INT(K49))/100*60))</f>
        <v>-74</v>
      </c>
      <c r="Z49" s="130"/>
      <c r="AE49" s="131"/>
    </row>
    <row r="50" customFormat="false" ht="20.25" hidden="false" customHeight="true" outlineLevel="0" collapsed="false">
      <c r="A50" s="120" t="str">
        <f aca="false">TEXT(B50,"TTTT")</f>
        <v>Samstag</v>
      </c>
      <c r="B50" s="132" t="n">
        <f aca="false">($A$19+ROW(B31)-1)*(MONTH(B49+1)=MONTH($A$19))</f>
        <v>0</v>
      </c>
      <c r="C50" s="137"/>
      <c r="D50" s="138"/>
      <c r="E50" s="124" t="str">
        <f aca="false">IF(OR(A50="Samstag",A50="Sonntag",C50="UU"),"", IF(C50="SV",D50, IF(OR($E$15="",B50&lt;$E$15),IF($N$11=0,HLOOKUP($A50,$I$9:$M$10,2,0),IF($N$11=$F$10,HLOOKUP($A50,$I$9:$M$11,3,0),"FEHLER")), IF($N$15=0,HLOOKUP($A50,$I$13:$M$14,2,0),IF($N$15=$F$14,HLOOKUP($A50,$I$13:$M$15,3,0),"FEHLER")))))</f>
        <v/>
      </c>
      <c r="F50" s="139"/>
      <c r="G50" s="139"/>
      <c r="H50" s="139"/>
      <c r="I50" s="126" t="n">
        <f aca="false">IF(OR(C50="K",C50="U",C50="F"),E50,IF(C50="SU",IF(H50="",D50,((V50-T50)-U50)+D50),IF(AND(H50="",E50=""),0,(V50-T50)-U50)))</f>
        <v>0</v>
      </c>
      <c r="J50" s="140" t="n">
        <f aca="false">IF(E50="",I50,I50-E50)</f>
        <v>0</v>
      </c>
      <c r="K50" s="141" t="n">
        <f aca="false">SUM(K49,J50)</f>
        <v>-74</v>
      </c>
      <c r="L50" s="142"/>
      <c r="M50" s="142"/>
      <c r="N50" s="142"/>
      <c r="O50" s="142"/>
      <c r="P50" s="142"/>
      <c r="Q50" s="129" t="n">
        <f aca="false">IF($G$15=FALSE(),FALSE(),IF($B50&gt;=$E$15,TRUE(),FALSE()))</f>
        <v>0</v>
      </c>
      <c r="R50" s="129"/>
      <c r="S50" s="143" t="n">
        <f aca="false">IF(E50="",0,INT(E50)+((E50-INT(E50))/100*60))</f>
        <v>0</v>
      </c>
      <c r="T50" s="143" t="n">
        <f aca="false">IF(F50="",0,INT(F50)+((F50-INT(F50))*100/60))</f>
        <v>0</v>
      </c>
      <c r="U50" s="143" t="n">
        <f aca="false">IF(G50="",0,INT(G50)+((G50-INT(G50))*100/60))</f>
        <v>0</v>
      </c>
      <c r="V50" s="143" t="n">
        <f aca="false">IF(H50="",0,INT(H50)+((H50-INT(H50))*100/60))</f>
        <v>0</v>
      </c>
      <c r="W50" s="143" t="n">
        <f aca="false">IF(I50="","",INT(I50)+((I50-INT(I50))/100*60))</f>
        <v>0</v>
      </c>
      <c r="X50" s="143" t="n">
        <f aca="false">IF(J50="","",INT(J50)+((J50-INT(J50))/100*60))</f>
        <v>0</v>
      </c>
      <c r="Y50" s="143" t="n">
        <f aca="false">IF(K50="","",INT(K50)+((K50-INT(K50))/100*60))</f>
        <v>-74</v>
      </c>
      <c r="Z50" s="144"/>
      <c r="AE50" s="131"/>
    </row>
    <row r="51" customFormat="false" ht="18.75" hidden="false" customHeight="true" outlineLevel="0" collapsed="false">
      <c r="B51" s="145" t="s">
        <v>41</v>
      </c>
      <c r="C51" s="146"/>
      <c r="D51" s="147"/>
      <c r="E51" s="147" t="s">
        <v>39</v>
      </c>
      <c r="F51" s="148"/>
      <c r="G51" s="148"/>
      <c r="H51" s="148"/>
      <c r="I51" s="147" t="s">
        <v>40</v>
      </c>
      <c r="J51" s="147" t="s">
        <v>42</v>
      </c>
      <c r="K51" s="147" t="s">
        <v>43</v>
      </c>
      <c r="L51" s="149"/>
      <c r="M51" s="149"/>
      <c r="N51" s="149"/>
      <c r="O51" s="149"/>
      <c r="P51" s="150"/>
      <c r="Q51" s="151"/>
      <c r="R51" s="152"/>
      <c r="S51" s="130" t="n">
        <f aca="false">IF(E52="",0,INT(E52)+((E52-INT(E52))/100*60))</f>
        <v>40</v>
      </c>
      <c r="T51" s="152"/>
      <c r="U51" s="152"/>
      <c r="W51" s="144" t="n">
        <f aca="false">IF(I52="","",INT(I52)+((I52-INT(I52))/100*60))</f>
        <v>0</v>
      </c>
      <c r="X51" s="130" t="n">
        <f aca="false">IF(J52="","",INT(J52)+((J52-INT(J52))/100*60))</f>
        <v>-40</v>
      </c>
      <c r="Y51" s="153" t="n">
        <f aca="false">IF(K52="","",INT(K52)+((K52-INT(K52))/100*60))</f>
        <v>-74</v>
      </c>
      <c r="Z51" s="153"/>
      <c r="AE51" s="131"/>
    </row>
    <row r="52" customFormat="false" ht="18.75" hidden="false" customHeight="true" outlineLevel="0" collapsed="false">
      <c r="B52" s="154"/>
      <c r="C52" s="155"/>
      <c r="D52" s="156"/>
      <c r="E52" s="157" t="n">
        <f aca="false">SUM(E20:E50)</f>
        <v>40</v>
      </c>
      <c r="F52" s="158"/>
      <c r="G52" s="159"/>
      <c r="H52" s="156"/>
      <c r="I52" s="157" t="n">
        <f aca="false">SUM(I20:I50)</f>
        <v>0</v>
      </c>
      <c r="J52" s="157" t="n">
        <f aca="false">SUM(J20:J50)</f>
        <v>-40</v>
      </c>
      <c r="K52" s="160" t="n">
        <f aca="false">K50</f>
        <v>-74</v>
      </c>
      <c r="L52" s="161"/>
      <c r="M52" s="161"/>
      <c r="N52" s="161"/>
      <c r="O52" s="161"/>
      <c r="P52" s="162"/>
      <c r="Q52" s="163"/>
      <c r="R52" s="164"/>
      <c r="S52" s="165" t="n">
        <f aca="false">E52/24</f>
        <v>1.66666666666667</v>
      </c>
      <c r="T52" s="164"/>
      <c r="U52" s="164"/>
      <c r="W52" s="165" t="n">
        <f aca="false">I52/24</f>
        <v>0</v>
      </c>
      <c r="X52" s="165" t="str">
        <f aca="false">IF(X51&lt;0,"-"&amp;TEXT((X51*-1)/24,"[h]:mm"),X51/24)</f>
        <v>-40:00</v>
      </c>
      <c r="AE52" s="131"/>
    </row>
    <row r="53" customFormat="false" ht="15" hidden="false" customHeight="false" outlineLevel="0" collapsed="false">
      <c r="B53" s="166"/>
      <c r="C53" s="166"/>
      <c r="D53" s="166"/>
      <c r="E53" s="166"/>
      <c r="F53" s="167"/>
      <c r="G53" s="168"/>
      <c r="H53" s="169" t="s">
        <v>44</v>
      </c>
      <c r="I53" s="1"/>
      <c r="J53" s="170"/>
      <c r="K53" s="171"/>
      <c r="L53" s="172"/>
      <c r="M53" s="172"/>
      <c r="N53" s="172"/>
      <c r="O53" s="172"/>
      <c r="P53" s="173"/>
      <c r="Q53" s="173"/>
      <c r="R53" s="174"/>
      <c r="S53" s="174"/>
      <c r="T53" s="174"/>
      <c r="U53" s="174"/>
      <c r="X53" s="130" t="n">
        <f aca="false">IF(X51&lt;0,X51*-1,X51)</f>
        <v>40</v>
      </c>
      <c r="AE53" s="131"/>
    </row>
    <row r="54" customFormat="false" ht="15" hidden="false" customHeight="false" outlineLevel="0" collapsed="false">
      <c r="B54" s="166"/>
      <c r="C54" s="166"/>
      <c r="D54" s="166"/>
      <c r="E54" s="166"/>
      <c r="F54" s="167"/>
      <c r="G54" s="168"/>
      <c r="H54" s="175" t="s">
        <v>45</v>
      </c>
      <c r="I54" s="170"/>
      <c r="J54" s="170"/>
      <c r="K54" s="171"/>
      <c r="L54" s="172"/>
      <c r="M54" s="172"/>
      <c r="N54" s="172"/>
      <c r="O54" s="172"/>
      <c r="P54" s="173"/>
      <c r="Q54" s="173"/>
      <c r="R54" s="174"/>
      <c r="S54" s="174"/>
      <c r="T54" s="174"/>
      <c r="U54" s="174"/>
      <c r="X54" s="165" t="n">
        <f aca="false">X53/24</f>
        <v>1.66666666666667</v>
      </c>
      <c r="AE54" s="131"/>
    </row>
    <row r="55" customFormat="false" ht="15" hidden="false" customHeight="false" outlineLevel="0" collapsed="false">
      <c r="B55" s="176"/>
      <c r="C55" s="176"/>
      <c r="D55" s="176"/>
      <c r="E55" s="176"/>
      <c r="F55" s="176"/>
      <c r="G55" s="176"/>
      <c r="H55" s="177" t="s">
        <v>46</v>
      </c>
      <c r="I55" s="1"/>
      <c r="J55" s="1"/>
      <c r="AE55" s="131"/>
    </row>
    <row r="56" customFormat="false" ht="15" hidden="false" customHeight="false" outlineLevel="0" collapsed="false">
      <c r="B56" s="177"/>
      <c r="C56" s="177"/>
      <c r="D56" s="177"/>
      <c r="E56" s="177"/>
      <c r="F56" s="177"/>
      <c r="G56" s="177"/>
      <c r="H56" s="120" t="s">
        <v>47</v>
      </c>
      <c r="I56" s="178"/>
      <c r="J56" s="4"/>
      <c r="K56" s="179"/>
      <c r="L56" s="179"/>
      <c r="M56" s="179"/>
      <c r="N56" s="179"/>
      <c r="O56" s="179"/>
      <c r="P56" s="180"/>
      <c r="Q56" s="180"/>
      <c r="R56" s="181"/>
      <c r="S56" s="181"/>
      <c r="T56" s="181"/>
      <c r="U56" s="181"/>
      <c r="AE56" s="131"/>
    </row>
    <row r="57" customFormat="false" ht="15" hidden="false" customHeight="false" outlineLevel="0" collapsed="false">
      <c r="B57" s="182"/>
      <c r="C57" s="182"/>
      <c r="D57" s="182"/>
      <c r="E57" s="182"/>
      <c r="F57" s="182"/>
      <c r="G57" s="182"/>
      <c r="H57" s="183" t="s">
        <v>48</v>
      </c>
      <c r="I57" s="1"/>
      <c r="J57" s="1"/>
      <c r="K57" s="184"/>
      <c r="L57" s="184"/>
      <c r="M57" s="184"/>
      <c r="N57" s="184"/>
      <c r="O57" s="184"/>
      <c r="P57" s="185"/>
      <c r="AE57" s="131"/>
    </row>
    <row r="58" customFormat="false" ht="15" hidden="false" customHeight="false" outlineLevel="0" collapsed="false">
      <c r="B58" s="186" t="s">
        <v>49</v>
      </c>
      <c r="C58" s="187" t="s">
        <v>50</v>
      </c>
      <c r="D58" s="187"/>
      <c r="E58" s="187"/>
      <c r="F58" s="187"/>
      <c r="G58" s="187"/>
      <c r="H58" s="120" t="s">
        <v>51</v>
      </c>
      <c r="I58" s="188"/>
      <c r="J58" s="1"/>
      <c r="K58" s="186" t="s">
        <v>49</v>
      </c>
      <c r="L58" s="189" t="s">
        <v>52</v>
      </c>
      <c r="M58" s="189"/>
      <c r="N58" s="189"/>
      <c r="O58" s="189"/>
      <c r="P58" s="189"/>
      <c r="AE58" s="131"/>
    </row>
    <row r="59" customFormat="false" ht="15" hidden="false" customHeight="false" outlineLevel="0" collapsed="false">
      <c r="B59" s="186"/>
      <c r="C59" s="189"/>
      <c r="D59" s="189"/>
      <c r="E59" s="189"/>
      <c r="F59" s="189"/>
      <c r="G59" s="189"/>
      <c r="H59" s="120" t="s">
        <v>53</v>
      </c>
      <c r="I59" s="188"/>
      <c r="J59" s="1"/>
      <c r="K59" s="186"/>
      <c r="L59" s="189"/>
      <c r="M59" s="189"/>
      <c r="N59" s="189"/>
      <c r="O59" s="189"/>
      <c r="P59" s="189"/>
      <c r="AE59" s="131"/>
    </row>
    <row r="60" customFormat="false" ht="15" hidden="false" customHeight="false" outlineLevel="0" collapsed="false">
      <c r="H60" s="190" t="s">
        <v>54</v>
      </c>
      <c r="I60" s="120"/>
      <c r="J60" s="191" t="n">
        <v>42114</v>
      </c>
      <c r="V60" s="4"/>
      <c r="AE60" s="131"/>
    </row>
  </sheetData>
  <sheetProtection sheet="true" password="ff69" objects="true" scenarios="true" selectLockedCells="true"/>
  <mergeCells count="46">
    <mergeCell ref="B2:H2"/>
    <mergeCell ref="I2:J2"/>
    <mergeCell ref="E5:H5"/>
    <mergeCell ref="M5:O5"/>
    <mergeCell ref="E7:H7"/>
    <mergeCell ref="M7:O7"/>
    <mergeCell ref="E15:F15"/>
    <mergeCell ref="C18:E18"/>
    <mergeCell ref="F18:H18"/>
    <mergeCell ref="I18:K18"/>
    <mergeCell ref="L18:P18"/>
    <mergeCell ref="L19:P19"/>
    <mergeCell ref="L20:P20"/>
    <mergeCell ref="L21:P21"/>
    <mergeCell ref="L22:P22"/>
    <mergeCell ref="L23:P23"/>
    <mergeCell ref="L24:P24"/>
    <mergeCell ref="L25:P25"/>
    <mergeCell ref="L26:P26"/>
    <mergeCell ref="L27:P27"/>
    <mergeCell ref="L28:P28"/>
    <mergeCell ref="L29:P29"/>
    <mergeCell ref="L30:P30"/>
    <mergeCell ref="L31:P31"/>
    <mergeCell ref="L32:P32"/>
    <mergeCell ref="L33:P33"/>
    <mergeCell ref="L34:P34"/>
    <mergeCell ref="L35:P35"/>
    <mergeCell ref="L36:P36"/>
    <mergeCell ref="L37:P37"/>
    <mergeCell ref="L38:P38"/>
    <mergeCell ref="L39:P39"/>
    <mergeCell ref="L40:P40"/>
    <mergeCell ref="L41:P41"/>
    <mergeCell ref="L42:P42"/>
    <mergeCell ref="L43:P43"/>
    <mergeCell ref="L44:P44"/>
    <mergeCell ref="L45:P45"/>
    <mergeCell ref="L46:P46"/>
    <mergeCell ref="L47:P47"/>
    <mergeCell ref="L48:P48"/>
    <mergeCell ref="L49:P49"/>
    <mergeCell ref="L50:P50"/>
    <mergeCell ref="K56:L56"/>
    <mergeCell ref="C58:G58"/>
    <mergeCell ref="L58:P58"/>
  </mergeCells>
  <conditionalFormatting sqref="L20:O22;C51:O51;C20:D50">
    <cfRule type="expression" priority="2" aboveAverage="0" equalAverage="0" bottom="0" percent="0" rank="0" text="" dxfId="0">
      <formula>OR(($A20="Samstag"),($A20="Sonntag"))</formula>
    </cfRule>
  </conditionalFormatting>
  <conditionalFormatting sqref="L23:O23">
    <cfRule type="expression" priority="3" aboveAverage="0" equalAverage="0" bottom="0" percent="0" rank="0" text="" dxfId="1">
      <formula>OR(($A23="Samstag"),($A23="Sonntag"))</formula>
    </cfRule>
  </conditionalFormatting>
  <conditionalFormatting sqref="L24:O50">
    <cfRule type="expression" priority="4" aboveAverage="0" equalAverage="0" bottom="0" percent="0" rank="0" text="" dxfId="2">
      <formula>OR(($A24="Samstag"),($A24="Sonntag"))</formula>
    </cfRule>
  </conditionalFormatting>
  <conditionalFormatting sqref="B20:B50">
    <cfRule type="expression" priority="5" aboveAverage="0" equalAverage="0" bottom="0" percent="0" rank="0" text="" dxfId="3">
      <formula>OR(($A20="Samstag"),($A20="Sonntag"))</formula>
    </cfRule>
    <cfRule type="expression" priority="6" aboveAverage="0" equalAverage="0" bottom="0" percent="0" rank="0" text="" dxfId="4">
      <formula>$Q20=TRUE()</formula>
    </cfRule>
  </conditionalFormatting>
  <conditionalFormatting sqref="F30:H30">
    <cfRule type="expression" priority="7" aboveAverage="0" equalAverage="0" bottom="0" percent="0" rank="0" text="" dxfId="5">
      <formula>OR(($A30="Samstag"),($A30="Sonntag"))</formula>
    </cfRule>
  </conditionalFormatting>
  <conditionalFormatting sqref="F30:H30">
    <cfRule type="expression" priority="8" aboveAverage="0" equalAverage="0" bottom="0" percent="0" rank="0" text="" dxfId="6">
      <formula>OR(($A30="Samstag"),($A30="Sonntag"))</formula>
    </cfRule>
  </conditionalFormatting>
  <conditionalFormatting sqref="F50:H50">
    <cfRule type="expression" priority="9" aboveAverage="0" equalAverage="0" bottom="0" percent="0" rank="0" text="" dxfId="7">
      <formula>OR(($A50="Samstag"),($A50="Sonntag"))</formula>
    </cfRule>
  </conditionalFormatting>
  <conditionalFormatting sqref="F50:H50">
    <cfRule type="expression" priority="10" aboveAverage="0" equalAverage="0" bottom="0" percent="0" rank="0" text="" dxfId="8">
      <formula>OR(($A50="Samstag"),($A50="Sonntag"))</formula>
    </cfRule>
  </conditionalFormatting>
  <conditionalFormatting sqref="F44:H44">
    <cfRule type="expression" priority="11" aboveAverage="0" equalAverage="0" bottom="0" percent="0" rank="0" text="" dxfId="9">
      <formula>OR(($A44="Samstag"),($A44="Sonntag"))</formula>
    </cfRule>
  </conditionalFormatting>
  <conditionalFormatting sqref="F30:H30">
    <cfRule type="expression" priority="12" aboveAverage="0" equalAverage="0" bottom="0" percent="0" rank="0" text="" dxfId="10">
      <formula>OR(($A30="Samstag"),($A30="Sonntag"))</formula>
    </cfRule>
  </conditionalFormatting>
  <conditionalFormatting sqref="F22:H23">
    <cfRule type="expression" priority="13" aboveAverage="0" equalAverage="0" bottom="0" percent="0" rank="0" text="" dxfId="11">
      <formula>OR(($A22="Samstag"),($A22="Sonntag"))</formula>
    </cfRule>
  </conditionalFormatting>
  <conditionalFormatting sqref="F22:H22">
    <cfRule type="expression" priority="14" aboveAverage="0" equalAverage="0" bottom="0" percent="0" rank="0" text="" dxfId="12">
      <formula>OR(($A22="Samstag"),($A22="Sonntag"))</formula>
    </cfRule>
  </conditionalFormatting>
  <conditionalFormatting sqref="F23:H23">
    <cfRule type="expression" priority="15" aboveAverage="0" equalAverage="0" bottom="0" percent="0" rank="0" text="" dxfId="13">
      <formula>OR(($A23="Samstag"),($A23="Sonntag"))</formula>
    </cfRule>
  </conditionalFormatting>
  <conditionalFormatting sqref="F37:H37">
    <cfRule type="expression" priority="16" aboveAverage="0" equalAverage="0" bottom="0" percent="0" rank="0" text="" dxfId="14">
      <formula>OR(($A37="Samstag"),($A37="Sonntag"))</formula>
    </cfRule>
  </conditionalFormatting>
  <conditionalFormatting sqref="F37:H37">
    <cfRule type="expression" priority="17" aboveAverage="0" equalAverage="0" bottom="0" percent="0" rank="0" text="" dxfId="15">
      <formula>OR(($A37="Samstag"),($A37="Sonntag"))</formula>
    </cfRule>
  </conditionalFormatting>
  <conditionalFormatting sqref="F37:H37">
    <cfRule type="expression" priority="18" aboveAverage="0" equalAverage="0" bottom="0" percent="0" rank="0" text="" dxfId="16">
      <formula>OR(($A37="Samstag"),($A37="Sonntag"))</formula>
    </cfRule>
  </conditionalFormatting>
  <conditionalFormatting sqref="F44:H44">
    <cfRule type="expression" priority="19" aboveAverage="0" equalAverage="0" bottom="0" percent="0" rank="0" text="" dxfId="17">
      <formula>OR(($A44="Samstag"),($A44="Sonntag"))</formula>
    </cfRule>
  </conditionalFormatting>
  <conditionalFormatting sqref="F44:H44">
    <cfRule type="expression" priority="20" aboveAverage="0" equalAverage="0" bottom="0" percent="0" rank="0" text="" dxfId="18">
      <formula>OR(($A44="Samstag"),($A44="Sonntag"))</formula>
    </cfRule>
  </conditionalFormatting>
  <conditionalFormatting sqref="F20:H20">
    <cfRule type="expression" priority="21" aboveAverage="0" equalAverage="0" bottom="0" percent="0" rank="0" text="" dxfId="19">
      <formula>OR(($A20="Samstag"),($A20="Sonntag"))</formula>
    </cfRule>
  </conditionalFormatting>
  <conditionalFormatting sqref="F20:H20">
    <cfRule type="expression" priority="22" aboveAverage="0" equalAverage="0" bottom="0" percent="0" rank="0" text="" dxfId="20">
      <formula>OR(($A20="Samstag"),($A20="Sonntag"))</formula>
    </cfRule>
  </conditionalFormatting>
  <conditionalFormatting sqref="G21">
    <cfRule type="expression" priority="23" aboveAverage="0" equalAverage="0" bottom="0" percent="0" rank="0" text="" dxfId="21">
      <formula>OR(($A21="Samstag"),($A21="Sonntag"))</formula>
    </cfRule>
  </conditionalFormatting>
  <conditionalFormatting sqref="G21">
    <cfRule type="expression" priority="24" aboveAverage="0" equalAverage="0" bottom="0" percent="0" rank="0" text="" dxfId="22">
      <formula>OR(($A21="Samstag"),($A21="Sonntag"))</formula>
    </cfRule>
  </conditionalFormatting>
  <conditionalFormatting sqref="F29:H29">
    <cfRule type="expression" priority="25" aboveAverage="0" equalAverage="0" bottom="0" percent="0" rank="0" text="" dxfId="23">
      <formula>OR(($A29="Samstag"),($A29="Sonntag"))</formula>
    </cfRule>
  </conditionalFormatting>
  <conditionalFormatting sqref="F29:H29">
    <cfRule type="expression" priority="26" aboveAverage="0" equalAverage="0" bottom="0" percent="0" rank="0" text="" dxfId="24">
      <formula>OR(($A29="Samstag"),($A29="Sonntag"))</formula>
    </cfRule>
  </conditionalFormatting>
  <conditionalFormatting sqref="F36:H36">
    <cfRule type="expression" priority="27" aboveAverage="0" equalAverage="0" bottom="0" percent="0" rank="0" text="" dxfId="25">
      <formula>OR(($A36="Samstag"),($A36="Sonntag"))</formula>
    </cfRule>
  </conditionalFormatting>
  <conditionalFormatting sqref="F36:H36">
    <cfRule type="expression" priority="28" aboveAverage="0" equalAverage="0" bottom="0" percent="0" rank="0" text="" dxfId="26">
      <formula>OR(($A36="Samstag"),($A36="Sonntag"))</formula>
    </cfRule>
  </conditionalFormatting>
  <conditionalFormatting sqref="F43:H43">
    <cfRule type="expression" priority="29" aboveAverage="0" equalAverage="0" bottom="0" percent="0" rank="0" text="" dxfId="27">
      <formula>OR(($A43="Samstag"),($A43="Sonntag"))</formula>
    </cfRule>
  </conditionalFormatting>
  <conditionalFormatting sqref="F43:H43">
    <cfRule type="expression" priority="30" aboveAverage="0" equalAverage="0" bottom="0" percent="0" rank="0" text="" dxfId="28">
      <formula>OR(($A43="Samstag"),($A43="Sonntag"))</formula>
    </cfRule>
  </conditionalFormatting>
  <conditionalFormatting sqref="G24:G28">
    <cfRule type="expression" priority="31" aboveAverage="0" equalAverage="0" bottom="0" percent="0" rank="0" text="" dxfId="29">
      <formula>OR(($A24="Samstag"),($A24="Sonntag"))</formula>
    </cfRule>
  </conditionalFormatting>
  <conditionalFormatting sqref="G24:G28">
    <cfRule type="expression" priority="32" aboveAverage="0" equalAverage="0" bottom="0" percent="0" rank="0" text="" dxfId="30">
      <formula>OR(($A24="Samstag"),($A24="Sonntag"))</formula>
    </cfRule>
  </conditionalFormatting>
  <conditionalFormatting sqref="G31:G35">
    <cfRule type="expression" priority="33" aboveAverage="0" equalAverage="0" bottom="0" percent="0" rank="0" text="" dxfId="31">
      <formula>OR(($A31="Samstag"),($A31="Sonntag"))</formula>
    </cfRule>
  </conditionalFormatting>
  <conditionalFormatting sqref="G31:G35">
    <cfRule type="expression" priority="34" aboveAverage="0" equalAverage="0" bottom="0" percent="0" rank="0" text="" dxfId="32">
      <formula>OR(($A31="Samstag"),($A31="Sonntag"))</formula>
    </cfRule>
  </conditionalFormatting>
  <conditionalFormatting sqref="G38:G42">
    <cfRule type="expression" priority="35" aboveAverage="0" equalAverage="0" bottom="0" percent="0" rank="0" text="" dxfId="33">
      <formula>OR(($A38="Samstag"),($A38="Sonntag"))</formula>
    </cfRule>
  </conditionalFormatting>
  <conditionalFormatting sqref="G38:G42">
    <cfRule type="expression" priority="36" aboveAverage="0" equalAverage="0" bottom="0" percent="0" rank="0" text="" dxfId="34">
      <formula>OR(($A38="Samstag"),($A38="Sonntag"))</formula>
    </cfRule>
  </conditionalFormatting>
  <conditionalFormatting sqref="G45:G49">
    <cfRule type="expression" priority="37" aboveAverage="0" equalAverage="0" bottom="0" percent="0" rank="0" text="" dxfId="35">
      <formula>OR(($A45="Samstag"),($A45="Sonntag"))</formula>
    </cfRule>
  </conditionalFormatting>
  <conditionalFormatting sqref="G45:G49">
    <cfRule type="expression" priority="38" aboveAverage="0" equalAverage="0" bottom="0" percent="0" rank="0" text="" dxfId="36">
      <formula>OR(($A45="Samstag"),($A45="Sonntag"))</formula>
    </cfRule>
  </conditionalFormatting>
  <conditionalFormatting sqref="F21">
    <cfRule type="expression" priority="39" aboveAverage="0" equalAverage="0" bottom="0" percent="0" rank="0" text="" dxfId="37">
      <formula>OR(($A21="Samstag"),($A21="Sonntag"))</formula>
    </cfRule>
  </conditionalFormatting>
  <conditionalFormatting sqref="F21">
    <cfRule type="expression" priority="40" aboveAverage="0" equalAverage="0" bottom="0" percent="0" rank="0" text="" dxfId="38">
      <formula>OR(($A21="Samstag"),($A21="Sonntag"))</formula>
    </cfRule>
  </conditionalFormatting>
  <conditionalFormatting sqref="F24:F28">
    <cfRule type="expression" priority="41" aboveAverage="0" equalAverage="0" bottom="0" percent="0" rank="0" text="" dxfId="39">
      <formula>OR(($A24="Samstag"),($A24="Sonntag"))</formula>
    </cfRule>
  </conditionalFormatting>
  <conditionalFormatting sqref="F24:F28">
    <cfRule type="expression" priority="42" aboveAverage="0" equalAverage="0" bottom="0" percent="0" rank="0" text="" dxfId="40">
      <formula>OR(($A24="Samstag"),($A24="Sonntag"))</formula>
    </cfRule>
  </conditionalFormatting>
  <conditionalFormatting sqref="F31:F35">
    <cfRule type="expression" priority="43" aboveAverage="0" equalAverage="0" bottom="0" percent="0" rank="0" text="" dxfId="41">
      <formula>OR(($A31="Samstag"),($A31="Sonntag"))</formula>
    </cfRule>
  </conditionalFormatting>
  <conditionalFormatting sqref="F31:F35">
    <cfRule type="expression" priority="44" aboveAverage="0" equalAverage="0" bottom="0" percent="0" rank="0" text="" dxfId="42">
      <formula>OR(($A31="Samstag"),($A31="Sonntag"))</formula>
    </cfRule>
  </conditionalFormatting>
  <conditionalFormatting sqref="F38:F42">
    <cfRule type="expression" priority="45" aboveAverage="0" equalAverage="0" bottom="0" percent="0" rank="0" text="" dxfId="43">
      <formula>OR(($A38="Samstag"),($A38="Sonntag"))</formula>
    </cfRule>
  </conditionalFormatting>
  <conditionalFormatting sqref="F38:F42">
    <cfRule type="expression" priority="46" aboveAverage="0" equalAverage="0" bottom="0" percent="0" rank="0" text="" dxfId="44">
      <formula>OR(($A38="Samstag"),($A38="Sonntag"))</formula>
    </cfRule>
  </conditionalFormatting>
  <conditionalFormatting sqref="H38:H42">
    <cfRule type="expression" priority="47" aboveAverage="0" equalAverage="0" bottom="0" percent="0" rank="0" text="" dxfId="45">
      <formula>OR(($A38="Samstag"),($A38="Sonntag"))</formula>
    </cfRule>
  </conditionalFormatting>
  <conditionalFormatting sqref="H38:H42">
    <cfRule type="expression" priority="48" aboveAverage="0" equalAverage="0" bottom="0" percent="0" rank="0" text="" dxfId="46">
      <formula>OR(($A38="Samstag"),($A38="Sonntag"))</formula>
    </cfRule>
  </conditionalFormatting>
  <conditionalFormatting sqref="F45:F49">
    <cfRule type="expression" priority="49" aboveAverage="0" equalAverage="0" bottom="0" percent="0" rank="0" text="" dxfId="47">
      <formula>OR(($A45="Samstag"),($A45="Sonntag"))</formula>
    </cfRule>
  </conditionalFormatting>
  <conditionalFormatting sqref="F45:F49">
    <cfRule type="expression" priority="50" aboveAverage="0" equalAverage="0" bottom="0" percent="0" rank="0" text="" dxfId="48">
      <formula>OR(($A45="Samstag"),($A45="Sonntag"))</formula>
    </cfRule>
  </conditionalFormatting>
  <conditionalFormatting sqref="H21">
    <cfRule type="expression" priority="51" aboveAverage="0" equalAverage="0" bottom="0" percent="0" rank="0" text="" dxfId="49">
      <formula>OR(($A21="Samstag"),($A21="Sonntag"))</formula>
    </cfRule>
  </conditionalFormatting>
  <conditionalFormatting sqref="H21">
    <cfRule type="expression" priority="52" aboveAverage="0" equalAverage="0" bottom="0" percent="0" rank="0" text="" dxfId="50">
      <formula>OR(($A21="Samstag"),($A21="Sonntag"))</formula>
    </cfRule>
  </conditionalFormatting>
  <conditionalFormatting sqref="H24:H28">
    <cfRule type="expression" priority="53" aboveAverage="0" equalAverage="0" bottom="0" percent="0" rank="0" text="" dxfId="51">
      <formula>OR(($A24="Samstag"),($A24="Sonntag"))</formula>
    </cfRule>
  </conditionalFormatting>
  <conditionalFormatting sqref="H24:H28">
    <cfRule type="expression" priority="54" aboveAverage="0" equalAverage="0" bottom="0" percent="0" rank="0" text="" dxfId="52">
      <formula>OR(($A24="Samstag"),($A24="Sonntag"))</formula>
    </cfRule>
  </conditionalFormatting>
  <conditionalFormatting sqref="H31:H35">
    <cfRule type="expression" priority="55" aboveAverage="0" equalAverage="0" bottom="0" percent="0" rank="0" text="" dxfId="53">
      <formula>OR(($A31="Samstag"),($A31="Sonntag"))</formula>
    </cfRule>
  </conditionalFormatting>
  <conditionalFormatting sqref="H31:H35">
    <cfRule type="expression" priority="56" aboveAverage="0" equalAverage="0" bottom="0" percent="0" rank="0" text="" dxfId="54">
      <formula>OR(($A31="Samstag"),($A31="Sonntag"))</formula>
    </cfRule>
  </conditionalFormatting>
  <conditionalFormatting sqref="H45:H49">
    <cfRule type="expression" priority="57" aboveAverage="0" equalAverage="0" bottom="0" percent="0" rank="0" text="" dxfId="55">
      <formula>OR(($A45="Samstag"),($A45="Sonntag"))</formula>
    </cfRule>
  </conditionalFormatting>
  <conditionalFormatting sqref="H45:H49">
    <cfRule type="expression" priority="58" aboveAverage="0" equalAverage="0" bottom="0" percent="0" rank="0" text="" dxfId="56">
      <formula>OR(($A45="Samstag"),($A45="Sonntag"))</formula>
    </cfRule>
  </conditionalFormatting>
  <conditionalFormatting sqref="J30">
    <cfRule type="expression" priority="59" aboveAverage="0" equalAverage="0" bottom="0" percent="0" rank="0" text="" dxfId="57">
      <formula>OR(($A30="Samstag"),($A30="Sonntag"))</formula>
    </cfRule>
  </conditionalFormatting>
  <conditionalFormatting sqref="J30">
    <cfRule type="expression" priority="60" aboveAverage="0" equalAverage="0" bottom="0" percent="0" rank="0" text="" dxfId="58">
      <formula>OR(($A30="Samstag"),($A30="Sonntag"))</formula>
    </cfRule>
  </conditionalFormatting>
  <conditionalFormatting sqref="J50">
    <cfRule type="expression" priority="61" aboveAverage="0" equalAverage="0" bottom="0" percent="0" rank="0" text="" dxfId="59">
      <formula>OR(($A50="Samstag"),($A50="Sonntag"))</formula>
    </cfRule>
  </conditionalFormatting>
  <conditionalFormatting sqref="J50">
    <cfRule type="expression" priority="62" aboveAverage="0" equalAverage="0" bottom="0" percent="0" rank="0" text="" dxfId="60">
      <formula>OR(($A50="Samstag"),($A50="Sonntag"))</formula>
    </cfRule>
  </conditionalFormatting>
  <conditionalFormatting sqref="J44">
    <cfRule type="expression" priority="63" aboveAverage="0" equalAverage="0" bottom="0" percent="0" rank="0" text="" dxfId="61">
      <formula>OR(($A44="Samstag"),($A44="Sonntag"))</formula>
    </cfRule>
  </conditionalFormatting>
  <conditionalFormatting sqref="J30">
    <cfRule type="expression" priority="64" aboveAverage="0" equalAverage="0" bottom="0" percent="0" rank="0" text="" dxfId="62">
      <formula>OR(($A30="Samstag"),($A30="Sonntag"))</formula>
    </cfRule>
  </conditionalFormatting>
  <conditionalFormatting sqref="J22:J23">
    <cfRule type="expression" priority="65" aboveAverage="0" equalAverage="0" bottom="0" percent="0" rank="0" text="" dxfId="63">
      <formula>OR(($A22="Samstag"),($A22="Sonntag"))</formula>
    </cfRule>
  </conditionalFormatting>
  <conditionalFormatting sqref="J22">
    <cfRule type="expression" priority="66" aboveAverage="0" equalAverage="0" bottom="0" percent="0" rank="0" text="" dxfId="64">
      <formula>OR(($A22="Samstag"),($A22="Sonntag"))</formula>
    </cfRule>
  </conditionalFormatting>
  <conditionalFormatting sqref="J23">
    <cfRule type="expression" priority="67" aboveAverage="0" equalAverage="0" bottom="0" percent="0" rank="0" text="" dxfId="65">
      <formula>OR(($A23="Samstag"),($A23="Sonntag"))</formula>
    </cfRule>
  </conditionalFormatting>
  <conditionalFormatting sqref="J37">
    <cfRule type="expression" priority="68" aboveAverage="0" equalAverage="0" bottom="0" percent="0" rank="0" text="" dxfId="66">
      <formula>OR(($A37="Samstag"),($A37="Sonntag"))</formula>
    </cfRule>
  </conditionalFormatting>
  <conditionalFormatting sqref="J37">
    <cfRule type="expression" priority="69" aboveAverage="0" equalAverage="0" bottom="0" percent="0" rank="0" text="" dxfId="67">
      <formula>OR(($A37="Samstag"),($A37="Sonntag"))</formula>
    </cfRule>
  </conditionalFormatting>
  <conditionalFormatting sqref="J37">
    <cfRule type="expression" priority="70" aboveAverage="0" equalAverage="0" bottom="0" percent="0" rank="0" text="" dxfId="68">
      <formula>OR(($A37="Samstag"),($A37="Sonntag"))</formula>
    </cfRule>
  </conditionalFormatting>
  <conditionalFormatting sqref="J44">
    <cfRule type="expression" priority="71" aboveAverage="0" equalAverage="0" bottom="0" percent="0" rank="0" text="" dxfId="69">
      <formula>OR(($A44="Samstag"),($A44="Sonntag"))</formula>
    </cfRule>
  </conditionalFormatting>
  <conditionalFormatting sqref="J44">
    <cfRule type="expression" priority="72" aboveAverage="0" equalAverage="0" bottom="0" percent="0" rank="0" text="" dxfId="70">
      <formula>OR(($A44="Samstag"),($A44="Sonntag"))</formula>
    </cfRule>
  </conditionalFormatting>
  <conditionalFormatting sqref="J20">
    <cfRule type="expression" priority="73" aboveAverage="0" equalAverage="0" bottom="0" percent="0" rank="0" text="" dxfId="71">
      <formula>OR(($A20="Samstag"),($A20="Sonntag"))</formula>
    </cfRule>
  </conditionalFormatting>
  <conditionalFormatting sqref="J20">
    <cfRule type="expression" priority="74" aboveAverage="0" equalAverage="0" bottom="0" percent="0" rank="0" text="" dxfId="72">
      <formula>OR(($A20="Samstag"),($A20="Sonntag"))</formula>
    </cfRule>
  </conditionalFormatting>
  <conditionalFormatting sqref="J29">
    <cfRule type="expression" priority="75" aboveAverage="0" equalAverage="0" bottom="0" percent="0" rank="0" text="" dxfId="73">
      <formula>OR(($A29="Samstag"),($A29="Sonntag"))</formula>
    </cfRule>
  </conditionalFormatting>
  <conditionalFormatting sqref="J29">
    <cfRule type="expression" priority="76" aboveAverage="0" equalAverage="0" bottom="0" percent="0" rank="0" text="" dxfId="74">
      <formula>OR(($A29="Samstag"),($A29="Sonntag"))</formula>
    </cfRule>
  </conditionalFormatting>
  <conditionalFormatting sqref="J36">
    <cfRule type="expression" priority="77" aboveAverage="0" equalAverage="0" bottom="0" percent="0" rank="0" text="" dxfId="75">
      <formula>OR(($A36="Samstag"),($A36="Sonntag"))</formula>
    </cfRule>
  </conditionalFormatting>
  <conditionalFormatting sqref="J36">
    <cfRule type="expression" priority="78" aboveAverage="0" equalAverage="0" bottom="0" percent="0" rank="0" text="" dxfId="76">
      <formula>OR(($A36="Samstag"),($A36="Sonntag"))</formula>
    </cfRule>
  </conditionalFormatting>
  <conditionalFormatting sqref="J43">
    <cfRule type="expression" priority="79" aboveAverage="0" equalAverage="0" bottom="0" percent="0" rank="0" text="" dxfId="77">
      <formula>OR(($A43="Samstag"),($A43="Sonntag"))</formula>
    </cfRule>
  </conditionalFormatting>
  <conditionalFormatting sqref="J43">
    <cfRule type="expression" priority="80" aboveAverage="0" equalAverage="0" bottom="0" percent="0" rank="0" text="" dxfId="78">
      <formula>OR(($A43="Samstag"),($A43="Sonntag"))</formula>
    </cfRule>
  </conditionalFormatting>
  <conditionalFormatting sqref="J38:J42">
    <cfRule type="expression" priority="81" aboveAverage="0" equalAverage="0" bottom="0" percent="0" rank="0" text="" dxfId="79">
      <formula>OR(($A38="Samstag"),($A38="Sonntag"))</formula>
    </cfRule>
  </conditionalFormatting>
  <conditionalFormatting sqref="J38:J42">
    <cfRule type="expression" priority="82" aboveAverage="0" equalAverage="0" bottom="0" percent="0" rank="0" text="" dxfId="80">
      <formula>OR(($A38="Samstag"),($A38="Sonntag"))</formula>
    </cfRule>
  </conditionalFormatting>
  <conditionalFormatting sqref="J21">
    <cfRule type="expression" priority="83" aboveAverage="0" equalAverage="0" bottom="0" percent="0" rank="0" text="" dxfId="81">
      <formula>OR(($A21="Samstag"),($A21="Sonntag"))</formula>
    </cfRule>
  </conditionalFormatting>
  <conditionalFormatting sqref="J21">
    <cfRule type="expression" priority="84" aboveAverage="0" equalAverage="0" bottom="0" percent="0" rank="0" text="" dxfId="82">
      <formula>OR(($A21="Samstag"),($A21="Sonntag"))</formula>
    </cfRule>
  </conditionalFormatting>
  <conditionalFormatting sqref="J24:J28">
    <cfRule type="expression" priority="85" aboveAverage="0" equalAverage="0" bottom="0" percent="0" rank="0" text="" dxfId="83">
      <formula>OR(($A24="Samstag"),($A24="Sonntag"))</formula>
    </cfRule>
  </conditionalFormatting>
  <conditionalFormatting sqref="J24:J28">
    <cfRule type="expression" priority="86" aboveAverage="0" equalAverage="0" bottom="0" percent="0" rank="0" text="" dxfId="84">
      <formula>OR(($A24="Samstag"),($A24="Sonntag"))</formula>
    </cfRule>
  </conditionalFormatting>
  <conditionalFormatting sqref="J31:J35">
    <cfRule type="expression" priority="87" aboveAverage="0" equalAverage="0" bottom="0" percent="0" rank="0" text="" dxfId="85">
      <formula>OR(($A31="Samstag"),($A31="Sonntag"))</formula>
    </cfRule>
  </conditionalFormatting>
  <conditionalFormatting sqref="J31:J35">
    <cfRule type="expression" priority="88" aboveAverage="0" equalAverage="0" bottom="0" percent="0" rank="0" text="" dxfId="86">
      <formula>OR(($A31="Samstag"),($A31="Sonntag"))</formula>
    </cfRule>
  </conditionalFormatting>
  <conditionalFormatting sqref="J45:J49">
    <cfRule type="expression" priority="89" aboveAverage="0" equalAverage="0" bottom="0" percent="0" rank="0" text="" dxfId="87">
      <formula>OR(($A45="Samstag"),($A45="Sonntag"))</formula>
    </cfRule>
  </conditionalFormatting>
  <conditionalFormatting sqref="J45:J49">
    <cfRule type="expression" priority="90" aboveAverage="0" equalAverage="0" bottom="0" percent="0" rank="0" text="" dxfId="88">
      <formula>OR(($A45="Samstag"),($A45="Sonntag"))</formula>
    </cfRule>
  </conditionalFormatting>
  <conditionalFormatting sqref="K30">
    <cfRule type="expression" priority="91" aboveAverage="0" equalAverage="0" bottom="0" percent="0" rank="0" text="" dxfId="89">
      <formula>OR(($A30="Samstag"),($A30="Sonntag"))</formula>
    </cfRule>
  </conditionalFormatting>
  <conditionalFormatting sqref="K30">
    <cfRule type="expression" priority="92" aboveAverage="0" equalAverage="0" bottom="0" percent="0" rank="0" text="" dxfId="90">
      <formula>OR(($A30="Samstag"),($A30="Sonntag"))</formula>
    </cfRule>
  </conditionalFormatting>
  <conditionalFormatting sqref="K50">
    <cfRule type="expression" priority="93" aboveAverage="0" equalAverage="0" bottom="0" percent="0" rank="0" text="" dxfId="91">
      <formula>OR(($A50="Samstag"),($A50="Sonntag"))</formula>
    </cfRule>
  </conditionalFormatting>
  <conditionalFormatting sqref="K50">
    <cfRule type="expression" priority="94" aboveAverage="0" equalAverage="0" bottom="0" percent="0" rank="0" text="" dxfId="92">
      <formula>OR(($A50="Samstag"),($A50="Sonntag"))</formula>
    </cfRule>
  </conditionalFormatting>
  <conditionalFormatting sqref="K44">
    <cfRule type="expression" priority="95" aboveAverage="0" equalAverage="0" bottom="0" percent="0" rank="0" text="" dxfId="93">
      <formula>OR(($A44="Samstag"),($A44="Sonntag"))</formula>
    </cfRule>
  </conditionalFormatting>
  <conditionalFormatting sqref="K30">
    <cfRule type="expression" priority="96" aboveAverage="0" equalAverage="0" bottom="0" percent="0" rank="0" text="" dxfId="94">
      <formula>OR(($A30="Samstag"),($A30="Sonntag"))</formula>
    </cfRule>
  </conditionalFormatting>
  <conditionalFormatting sqref="K22:K23">
    <cfRule type="expression" priority="97" aboveAverage="0" equalAverage="0" bottom="0" percent="0" rank="0" text="" dxfId="95">
      <formula>OR(($A22="Samstag"),($A22="Sonntag"))</formula>
    </cfRule>
  </conditionalFormatting>
  <conditionalFormatting sqref="K22">
    <cfRule type="expression" priority="98" aboveAverage="0" equalAverage="0" bottom="0" percent="0" rank="0" text="" dxfId="96">
      <formula>OR(($A22="Samstag"),($A22="Sonntag"))</formula>
    </cfRule>
  </conditionalFormatting>
  <conditionalFormatting sqref="K23">
    <cfRule type="expression" priority="99" aboveAverage="0" equalAverage="0" bottom="0" percent="0" rank="0" text="" dxfId="97">
      <formula>OR(($A23="Samstag"),($A23="Sonntag"))</formula>
    </cfRule>
  </conditionalFormatting>
  <conditionalFormatting sqref="K37">
    <cfRule type="expression" priority="100" aboveAverage="0" equalAverage="0" bottom="0" percent="0" rank="0" text="" dxfId="98">
      <formula>OR(($A37="Samstag"),($A37="Sonntag"))</formula>
    </cfRule>
  </conditionalFormatting>
  <conditionalFormatting sqref="K37">
    <cfRule type="expression" priority="101" aboveAverage="0" equalAverage="0" bottom="0" percent="0" rank="0" text="" dxfId="99">
      <formula>OR(($A37="Samstag"),($A37="Sonntag"))</formula>
    </cfRule>
  </conditionalFormatting>
  <conditionalFormatting sqref="K37">
    <cfRule type="expression" priority="102" aboveAverage="0" equalAverage="0" bottom="0" percent="0" rank="0" text="" dxfId="100">
      <formula>OR(($A37="Samstag"),($A37="Sonntag"))</formula>
    </cfRule>
  </conditionalFormatting>
  <conditionalFormatting sqref="K44">
    <cfRule type="expression" priority="103" aboveAverage="0" equalAverage="0" bottom="0" percent="0" rank="0" text="" dxfId="101">
      <formula>OR(($A44="Samstag"),($A44="Sonntag"))</formula>
    </cfRule>
  </conditionalFormatting>
  <conditionalFormatting sqref="K44">
    <cfRule type="expression" priority="104" aboveAverage="0" equalAverage="0" bottom="0" percent="0" rank="0" text="" dxfId="102">
      <formula>OR(($A44="Samstag"),($A44="Sonntag"))</formula>
    </cfRule>
  </conditionalFormatting>
  <conditionalFormatting sqref="K20">
    <cfRule type="expression" priority="105" aboveAverage="0" equalAverage="0" bottom="0" percent="0" rank="0" text="" dxfId="103">
      <formula>OR(($A20="Samstag"),($A20="Sonntag"))</formula>
    </cfRule>
  </conditionalFormatting>
  <conditionalFormatting sqref="K20">
    <cfRule type="expression" priority="106" aboveAverage="0" equalAverage="0" bottom="0" percent="0" rank="0" text="" dxfId="104">
      <formula>OR(($A20="Samstag"),($A20="Sonntag"))</formula>
    </cfRule>
  </conditionalFormatting>
  <conditionalFormatting sqref="K29">
    <cfRule type="expression" priority="107" aboveAverage="0" equalAverage="0" bottom="0" percent="0" rank="0" text="" dxfId="105">
      <formula>OR(($A29="Samstag"),($A29="Sonntag"))</formula>
    </cfRule>
  </conditionalFormatting>
  <conditionalFormatting sqref="K29">
    <cfRule type="expression" priority="108" aboveAverage="0" equalAverage="0" bottom="0" percent="0" rank="0" text="" dxfId="106">
      <formula>OR(($A29="Samstag"),($A29="Sonntag"))</formula>
    </cfRule>
  </conditionalFormatting>
  <conditionalFormatting sqref="K36">
    <cfRule type="expression" priority="109" aboveAverage="0" equalAverage="0" bottom="0" percent="0" rank="0" text="" dxfId="107">
      <formula>OR(($A36="Samstag"),($A36="Sonntag"))</formula>
    </cfRule>
  </conditionalFormatting>
  <conditionalFormatting sqref="K36">
    <cfRule type="expression" priority="110" aboveAverage="0" equalAverage="0" bottom="0" percent="0" rank="0" text="" dxfId="108">
      <formula>OR(($A36="Samstag"),($A36="Sonntag"))</formula>
    </cfRule>
  </conditionalFormatting>
  <conditionalFormatting sqref="K43">
    <cfRule type="expression" priority="111" aboveAverage="0" equalAverage="0" bottom="0" percent="0" rank="0" text="" dxfId="109">
      <formula>OR(($A43="Samstag"),($A43="Sonntag"))</formula>
    </cfRule>
  </conditionalFormatting>
  <conditionalFormatting sqref="K43">
    <cfRule type="expression" priority="112" aboveAverage="0" equalAverage="0" bottom="0" percent="0" rank="0" text="" dxfId="110">
      <formula>OR(($A43="Samstag"),($A43="Sonntag"))</formula>
    </cfRule>
  </conditionalFormatting>
  <conditionalFormatting sqref="K38:K42">
    <cfRule type="expression" priority="113" aboveAverage="0" equalAverage="0" bottom="0" percent="0" rank="0" text="" dxfId="111">
      <formula>OR(($A38="Samstag"),($A38="Sonntag"))</formula>
    </cfRule>
  </conditionalFormatting>
  <conditionalFormatting sqref="K38:K42">
    <cfRule type="expression" priority="114" aboveAverage="0" equalAverage="0" bottom="0" percent="0" rank="0" text="" dxfId="112">
      <formula>OR(($A38="Samstag"),($A38="Sonntag"))</formula>
    </cfRule>
  </conditionalFormatting>
  <conditionalFormatting sqref="K21">
    <cfRule type="expression" priority="115" aboveAverage="0" equalAverage="0" bottom="0" percent="0" rank="0" text="" dxfId="113">
      <formula>OR(($A21="Samstag"),($A21="Sonntag"))</formula>
    </cfRule>
  </conditionalFormatting>
  <conditionalFormatting sqref="K21">
    <cfRule type="expression" priority="116" aboveAverage="0" equalAverage="0" bottom="0" percent="0" rank="0" text="" dxfId="114">
      <formula>OR(($A21="Samstag"),($A21="Sonntag"))</formula>
    </cfRule>
  </conditionalFormatting>
  <conditionalFormatting sqref="K24:K28">
    <cfRule type="expression" priority="117" aboveAverage="0" equalAverage="0" bottom="0" percent="0" rank="0" text="" dxfId="115">
      <formula>OR(($A24="Samstag"),($A24="Sonntag"))</formula>
    </cfRule>
  </conditionalFormatting>
  <conditionalFormatting sqref="K24:K28">
    <cfRule type="expression" priority="118" aboveAverage="0" equalAverage="0" bottom="0" percent="0" rank="0" text="" dxfId="116">
      <formula>OR(($A24="Samstag"),($A24="Sonntag"))</formula>
    </cfRule>
  </conditionalFormatting>
  <conditionalFormatting sqref="K31:K35">
    <cfRule type="expression" priority="119" aboveAverage="0" equalAverage="0" bottom="0" percent="0" rank="0" text="" dxfId="117">
      <formula>OR(($A31="Samstag"),($A31="Sonntag"))</formula>
    </cfRule>
  </conditionalFormatting>
  <conditionalFormatting sqref="K31:K35">
    <cfRule type="expression" priority="120" aboveAverage="0" equalAverage="0" bottom="0" percent="0" rank="0" text="" dxfId="118">
      <formula>OR(($A31="Samstag"),($A31="Sonntag"))</formula>
    </cfRule>
  </conditionalFormatting>
  <conditionalFormatting sqref="K45:K49">
    <cfRule type="expression" priority="121" aboveAverage="0" equalAverage="0" bottom="0" percent="0" rank="0" text="" dxfId="119">
      <formula>OR(($A45="Samstag"),($A45="Sonntag"))</formula>
    </cfRule>
  </conditionalFormatting>
  <conditionalFormatting sqref="K45:K49">
    <cfRule type="expression" priority="122" aboveAverage="0" equalAverage="0" bottom="0" percent="0" rank="0" text="" dxfId="120">
      <formula>OR(($A45="Samstag"),($A45="Sonntag"))</formula>
    </cfRule>
  </conditionalFormatting>
  <conditionalFormatting sqref="N11;N15">
    <cfRule type="cellIs" priority="123" operator="equal" aboveAverage="0" equalAverage="0" bottom="0" percent="0" rank="0" text="" dxfId="121">
      <formula>0</formula>
    </cfRule>
  </conditionalFormatting>
  <conditionalFormatting sqref="N11">
    <cfRule type="cellIs" priority="124" operator="equal" aboveAverage="0" equalAverage="0" bottom="0" percent="0" rank="0" text="" dxfId="122">
      <formula>$F$10</formula>
    </cfRule>
    <cfRule type="cellIs" priority="125" operator="notEqual" aboveAverage="0" equalAverage="0" bottom="0" percent="0" rank="0" text="" dxfId="123">
      <formula>$F$10</formula>
    </cfRule>
  </conditionalFormatting>
  <conditionalFormatting sqref="N15">
    <cfRule type="cellIs" priority="126" operator="notEqual" aboveAverage="0" equalAverage="0" bottom="0" percent="0" rank="0" text="" dxfId="124">
      <formula>$F$14</formula>
    </cfRule>
    <cfRule type="cellIs" priority="127" operator="equal" aboveAverage="0" equalAverage="0" bottom="0" percent="0" rank="0" text="" dxfId="125">
      <formula>$F$14</formula>
    </cfRule>
  </conditionalFormatting>
  <conditionalFormatting sqref="I20:I50">
    <cfRule type="expression" priority="128" aboveAverage="0" equalAverage="0" bottom="0" percent="0" rank="0" text="" dxfId="126">
      <formula>OR(($A20="Samstag"),($A20="Sonntag"))</formula>
    </cfRule>
  </conditionalFormatting>
  <conditionalFormatting sqref="I20:I50">
    <cfRule type="expression" priority="129" aboveAverage="0" equalAverage="0" bottom="0" percent="0" rank="0" text="" dxfId="127">
      <formula>OR(($A20="Samstag"),($A20="Sonntag"))</formula>
    </cfRule>
  </conditionalFormatting>
  <conditionalFormatting sqref="E20:E50">
    <cfRule type="expression" priority="130" aboveAverage="0" equalAverage="0" bottom="0" percent="0" rank="0" text="" dxfId="128">
      <formula>OR(($A20="Samstag"),($A20="Sonntag"))</formula>
    </cfRule>
  </conditionalFormatting>
  <dataValidations count="7">
    <dataValidation allowBlank="false" operator="between" showDropDown="false" showErrorMessage="true" showInputMessage="true" sqref="G8:I8" type="none">
      <formula1>0</formula1>
      <formula2>0</formula2>
    </dataValidation>
    <dataValidation allowBlank="true" operator="between" showDropDown="false" showErrorMessage="true" showInputMessage="true" sqref="E15:F15" type="list">
      <formula1>$B$20:$B$50</formula1>
      <formula2>0</formula2>
    </dataValidation>
    <dataValidation allowBlank="true" error="Bitte geben Sie eine Dezimalzahl ein." errorTitle="Eingabefehler" operator="between" showDropDown="false" showErrorMessage="true" showInputMessage="true" sqref="M7" type="decimal">
      <formula1>-1000</formula1>
      <formula2>1000</formula2>
    </dataValidation>
    <dataValidation allowBlank="true" operator="between" showDropDown="false" showErrorMessage="true" showInputMessage="true" sqref="I10:M10 I14:M14" type="decimal">
      <formula1>$AA$33</formula1>
      <formula2>$AA$34</formula2>
    </dataValidation>
    <dataValidation allowBlank="true" error="Bitte geben Sie eine Uhrzeit im Dezimalformat ( hh,mm ) zwischen 0,00 und 23,59 ein." errorTitle="Eingabefehler" operator="between" showDropDown="false" showErrorMessage="true" showInputMessage="true" sqref="F20:H50" type="decimal">
      <formula1>0</formula1>
      <formula2>23.59</formula2>
    </dataValidation>
    <dataValidation allowBlank="true" error="Bitte geben Sie eine positive Dezimalzahl ein." errorTitle="Eingabefehler" operator="between" showDropDown="false" showErrorMessage="true" showInputMessage="true" sqref="D20:D50" type="decimal">
      <formula1>0</formula1>
      <formula2>20</formula2>
    </dataValidation>
    <dataValidation allowBlank="true" operator="between" showDropDown="false" showErrorMessage="true" showInputMessage="true" sqref="C20:C50" type="list">
      <formula1>Vorgaben</formula1>
      <formula2>0</formula2>
    </dataValidation>
  </dataValidations>
  <printOptions headings="false" gridLines="false" gridLinesSet="true" horizontalCentered="false" verticalCentered="false"/>
  <pageMargins left="0.433333333333333" right="0.236111111111111" top="0.7375" bottom="0.540277777777778" header="0.4" footer="0.315277777777778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&amp;L&amp;8FeU-SH31-2015&amp;R&amp;8Arbeitszeitkonto - Stand: 15.04.2015</oddFooter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60"/>
  <sheetViews>
    <sheetView windowProtection="false" showFormulas="false" showGridLines="false" showRowColHeaders="false" showZeros="true" rightToLeft="false" tabSelected="false" showOutlineSymbols="true" defaultGridColor="true" view="normal" topLeftCell="A1" colorId="64" zoomScale="110" zoomScaleNormal="110" zoomScalePageLayoutView="55" workbookViewId="0">
      <selection pane="topLeft" activeCell="K11" activeCellId="0" sqref="K11"/>
    </sheetView>
  </sheetViews>
  <sheetFormatPr defaultRowHeight="12.8"/>
  <cols>
    <col collapsed="false" hidden="false" max="1" min="1" style="1" width="5.03643724696356"/>
    <col collapsed="false" hidden="false" max="2" min="2" style="2" width="7.2834008097166"/>
    <col collapsed="false" hidden="false" max="3" min="3" style="2" width="7.49797570850202"/>
    <col collapsed="false" hidden="false" max="8" min="4" style="2" width="7.81781376518219"/>
    <col collapsed="false" hidden="false" max="13" min="9" style="2" width="8.1417004048583"/>
    <col collapsed="false" hidden="false" max="14" min="14" style="2" width="7.49797570850202"/>
    <col collapsed="false" hidden="false" max="15" min="15" style="2" width="10.0688259109312"/>
    <col collapsed="false" hidden="false" max="16" min="16" style="3" width="7.49797570850202"/>
    <col collapsed="false" hidden="false" max="17" min="17" style="3" width="5.03643724696356"/>
    <col collapsed="false" hidden="false" max="18" min="18" style="1" width="10.1781376518219"/>
    <col collapsed="false" hidden="false" max="19" min="19" style="1" width="7.71255060728745"/>
    <col collapsed="false" hidden="false" max="20" min="20" style="1" width="7.2834008097166"/>
    <col collapsed="false" hidden="false" max="21" min="21" style="1" width="7.39271255060729"/>
    <col collapsed="false" hidden="false" max="22" min="22" style="1" width="7.92712550607287"/>
    <col collapsed="false" hidden="false" max="23" min="23" style="1" width="7.71255060728745"/>
    <col collapsed="false" hidden="false" max="24" min="24" style="1" width="8.24696356275304"/>
    <col collapsed="false" hidden="false" max="25" min="25" style="1" width="9.85425101214575"/>
    <col collapsed="false" hidden="false" max="26" min="26" style="1" width="7.2834008097166"/>
    <col collapsed="false" hidden="false" max="27" min="27" style="4" width="10.497975708502"/>
    <col collapsed="false" hidden="false" max="28" min="28" style="4" width="8.35627530364373"/>
    <col collapsed="false" hidden="false" max="29" min="29" style="1" width="11.1417004048583"/>
    <col collapsed="false" hidden="true" max="31" min="30" style="5" width="0"/>
    <col collapsed="false" hidden="true" max="34" min="32" style="6" width="0"/>
    <col collapsed="false" hidden="true" max="1025" min="35" style="7" width="0"/>
  </cols>
  <sheetData>
    <row r="1" customFormat="false" ht="11.25" hidden="false" customHeight="true" outlineLevel="0" collapsed="false">
      <c r="A1" s="0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9"/>
      <c r="Q1" s="9"/>
      <c r="R1" s="10"/>
      <c r="S1" s="10"/>
      <c r="T1" s="10"/>
      <c r="U1" s="1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8.75" hidden="false" customHeight="true" outlineLevel="0" collapsed="false">
      <c r="A2" s="0"/>
      <c r="B2" s="11" t="s">
        <v>0</v>
      </c>
      <c r="C2" s="11"/>
      <c r="D2" s="11"/>
      <c r="E2" s="11"/>
      <c r="F2" s="11"/>
      <c r="G2" s="11"/>
      <c r="H2" s="11"/>
      <c r="I2" s="11" t="s">
        <v>66</v>
      </c>
      <c r="J2" s="11"/>
      <c r="K2" s="12" t="n">
        <v>2018</v>
      </c>
      <c r="L2" s="13"/>
      <c r="M2" s="13"/>
      <c r="N2" s="13"/>
      <c r="O2" s="13"/>
      <c r="P2" s="14"/>
      <c r="Q2" s="9"/>
      <c r="R2" s="10"/>
      <c r="S2" s="10"/>
      <c r="T2" s="10"/>
      <c r="U2" s="1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1.25" hidden="false" customHeight="true" outlineLevel="0" collapsed="false">
      <c r="A3" s="0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9"/>
      <c r="Q3" s="9"/>
      <c r="R3" s="10"/>
      <c r="S3" s="10"/>
      <c r="T3" s="10"/>
      <c r="U3" s="1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5" hidden="false" customHeight="true" outlineLevel="0" collapsed="false">
      <c r="A4" s="0"/>
      <c r="B4" s="16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8"/>
      <c r="Q4" s="9"/>
      <c r="R4" s="10"/>
      <c r="S4" s="10"/>
      <c r="T4" s="10"/>
      <c r="U4" s="1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22.5" hidden="false" customHeight="true" outlineLevel="0" collapsed="false">
      <c r="A5" s="0"/>
      <c r="B5" s="19"/>
      <c r="C5" s="20" t="s">
        <v>2</v>
      </c>
      <c r="D5" s="21"/>
      <c r="E5" s="22" t="str">
        <f aca="false">September!E5</f>
        <v>Pritzel-Hentley, Kyra</v>
      </c>
      <c r="F5" s="22"/>
      <c r="G5" s="22"/>
      <c r="H5" s="22"/>
      <c r="I5" s="23"/>
      <c r="J5" s="20" t="s">
        <v>4</v>
      </c>
      <c r="K5" s="23"/>
      <c r="L5" s="0"/>
      <c r="M5" s="22" t="str">
        <f aca="false">September!M5</f>
        <v>Citec</v>
      </c>
      <c r="N5" s="22"/>
      <c r="O5" s="22"/>
      <c r="P5" s="24"/>
      <c r="Q5" s="25"/>
      <c r="R5" s="26"/>
      <c r="S5" s="4"/>
      <c r="T5" s="4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5" hidden="false" customHeight="false" outlineLevel="0" collapsed="false">
      <c r="A6" s="0"/>
      <c r="B6" s="27"/>
      <c r="C6" s="28"/>
      <c r="D6" s="28"/>
      <c r="E6" s="28"/>
      <c r="F6" s="28"/>
      <c r="G6" s="29"/>
      <c r="H6" s="29"/>
      <c r="I6" s="23"/>
      <c r="J6" s="23"/>
      <c r="K6" s="0"/>
      <c r="L6" s="0"/>
      <c r="M6" s="0"/>
      <c r="N6" s="0"/>
      <c r="O6" s="0"/>
      <c r="P6" s="3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22.5" hidden="false" customHeight="true" outlineLevel="0" collapsed="false">
      <c r="A7" s="0"/>
      <c r="B7" s="19"/>
      <c r="C7" s="20" t="s">
        <v>6</v>
      </c>
      <c r="D7" s="23"/>
      <c r="E7" s="31"/>
      <c r="F7" s="31"/>
      <c r="G7" s="31"/>
      <c r="H7" s="31"/>
      <c r="I7" s="23"/>
      <c r="J7" s="20" t="s">
        <v>7</v>
      </c>
      <c r="K7" s="23"/>
      <c r="L7" s="0"/>
      <c r="M7" s="32" t="n">
        <f aca="false">September!K52</f>
        <v>-74</v>
      </c>
      <c r="N7" s="32"/>
      <c r="O7" s="32"/>
      <c r="P7" s="3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5" hidden="false" customHeight="false" outlineLevel="0" collapsed="false">
      <c r="A8" s="0"/>
      <c r="B8" s="33"/>
      <c r="C8" s="20"/>
      <c r="D8" s="20"/>
      <c r="E8" s="20"/>
      <c r="F8" s="28"/>
      <c r="G8" s="34"/>
      <c r="H8" s="34"/>
      <c r="I8" s="34"/>
      <c r="J8" s="0"/>
      <c r="K8" s="0"/>
      <c r="L8" s="0"/>
      <c r="M8" s="0"/>
      <c r="N8" s="0"/>
      <c r="O8" s="0"/>
      <c r="P8" s="30"/>
      <c r="Q8" s="35"/>
      <c r="R8" s="4"/>
      <c r="S8" s="4"/>
      <c r="T8" s="4"/>
      <c r="U8" s="4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5" hidden="false" customHeight="true" outlineLevel="0" collapsed="false">
      <c r="A9" s="0"/>
      <c r="B9" s="36"/>
      <c r="C9" s="37"/>
      <c r="D9" s="38"/>
      <c r="E9" s="38"/>
      <c r="F9" s="39"/>
      <c r="G9" s="39"/>
      <c r="H9" s="40" t="s">
        <v>8</v>
      </c>
      <c r="I9" s="41" t="s">
        <v>9</v>
      </c>
      <c r="J9" s="42" t="s">
        <v>10</v>
      </c>
      <c r="K9" s="43" t="s">
        <v>11</v>
      </c>
      <c r="L9" s="41" t="s">
        <v>12</v>
      </c>
      <c r="M9" s="41" t="s">
        <v>13</v>
      </c>
      <c r="N9" s="44"/>
      <c r="O9" s="45"/>
      <c r="P9" s="3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22.5" hidden="false" customHeight="true" outlineLevel="0" collapsed="false">
      <c r="A10" s="0"/>
      <c r="B10" s="36"/>
      <c r="C10" s="33" t="s">
        <v>14</v>
      </c>
      <c r="D10" s="46"/>
      <c r="E10" s="47"/>
      <c r="F10" s="48" t="n">
        <f aca="false">September!F10</f>
        <v>10</v>
      </c>
      <c r="G10" s="8"/>
      <c r="H10" s="49" t="s">
        <v>15</v>
      </c>
      <c r="I10" s="50" t="n">
        <f aca="false">$F$10/5</f>
        <v>2</v>
      </c>
      <c r="J10" s="51" t="n">
        <f aca="false">$F$10/5</f>
        <v>2</v>
      </c>
      <c r="K10" s="51" t="n">
        <f aca="false">$F$10/5</f>
        <v>2</v>
      </c>
      <c r="L10" s="51" t="n">
        <f aca="false">$F$10/5</f>
        <v>2</v>
      </c>
      <c r="M10" s="52" t="n">
        <f aca="false">$F$10/5</f>
        <v>2</v>
      </c>
      <c r="N10" s="53" t="s">
        <v>16</v>
      </c>
      <c r="O10" s="45"/>
      <c r="P10" s="3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22.5" hidden="false" customHeight="true" outlineLevel="0" collapsed="false">
      <c r="A11" s="0"/>
      <c r="B11" s="36"/>
      <c r="C11" s="54"/>
      <c r="D11" s="55"/>
      <c r="E11" s="55"/>
      <c r="F11" s="56"/>
      <c r="G11" s="56"/>
      <c r="H11" s="57" t="s">
        <v>17</v>
      </c>
      <c r="I11" s="58"/>
      <c r="J11" s="59"/>
      <c r="K11" s="59"/>
      <c r="L11" s="59"/>
      <c r="M11" s="60"/>
      <c r="N11" s="61" t="n">
        <f aca="false">SUM(I11:M11)</f>
        <v>0</v>
      </c>
      <c r="O11" s="45"/>
      <c r="P11" s="3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8.75" hidden="false" customHeight="true" outlineLevel="0" collapsed="false">
      <c r="A12" s="0"/>
      <c r="B12" s="36"/>
      <c r="C12" s="62" t="s">
        <v>18</v>
      </c>
      <c r="D12" s="20"/>
      <c r="E12" s="63"/>
      <c r="F12" s="64"/>
      <c r="G12" s="64"/>
      <c r="H12" s="0"/>
      <c r="I12" s="0"/>
      <c r="J12" s="0"/>
      <c r="K12" s="0"/>
      <c r="L12" s="0"/>
      <c r="M12" s="0"/>
      <c r="N12" s="0"/>
      <c r="O12" s="45"/>
      <c r="P12" s="3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5" hidden="false" customHeight="true" outlineLevel="0" collapsed="false">
      <c r="A13" s="0"/>
      <c r="B13" s="36"/>
      <c r="C13" s="65"/>
      <c r="D13" s="66"/>
      <c r="E13" s="67"/>
      <c r="F13" s="67"/>
      <c r="G13" s="68"/>
      <c r="H13" s="69" t="s">
        <v>19</v>
      </c>
      <c r="I13" s="70" t="s">
        <v>9</v>
      </c>
      <c r="J13" s="71" t="s">
        <v>10</v>
      </c>
      <c r="K13" s="72" t="s">
        <v>11</v>
      </c>
      <c r="L13" s="70" t="s">
        <v>12</v>
      </c>
      <c r="M13" s="70" t="s">
        <v>13</v>
      </c>
      <c r="N13" s="73"/>
      <c r="O13" s="45"/>
      <c r="P13" s="3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23.25" hidden="false" customHeight="true" outlineLevel="0" collapsed="false">
      <c r="A14" s="0"/>
      <c r="B14" s="36"/>
      <c r="C14" s="74" t="s">
        <v>20</v>
      </c>
      <c r="D14" s="75"/>
      <c r="E14" s="75"/>
      <c r="F14" s="76"/>
      <c r="G14" s="77"/>
      <c r="H14" s="78" t="s">
        <v>15</v>
      </c>
      <c r="I14" s="79" t="n">
        <f aca="false">$F$14/5</f>
        <v>0</v>
      </c>
      <c r="J14" s="80" t="n">
        <f aca="false">$F$14/5</f>
        <v>0</v>
      </c>
      <c r="K14" s="80" t="n">
        <f aca="false">$F$14/5</f>
        <v>0</v>
      </c>
      <c r="L14" s="80" t="n">
        <f aca="false">$F$14/5</f>
        <v>0</v>
      </c>
      <c r="M14" s="81" t="n">
        <f aca="false">$F$14/5</f>
        <v>0</v>
      </c>
      <c r="N14" s="82" t="s">
        <v>16</v>
      </c>
      <c r="O14" s="45"/>
      <c r="P14" s="3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22.5" hidden="false" customHeight="true" outlineLevel="0" collapsed="false">
      <c r="A15" s="0"/>
      <c r="B15" s="36"/>
      <c r="C15" s="83" t="s">
        <v>21</v>
      </c>
      <c r="D15" s="84"/>
      <c r="E15" s="85"/>
      <c r="F15" s="85"/>
      <c r="G15" s="86" t="n">
        <f aca="false">IF($E$15&lt;&gt;0,TRUE(),FALSE())</f>
        <v>0</v>
      </c>
      <c r="H15" s="87" t="s">
        <v>17</v>
      </c>
      <c r="I15" s="88"/>
      <c r="J15" s="89"/>
      <c r="K15" s="89"/>
      <c r="L15" s="89"/>
      <c r="M15" s="90"/>
      <c r="N15" s="91" t="n">
        <f aca="false">SUM(I15:M15)</f>
        <v>0</v>
      </c>
      <c r="O15" s="45"/>
      <c r="P15" s="3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5" hidden="false" customHeight="false" outlineLevel="0" collapsed="false">
      <c r="A16" s="0"/>
      <c r="B16" s="92"/>
      <c r="C16" s="93"/>
      <c r="D16" s="94"/>
      <c r="E16" s="94"/>
      <c r="F16" s="94"/>
      <c r="G16" s="94"/>
      <c r="H16" s="94"/>
      <c r="I16" s="94"/>
      <c r="J16" s="94"/>
      <c r="K16" s="95"/>
      <c r="L16" s="95"/>
      <c r="M16" s="95"/>
      <c r="N16" s="95"/>
      <c r="O16" s="95"/>
      <c r="P16" s="96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5" hidden="false" customHeight="false" outlineLevel="0" collapsed="false">
      <c r="A17" s="97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s="108" customFormat="true" ht="18.75" hidden="false" customHeight="true" outlineLevel="0" collapsed="false">
      <c r="A18" s="98"/>
      <c r="B18" s="99"/>
      <c r="C18" s="100" t="s">
        <v>22</v>
      </c>
      <c r="D18" s="100"/>
      <c r="E18" s="100"/>
      <c r="F18" s="101" t="s">
        <v>23</v>
      </c>
      <c r="G18" s="101"/>
      <c r="H18" s="101"/>
      <c r="I18" s="102" t="s">
        <v>24</v>
      </c>
      <c r="J18" s="102"/>
      <c r="K18" s="102"/>
      <c r="L18" s="102"/>
      <c r="M18" s="102"/>
      <c r="N18" s="102"/>
      <c r="O18" s="102"/>
      <c r="P18" s="102"/>
      <c r="Q18" s="103"/>
      <c r="R18" s="104"/>
      <c r="S18" s="104" t="s">
        <v>25</v>
      </c>
      <c r="T18" s="104" t="s">
        <v>26</v>
      </c>
      <c r="U18" s="104" t="s">
        <v>26</v>
      </c>
      <c r="V18" s="105" t="s">
        <v>27</v>
      </c>
      <c r="W18" s="105" t="s">
        <v>25</v>
      </c>
      <c r="X18" s="105" t="s">
        <v>25</v>
      </c>
      <c r="Y18" s="105"/>
      <c r="Z18" s="105"/>
      <c r="AA18" s="104"/>
      <c r="AB18" s="104"/>
      <c r="AC18" s="105"/>
      <c r="AD18" s="106"/>
      <c r="AE18" s="106"/>
      <c r="AF18" s="107"/>
      <c r="AG18" s="107"/>
      <c r="AH18" s="107"/>
    </row>
    <row r="19" customFormat="false" ht="18.75" hidden="false" customHeight="true" outlineLevel="0" collapsed="false">
      <c r="A19" s="109" t="n">
        <f aca="false">DATEVALUE(I2&amp;K2)</f>
        <v>43374</v>
      </c>
      <c r="B19" s="110" t="s">
        <v>28</v>
      </c>
      <c r="C19" s="111" t="s">
        <v>29</v>
      </c>
      <c r="D19" s="112" t="s">
        <v>30</v>
      </c>
      <c r="E19" s="113" t="s">
        <v>31</v>
      </c>
      <c r="F19" s="110" t="s">
        <v>32</v>
      </c>
      <c r="G19" s="114" t="s">
        <v>33</v>
      </c>
      <c r="H19" s="113" t="s">
        <v>34</v>
      </c>
      <c r="I19" s="114" t="s">
        <v>35</v>
      </c>
      <c r="J19" s="114" t="s">
        <v>36</v>
      </c>
      <c r="K19" s="114" t="s">
        <v>37</v>
      </c>
      <c r="L19" s="115" t="s">
        <v>38</v>
      </c>
      <c r="M19" s="115"/>
      <c r="N19" s="115"/>
      <c r="O19" s="115"/>
      <c r="P19" s="115"/>
      <c r="Q19" s="116"/>
      <c r="R19" s="117"/>
      <c r="S19" s="118" t="s">
        <v>39</v>
      </c>
      <c r="T19" s="118" t="s">
        <v>32</v>
      </c>
      <c r="U19" s="118" t="s">
        <v>33</v>
      </c>
      <c r="V19" s="26" t="s">
        <v>34</v>
      </c>
      <c r="W19" s="26" t="s">
        <v>40</v>
      </c>
      <c r="X19" s="26" t="s">
        <v>36</v>
      </c>
      <c r="Y19" s="26" t="s">
        <v>37</v>
      </c>
      <c r="Z19" s="119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20.25" hidden="false" customHeight="true" outlineLevel="0" collapsed="false">
      <c r="A20" s="120" t="str">
        <f aca="false">TEXT(B20,"TTTT")</f>
        <v>Montag</v>
      </c>
      <c r="B20" s="121" t="n">
        <f aca="false">($A$19+ROW(B1)-1)*(MONTH($A$19+1)=MONTH($A$19))</f>
        <v>43374</v>
      </c>
      <c r="C20" s="122"/>
      <c r="D20" s="123"/>
      <c r="E20" s="124" t="n">
        <f aca="false">IF(OR(A20="Samstag",A20="Sonntag",C20="UU"),"", IF(C20="SV",D20, IF(OR($E$15="",B20&lt;$E$15),IF($N$11=0,HLOOKUP($A20,$I$9:$M$10,2,0),IF($N$11=$F$10,HLOOKUP($A20,$I$9:$M$11,3,0),"FEHLER")), IF($N$15=0,HLOOKUP($A20,$I$13:$M$14,2,0),IF($N$15=$F$14,HLOOKUP($A20,$I$13:$M$15,3,0),"FEHLER")))))</f>
        <v>2</v>
      </c>
      <c r="F20" s="125"/>
      <c r="G20" s="125"/>
      <c r="H20" s="125"/>
      <c r="I20" s="126" t="n">
        <f aca="false">IF(OR(C20="K",C20="U",C20="F"),E20,IF(C20="SU",IF(H20="",D20,((V20-T20)-U20)+D20),IF(AND(H20="",E20=""),0,(V20-T20)-U20)))</f>
        <v>0</v>
      </c>
      <c r="J20" s="126" t="n">
        <f aca="false">IF(E20="",I20,I20-E20)</f>
        <v>-2</v>
      </c>
      <c r="K20" s="127" t="n">
        <f aca="false">SUM($M$7,J20)</f>
        <v>-76</v>
      </c>
      <c r="L20" s="128"/>
      <c r="M20" s="128"/>
      <c r="N20" s="128"/>
      <c r="O20" s="128"/>
      <c r="P20" s="128"/>
      <c r="Q20" s="129" t="n">
        <f aca="false">IF($G$15=FALSE(),FALSE(),IF($B20&gt;=$E$15,TRUE(),FALSE()))</f>
        <v>0</v>
      </c>
      <c r="R20" s="0"/>
      <c r="S20" s="130" t="n">
        <f aca="false">IF(E20="",0,INT(E20)+((E20-INT(E20))/100*60))</f>
        <v>2</v>
      </c>
      <c r="T20" s="130" t="n">
        <f aca="false">IF(F20="",0,INT(F20)+((F20-INT(F20))*100/60))</f>
        <v>0</v>
      </c>
      <c r="U20" s="130" t="n">
        <f aca="false">IF(G20="",0,INT(G20)+((G20-INT(G20))*100/60))</f>
        <v>0</v>
      </c>
      <c r="V20" s="130" t="n">
        <f aca="false">IF(H20="",0,INT(H20)+((H20-INT(H20))*100/60))</f>
        <v>0</v>
      </c>
      <c r="W20" s="130" t="n">
        <f aca="false">IF(I20="","",INT(I20)+((I20-INT(I20))/100*60))</f>
        <v>0</v>
      </c>
      <c r="X20" s="130" t="n">
        <f aca="false">IF(J20="","",INT(J20)+((J20-INT(J20))/100*60))</f>
        <v>-2</v>
      </c>
      <c r="Y20" s="130" t="n">
        <f aca="false">IF(K20="","",INT(K20)+((K20-INT(K20))/100*60))</f>
        <v>-76</v>
      </c>
      <c r="Z20" s="130"/>
      <c r="AA20" s="0"/>
      <c r="AB20" s="0"/>
      <c r="AC20" s="0"/>
      <c r="AD20" s="0"/>
      <c r="AE20" s="131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s="6" customFormat="true" ht="20.25" hidden="false" customHeight="true" outlineLevel="0" collapsed="false">
      <c r="A21" s="120" t="str">
        <f aca="false">TEXT(B21,"TTTT")</f>
        <v>Dienstag</v>
      </c>
      <c r="B21" s="132" t="n">
        <f aca="false">($A$19+ROW(B2)-1)*(MONTH(B20+1)=MONTH($A$19))</f>
        <v>43375</v>
      </c>
      <c r="C21" s="133"/>
      <c r="D21" s="134"/>
      <c r="E21" s="124" t="n">
        <f aca="false">IF(OR(A21="Samstag",A21="Sonntag",C21="UU"),"", IF(C21="SV",D21, IF(OR($E$15="",B21&lt;$E$15),IF($N$11=0,HLOOKUP($A21,$I$9:$M$10,2,0),IF($N$11=$F$10,HLOOKUP($A21,$I$9:$M$11,3,0),"FEHLER")), IF($N$15=0,HLOOKUP($A21,$I$13:$M$14,2,0),IF($N$15=$F$14,HLOOKUP($A21,$I$13:$M$15,3,0),"FEHLER")))))</f>
        <v>2</v>
      </c>
      <c r="F21" s="125"/>
      <c r="G21" s="125"/>
      <c r="H21" s="125"/>
      <c r="I21" s="126" t="n">
        <f aca="false">IF(OR(C21="K",C21="U",C21="F"),E21,IF(C21="SU",IF(H21="",D21,((V21-T21)-U21)+D21),IF(AND(H21="",E21=""),0,(V21-T21)-U21)))</f>
        <v>0</v>
      </c>
      <c r="J21" s="126" t="n">
        <f aca="false">IF(E21="",I21,I21-E21)</f>
        <v>-2</v>
      </c>
      <c r="K21" s="127" t="n">
        <f aca="false">SUM(K20,J21)</f>
        <v>-78</v>
      </c>
      <c r="L21" s="135"/>
      <c r="M21" s="135"/>
      <c r="N21" s="135"/>
      <c r="O21" s="135"/>
      <c r="P21" s="135"/>
      <c r="Q21" s="129" t="n">
        <f aca="false">IF($G$15=FALSE(),FALSE(),IF($B21&gt;=$E$15,TRUE(),FALSE()))</f>
        <v>0</v>
      </c>
      <c r="R21" s="129"/>
      <c r="S21" s="130" t="n">
        <f aca="false">IF(E21="",0,INT(E21)+((E21-INT(E21))/100*60))</f>
        <v>2</v>
      </c>
      <c r="T21" s="130" t="n">
        <f aca="false">IF(F21="",0,INT(F21)+((F21-INT(F21))*100/60))</f>
        <v>0</v>
      </c>
      <c r="U21" s="130" t="n">
        <f aca="false">IF(G21="",0,INT(G21)+((G21-INT(G21))*100/60))</f>
        <v>0</v>
      </c>
      <c r="V21" s="130" t="n">
        <f aca="false">IF(H21="",0,INT(H21)+((H21-INT(H21))*100/60))</f>
        <v>0</v>
      </c>
      <c r="W21" s="130" t="n">
        <f aca="false">IF(I21="","",INT(I21)+((I21-INT(I21))/100*60))</f>
        <v>0</v>
      </c>
      <c r="X21" s="130" t="n">
        <f aca="false">IF(J21="","",INT(J21)+((J21-INT(J21))/100*60))</f>
        <v>-2</v>
      </c>
      <c r="Y21" s="130" t="n">
        <f aca="false">IF(K21="","",INT(K21)+((K21-INT(K21))/100*60))</f>
        <v>-78</v>
      </c>
      <c r="Z21" s="130"/>
      <c r="AA21" s="4"/>
      <c r="AB21" s="4"/>
      <c r="AC21" s="1"/>
      <c r="AD21" s="5"/>
      <c r="AE21" s="131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  <c r="BW21" s="7"/>
      <c r="BX21" s="7"/>
      <c r="BY21" s="7"/>
      <c r="BZ21" s="7"/>
      <c r="CA21" s="7"/>
      <c r="CB21" s="7"/>
      <c r="CC21" s="7"/>
      <c r="CD21" s="7"/>
      <c r="CE21" s="7"/>
      <c r="CF21" s="7"/>
      <c r="CG21" s="7"/>
      <c r="CH21" s="7"/>
      <c r="CI21" s="7"/>
      <c r="CJ21" s="7"/>
      <c r="CK21" s="7"/>
      <c r="CL21" s="7"/>
      <c r="CM21" s="7"/>
      <c r="CN21" s="7"/>
      <c r="CO21" s="7"/>
      <c r="CP21" s="7"/>
      <c r="CQ21" s="7"/>
      <c r="CR21" s="7"/>
      <c r="CS21" s="7"/>
      <c r="CT21" s="7"/>
      <c r="CU21" s="7"/>
      <c r="CV21" s="7"/>
      <c r="CW21" s="7"/>
      <c r="CX21" s="7"/>
      <c r="CY21" s="7"/>
      <c r="CZ21" s="7"/>
      <c r="DA21" s="7"/>
      <c r="DB21" s="7"/>
      <c r="DC21" s="7"/>
      <c r="DD21" s="7"/>
      <c r="DE21" s="7"/>
      <c r="DF21" s="7"/>
      <c r="DG21" s="7"/>
      <c r="DH21" s="7"/>
      <c r="DI21" s="7"/>
      <c r="DJ21" s="7"/>
      <c r="DK21" s="7"/>
      <c r="DL21" s="7"/>
      <c r="DM21" s="7"/>
      <c r="DN21" s="7"/>
      <c r="DO21" s="7"/>
      <c r="DP21" s="7"/>
      <c r="DQ21" s="7"/>
      <c r="DR21" s="7"/>
      <c r="DS21" s="7"/>
      <c r="DT21" s="7"/>
      <c r="DU21" s="7"/>
      <c r="DV21" s="7"/>
      <c r="DW21" s="7"/>
      <c r="DX21" s="7"/>
      <c r="DY21" s="7"/>
      <c r="DZ21" s="7"/>
      <c r="EA21" s="7"/>
      <c r="EB21" s="7"/>
      <c r="EC21" s="7"/>
      <c r="ED21" s="7"/>
      <c r="EE21" s="7"/>
      <c r="EF21" s="7"/>
      <c r="EG21" s="7"/>
      <c r="EH21" s="7"/>
      <c r="EI21" s="7"/>
      <c r="EJ21" s="7"/>
      <c r="EK21" s="7"/>
      <c r="EL21" s="7"/>
      <c r="EM21" s="7"/>
      <c r="EN21" s="7"/>
      <c r="EO21" s="7"/>
      <c r="EP21" s="7"/>
      <c r="EQ21" s="7"/>
      <c r="ER21" s="7"/>
      <c r="ES21" s="7"/>
      <c r="ET21" s="7"/>
      <c r="EU21" s="7"/>
      <c r="EV21" s="7"/>
      <c r="EW21" s="7"/>
      <c r="EX21" s="7"/>
      <c r="EY21" s="7"/>
      <c r="EZ21" s="7"/>
      <c r="FA21" s="7"/>
      <c r="FB21" s="7"/>
      <c r="FC21" s="7"/>
      <c r="FD21" s="7"/>
      <c r="FE21" s="7"/>
      <c r="FF21" s="7"/>
      <c r="FG21" s="7"/>
      <c r="FH21" s="7"/>
      <c r="FI21" s="7"/>
      <c r="FJ21" s="7"/>
      <c r="FK21" s="7"/>
      <c r="FL21" s="7"/>
      <c r="FM21" s="7"/>
      <c r="FN21" s="7"/>
      <c r="FO21" s="7"/>
      <c r="FP21" s="7"/>
      <c r="FQ21" s="7"/>
      <c r="FR21" s="7"/>
      <c r="FS21" s="7"/>
      <c r="FT21" s="7"/>
      <c r="FU21" s="7"/>
      <c r="FV21" s="7"/>
      <c r="FW21" s="7"/>
      <c r="FX21" s="7"/>
      <c r="FY21" s="7"/>
      <c r="FZ21" s="7"/>
      <c r="GA21" s="7"/>
      <c r="GB21" s="7"/>
      <c r="GC21" s="7"/>
      <c r="GD21" s="7"/>
      <c r="GE21" s="7"/>
      <c r="GF21" s="7"/>
      <c r="GG21" s="7"/>
      <c r="GH21" s="7"/>
      <c r="GI21" s="7"/>
      <c r="GJ21" s="7"/>
      <c r="GK21" s="7"/>
      <c r="GL21" s="7"/>
      <c r="GM21" s="7"/>
      <c r="GN21" s="7"/>
      <c r="GO21" s="7"/>
      <c r="GP21" s="7"/>
      <c r="GQ21" s="7"/>
      <c r="GR21" s="7"/>
      <c r="GS21" s="7"/>
      <c r="GT21" s="7"/>
      <c r="GU21" s="7"/>
      <c r="GV21" s="7"/>
      <c r="GW21" s="7"/>
      <c r="GX21" s="7"/>
      <c r="GY21" s="7"/>
      <c r="GZ21" s="7"/>
      <c r="HA21" s="7"/>
      <c r="HB21" s="7"/>
      <c r="HC21" s="7"/>
      <c r="HD21" s="7"/>
      <c r="HE21" s="7"/>
      <c r="HF21" s="7"/>
      <c r="HG21" s="7"/>
      <c r="HH21" s="7"/>
      <c r="HI21" s="7"/>
      <c r="HJ21" s="7"/>
      <c r="HK21" s="7"/>
      <c r="HL21" s="7"/>
      <c r="HM21" s="7"/>
      <c r="HN21" s="7"/>
      <c r="HO21" s="7"/>
      <c r="HP21" s="7"/>
      <c r="HQ21" s="7"/>
      <c r="HR21" s="7"/>
      <c r="HS21" s="7"/>
      <c r="HT21" s="7"/>
      <c r="HU21" s="7"/>
      <c r="HV21" s="7"/>
      <c r="HW21" s="7"/>
      <c r="HX21" s="7"/>
      <c r="HY21" s="7"/>
      <c r="HZ21" s="7"/>
      <c r="IA21" s="7"/>
      <c r="IB21" s="7"/>
      <c r="IC21" s="7"/>
      <c r="ID21" s="7"/>
      <c r="IE21" s="7"/>
      <c r="IF21" s="7"/>
      <c r="IG21" s="7"/>
      <c r="IH21" s="7"/>
      <c r="II21" s="7"/>
      <c r="IJ21" s="7"/>
      <c r="IK21" s="7"/>
      <c r="IL21" s="7"/>
      <c r="IM21" s="7"/>
      <c r="IN21" s="7"/>
      <c r="IO21" s="7"/>
      <c r="IP21" s="7"/>
      <c r="IQ21" s="7"/>
      <c r="IR21" s="7"/>
    </row>
    <row r="22" s="6" customFormat="true" ht="20.25" hidden="false" customHeight="true" outlineLevel="0" collapsed="false">
      <c r="A22" s="120" t="str">
        <f aca="false">TEXT(B22,"TTTT")</f>
        <v>Mittwoch</v>
      </c>
      <c r="B22" s="132" t="n">
        <f aca="false">($A$19+ROW(B3)-1)*(MONTH(B21+1)=MONTH($A$19))</f>
        <v>43376</v>
      </c>
      <c r="C22" s="133"/>
      <c r="D22" s="134"/>
      <c r="E22" s="124" t="n">
        <f aca="false">IF(OR(A22="Samstag",A22="Sonntag",C22="UU"),"", IF(C22="SV",D22, IF(OR($E$15="",B22&lt;$E$15),IF($N$11=0,HLOOKUP($A22,$I$9:$M$10,2,0),IF($N$11=$F$10,HLOOKUP($A22,$I$9:$M$11,3,0),"FEHLER")), IF($N$15=0,HLOOKUP($A22,$I$13:$M$14,2,0),IF($N$15=$F$14,HLOOKUP($A22,$I$13:$M$15,3,0),"FEHLER")))))</f>
        <v>2</v>
      </c>
      <c r="F22" s="125"/>
      <c r="G22" s="125"/>
      <c r="H22" s="125"/>
      <c r="I22" s="126" t="n">
        <f aca="false">IF(OR(C22="K",C22="U",C22="F"),E22,IF(C22="SU",IF(H22="",D22,((V22-T22)-U22)+D22),IF(AND(H22="",E22=""),0,(V22-T22)-U22)))</f>
        <v>0</v>
      </c>
      <c r="J22" s="126" t="n">
        <f aca="false">IF(E22="",I22,I22-E22)</f>
        <v>-2</v>
      </c>
      <c r="K22" s="127" t="n">
        <f aca="false">SUM(K21,J22)</f>
        <v>-80</v>
      </c>
      <c r="L22" s="135"/>
      <c r="M22" s="135"/>
      <c r="N22" s="135"/>
      <c r="O22" s="135"/>
      <c r="P22" s="135"/>
      <c r="Q22" s="129" t="n">
        <f aca="false">IF($G$15=FALSE(),FALSE(),IF($B22&gt;=$E$15,TRUE(),FALSE()))</f>
        <v>0</v>
      </c>
      <c r="R22" s="129"/>
      <c r="S22" s="130" t="n">
        <f aca="false">IF(E22="",0,INT(E22)+((E22-INT(E22))/100*60))</f>
        <v>2</v>
      </c>
      <c r="T22" s="130" t="n">
        <f aca="false">IF(F22="",0,INT(F22)+((F22-INT(F22))*100/60))</f>
        <v>0</v>
      </c>
      <c r="U22" s="130" t="n">
        <f aca="false">IF(G22="",0,INT(G22)+((G22-INT(G22))*100/60))</f>
        <v>0</v>
      </c>
      <c r="V22" s="130" t="n">
        <f aca="false">IF(H22="",0,INT(H22)+((H22-INT(H22))*100/60))</f>
        <v>0</v>
      </c>
      <c r="W22" s="130" t="n">
        <f aca="false">IF(I22="","",INT(I22)+((I22-INT(I22))/100*60))</f>
        <v>0</v>
      </c>
      <c r="X22" s="130" t="n">
        <f aca="false">IF(J22="","",INT(J22)+((J22-INT(J22))/100*60))</f>
        <v>-2</v>
      </c>
      <c r="Y22" s="130" t="n">
        <f aca="false">IF(K22="","",INT(K22)+((K22-INT(K22))/100*60))</f>
        <v>-80</v>
      </c>
      <c r="Z22" s="130"/>
      <c r="AA22" s="4"/>
      <c r="AB22" s="4"/>
      <c r="AC22" s="1"/>
      <c r="AD22" s="5"/>
      <c r="AE22" s="131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7"/>
      <c r="BL22" s="7"/>
      <c r="BM22" s="7"/>
      <c r="BN22" s="7"/>
      <c r="BO22" s="7"/>
      <c r="BP22" s="7"/>
      <c r="BQ22" s="7"/>
      <c r="BR22" s="7"/>
      <c r="BS22" s="7"/>
      <c r="BT22" s="7"/>
      <c r="BU22" s="7"/>
      <c r="BV22" s="7"/>
      <c r="BW22" s="7"/>
      <c r="BX22" s="7"/>
      <c r="BY22" s="7"/>
      <c r="BZ22" s="7"/>
      <c r="CA22" s="7"/>
      <c r="CB22" s="7"/>
      <c r="CC22" s="7"/>
      <c r="CD22" s="7"/>
      <c r="CE22" s="7"/>
      <c r="CF22" s="7"/>
      <c r="CG22" s="7"/>
      <c r="CH22" s="7"/>
      <c r="CI22" s="7"/>
      <c r="CJ22" s="7"/>
      <c r="CK22" s="7"/>
      <c r="CL22" s="7"/>
      <c r="CM22" s="7"/>
      <c r="CN22" s="7"/>
      <c r="CO22" s="7"/>
      <c r="CP22" s="7"/>
      <c r="CQ22" s="7"/>
      <c r="CR22" s="7"/>
      <c r="CS22" s="7"/>
      <c r="CT22" s="7"/>
      <c r="CU22" s="7"/>
      <c r="CV22" s="7"/>
      <c r="CW22" s="7"/>
      <c r="CX22" s="7"/>
      <c r="CY22" s="7"/>
      <c r="CZ22" s="7"/>
      <c r="DA22" s="7"/>
      <c r="DB22" s="7"/>
      <c r="DC22" s="7"/>
      <c r="DD22" s="7"/>
      <c r="DE22" s="7"/>
      <c r="DF22" s="7"/>
      <c r="DG22" s="7"/>
      <c r="DH22" s="7"/>
      <c r="DI22" s="7"/>
      <c r="DJ22" s="7"/>
      <c r="DK22" s="7"/>
      <c r="DL22" s="7"/>
      <c r="DM22" s="7"/>
      <c r="DN22" s="7"/>
      <c r="DO22" s="7"/>
      <c r="DP22" s="7"/>
      <c r="DQ22" s="7"/>
      <c r="DR22" s="7"/>
      <c r="DS22" s="7"/>
      <c r="DT22" s="7"/>
      <c r="DU22" s="7"/>
      <c r="DV22" s="7"/>
      <c r="DW22" s="7"/>
      <c r="DX22" s="7"/>
      <c r="DY22" s="7"/>
      <c r="DZ22" s="7"/>
      <c r="EA22" s="7"/>
      <c r="EB22" s="7"/>
      <c r="EC22" s="7"/>
      <c r="ED22" s="7"/>
      <c r="EE22" s="7"/>
      <c r="EF22" s="7"/>
      <c r="EG22" s="7"/>
      <c r="EH22" s="7"/>
      <c r="EI22" s="7"/>
      <c r="EJ22" s="7"/>
      <c r="EK22" s="7"/>
      <c r="EL22" s="7"/>
      <c r="EM22" s="7"/>
      <c r="EN22" s="7"/>
      <c r="EO22" s="7"/>
      <c r="EP22" s="7"/>
      <c r="EQ22" s="7"/>
      <c r="ER22" s="7"/>
      <c r="ES22" s="7"/>
      <c r="ET22" s="7"/>
      <c r="EU22" s="7"/>
      <c r="EV22" s="7"/>
      <c r="EW22" s="7"/>
      <c r="EX22" s="7"/>
      <c r="EY22" s="7"/>
      <c r="EZ22" s="7"/>
      <c r="FA22" s="7"/>
      <c r="FB22" s="7"/>
      <c r="FC22" s="7"/>
      <c r="FD22" s="7"/>
      <c r="FE22" s="7"/>
      <c r="FF22" s="7"/>
      <c r="FG22" s="7"/>
      <c r="FH22" s="7"/>
      <c r="FI22" s="7"/>
      <c r="FJ22" s="7"/>
      <c r="FK22" s="7"/>
      <c r="FL22" s="7"/>
      <c r="FM22" s="7"/>
      <c r="FN22" s="7"/>
      <c r="FO22" s="7"/>
      <c r="FP22" s="7"/>
      <c r="FQ22" s="7"/>
      <c r="FR22" s="7"/>
      <c r="FS22" s="7"/>
      <c r="FT22" s="7"/>
      <c r="FU22" s="7"/>
      <c r="FV22" s="7"/>
      <c r="FW22" s="7"/>
      <c r="FX22" s="7"/>
      <c r="FY22" s="7"/>
      <c r="FZ22" s="7"/>
      <c r="GA22" s="7"/>
      <c r="GB22" s="7"/>
      <c r="GC22" s="7"/>
      <c r="GD22" s="7"/>
      <c r="GE22" s="7"/>
      <c r="GF22" s="7"/>
      <c r="GG22" s="7"/>
      <c r="GH22" s="7"/>
      <c r="GI22" s="7"/>
      <c r="GJ22" s="7"/>
      <c r="GK22" s="7"/>
      <c r="GL22" s="7"/>
      <c r="GM22" s="7"/>
      <c r="GN22" s="7"/>
      <c r="GO22" s="7"/>
      <c r="GP22" s="7"/>
      <c r="GQ22" s="7"/>
      <c r="GR22" s="7"/>
      <c r="GS22" s="7"/>
      <c r="GT22" s="7"/>
      <c r="GU22" s="7"/>
      <c r="GV22" s="7"/>
      <c r="GW22" s="7"/>
      <c r="GX22" s="7"/>
      <c r="GY22" s="7"/>
      <c r="GZ22" s="7"/>
      <c r="HA22" s="7"/>
      <c r="HB22" s="7"/>
      <c r="HC22" s="7"/>
      <c r="HD22" s="7"/>
      <c r="HE22" s="7"/>
      <c r="HF22" s="7"/>
      <c r="HG22" s="7"/>
      <c r="HH22" s="7"/>
      <c r="HI22" s="7"/>
      <c r="HJ22" s="7"/>
      <c r="HK22" s="7"/>
      <c r="HL22" s="7"/>
      <c r="HM22" s="7"/>
      <c r="HN22" s="7"/>
      <c r="HO22" s="7"/>
      <c r="HP22" s="7"/>
      <c r="HQ22" s="7"/>
      <c r="HR22" s="7"/>
      <c r="HS22" s="7"/>
      <c r="HT22" s="7"/>
      <c r="HU22" s="7"/>
      <c r="HV22" s="7"/>
      <c r="HW22" s="7"/>
      <c r="HX22" s="7"/>
      <c r="HY22" s="7"/>
      <c r="HZ22" s="7"/>
      <c r="IA22" s="7"/>
      <c r="IB22" s="7"/>
      <c r="IC22" s="7"/>
      <c r="ID22" s="7"/>
      <c r="IE22" s="7"/>
      <c r="IF22" s="7"/>
      <c r="IG22" s="7"/>
      <c r="IH22" s="7"/>
      <c r="II22" s="7"/>
      <c r="IJ22" s="7"/>
      <c r="IK22" s="7"/>
      <c r="IL22" s="7"/>
      <c r="IM22" s="7"/>
      <c r="IN22" s="7"/>
      <c r="IO22" s="7"/>
      <c r="IP22" s="7"/>
      <c r="IQ22" s="7"/>
      <c r="IR22" s="7"/>
    </row>
    <row r="23" s="6" customFormat="true" ht="20.25" hidden="false" customHeight="true" outlineLevel="0" collapsed="false">
      <c r="A23" s="120" t="str">
        <f aca="false">TEXT(B23,"TTTT")</f>
        <v>Donnerstag</v>
      </c>
      <c r="B23" s="132" t="n">
        <f aca="false">($A$19+ROW(B4)-1)*(MONTH(B22+1)=MONTH($A$19))</f>
        <v>43377</v>
      </c>
      <c r="C23" s="133"/>
      <c r="D23" s="134"/>
      <c r="E23" s="124" t="n">
        <f aca="false">IF(OR(A23="Samstag",A23="Sonntag",C23="UU"),"", IF(C23="SV",D23, IF(OR($E$15="",B23&lt;$E$15),IF($N$11=0,HLOOKUP($A23,$I$9:$M$10,2,0),IF($N$11=$F$10,HLOOKUP($A23,$I$9:$M$11,3,0),"FEHLER")), IF($N$15=0,HLOOKUP($A23,$I$13:$M$14,2,0),IF($N$15=$F$14,HLOOKUP($A23,$I$13:$M$15,3,0),"FEHLER")))))</f>
        <v>2</v>
      </c>
      <c r="F23" s="125"/>
      <c r="G23" s="125"/>
      <c r="H23" s="125"/>
      <c r="I23" s="126" t="n">
        <f aca="false">IF(OR(C23="K",C23="U",C23="F"),E23,IF(C23="SU",IF(H23="",D23,((V23-T23)-U23)+D23),IF(AND(H23="",E23=""),0,(V23-T23)-U23)))</f>
        <v>0</v>
      </c>
      <c r="J23" s="126" t="n">
        <f aca="false">IF(E23="",I23,I23-E23)</f>
        <v>-2</v>
      </c>
      <c r="K23" s="127" t="n">
        <f aca="false">SUM(K22,J23)</f>
        <v>-82</v>
      </c>
      <c r="L23" s="135"/>
      <c r="M23" s="135"/>
      <c r="N23" s="135"/>
      <c r="O23" s="135"/>
      <c r="P23" s="135"/>
      <c r="Q23" s="129" t="n">
        <f aca="false">IF($G$15=FALSE(),FALSE(),IF($B23&gt;=$E$15,TRUE(),FALSE()))</f>
        <v>0</v>
      </c>
      <c r="R23" s="129"/>
      <c r="S23" s="130" t="n">
        <f aca="false">IF(E23="",0,INT(E23)+((E23-INT(E23))/100*60))</f>
        <v>2</v>
      </c>
      <c r="T23" s="130" t="n">
        <f aca="false">IF(F23="",0,INT(F23)+((F23-INT(F23))*100/60))</f>
        <v>0</v>
      </c>
      <c r="U23" s="130" t="n">
        <f aca="false">IF(G23="",0,INT(G23)+((G23-INT(G23))*100/60))</f>
        <v>0</v>
      </c>
      <c r="V23" s="130" t="n">
        <f aca="false">IF(H23="",0,INT(H23)+((H23-INT(H23))*100/60))</f>
        <v>0</v>
      </c>
      <c r="W23" s="130" t="n">
        <f aca="false">IF(I23="","",INT(I23)+((I23-INT(I23))/100*60))</f>
        <v>0</v>
      </c>
      <c r="X23" s="130" t="n">
        <f aca="false">IF(J23="","",INT(J23)+((J23-INT(J23))/100*60))</f>
        <v>-2</v>
      </c>
      <c r="Y23" s="130" t="n">
        <f aca="false">IF(K23="","",INT(K23)+((K23-INT(K23))/100*60))</f>
        <v>-82</v>
      </c>
      <c r="Z23" s="130"/>
      <c r="AA23" s="4"/>
      <c r="AB23" s="4"/>
      <c r="AC23" s="1"/>
      <c r="AD23" s="5"/>
      <c r="AE23" s="131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  <c r="BJ23" s="7"/>
      <c r="BK23" s="7"/>
      <c r="BL23" s="7"/>
      <c r="BM23" s="7"/>
      <c r="BN23" s="7"/>
      <c r="BO23" s="7"/>
      <c r="BP23" s="7"/>
      <c r="BQ23" s="7"/>
      <c r="BR23" s="7"/>
      <c r="BS23" s="7"/>
      <c r="BT23" s="7"/>
      <c r="BU23" s="7"/>
      <c r="BV23" s="7"/>
      <c r="BW23" s="7"/>
      <c r="BX23" s="7"/>
      <c r="BY23" s="7"/>
      <c r="BZ23" s="7"/>
      <c r="CA23" s="7"/>
      <c r="CB23" s="7"/>
      <c r="CC23" s="7"/>
      <c r="CD23" s="7"/>
      <c r="CE23" s="7"/>
      <c r="CF23" s="7"/>
      <c r="CG23" s="7"/>
      <c r="CH23" s="7"/>
      <c r="CI23" s="7"/>
      <c r="CJ23" s="7"/>
      <c r="CK23" s="7"/>
      <c r="CL23" s="7"/>
      <c r="CM23" s="7"/>
      <c r="CN23" s="7"/>
      <c r="CO23" s="7"/>
      <c r="CP23" s="7"/>
      <c r="CQ23" s="7"/>
      <c r="CR23" s="7"/>
      <c r="CS23" s="7"/>
      <c r="CT23" s="7"/>
      <c r="CU23" s="7"/>
      <c r="CV23" s="7"/>
      <c r="CW23" s="7"/>
      <c r="CX23" s="7"/>
      <c r="CY23" s="7"/>
      <c r="CZ23" s="7"/>
      <c r="DA23" s="7"/>
      <c r="DB23" s="7"/>
      <c r="DC23" s="7"/>
      <c r="DD23" s="7"/>
      <c r="DE23" s="7"/>
      <c r="DF23" s="7"/>
      <c r="DG23" s="7"/>
      <c r="DH23" s="7"/>
      <c r="DI23" s="7"/>
      <c r="DJ23" s="7"/>
      <c r="DK23" s="7"/>
      <c r="DL23" s="7"/>
      <c r="DM23" s="7"/>
      <c r="DN23" s="7"/>
      <c r="DO23" s="7"/>
      <c r="DP23" s="7"/>
      <c r="DQ23" s="7"/>
      <c r="DR23" s="7"/>
      <c r="DS23" s="7"/>
      <c r="DT23" s="7"/>
      <c r="DU23" s="7"/>
      <c r="DV23" s="7"/>
      <c r="DW23" s="7"/>
      <c r="DX23" s="7"/>
      <c r="DY23" s="7"/>
      <c r="DZ23" s="7"/>
      <c r="EA23" s="7"/>
      <c r="EB23" s="7"/>
      <c r="EC23" s="7"/>
      <c r="ED23" s="7"/>
      <c r="EE23" s="7"/>
      <c r="EF23" s="7"/>
      <c r="EG23" s="7"/>
      <c r="EH23" s="7"/>
      <c r="EI23" s="7"/>
      <c r="EJ23" s="7"/>
      <c r="EK23" s="7"/>
      <c r="EL23" s="7"/>
      <c r="EM23" s="7"/>
      <c r="EN23" s="7"/>
      <c r="EO23" s="7"/>
      <c r="EP23" s="7"/>
      <c r="EQ23" s="7"/>
      <c r="ER23" s="7"/>
      <c r="ES23" s="7"/>
      <c r="ET23" s="7"/>
      <c r="EU23" s="7"/>
      <c r="EV23" s="7"/>
      <c r="EW23" s="7"/>
      <c r="EX23" s="7"/>
      <c r="EY23" s="7"/>
      <c r="EZ23" s="7"/>
      <c r="FA23" s="7"/>
      <c r="FB23" s="7"/>
      <c r="FC23" s="7"/>
      <c r="FD23" s="7"/>
      <c r="FE23" s="7"/>
      <c r="FF23" s="7"/>
      <c r="FG23" s="7"/>
      <c r="FH23" s="7"/>
      <c r="FI23" s="7"/>
      <c r="FJ23" s="7"/>
      <c r="FK23" s="7"/>
      <c r="FL23" s="7"/>
      <c r="FM23" s="7"/>
      <c r="FN23" s="7"/>
      <c r="FO23" s="7"/>
      <c r="FP23" s="7"/>
      <c r="FQ23" s="7"/>
      <c r="FR23" s="7"/>
      <c r="FS23" s="7"/>
      <c r="FT23" s="7"/>
      <c r="FU23" s="7"/>
      <c r="FV23" s="7"/>
      <c r="FW23" s="7"/>
      <c r="FX23" s="7"/>
      <c r="FY23" s="7"/>
      <c r="FZ23" s="7"/>
      <c r="GA23" s="7"/>
      <c r="GB23" s="7"/>
      <c r="GC23" s="7"/>
      <c r="GD23" s="7"/>
      <c r="GE23" s="7"/>
      <c r="GF23" s="7"/>
      <c r="GG23" s="7"/>
      <c r="GH23" s="7"/>
      <c r="GI23" s="7"/>
      <c r="GJ23" s="7"/>
      <c r="GK23" s="7"/>
      <c r="GL23" s="7"/>
      <c r="GM23" s="7"/>
      <c r="GN23" s="7"/>
      <c r="GO23" s="7"/>
      <c r="GP23" s="7"/>
      <c r="GQ23" s="7"/>
      <c r="GR23" s="7"/>
      <c r="GS23" s="7"/>
      <c r="GT23" s="7"/>
      <c r="GU23" s="7"/>
      <c r="GV23" s="7"/>
      <c r="GW23" s="7"/>
      <c r="GX23" s="7"/>
      <c r="GY23" s="7"/>
      <c r="GZ23" s="7"/>
      <c r="HA23" s="7"/>
      <c r="HB23" s="7"/>
      <c r="HC23" s="7"/>
      <c r="HD23" s="7"/>
      <c r="HE23" s="7"/>
      <c r="HF23" s="7"/>
      <c r="HG23" s="7"/>
      <c r="HH23" s="7"/>
      <c r="HI23" s="7"/>
      <c r="HJ23" s="7"/>
      <c r="HK23" s="7"/>
      <c r="HL23" s="7"/>
      <c r="HM23" s="7"/>
      <c r="HN23" s="7"/>
      <c r="HO23" s="7"/>
      <c r="HP23" s="7"/>
      <c r="HQ23" s="7"/>
      <c r="HR23" s="7"/>
      <c r="HS23" s="7"/>
      <c r="HT23" s="7"/>
      <c r="HU23" s="7"/>
      <c r="HV23" s="7"/>
      <c r="HW23" s="7"/>
      <c r="HX23" s="7"/>
      <c r="HY23" s="7"/>
      <c r="HZ23" s="7"/>
      <c r="IA23" s="7"/>
      <c r="IB23" s="7"/>
      <c r="IC23" s="7"/>
      <c r="ID23" s="7"/>
      <c r="IE23" s="7"/>
      <c r="IF23" s="7"/>
      <c r="IG23" s="7"/>
      <c r="IH23" s="7"/>
      <c r="II23" s="7"/>
      <c r="IJ23" s="7"/>
      <c r="IK23" s="7"/>
      <c r="IL23" s="7"/>
      <c r="IM23" s="7"/>
      <c r="IN23" s="7"/>
      <c r="IO23" s="7"/>
      <c r="IP23" s="7"/>
      <c r="IQ23" s="7"/>
      <c r="IR23" s="7"/>
    </row>
    <row r="24" s="6" customFormat="true" ht="20.25" hidden="false" customHeight="true" outlineLevel="0" collapsed="false">
      <c r="A24" s="120" t="str">
        <f aca="false">TEXT(B24,"TTTT")</f>
        <v>Freitag</v>
      </c>
      <c r="B24" s="132" t="n">
        <f aca="false">($A$19+ROW(B5)-1)*(MONTH(B23+1)=MONTH($A$19))</f>
        <v>43378</v>
      </c>
      <c r="C24" s="133"/>
      <c r="D24" s="134"/>
      <c r="E24" s="124" t="n">
        <f aca="false">IF(OR(A24="Samstag",A24="Sonntag",C24="UU"),"", IF(C24="SV",D24, IF(OR($E$15="",B24&lt;$E$15),IF($N$11=0,HLOOKUP($A24,$I$9:$M$10,2,0),IF($N$11=$F$10,HLOOKUP($A24,$I$9:$M$11,3,0),"FEHLER")), IF($N$15=0,HLOOKUP($A24,$I$13:$M$14,2,0),IF($N$15=$F$14,HLOOKUP($A24,$I$13:$M$15,3,0),"FEHLER")))))</f>
        <v>2</v>
      </c>
      <c r="F24" s="125"/>
      <c r="G24" s="125"/>
      <c r="H24" s="125"/>
      <c r="I24" s="126" t="n">
        <f aca="false">IF(OR(C24="K",C24="U",C24="F"),E24,IF(C24="SU",IF(H24="",D24,((V24-T24)-U24)+D24),IF(AND(H24="",E24=""),0,(V24-T24)-U24)))</f>
        <v>0</v>
      </c>
      <c r="J24" s="126" t="n">
        <f aca="false">IF(E24="",I24,I24-E24)</f>
        <v>-2</v>
      </c>
      <c r="K24" s="127" t="n">
        <f aca="false">SUM(K23,J24)</f>
        <v>-84</v>
      </c>
      <c r="L24" s="135"/>
      <c r="M24" s="135"/>
      <c r="N24" s="135"/>
      <c r="O24" s="135"/>
      <c r="P24" s="135"/>
      <c r="Q24" s="129" t="n">
        <f aca="false">IF($G$15=FALSE(),FALSE(),IF($B24&gt;=$E$15,TRUE(),FALSE()))</f>
        <v>0</v>
      </c>
      <c r="R24" s="129"/>
      <c r="S24" s="130" t="n">
        <f aca="false">IF(E24="",0,INT(E24)+((E24-INT(E24))/100*60))</f>
        <v>2</v>
      </c>
      <c r="T24" s="130" t="n">
        <f aca="false">IF(F24="",0,INT(F24)+((F24-INT(F24))*100/60))</f>
        <v>0</v>
      </c>
      <c r="U24" s="130" t="n">
        <f aca="false">IF(G24="",0,INT(G24)+((G24-INT(G24))*100/60))</f>
        <v>0</v>
      </c>
      <c r="V24" s="130" t="n">
        <f aca="false">IF(H24="",0,INT(H24)+((H24-INT(H24))*100/60))</f>
        <v>0</v>
      </c>
      <c r="W24" s="130" t="n">
        <f aca="false">IF(I24="","",INT(I24)+((I24-INT(I24))/100*60))</f>
        <v>0</v>
      </c>
      <c r="X24" s="130" t="n">
        <f aca="false">IF(J24="","",INT(J24)+((J24-INT(J24))/100*60))</f>
        <v>-2</v>
      </c>
      <c r="Y24" s="130" t="n">
        <f aca="false">IF(K24="","",INT(K24)+((K24-INT(K24))/100*60))</f>
        <v>-84</v>
      </c>
      <c r="Z24" s="130"/>
      <c r="AA24" s="4"/>
      <c r="AB24" s="4"/>
      <c r="AC24" s="1"/>
      <c r="AD24" s="5"/>
      <c r="AE24" s="131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7"/>
      <c r="BL24" s="7"/>
      <c r="BM24" s="7"/>
      <c r="BN24" s="7"/>
      <c r="BO24" s="7"/>
      <c r="BP24" s="7"/>
      <c r="BQ24" s="7"/>
      <c r="BR24" s="7"/>
      <c r="BS24" s="7"/>
      <c r="BT24" s="7"/>
      <c r="BU24" s="7"/>
      <c r="BV24" s="7"/>
      <c r="BW24" s="7"/>
      <c r="BX24" s="7"/>
      <c r="BY24" s="7"/>
      <c r="BZ24" s="7"/>
      <c r="CA24" s="7"/>
      <c r="CB24" s="7"/>
      <c r="CC24" s="7"/>
      <c r="CD24" s="7"/>
      <c r="CE24" s="7"/>
      <c r="CF24" s="7"/>
      <c r="CG24" s="7"/>
      <c r="CH24" s="7"/>
      <c r="CI24" s="7"/>
      <c r="CJ24" s="7"/>
      <c r="CK24" s="7"/>
      <c r="CL24" s="7"/>
      <c r="CM24" s="7"/>
      <c r="CN24" s="7"/>
      <c r="CO24" s="7"/>
      <c r="CP24" s="7"/>
      <c r="CQ24" s="7"/>
      <c r="CR24" s="7"/>
      <c r="CS24" s="7"/>
      <c r="CT24" s="7"/>
      <c r="CU24" s="7"/>
      <c r="CV24" s="7"/>
      <c r="CW24" s="7"/>
      <c r="CX24" s="7"/>
      <c r="CY24" s="7"/>
      <c r="CZ24" s="7"/>
      <c r="DA24" s="7"/>
      <c r="DB24" s="7"/>
      <c r="DC24" s="7"/>
      <c r="DD24" s="7"/>
      <c r="DE24" s="7"/>
      <c r="DF24" s="7"/>
      <c r="DG24" s="7"/>
      <c r="DH24" s="7"/>
      <c r="DI24" s="7"/>
      <c r="DJ24" s="7"/>
      <c r="DK24" s="7"/>
      <c r="DL24" s="7"/>
      <c r="DM24" s="7"/>
      <c r="DN24" s="7"/>
      <c r="DO24" s="7"/>
      <c r="DP24" s="7"/>
      <c r="DQ24" s="7"/>
      <c r="DR24" s="7"/>
      <c r="DS24" s="7"/>
      <c r="DT24" s="7"/>
      <c r="DU24" s="7"/>
      <c r="DV24" s="7"/>
      <c r="DW24" s="7"/>
      <c r="DX24" s="7"/>
      <c r="DY24" s="7"/>
      <c r="DZ24" s="7"/>
      <c r="EA24" s="7"/>
      <c r="EB24" s="7"/>
      <c r="EC24" s="7"/>
      <c r="ED24" s="7"/>
      <c r="EE24" s="7"/>
      <c r="EF24" s="7"/>
      <c r="EG24" s="7"/>
      <c r="EH24" s="7"/>
      <c r="EI24" s="7"/>
      <c r="EJ24" s="7"/>
      <c r="EK24" s="7"/>
      <c r="EL24" s="7"/>
      <c r="EM24" s="7"/>
      <c r="EN24" s="7"/>
      <c r="EO24" s="7"/>
      <c r="EP24" s="7"/>
      <c r="EQ24" s="7"/>
      <c r="ER24" s="7"/>
      <c r="ES24" s="7"/>
      <c r="ET24" s="7"/>
      <c r="EU24" s="7"/>
      <c r="EV24" s="7"/>
      <c r="EW24" s="7"/>
      <c r="EX24" s="7"/>
      <c r="EY24" s="7"/>
      <c r="EZ24" s="7"/>
      <c r="FA24" s="7"/>
      <c r="FB24" s="7"/>
      <c r="FC24" s="7"/>
      <c r="FD24" s="7"/>
      <c r="FE24" s="7"/>
      <c r="FF24" s="7"/>
      <c r="FG24" s="7"/>
      <c r="FH24" s="7"/>
      <c r="FI24" s="7"/>
      <c r="FJ24" s="7"/>
      <c r="FK24" s="7"/>
      <c r="FL24" s="7"/>
      <c r="FM24" s="7"/>
      <c r="FN24" s="7"/>
      <c r="FO24" s="7"/>
      <c r="FP24" s="7"/>
      <c r="FQ24" s="7"/>
      <c r="FR24" s="7"/>
      <c r="FS24" s="7"/>
      <c r="FT24" s="7"/>
      <c r="FU24" s="7"/>
      <c r="FV24" s="7"/>
      <c r="FW24" s="7"/>
      <c r="FX24" s="7"/>
      <c r="FY24" s="7"/>
      <c r="FZ24" s="7"/>
      <c r="GA24" s="7"/>
      <c r="GB24" s="7"/>
      <c r="GC24" s="7"/>
      <c r="GD24" s="7"/>
      <c r="GE24" s="7"/>
      <c r="GF24" s="7"/>
      <c r="GG24" s="7"/>
      <c r="GH24" s="7"/>
      <c r="GI24" s="7"/>
      <c r="GJ24" s="7"/>
      <c r="GK24" s="7"/>
      <c r="GL24" s="7"/>
      <c r="GM24" s="7"/>
      <c r="GN24" s="7"/>
      <c r="GO24" s="7"/>
      <c r="GP24" s="7"/>
      <c r="GQ24" s="7"/>
      <c r="GR24" s="7"/>
      <c r="GS24" s="7"/>
      <c r="GT24" s="7"/>
      <c r="GU24" s="7"/>
      <c r="GV24" s="7"/>
      <c r="GW24" s="7"/>
      <c r="GX24" s="7"/>
      <c r="GY24" s="7"/>
      <c r="GZ24" s="7"/>
      <c r="HA24" s="7"/>
      <c r="HB24" s="7"/>
      <c r="HC24" s="7"/>
      <c r="HD24" s="7"/>
      <c r="HE24" s="7"/>
      <c r="HF24" s="7"/>
      <c r="HG24" s="7"/>
      <c r="HH24" s="7"/>
      <c r="HI24" s="7"/>
      <c r="HJ24" s="7"/>
      <c r="HK24" s="7"/>
      <c r="HL24" s="7"/>
      <c r="HM24" s="7"/>
      <c r="HN24" s="7"/>
      <c r="HO24" s="7"/>
      <c r="HP24" s="7"/>
      <c r="HQ24" s="7"/>
      <c r="HR24" s="7"/>
      <c r="HS24" s="7"/>
      <c r="HT24" s="7"/>
      <c r="HU24" s="7"/>
      <c r="HV24" s="7"/>
      <c r="HW24" s="7"/>
      <c r="HX24" s="7"/>
      <c r="HY24" s="7"/>
      <c r="HZ24" s="7"/>
      <c r="IA24" s="7"/>
      <c r="IB24" s="7"/>
      <c r="IC24" s="7"/>
      <c r="ID24" s="7"/>
      <c r="IE24" s="7"/>
      <c r="IF24" s="7"/>
      <c r="IG24" s="7"/>
      <c r="IH24" s="7"/>
      <c r="II24" s="7"/>
      <c r="IJ24" s="7"/>
      <c r="IK24" s="7"/>
      <c r="IL24" s="7"/>
      <c r="IM24" s="7"/>
      <c r="IN24" s="7"/>
      <c r="IO24" s="7"/>
      <c r="IP24" s="7"/>
      <c r="IQ24" s="7"/>
      <c r="IR24" s="7"/>
    </row>
    <row r="25" s="6" customFormat="true" ht="20.25" hidden="false" customHeight="true" outlineLevel="0" collapsed="false">
      <c r="A25" s="120" t="str">
        <f aca="false">TEXT(B25,"TTTT")</f>
        <v>Samstag</v>
      </c>
      <c r="B25" s="132" t="n">
        <f aca="false">($A$19+ROW(B6)-1)*(MONTH(B24+1)=MONTH($A$19))</f>
        <v>43379</v>
      </c>
      <c r="C25" s="133"/>
      <c r="D25" s="134"/>
      <c r="E25" s="124" t="str">
        <f aca="false">IF(OR(A25="Samstag",A25="Sonntag",C25="UU"),"", IF(C25="SV",D25, IF(OR($E$15="",B25&lt;$E$15),IF($N$11=0,HLOOKUP($A25,$I$9:$M$10,2,0),IF($N$11=$F$10,HLOOKUP($A25,$I$9:$M$11,3,0),"FEHLER")), IF($N$15=0,HLOOKUP($A25,$I$13:$M$14,2,0),IF($N$15=$F$14,HLOOKUP($A25,$I$13:$M$15,3,0),"FEHLER")))))</f>
        <v/>
      </c>
      <c r="F25" s="125"/>
      <c r="G25" s="125"/>
      <c r="H25" s="125"/>
      <c r="I25" s="126" t="n">
        <f aca="false">IF(OR(C25="K",C25="U",C25="F"),E25,IF(C25="SU",IF(H25="",D25,((V25-T25)-U25)+D25),IF(AND(H25="",E25=""),0,(V25-T25)-U25)))</f>
        <v>0</v>
      </c>
      <c r="J25" s="126" t="n">
        <f aca="false">IF(E25="",I25,I25-E25)</f>
        <v>0</v>
      </c>
      <c r="K25" s="127" t="n">
        <f aca="false">SUM(K24,J25)</f>
        <v>-84</v>
      </c>
      <c r="L25" s="135"/>
      <c r="M25" s="135"/>
      <c r="N25" s="135"/>
      <c r="O25" s="135"/>
      <c r="P25" s="135"/>
      <c r="Q25" s="129" t="n">
        <f aca="false">IF($G$15=FALSE(),FALSE(),IF($B25&gt;=$E$15,TRUE(),FALSE()))</f>
        <v>0</v>
      </c>
      <c r="R25" s="129"/>
      <c r="S25" s="130" t="n">
        <f aca="false">IF(E25="",0,INT(E25)+((E25-INT(E25))/100*60))</f>
        <v>0</v>
      </c>
      <c r="T25" s="130" t="n">
        <f aca="false">IF(F25="",0,INT(F25)+((F25-INT(F25))*100/60))</f>
        <v>0</v>
      </c>
      <c r="U25" s="130" t="n">
        <f aca="false">IF(G25="",0,INT(G25)+((G25-INT(G25))*100/60))</f>
        <v>0</v>
      </c>
      <c r="V25" s="130" t="n">
        <f aca="false">IF(H25="",0,INT(H25)+((H25-INT(H25))*100/60))</f>
        <v>0</v>
      </c>
      <c r="W25" s="130" t="n">
        <f aca="false">IF(I25="","",INT(I25)+((I25-INT(I25))/100*60))</f>
        <v>0</v>
      </c>
      <c r="X25" s="130" t="n">
        <f aca="false">IF(J25="","",INT(J25)+((J25-INT(J25))/100*60))</f>
        <v>0</v>
      </c>
      <c r="Y25" s="130" t="n">
        <f aca="false">IF(K25="","",INT(K25)+((K25-INT(K25))/100*60))</f>
        <v>-84</v>
      </c>
      <c r="Z25" s="130"/>
      <c r="AA25" s="4"/>
      <c r="AB25" s="4"/>
      <c r="AC25" s="1"/>
      <c r="AD25" s="5"/>
      <c r="AE25" s="131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  <c r="BJ25" s="7"/>
      <c r="BK25" s="7"/>
      <c r="BL25" s="7"/>
      <c r="BM25" s="7"/>
      <c r="BN25" s="7"/>
      <c r="BO25" s="7"/>
      <c r="BP25" s="7"/>
      <c r="BQ25" s="7"/>
      <c r="BR25" s="7"/>
      <c r="BS25" s="7"/>
      <c r="BT25" s="7"/>
      <c r="BU25" s="7"/>
      <c r="BV25" s="7"/>
      <c r="BW25" s="7"/>
      <c r="BX25" s="7"/>
      <c r="BY25" s="7"/>
      <c r="BZ25" s="7"/>
      <c r="CA25" s="7"/>
      <c r="CB25" s="7"/>
      <c r="CC25" s="7"/>
      <c r="CD25" s="7"/>
      <c r="CE25" s="7"/>
      <c r="CF25" s="7"/>
      <c r="CG25" s="7"/>
      <c r="CH25" s="7"/>
      <c r="CI25" s="7"/>
      <c r="CJ25" s="7"/>
      <c r="CK25" s="7"/>
      <c r="CL25" s="7"/>
      <c r="CM25" s="7"/>
      <c r="CN25" s="7"/>
      <c r="CO25" s="7"/>
      <c r="CP25" s="7"/>
      <c r="CQ25" s="7"/>
      <c r="CR25" s="7"/>
      <c r="CS25" s="7"/>
      <c r="CT25" s="7"/>
      <c r="CU25" s="7"/>
      <c r="CV25" s="7"/>
      <c r="CW25" s="7"/>
      <c r="CX25" s="7"/>
      <c r="CY25" s="7"/>
      <c r="CZ25" s="7"/>
      <c r="DA25" s="7"/>
      <c r="DB25" s="7"/>
      <c r="DC25" s="7"/>
      <c r="DD25" s="7"/>
      <c r="DE25" s="7"/>
      <c r="DF25" s="7"/>
      <c r="DG25" s="7"/>
      <c r="DH25" s="7"/>
      <c r="DI25" s="7"/>
      <c r="DJ25" s="7"/>
      <c r="DK25" s="7"/>
      <c r="DL25" s="7"/>
      <c r="DM25" s="7"/>
      <c r="DN25" s="7"/>
      <c r="DO25" s="7"/>
      <c r="DP25" s="7"/>
      <c r="DQ25" s="7"/>
      <c r="DR25" s="7"/>
      <c r="DS25" s="7"/>
      <c r="DT25" s="7"/>
      <c r="DU25" s="7"/>
      <c r="DV25" s="7"/>
      <c r="DW25" s="7"/>
      <c r="DX25" s="7"/>
      <c r="DY25" s="7"/>
      <c r="DZ25" s="7"/>
      <c r="EA25" s="7"/>
      <c r="EB25" s="7"/>
      <c r="EC25" s="7"/>
      <c r="ED25" s="7"/>
      <c r="EE25" s="7"/>
      <c r="EF25" s="7"/>
      <c r="EG25" s="7"/>
      <c r="EH25" s="7"/>
      <c r="EI25" s="7"/>
      <c r="EJ25" s="7"/>
      <c r="EK25" s="7"/>
      <c r="EL25" s="7"/>
      <c r="EM25" s="7"/>
      <c r="EN25" s="7"/>
      <c r="EO25" s="7"/>
      <c r="EP25" s="7"/>
      <c r="EQ25" s="7"/>
      <c r="ER25" s="7"/>
      <c r="ES25" s="7"/>
      <c r="ET25" s="7"/>
      <c r="EU25" s="7"/>
      <c r="EV25" s="7"/>
      <c r="EW25" s="7"/>
      <c r="EX25" s="7"/>
      <c r="EY25" s="7"/>
      <c r="EZ25" s="7"/>
      <c r="FA25" s="7"/>
      <c r="FB25" s="7"/>
      <c r="FC25" s="7"/>
      <c r="FD25" s="7"/>
      <c r="FE25" s="7"/>
      <c r="FF25" s="7"/>
      <c r="FG25" s="7"/>
      <c r="FH25" s="7"/>
      <c r="FI25" s="7"/>
      <c r="FJ25" s="7"/>
      <c r="FK25" s="7"/>
      <c r="FL25" s="7"/>
      <c r="FM25" s="7"/>
      <c r="FN25" s="7"/>
      <c r="FO25" s="7"/>
      <c r="FP25" s="7"/>
      <c r="FQ25" s="7"/>
      <c r="FR25" s="7"/>
      <c r="FS25" s="7"/>
      <c r="FT25" s="7"/>
      <c r="FU25" s="7"/>
      <c r="FV25" s="7"/>
      <c r="FW25" s="7"/>
      <c r="FX25" s="7"/>
      <c r="FY25" s="7"/>
      <c r="FZ25" s="7"/>
      <c r="GA25" s="7"/>
      <c r="GB25" s="7"/>
      <c r="GC25" s="7"/>
      <c r="GD25" s="7"/>
      <c r="GE25" s="7"/>
      <c r="GF25" s="7"/>
      <c r="GG25" s="7"/>
      <c r="GH25" s="7"/>
      <c r="GI25" s="7"/>
      <c r="GJ25" s="7"/>
      <c r="GK25" s="7"/>
      <c r="GL25" s="7"/>
      <c r="GM25" s="7"/>
      <c r="GN25" s="7"/>
      <c r="GO25" s="7"/>
      <c r="GP25" s="7"/>
      <c r="GQ25" s="7"/>
      <c r="GR25" s="7"/>
      <c r="GS25" s="7"/>
      <c r="GT25" s="7"/>
      <c r="GU25" s="7"/>
      <c r="GV25" s="7"/>
      <c r="GW25" s="7"/>
      <c r="GX25" s="7"/>
      <c r="GY25" s="7"/>
      <c r="GZ25" s="7"/>
      <c r="HA25" s="7"/>
      <c r="HB25" s="7"/>
      <c r="HC25" s="7"/>
      <c r="HD25" s="7"/>
      <c r="HE25" s="7"/>
      <c r="HF25" s="7"/>
      <c r="HG25" s="7"/>
      <c r="HH25" s="7"/>
      <c r="HI25" s="7"/>
      <c r="HJ25" s="7"/>
      <c r="HK25" s="7"/>
      <c r="HL25" s="7"/>
      <c r="HM25" s="7"/>
      <c r="HN25" s="7"/>
      <c r="HO25" s="7"/>
      <c r="HP25" s="7"/>
      <c r="HQ25" s="7"/>
      <c r="HR25" s="7"/>
      <c r="HS25" s="7"/>
      <c r="HT25" s="7"/>
      <c r="HU25" s="7"/>
      <c r="HV25" s="7"/>
      <c r="HW25" s="7"/>
      <c r="HX25" s="7"/>
      <c r="HY25" s="7"/>
      <c r="HZ25" s="7"/>
      <c r="IA25" s="7"/>
      <c r="IB25" s="7"/>
      <c r="IC25" s="7"/>
      <c r="ID25" s="7"/>
      <c r="IE25" s="7"/>
      <c r="IF25" s="7"/>
      <c r="IG25" s="7"/>
      <c r="IH25" s="7"/>
      <c r="II25" s="7"/>
      <c r="IJ25" s="7"/>
      <c r="IK25" s="7"/>
      <c r="IL25" s="7"/>
      <c r="IM25" s="7"/>
      <c r="IN25" s="7"/>
      <c r="IO25" s="7"/>
      <c r="IP25" s="7"/>
      <c r="IQ25" s="7"/>
      <c r="IR25" s="7"/>
    </row>
    <row r="26" s="6" customFormat="true" ht="20.25" hidden="false" customHeight="true" outlineLevel="0" collapsed="false">
      <c r="A26" s="120" t="str">
        <f aca="false">TEXT(B26,"TTTT")</f>
        <v>Sonntag</v>
      </c>
      <c r="B26" s="132" t="n">
        <f aca="false">($A$19+ROW(B7)-1)*(MONTH(B25+1)=MONTH($A$19))</f>
        <v>43380</v>
      </c>
      <c r="C26" s="133"/>
      <c r="D26" s="134"/>
      <c r="E26" s="124" t="str">
        <f aca="false">IF(OR(A26="Samstag",A26="Sonntag",C26="UU"),"", IF(C26="SV",D26, IF(OR($E$15="",B26&lt;$E$15),IF($N$11=0,HLOOKUP($A26,$I$9:$M$10,2,0),IF($N$11=$F$10,HLOOKUP($A26,$I$9:$M$11,3,0),"FEHLER")), IF($N$15=0,HLOOKUP($A26,$I$13:$M$14,2,0),IF($N$15=$F$14,HLOOKUP($A26,$I$13:$M$15,3,0),"FEHLER")))))</f>
        <v/>
      </c>
      <c r="F26" s="125"/>
      <c r="G26" s="125"/>
      <c r="H26" s="125"/>
      <c r="I26" s="126" t="n">
        <f aca="false">IF(OR(C26="K",C26="U",C26="F"),E26,IF(C26="SU",IF(H26="",D26,((V26-T26)-U26)+D26),IF(AND(H26="",E26=""),0,(V26-T26)-U26)))</f>
        <v>0</v>
      </c>
      <c r="J26" s="126" t="n">
        <f aca="false">IF(E26="",I26,I26-E26)</f>
        <v>0</v>
      </c>
      <c r="K26" s="127" t="n">
        <f aca="false">SUM(K25,J26)</f>
        <v>-84</v>
      </c>
      <c r="L26" s="135"/>
      <c r="M26" s="135"/>
      <c r="N26" s="135"/>
      <c r="O26" s="135"/>
      <c r="P26" s="135"/>
      <c r="Q26" s="129" t="n">
        <f aca="false">IF($G$15=FALSE(),FALSE(),IF($B26&gt;=$E$15,TRUE(),FALSE()))</f>
        <v>0</v>
      </c>
      <c r="R26" s="129"/>
      <c r="S26" s="130" t="n">
        <f aca="false">IF(E26="",0,INT(E26)+((E26-INT(E26))/100*60))</f>
        <v>0</v>
      </c>
      <c r="T26" s="130" t="n">
        <f aca="false">IF(F26="",0,INT(F26)+((F26-INT(F26))*100/60))</f>
        <v>0</v>
      </c>
      <c r="U26" s="130" t="n">
        <f aca="false">IF(G26="",0,INT(G26)+((G26-INT(G26))*100/60))</f>
        <v>0</v>
      </c>
      <c r="V26" s="130" t="n">
        <f aca="false">IF(H26="",0,INT(H26)+((H26-INT(H26))*100/60))</f>
        <v>0</v>
      </c>
      <c r="W26" s="130" t="n">
        <f aca="false">IF(I26="","",INT(I26)+((I26-INT(I26))/100*60))</f>
        <v>0</v>
      </c>
      <c r="X26" s="130" t="n">
        <f aca="false">IF(J26="","",INT(J26)+((J26-INT(J26))/100*60))</f>
        <v>0</v>
      </c>
      <c r="Y26" s="130" t="n">
        <f aca="false">IF(K26="","",INT(K26)+((K26-INT(K26))/100*60))</f>
        <v>-84</v>
      </c>
      <c r="Z26" s="130"/>
      <c r="AA26" s="4"/>
      <c r="AB26" s="4"/>
      <c r="AC26" s="1"/>
      <c r="AD26" s="5"/>
      <c r="AE26" s="131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7"/>
      <c r="BP26" s="7"/>
      <c r="BQ26" s="7"/>
      <c r="BR26" s="7"/>
      <c r="BS26" s="7"/>
      <c r="BT26" s="7"/>
      <c r="BU26" s="7"/>
      <c r="BV26" s="7"/>
      <c r="BW26" s="7"/>
      <c r="BX26" s="7"/>
      <c r="BY26" s="7"/>
      <c r="BZ26" s="7"/>
      <c r="CA26" s="7"/>
      <c r="CB26" s="7"/>
      <c r="CC26" s="7"/>
      <c r="CD26" s="7"/>
      <c r="CE26" s="7"/>
      <c r="CF26" s="7"/>
      <c r="CG26" s="7"/>
      <c r="CH26" s="7"/>
      <c r="CI26" s="7"/>
      <c r="CJ26" s="7"/>
      <c r="CK26" s="7"/>
      <c r="CL26" s="7"/>
      <c r="CM26" s="7"/>
      <c r="CN26" s="7"/>
      <c r="CO26" s="7"/>
      <c r="CP26" s="7"/>
      <c r="CQ26" s="7"/>
      <c r="CR26" s="7"/>
      <c r="CS26" s="7"/>
      <c r="CT26" s="7"/>
      <c r="CU26" s="7"/>
      <c r="CV26" s="7"/>
      <c r="CW26" s="7"/>
      <c r="CX26" s="7"/>
      <c r="CY26" s="7"/>
      <c r="CZ26" s="7"/>
      <c r="DA26" s="7"/>
      <c r="DB26" s="7"/>
      <c r="DC26" s="7"/>
      <c r="DD26" s="7"/>
      <c r="DE26" s="7"/>
      <c r="DF26" s="7"/>
      <c r="DG26" s="7"/>
      <c r="DH26" s="7"/>
      <c r="DI26" s="7"/>
      <c r="DJ26" s="7"/>
      <c r="DK26" s="7"/>
      <c r="DL26" s="7"/>
      <c r="DM26" s="7"/>
      <c r="DN26" s="7"/>
      <c r="DO26" s="7"/>
      <c r="DP26" s="7"/>
      <c r="DQ26" s="7"/>
      <c r="DR26" s="7"/>
      <c r="DS26" s="7"/>
      <c r="DT26" s="7"/>
      <c r="DU26" s="7"/>
      <c r="DV26" s="7"/>
      <c r="DW26" s="7"/>
      <c r="DX26" s="7"/>
      <c r="DY26" s="7"/>
      <c r="DZ26" s="7"/>
      <c r="EA26" s="7"/>
      <c r="EB26" s="7"/>
      <c r="EC26" s="7"/>
      <c r="ED26" s="7"/>
      <c r="EE26" s="7"/>
      <c r="EF26" s="7"/>
      <c r="EG26" s="7"/>
      <c r="EH26" s="7"/>
      <c r="EI26" s="7"/>
      <c r="EJ26" s="7"/>
      <c r="EK26" s="7"/>
      <c r="EL26" s="7"/>
      <c r="EM26" s="7"/>
      <c r="EN26" s="7"/>
      <c r="EO26" s="7"/>
      <c r="EP26" s="7"/>
      <c r="EQ26" s="7"/>
      <c r="ER26" s="7"/>
      <c r="ES26" s="7"/>
      <c r="ET26" s="7"/>
      <c r="EU26" s="7"/>
      <c r="EV26" s="7"/>
      <c r="EW26" s="7"/>
      <c r="EX26" s="7"/>
      <c r="EY26" s="7"/>
      <c r="EZ26" s="7"/>
      <c r="FA26" s="7"/>
      <c r="FB26" s="7"/>
      <c r="FC26" s="7"/>
      <c r="FD26" s="7"/>
      <c r="FE26" s="7"/>
      <c r="FF26" s="7"/>
      <c r="FG26" s="7"/>
      <c r="FH26" s="7"/>
      <c r="FI26" s="7"/>
      <c r="FJ26" s="7"/>
      <c r="FK26" s="7"/>
      <c r="FL26" s="7"/>
      <c r="FM26" s="7"/>
      <c r="FN26" s="7"/>
      <c r="FO26" s="7"/>
      <c r="FP26" s="7"/>
      <c r="FQ26" s="7"/>
      <c r="FR26" s="7"/>
      <c r="FS26" s="7"/>
      <c r="FT26" s="7"/>
      <c r="FU26" s="7"/>
      <c r="FV26" s="7"/>
      <c r="FW26" s="7"/>
      <c r="FX26" s="7"/>
      <c r="FY26" s="7"/>
      <c r="FZ26" s="7"/>
      <c r="GA26" s="7"/>
      <c r="GB26" s="7"/>
      <c r="GC26" s="7"/>
      <c r="GD26" s="7"/>
      <c r="GE26" s="7"/>
      <c r="GF26" s="7"/>
      <c r="GG26" s="7"/>
      <c r="GH26" s="7"/>
      <c r="GI26" s="7"/>
      <c r="GJ26" s="7"/>
      <c r="GK26" s="7"/>
      <c r="GL26" s="7"/>
      <c r="GM26" s="7"/>
      <c r="GN26" s="7"/>
      <c r="GO26" s="7"/>
      <c r="GP26" s="7"/>
      <c r="GQ26" s="7"/>
      <c r="GR26" s="7"/>
      <c r="GS26" s="7"/>
      <c r="GT26" s="7"/>
      <c r="GU26" s="7"/>
      <c r="GV26" s="7"/>
      <c r="GW26" s="7"/>
      <c r="GX26" s="7"/>
      <c r="GY26" s="7"/>
      <c r="GZ26" s="7"/>
      <c r="HA26" s="7"/>
      <c r="HB26" s="7"/>
      <c r="HC26" s="7"/>
      <c r="HD26" s="7"/>
      <c r="HE26" s="7"/>
      <c r="HF26" s="7"/>
      <c r="HG26" s="7"/>
      <c r="HH26" s="7"/>
      <c r="HI26" s="7"/>
      <c r="HJ26" s="7"/>
      <c r="HK26" s="7"/>
      <c r="HL26" s="7"/>
      <c r="HM26" s="7"/>
      <c r="HN26" s="7"/>
      <c r="HO26" s="7"/>
      <c r="HP26" s="7"/>
      <c r="HQ26" s="7"/>
      <c r="HR26" s="7"/>
      <c r="HS26" s="7"/>
      <c r="HT26" s="7"/>
      <c r="HU26" s="7"/>
      <c r="HV26" s="7"/>
      <c r="HW26" s="7"/>
      <c r="HX26" s="7"/>
      <c r="HY26" s="7"/>
      <c r="HZ26" s="7"/>
      <c r="IA26" s="7"/>
      <c r="IB26" s="7"/>
      <c r="IC26" s="7"/>
      <c r="ID26" s="7"/>
      <c r="IE26" s="7"/>
      <c r="IF26" s="7"/>
      <c r="IG26" s="7"/>
      <c r="IH26" s="7"/>
      <c r="II26" s="7"/>
      <c r="IJ26" s="7"/>
      <c r="IK26" s="7"/>
      <c r="IL26" s="7"/>
      <c r="IM26" s="7"/>
      <c r="IN26" s="7"/>
      <c r="IO26" s="7"/>
      <c r="IP26" s="7"/>
      <c r="IQ26" s="7"/>
      <c r="IR26" s="7"/>
    </row>
    <row r="27" s="6" customFormat="true" ht="20.25" hidden="false" customHeight="true" outlineLevel="0" collapsed="false">
      <c r="A27" s="120" t="str">
        <f aca="false">TEXT(B27,"TTTT")</f>
        <v>Montag</v>
      </c>
      <c r="B27" s="132" t="n">
        <f aca="false">($A$19+ROW(B8)-1)*(MONTH(B26+1)=MONTH($A$19))</f>
        <v>43381</v>
      </c>
      <c r="C27" s="133"/>
      <c r="D27" s="134"/>
      <c r="E27" s="124" t="n">
        <f aca="false">IF(OR(A27="Samstag",A27="Sonntag",C27="UU"),"", IF(C27="SV",D27, IF(OR($E$15="",B27&lt;$E$15),IF($N$11=0,HLOOKUP($A27,$I$9:$M$10,2,0),IF($N$11=$F$10,HLOOKUP($A27,$I$9:$M$11,3,0),"FEHLER")), IF($N$15=0,HLOOKUP($A27,$I$13:$M$14,2,0),IF($N$15=$F$14,HLOOKUP($A27,$I$13:$M$15,3,0),"FEHLER")))))</f>
        <v>2</v>
      </c>
      <c r="F27" s="125"/>
      <c r="G27" s="125"/>
      <c r="H27" s="125"/>
      <c r="I27" s="126" t="n">
        <f aca="false">IF(OR(C27="K",C27="U",C27="F"),E27,IF(C27="SU",IF(H27="",D27,((V27-T27)-U27)+D27),IF(AND(H27="",E27=""),0,(V27-T27)-U27)))</f>
        <v>0</v>
      </c>
      <c r="J27" s="126" t="n">
        <f aca="false">IF(E27="",I27,I27-E27)</f>
        <v>-2</v>
      </c>
      <c r="K27" s="127" t="n">
        <f aca="false">SUM(K26,J27)</f>
        <v>-86</v>
      </c>
      <c r="L27" s="135"/>
      <c r="M27" s="135"/>
      <c r="N27" s="135"/>
      <c r="O27" s="135"/>
      <c r="P27" s="135"/>
      <c r="Q27" s="129" t="n">
        <f aca="false">IF($G$15=FALSE(),FALSE(),IF($B27&gt;=$E$15,TRUE(),FALSE()))</f>
        <v>0</v>
      </c>
      <c r="R27" s="129"/>
      <c r="S27" s="130" t="n">
        <f aca="false">IF(E27="",0,INT(E27)+((E27-INT(E27))/100*60))</f>
        <v>2</v>
      </c>
      <c r="T27" s="130" t="n">
        <f aca="false">IF(F27="",0,INT(F27)+((F27-INT(F27))*100/60))</f>
        <v>0</v>
      </c>
      <c r="U27" s="130" t="n">
        <f aca="false">IF(G27="",0,INT(G27)+((G27-INT(G27))*100/60))</f>
        <v>0</v>
      </c>
      <c r="V27" s="130" t="n">
        <f aca="false">IF(H27="",0,INT(H27)+((H27-INT(H27))*100/60))</f>
        <v>0</v>
      </c>
      <c r="W27" s="130" t="n">
        <f aca="false">IF(I27="","",INT(I27)+((I27-INT(I27))/100*60))</f>
        <v>0</v>
      </c>
      <c r="X27" s="130" t="n">
        <f aca="false">IF(J27="","",INT(J27)+((J27-INT(J27))/100*60))</f>
        <v>-2</v>
      </c>
      <c r="Y27" s="130" t="n">
        <f aca="false">IF(K27="","",INT(K27)+((K27-INT(K27))/100*60))</f>
        <v>-86</v>
      </c>
      <c r="Z27" s="130"/>
      <c r="AA27" s="4"/>
      <c r="AB27" s="4"/>
      <c r="AC27" s="1"/>
      <c r="AD27" s="5"/>
      <c r="AE27" s="131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  <c r="BJ27" s="7"/>
      <c r="BK27" s="7"/>
      <c r="BL27" s="7"/>
      <c r="BM27" s="7"/>
      <c r="BN27" s="7"/>
      <c r="BO27" s="7"/>
      <c r="BP27" s="7"/>
      <c r="BQ27" s="7"/>
      <c r="BR27" s="7"/>
      <c r="BS27" s="7"/>
      <c r="BT27" s="7"/>
      <c r="BU27" s="7"/>
      <c r="BV27" s="7"/>
      <c r="BW27" s="7"/>
      <c r="BX27" s="7"/>
      <c r="BY27" s="7"/>
      <c r="BZ27" s="7"/>
      <c r="CA27" s="7"/>
      <c r="CB27" s="7"/>
      <c r="CC27" s="7"/>
      <c r="CD27" s="7"/>
      <c r="CE27" s="7"/>
      <c r="CF27" s="7"/>
      <c r="CG27" s="7"/>
      <c r="CH27" s="7"/>
      <c r="CI27" s="7"/>
      <c r="CJ27" s="7"/>
      <c r="CK27" s="7"/>
      <c r="CL27" s="7"/>
      <c r="CM27" s="7"/>
      <c r="CN27" s="7"/>
      <c r="CO27" s="7"/>
      <c r="CP27" s="7"/>
      <c r="CQ27" s="7"/>
      <c r="CR27" s="7"/>
      <c r="CS27" s="7"/>
      <c r="CT27" s="7"/>
      <c r="CU27" s="7"/>
      <c r="CV27" s="7"/>
      <c r="CW27" s="7"/>
      <c r="CX27" s="7"/>
      <c r="CY27" s="7"/>
      <c r="CZ27" s="7"/>
      <c r="DA27" s="7"/>
      <c r="DB27" s="7"/>
      <c r="DC27" s="7"/>
      <c r="DD27" s="7"/>
      <c r="DE27" s="7"/>
      <c r="DF27" s="7"/>
      <c r="DG27" s="7"/>
      <c r="DH27" s="7"/>
      <c r="DI27" s="7"/>
      <c r="DJ27" s="7"/>
      <c r="DK27" s="7"/>
      <c r="DL27" s="7"/>
      <c r="DM27" s="7"/>
      <c r="DN27" s="7"/>
      <c r="DO27" s="7"/>
      <c r="DP27" s="7"/>
      <c r="DQ27" s="7"/>
      <c r="DR27" s="7"/>
      <c r="DS27" s="7"/>
      <c r="DT27" s="7"/>
      <c r="DU27" s="7"/>
      <c r="DV27" s="7"/>
      <c r="DW27" s="7"/>
      <c r="DX27" s="7"/>
      <c r="DY27" s="7"/>
      <c r="DZ27" s="7"/>
      <c r="EA27" s="7"/>
      <c r="EB27" s="7"/>
      <c r="EC27" s="7"/>
      <c r="ED27" s="7"/>
      <c r="EE27" s="7"/>
      <c r="EF27" s="7"/>
      <c r="EG27" s="7"/>
      <c r="EH27" s="7"/>
      <c r="EI27" s="7"/>
      <c r="EJ27" s="7"/>
      <c r="EK27" s="7"/>
      <c r="EL27" s="7"/>
      <c r="EM27" s="7"/>
      <c r="EN27" s="7"/>
      <c r="EO27" s="7"/>
      <c r="EP27" s="7"/>
      <c r="EQ27" s="7"/>
      <c r="ER27" s="7"/>
      <c r="ES27" s="7"/>
      <c r="ET27" s="7"/>
      <c r="EU27" s="7"/>
      <c r="EV27" s="7"/>
      <c r="EW27" s="7"/>
      <c r="EX27" s="7"/>
      <c r="EY27" s="7"/>
      <c r="EZ27" s="7"/>
      <c r="FA27" s="7"/>
      <c r="FB27" s="7"/>
      <c r="FC27" s="7"/>
      <c r="FD27" s="7"/>
      <c r="FE27" s="7"/>
      <c r="FF27" s="7"/>
      <c r="FG27" s="7"/>
      <c r="FH27" s="7"/>
      <c r="FI27" s="7"/>
      <c r="FJ27" s="7"/>
      <c r="FK27" s="7"/>
      <c r="FL27" s="7"/>
      <c r="FM27" s="7"/>
      <c r="FN27" s="7"/>
      <c r="FO27" s="7"/>
      <c r="FP27" s="7"/>
      <c r="FQ27" s="7"/>
      <c r="FR27" s="7"/>
      <c r="FS27" s="7"/>
      <c r="FT27" s="7"/>
      <c r="FU27" s="7"/>
      <c r="FV27" s="7"/>
      <c r="FW27" s="7"/>
      <c r="FX27" s="7"/>
      <c r="FY27" s="7"/>
      <c r="FZ27" s="7"/>
      <c r="GA27" s="7"/>
      <c r="GB27" s="7"/>
      <c r="GC27" s="7"/>
      <c r="GD27" s="7"/>
      <c r="GE27" s="7"/>
      <c r="GF27" s="7"/>
      <c r="GG27" s="7"/>
      <c r="GH27" s="7"/>
      <c r="GI27" s="7"/>
      <c r="GJ27" s="7"/>
      <c r="GK27" s="7"/>
      <c r="GL27" s="7"/>
      <c r="GM27" s="7"/>
      <c r="GN27" s="7"/>
      <c r="GO27" s="7"/>
      <c r="GP27" s="7"/>
      <c r="GQ27" s="7"/>
      <c r="GR27" s="7"/>
      <c r="GS27" s="7"/>
      <c r="GT27" s="7"/>
      <c r="GU27" s="7"/>
      <c r="GV27" s="7"/>
      <c r="GW27" s="7"/>
      <c r="GX27" s="7"/>
      <c r="GY27" s="7"/>
      <c r="GZ27" s="7"/>
      <c r="HA27" s="7"/>
      <c r="HB27" s="7"/>
      <c r="HC27" s="7"/>
      <c r="HD27" s="7"/>
      <c r="HE27" s="7"/>
      <c r="HF27" s="7"/>
      <c r="HG27" s="7"/>
      <c r="HH27" s="7"/>
      <c r="HI27" s="7"/>
      <c r="HJ27" s="7"/>
      <c r="HK27" s="7"/>
      <c r="HL27" s="7"/>
      <c r="HM27" s="7"/>
      <c r="HN27" s="7"/>
      <c r="HO27" s="7"/>
      <c r="HP27" s="7"/>
      <c r="HQ27" s="7"/>
      <c r="HR27" s="7"/>
      <c r="HS27" s="7"/>
      <c r="HT27" s="7"/>
      <c r="HU27" s="7"/>
      <c r="HV27" s="7"/>
      <c r="HW27" s="7"/>
      <c r="HX27" s="7"/>
      <c r="HY27" s="7"/>
      <c r="HZ27" s="7"/>
      <c r="IA27" s="7"/>
      <c r="IB27" s="7"/>
      <c r="IC27" s="7"/>
      <c r="ID27" s="7"/>
      <c r="IE27" s="7"/>
      <c r="IF27" s="7"/>
      <c r="IG27" s="7"/>
      <c r="IH27" s="7"/>
      <c r="II27" s="7"/>
      <c r="IJ27" s="7"/>
      <c r="IK27" s="7"/>
      <c r="IL27" s="7"/>
      <c r="IM27" s="7"/>
      <c r="IN27" s="7"/>
      <c r="IO27" s="7"/>
      <c r="IP27" s="7"/>
      <c r="IQ27" s="7"/>
      <c r="IR27" s="7"/>
    </row>
    <row r="28" s="6" customFormat="true" ht="20.25" hidden="false" customHeight="true" outlineLevel="0" collapsed="false">
      <c r="A28" s="120" t="str">
        <f aca="false">TEXT(B28,"TTTT")</f>
        <v>Dienstag</v>
      </c>
      <c r="B28" s="132" t="n">
        <f aca="false">($A$19+ROW(B9)-1)*(MONTH(B27+1)=MONTH($A$19))</f>
        <v>43382</v>
      </c>
      <c r="C28" s="133"/>
      <c r="D28" s="134"/>
      <c r="E28" s="124" t="n">
        <f aca="false">IF(OR(A28="Samstag",A28="Sonntag",C28="UU"),"", IF(C28="SV",D28, IF(OR($E$15="",B28&lt;$E$15),IF($N$11=0,HLOOKUP($A28,$I$9:$M$10,2,0),IF($N$11=$F$10,HLOOKUP($A28,$I$9:$M$11,3,0),"FEHLER")), IF($N$15=0,HLOOKUP($A28,$I$13:$M$14,2,0),IF($N$15=$F$14,HLOOKUP($A28,$I$13:$M$15,3,0),"FEHLER")))))</f>
        <v>2</v>
      </c>
      <c r="F28" s="125"/>
      <c r="G28" s="125"/>
      <c r="H28" s="125"/>
      <c r="I28" s="126" t="n">
        <f aca="false">IF(OR(C28="K",C28="U",C28="F"),E28,IF(C28="SU",IF(H28="",D28,((V28-T28)-U28)+D28),IF(AND(H28="",E28=""),0,(V28-T28)-U28)))</f>
        <v>0</v>
      </c>
      <c r="J28" s="126" t="n">
        <f aca="false">IF(E28="",I28,I28-E28)</f>
        <v>-2</v>
      </c>
      <c r="K28" s="127" t="n">
        <f aca="false">SUM(K27,J28)</f>
        <v>-88</v>
      </c>
      <c r="L28" s="135"/>
      <c r="M28" s="135"/>
      <c r="N28" s="135"/>
      <c r="O28" s="135"/>
      <c r="P28" s="135"/>
      <c r="Q28" s="129" t="n">
        <f aca="false">IF($G$15=FALSE(),FALSE(),IF($B28&gt;=$E$15,TRUE(),FALSE()))</f>
        <v>0</v>
      </c>
      <c r="R28" s="129"/>
      <c r="S28" s="130" t="n">
        <f aca="false">IF(E28="",0,INT(E28)+((E28-INT(E28))/100*60))</f>
        <v>2</v>
      </c>
      <c r="T28" s="130" t="n">
        <f aca="false">IF(F28="",0,INT(F28)+((F28-INT(F28))*100/60))</f>
        <v>0</v>
      </c>
      <c r="U28" s="130" t="n">
        <f aca="false">IF(G28="",0,INT(G28)+((G28-INT(G28))*100/60))</f>
        <v>0</v>
      </c>
      <c r="V28" s="130" t="n">
        <f aca="false">IF(H28="",0,INT(H28)+((H28-INT(H28))*100/60))</f>
        <v>0</v>
      </c>
      <c r="W28" s="130" t="n">
        <f aca="false">IF(I28="","",INT(I28)+((I28-INT(I28))/100*60))</f>
        <v>0</v>
      </c>
      <c r="X28" s="130" t="n">
        <f aca="false">IF(J28="","",INT(J28)+((J28-INT(J28))/100*60))</f>
        <v>-2</v>
      </c>
      <c r="Y28" s="130" t="n">
        <f aca="false">IF(K28="","",INT(K28)+((K28-INT(K28))/100*60))</f>
        <v>-88</v>
      </c>
      <c r="Z28" s="130"/>
      <c r="AA28" s="4"/>
      <c r="AB28" s="4"/>
      <c r="AC28" s="1"/>
      <c r="AD28" s="5"/>
      <c r="AE28" s="131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7"/>
      <c r="BK28" s="7"/>
      <c r="BL28" s="7"/>
      <c r="BM28" s="7"/>
      <c r="BN28" s="7"/>
      <c r="BO28" s="7"/>
      <c r="BP28" s="7"/>
      <c r="BQ28" s="7"/>
      <c r="BR28" s="7"/>
      <c r="BS28" s="7"/>
      <c r="BT28" s="7"/>
      <c r="BU28" s="7"/>
      <c r="BV28" s="7"/>
      <c r="BW28" s="7"/>
      <c r="BX28" s="7"/>
      <c r="BY28" s="7"/>
      <c r="BZ28" s="7"/>
      <c r="CA28" s="7"/>
      <c r="CB28" s="7"/>
      <c r="CC28" s="7"/>
      <c r="CD28" s="7"/>
      <c r="CE28" s="7"/>
      <c r="CF28" s="7"/>
      <c r="CG28" s="7"/>
      <c r="CH28" s="7"/>
      <c r="CI28" s="7"/>
      <c r="CJ28" s="7"/>
      <c r="CK28" s="7"/>
      <c r="CL28" s="7"/>
      <c r="CM28" s="7"/>
      <c r="CN28" s="7"/>
      <c r="CO28" s="7"/>
      <c r="CP28" s="7"/>
      <c r="CQ28" s="7"/>
      <c r="CR28" s="7"/>
      <c r="CS28" s="7"/>
      <c r="CT28" s="7"/>
      <c r="CU28" s="7"/>
      <c r="CV28" s="7"/>
      <c r="CW28" s="7"/>
      <c r="CX28" s="7"/>
      <c r="CY28" s="7"/>
      <c r="CZ28" s="7"/>
      <c r="DA28" s="7"/>
      <c r="DB28" s="7"/>
      <c r="DC28" s="7"/>
      <c r="DD28" s="7"/>
      <c r="DE28" s="7"/>
      <c r="DF28" s="7"/>
      <c r="DG28" s="7"/>
      <c r="DH28" s="7"/>
      <c r="DI28" s="7"/>
      <c r="DJ28" s="7"/>
      <c r="DK28" s="7"/>
      <c r="DL28" s="7"/>
      <c r="DM28" s="7"/>
      <c r="DN28" s="7"/>
      <c r="DO28" s="7"/>
      <c r="DP28" s="7"/>
      <c r="DQ28" s="7"/>
      <c r="DR28" s="7"/>
      <c r="DS28" s="7"/>
      <c r="DT28" s="7"/>
      <c r="DU28" s="7"/>
      <c r="DV28" s="7"/>
      <c r="DW28" s="7"/>
      <c r="DX28" s="7"/>
      <c r="DY28" s="7"/>
      <c r="DZ28" s="7"/>
      <c r="EA28" s="7"/>
      <c r="EB28" s="7"/>
      <c r="EC28" s="7"/>
      <c r="ED28" s="7"/>
      <c r="EE28" s="7"/>
      <c r="EF28" s="7"/>
      <c r="EG28" s="7"/>
      <c r="EH28" s="7"/>
      <c r="EI28" s="7"/>
      <c r="EJ28" s="7"/>
      <c r="EK28" s="7"/>
      <c r="EL28" s="7"/>
      <c r="EM28" s="7"/>
      <c r="EN28" s="7"/>
      <c r="EO28" s="7"/>
      <c r="EP28" s="7"/>
      <c r="EQ28" s="7"/>
      <c r="ER28" s="7"/>
      <c r="ES28" s="7"/>
      <c r="ET28" s="7"/>
      <c r="EU28" s="7"/>
      <c r="EV28" s="7"/>
      <c r="EW28" s="7"/>
      <c r="EX28" s="7"/>
      <c r="EY28" s="7"/>
      <c r="EZ28" s="7"/>
      <c r="FA28" s="7"/>
      <c r="FB28" s="7"/>
      <c r="FC28" s="7"/>
      <c r="FD28" s="7"/>
      <c r="FE28" s="7"/>
      <c r="FF28" s="7"/>
      <c r="FG28" s="7"/>
      <c r="FH28" s="7"/>
      <c r="FI28" s="7"/>
      <c r="FJ28" s="7"/>
      <c r="FK28" s="7"/>
      <c r="FL28" s="7"/>
      <c r="FM28" s="7"/>
      <c r="FN28" s="7"/>
      <c r="FO28" s="7"/>
      <c r="FP28" s="7"/>
      <c r="FQ28" s="7"/>
      <c r="FR28" s="7"/>
      <c r="FS28" s="7"/>
      <c r="FT28" s="7"/>
      <c r="FU28" s="7"/>
      <c r="FV28" s="7"/>
      <c r="FW28" s="7"/>
      <c r="FX28" s="7"/>
      <c r="FY28" s="7"/>
      <c r="FZ28" s="7"/>
      <c r="GA28" s="7"/>
      <c r="GB28" s="7"/>
      <c r="GC28" s="7"/>
      <c r="GD28" s="7"/>
      <c r="GE28" s="7"/>
      <c r="GF28" s="7"/>
      <c r="GG28" s="7"/>
      <c r="GH28" s="7"/>
      <c r="GI28" s="7"/>
      <c r="GJ28" s="7"/>
      <c r="GK28" s="7"/>
      <c r="GL28" s="7"/>
      <c r="GM28" s="7"/>
      <c r="GN28" s="7"/>
      <c r="GO28" s="7"/>
      <c r="GP28" s="7"/>
      <c r="GQ28" s="7"/>
      <c r="GR28" s="7"/>
      <c r="GS28" s="7"/>
      <c r="GT28" s="7"/>
      <c r="GU28" s="7"/>
      <c r="GV28" s="7"/>
      <c r="GW28" s="7"/>
      <c r="GX28" s="7"/>
      <c r="GY28" s="7"/>
      <c r="GZ28" s="7"/>
      <c r="HA28" s="7"/>
      <c r="HB28" s="7"/>
      <c r="HC28" s="7"/>
      <c r="HD28" s="7"/>
      <c r="HE28" s="7"/>
      <c r="HF28" s="7"/>
      <c r="HG28" s="7"/>
      <c r="HH28" s="7"/>
      <c r="HI28" s="7"/>
      <c r="HJ28" s="7"/>
      <c r="HK28" s="7"/>
      <c r="HL28" s="7"/>
      <c r="HM28" s="7"/>
      <c r="HN28" s="7"/>
      <c r="HO28" s="7"/>
      <c r="HP28" s="7"/>
      <c r="HQ28" s="7"/>
      <c r="HR28" s="7"/>
      <c r="HS28" s="7"/>
      <c r="HT28" s="7"/>
      <c r="HU28" s="7"/>
      <c r="HV28" s="7"/>
      <c r="HW28" s="7"/>
      <c r="HX28" s="7"/>
      <c r="HY28" s="7"/>
      <c r="HZ28" s="7"/>
      <c r="IA28" s="7"/>
      <c r="IB28" s="7"/>
      <c r="IC28" s="7"/>
      <c r="ID28" s="7"/>
      <c r="IE28" s="7"/>
      <c r="IF28" s="7"/>
      <c r="IG28" s="7"/>
      <c r="IH28" s="7"/>
      <c r="II28" s="7"/>
      <c r="IJ28" s="7"/>
      <c r="IK28" s="7"/>
      <c r="IL28" s="7"/>
      <c r="IM28" s="7"/>
      <c r="IN28" s="7"/>
      <c r="IO28" s="7"/>
      <c r="IP28" s="7"/>
      <c r="IQ28" s="7"/>
      <c r="IR28" s="7"/>
    </row>
    <row r="29" s="6" customFormat="true" ht="20.25" hidden="false" customHeight="true" outlineLevel="0" collapsed="false">
      <c r="A29" s="120" t="str">
        <f aca="false">TEXT(B29,"TTTT")</f>
        <v>Mittwoch</v>
      </c>
      <c r="B29" s="132" t="n">
        <f aca="false">($A$19+ROW(B10)-1)*(MONTH(B28+1)=MONTH($A$19))</f>
        <v>43383</v>
      </c>
      <c r="C29" s="133"/>
      <c r="D29" s="134"/>
      <c r="E29" s="124" t="n">
        <f aca="false">IF(OR(A29="Samstag",A29="Sonntag",C29="UU"),"", IF(C29="SV",D29, IF(OR($E$15="",B29&lt;$E$15),IF($N$11=0,HLOOKUP($A29,$I$9:$M$10,2,0),IF($N$11=$F$10,HLOOKUP($A29,$I$9:$M$11,3,0),"FEHLER")), IF($N$15=0,HLOOKUP($A29,$I$13:$M$14,2,0),IF($N$15=$F$14,HLOOKUP($A29,$I$13:$M$15,3,0),"FEHLER")))))</f>
        <v>2</v>
      </c>
      <c r="F29" s="125"/>
      <c r="G29" s="125"/>
      <c r="H29" s="125"/>
      <c r="I29" s="126" t="n">
        <f aca="false">IF(OR(C29="K",C29="U",C29="F"),E29,IF(C29="SU",IF(H29="",D29,((V29-T29)-U29)+D29),IF(AND(H29="",E29=""),0,(V29-T29)-U29)))</f>
        <v>0</v>
      </c>
      <c r="J29" s="126" t="n">
        <f aca="false">IF(E29="",I29,I29-E29)</f>
        <v>-2</v>
      </c>
      <c r="K29" s="127" t="n">
        <f aca="false">SUM(K28,J29)</f>
        <v>-90</v>
      </c>
      <c r="L29" s="135"/>
      <c r="M29" s="135"/>
      <c r="N29" s="135"/>
      <c r="O29" s="135"/>
      <c r="P29" s="135"/>
      <c r="Q29" s="129" t="n">
        <f aca="false">IF($G$15=FALSE(),FALSE(),IF($B29&gt;=$E$15,TRUE(),FALSE()))</f>
        <v>0</v>
      </c>
      <c r="R29" s="129"/>
      <c r="S29" s="130" t="n">
        <f aca="false">IF(E29="",0,INT(E29)+((E29-INT(E29))/100*60))</f>
        <v>2</v>
      </c>
      <c r="T29" s="130" t="n">
        <f aca="false">IF(F29="",0,INT(F29)+((F29-INT(F29))*100/60))</f>
        <v>0</v>
      </c>
      <c r="U29" s="130" t="n">
        <f aca="false">IF(G29="",0,INT(G29)+((G29-INT(G29))*100/60))</f>
        <v>0</v>
      </c>
      <c r="V29" s="130" t="n">
        <f aca="false">IF(H29="",0,INT(H29)+((H29-INT(H29))*100/60))</f>
        <v>0</v>
      </c>
      <c r="W29" s="130" t="n">
        <f aca="false">IF(I29="","",INT(I29)+((I29-INT(I29))/100*60))</f>
        <v>0</v>
      </c>
      <c r="X29" s="130" t="n">
        <f aca="false">IF(J29="","",INT(J29)+((J29-INT(J29))/100*60))</f>
        <v>-2</v>
      </c>
      <c r="Y29" s="130" t="n">
        <f aca="false">IF(K29="","",INT(K29)+((K29-INT(K29))/100*60))</f>
        <v>-90</v>
      </c>
      <c r="Z29" s="130"/>
      <c r="AA29" s="4"/>
      <c r="AB29" s="4"/>
      <c r="AC29" s="1"/>
      <c r="AD29" s="5"/>
      <c r="AE29" s="131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  <c r="BJ29" s="7"/>
      <c r="BK29" s="7"/>
      <c r="BL29" s="7"/>
      <c r="BM29" s="7"/>
      <c r="BN29" s="7"/>
      <c r="BO29" s="7"/>
      <c r="BP29" s="7"/>
      <c r="BQ29" s="7"/>
      <c r="BR29" s="7"/>
      <c r="BS29" s="7"/>
      <c r="BT29" s="7"/>
      <c r="BU29" s="7"/>
      <c r="BV29" s="7"/>
      <c r="BW29" s="7"/>
      <c r="BX29" s="7"/>
      <c r="BY29" s="7"/>
      <c r="BZ29" s="7"/>
      <c r="CA29" s="7"/>
      <c r="CB29" s="7"/>
      <c r="CC29" s="7"/>
      <c r="CD29" s="7"/>
      <c r="CE29" s="7"/>
      <c r="CF29" s="7"/>
      <c r="CG29" s="7"/>
      <c r="CH29" s="7"/>
      <c r="CI29" s="7"/>
      <c r="CJ29" s="7"/>
      <c r="CK29" s="7"/>
      <c r="CL29" s="7"/>
      <c r="CM29" s="7"/>
      <c r="CN29" s="7"/>
      <c r="CO29" s="7"/>
      <c r="CP29" s="7"/>
      <c r="CQ29" s="7"/>
      <c r="CR29" s="7"/>
      <c r="CS29" s="7"/>
      <c r="CT29" s="7"/>
      <c r="CU29" s="7"/>
      <c r="CV29" s="7"/>
      <c r="CW29" s="7"/>
      <c r="CX29" s="7"/>
      <c r="CY29" s="7"/>
      <c r="CZ29" s="7"/>
      <c r="DA29" s="7"/>
      <c r="DB29" s="7"/>
      <c r="DC29" s="7"/>
      <c r="DD29" s="7"/>
      <c r="DE29" s="7"/>
      <c r="DF29" s="7"/>
      <c r="DG29" s="7"/>
      <c r="DH29" s="7"/>
      <c r="DI29" s="7"/>
      <c r="DJ29" s="7"/>
      <c r="DK29" s="7"/>
      <c r="DL29" s="7"/>
      <c r="DM29" s="7"/>
      <c r="DN29" s="7"/>
      <c r="DO29" s="7"/>
      <c r="DP29" s="7"/>
      <c r="DQ29" s="7"/>
      <c r="DR29" s="7"/>
      <c r="DS29" s="7"/>
      <c r="DT29" s="7"/>
      <c r="DU29" s="7"/>
      <c r="DV29" s="7"/>
      <c r="DW29" s="7"/>
      <c r="DX29" s="7"/>
      <c r="DY29" s="7"/>
      <c r="DZ29" s="7"/>
      <c r="EA29" s="7"/>
      <c r="EB29" s="7"/>
      <c r="EC29" s="7"/>
      <c r="ED29" s="7"/>
      <c r="EE29" s="7"/>
      <c r="EF29" s="7"/>
      <c r="EG29" s="7"/>
      <c r="EH29" s="7"/>
      <c r="EI29" s="7"/>
      <c r="EJ29" s="7"/>
      <c r="EK29" s="7"/>
      <c r="EL29" s="7"/>
      <c r="EM29" s="7"/>
      <c r="EN29" s="7"/>
      <c r="EO29" s="7"/>
      <c r="EP29" s="7"/>
      <c r="EQ29" s="7"/>
      <c r="ER29" s="7"/>
      <c r="ES29" s="7"/>
      <c r="ET29" s="7"/>
      <c r="EU29" s="7"/>
      <c r="EV29" s="7"/>
      <c r="EW29" s="7"/>
      <c r="EX29" s="7"/>
      <c r="EY29" s="7"/>
      <c r="EZ29" s="7"/>
      <c r="FA29" s="7"/>
      <c r="FB29" s="7"/>
      <c r="FC29" s="7"/>
      <c r="FD29" s="7"/>
      <c r="FE29" s="7"/>
      <c r="FF29" s="7"/>
      <c r="FG29" s="7"/>
      <c r="FH29" s="7"/>
      <c r="FI29" s="7"/>
      <c r="FJ29" s="7"/>
      <c r="FK29" s="7"/>
      <c r="FL29" s="7"/>
      <c r="FM29" s="7"/>
      <c r="FN29" s="7"/>
      <c r="FO29" s="7"/>
      <c r="FP29" s="7"/>
      <c r="FQ29" s="7"/>
      <c r="FR29" s="7"/>
      <c r="FS29" s="7"/>
      <c r="FT29" s="7"/>
      <c r="FU29" s="7"/>
      <c r="FV29" s="7"/>
      <c r="FW29" s="7"/>
      <c r="FX29" s="7"/>
      <c r="FY29" s="7"/>
      <c r="FZ29" s="7"/>
      <c r="GA29" s="7"/>
      <c r="GB29" s="7"/>
      <c r="GC29" s="7"/>
      <c r="GD29" s="7"/>
      <c r="GE29" s="7"/>
      <c r="GF29" s="7"/>
      <c r="GG29" s="7"/>
      <c r="GH29" s="7"/>
      <c r="GI29" s="7"/>
      <c r="GJ29" s="7"/>
      <c r="GK29" s="7"/>
      <c r="GL29" s="7"/>
      <c r="GM29" s="7"/>
      <c r="GN29" s="7"/>
      <c r="GO29" s="7"/>
      <c r="GP29" s="7"/>
      <c r="GQ29" s="7"/>
      <c r="GR29" s="7"/>
      <c r="GS29" s="7"/>
      <c r="GT29" s="7"/>
      <c r="GU29" s="7"/>
      <c r="GV29" s="7"/>
      <c r="GW29" s="7"/>
      <c r="GX29" s="7"/>
      <c r="GY29" s="7"/>
      <c r="GZ29" s="7"/>
      <c r="HA29" s="7"/>
      <c r="HB29" s="7"/>
      <c r="HC29" s="7"/>
      <c r="HD29" s="7"/>
      <c r="HE29" s="7"/>
      <c r="HF29" s="7"/>
      <c r="HG29" s="7"/>
      <c r="HH29" s="7"/>
      <c r="HI29" s="7"/>
      <c r="HJ29" s="7"/>
      <c r="HK29" s="7"/>
      <c r="HL29" s="7"/>
      <c r="HM29" s="7"/>
      <c r="HN29" s="7"/>
      <c r="HO29" s="7"/>
      <c r="HP29" s="7"/>
      <c r="HQ29" s="7"/>
      <c r="HR29" s="7"/>
      <c r="HS29" s="7"/>
      <c r="HT29" s="7"/>
      <c r="HU29" s="7"/>
      <c r="HV29" s="7"/>
      <c r="HW29" s="7"/>
      <c r="HX29" s="7"/>
      <c r="HY29" s="7"/>
      <c r="HZ29" s="7"/>
      <c r="IA29" s="7"/>
      <c r="IB29" s="7"/>
      <c r="IC29" s="7"/>
      <c r="ID29" s="7"/>
      <c r="IE29" s="7"/>
      <c r="IF29" s="7"/>
      <c r="IG29" s="7"/>
      <c r="IH29" s="7"/>
      <c r="II29" s="7"/>
      <c r="IJ29" s="7"/>
      <c r="IK29" s="7"/>
      <c r="IL29" s="7"/>
      <c r="IM29" s="7"/>
      <c r="IN29" s="7"/>
      <c r="IO29" s="7"/>
      <c r="IP29" s="7"/>
      <c r="IQ29" s="7"/>
      <c r="IR29" s="7"/>
    </row>
    <row r="30" customFormat="false" ht="20.25" hidden="false" customHeight="true" outlineLevel="0" collapsed="false">
      <c r="A30" s="120" t="str">
        <f aca="false">TEXT(B30,"TTTT")</f>
        <v>Donnerstag</v>
      </c>
      <c r="B30" s="132" t="n">
        <f aca="false">($A$19+ROW(B11)-1)*(MONTH(B29+1)=MONTH($A$19))</f>
        <v>43384</v>
      </c>
      <c r="C30" s="133"/>
      <c r="D30" s="134"/>
      <c r="E30" s="124" t="n">
        <f aca="false">IF(OR(A30="Samstag",A30="Sonntag",C30="UU"),"", IF(C30="SV",D30, IF(OR($E$15="",B30&lt;$E$15),IF($N$11=0,HLOOKUP($A30,$I$9:$M$10,2,0),IF($N$11=$F$10,HLOOKUP($A30,$I$9:$M$11,3,0),"FEHLER")), IF($N$15=0,HLOOKUP($A30,$I$13:$M$14,2,0),IF($N$15=$F$14,HLOOKUP($A30,$I$13:$M$15,3,0),"FEHLER")))))</f>
        <v>2</v>
      </c>
      <c r="F30" s="125"/>
      <c r="G30" s="125"/>
      <c r="H30" s="125"/>
      <c r="I30" s="126" t="n">
        <f aca="false">IF(OR(C30="K",C30="U",C30="F"),E30,IF(C30="SU",IF(H30="",D30,((V30-T30)-U30)+D30),IF(AND(H30="",E30=""),0,(V30-T30)-U30)))</f>
        <v>0</v>
      </c>
      <c r="J30" s="126" t="n">
        <f aca="false">IF(E30="",I30,I30-E30)</f>
        <v>-2</v>
      </c>
      <c r="K30" s="127" t="n">
        <f aca="false">SUM(K29,J30)</f>
        <v>-92</v>
      </c>
      <c r="L30" s="135"/>
      <c r="M30" s="135"/>
      <c r="N30" s="135"/>
      <c r="O30" s="135"/>
      <c r="P30" s="135"/>
      <c r="Q30" s="129" t="n">
        <f aca="false">IF($G$15=FALSE(),FALSE(),IF($B30&gt;=$E$15,TRUE(),FALSE()))</f>
        <v>0</v>
      </c>
      <c r="R30" s="129"/>
      <c r="S30" s="130" t="n">
        <f aca="false">IF(E30="",0,INT(E30)+((E30-INT(E30))/100*60))</f>
        <v>2</v>
      </c>
      <c r="T30" s="130" t="n">
        <f aca="false">IF(F30="",0,INT(F30)+((F30-INT(F30))*100/60))</f>
        <v>0</v>
      </c>
      <c r="U30" s="130" t="n">
        <f aca="false">IF(G30="",0,INT(G30)+((G30-INT(G30))*100/60))</f>
        <v>0</v>
      </c>
      <c r="V30" s="130" t="n">
        <f aca="false">IF(H30="",0,INT(H30)+((H30-INT(H30))*100/60))</f>
        <v>0</v>
      </c>
      <c r="W30" s="130" t="n">
        <f aca="false">IF(I30="","",INT(I30)+((I30-INT(I30))/100*60))</f>
        <v>0</v>
      </c>
      <c r="X30" s="130" t="n">
        <f aca="false">IF(J30="","",INT(J30)+((J30-INT(J30))/100*60))</f>
        <v>-2</v>
      </c>
      <c r="Y30" s="130" t="n">
        <f aca="false">IF(K30="","",INT(K30)+((K30-INT(K30))/100*60))</f>
        <v>-92</v>
      </c>
      <c r="Z30" s="130"/>
      <c r="AB30" s="136"/>
      <c r="AE30" s="131"/>
    </row>
    <row r="31" customFormat="false" ht="20.25" hidden="false" customHeight="true" outlineLevel="0" collapsed="false">
      <c r="A31" s="120" t="str">
        <f aca="false">TEXT(B31,"TTTT")</f>
        <v>Freitag</v>
      </c>
      <c r="B31" s="132" t="n">
        <f aca="false">($A$19+ROW(B12)-1)*(MONTH(B30+1)=MONTH($A$19))</f>
        <v>43385</v>
      </c>
      <c r="C31" s="133"/>
      <c r="D31" s="134"/>
      <c r="E31" s="124" t="n">
        <f aca="false">IF(OR(A31="Samstag",A31="Sonntag",C31="UU"),"", IF(C31="SV",D31, IF(OR($E$15="",B31&lt;$E$15),IF($N$11=0,HLOOKUP($A31,$I$9:$M$10,2,0),IF($N$11=$F$10,HLOOKUP($A31,$I$9:$M$11,3,0),"FEHLER")), IF($N$15=0,HLOOKUP($A31,$I$13:$M$14,2,0),IF($N$15=$F$14,HLOOKUP($A31,$I$13:$M$15,3,0),"FEHLER")))))</f>
        <v>2</v>
      </c>
      <c r="F31" s="125"/>
      <c r="G31" s="125"/>
      <c r="H31" s="125"/>
      <c r="I31" s="126" t="n">
        <f aca="false">IF(OR(C31="K",C31="U",C31="F"),E31,IF(C31="SU",IF(H31="",D31,((V31-T31)-U31)+D31),IF(AND(H31="",E31=""),0,(V31-T31)-U31)))</f>
        <v>0</v>
      </c>
      <c r="J31" s="126" t="n">
        <f aca="false">IF(E31="",I31,I31-E31)</f>
        <v>-2</v>
      </c>
      <c r="K31" s="127" t="n">
        <f aca="false">SUM(K30,J31)</f>
        <v>-94</v>
      </c>
      <c r="L31" s="135"/>
      <c r="M31" s="135"/>
      <c r="N31" s="135"/>
      <c r="O31" s="135"/>
      <c r="P31" s="135"/>
      <c r="Q31" s="129" t="n">
        <f aca="false">IF($G$15=FALSE(),FALSE(),IF($B31&gt;=$E$15,TRUE(),FALSE()))</f>
        <v>0</v>
      </c>
      <c r="R31" s="129"/>
      <c r="S31" s="130" t="n">
        <f aca="false">IF(E31="",0,INT(E31)+((E31-INT(E31))/100*60))</f>
        <v>2</v>
      </c>
      <c r="T31" s="130" t="n">
        <f aca="false">IF(F31="",0,INT(F31)+((F31-INT(F31))*100/60))</f>
        <v>0</v>
      </c>
      <c r="U31" s="130" t="n">
        <f aca="false">IF(G31="",0,INT(G31)+((G31-INT(G31))*100/60))</f>
        <v>0</v>
      </c>
      <c r="V31" s="130" t="n">
        <f aca="false">IF(H31="",0,INT(H31)+((H31-INT(H31))*100/60))</f>
        <v>0</v>
      </c>
      <c r="W31" s="130" t="n">
        <f aca="false">IF(I31="","",INT(I31)+((I31-INT(I31))/100*60))</f>
        <v>0</v>
      </c>
      <c r="X31" s="130" t="n">
        <f aca="false">IF(J31="","",INT(J31)+((J31-INT(J31))/100*60))</f>
        <v>-2</v>
      </c>
      <c r="Y31" s="130" t="n">
        <f aca="false">IF(K31="","",INT(K31)+((K31-INT(K31))/100*60))</f>
        <v>-94</v>
      </c>
      <c r="Z31" s="130"/>
      <c r="AE31" s="131"/>
    </row>
    <row r="32" customFormat="false" ht="20.25" hidden="false" customHeight="true" outlineLevel="0" collapsed="false">
      <c r="A32" s="120" t="str">
        <f aca="false">TEXT(B32,"TTTT")</f>
        <v>Samstag</v>
      </c>
      <c r="B32" s="132" t="n">
        <f aca="false">($A$19+ROW(B13)-1)*(MONTH(B31+1)=MONTH($A$19))</f>
        <v>43386</v>
      </c>
      <c r="C32" s="133"/>
      <c r="D32" s="134"/>
      <c r="E32" s="124" t="str">
        <f aca="false">IF(OR(A32="Samstag",A32="Sonntag",C32="UU"),"", IF(C32="SV",D32, IF(OR($E$15="",B32&lt;$E$15),IF($N$11=0,HLOOKUP($A32,$I$9:$M$10,2,0),IF($N$11=$F$10,HLOOKUP($A32,$I$9:$M$11,3,0),"FEHLER")), IF($N$15=0,HLOOKUP($A32,$I$13:$M$14,2,0),IF($N$15=$F$14,HLOOKUP($A32,$I$13:$M$15,3,0),"FEHLER")))))</f>
        <v/>
      </c>
      <c r="F32" s="125"/>
      <c r="G32" s="125"/>
      <c r="H32" s="125"/>
      <c r="I32" s="126" t="n">
        <f aca="false">IF(OR(C32="K",C32="U",C32="F"),E32,IF(C32="SU",IF(H32="",D32,((V32-T32)-U32)+D32),IF(AND(H32="",E32=""),0,(V32-T32)-U32)))</f>
        <v>0</v>
      </c>
      <c r="J32" s="126" t="n">
        <f aca="false">IF(E32="",I32,I32-E32)</f>
        <v>0</v>
      </c>
      <c r="K32" s="127" t="n">
        <f aca="false">SUM(K31,J32)</f>
        <v>-94</v>
      </c>
      <c r="L32" s="135"/>
      <c r="M32" s="135"/>
      <c r="N32" s="135"/>
      <c r="O32" s="135"/>
      <c r="P32" s="135"/>
      <c r="Q32" s="129" t="n">
        <f aca="false">IF($G$15=FALSE(),FALSE(),IF($B32&gt;=$E$15,TRUE(),FALSE()))</f>
        <v>0</v>
      </c>
      <c r="R32" s="129"/>
      <c r="S32" s="130" t="n">
        <f aca="false">IF(E32="",0,INT(E32)+((E32-INT(E32))/100*60))</f>
        <v>0</v>
      </c>
      <c r="T32" s="130" t="n">
        <f aca="false">IF(F32="",0,INT(F32)+((F32-INT(F32))*100/60))</f>
        <v>0</v>
      </c>
      <c r="U32" s="130" t="n">
        <f aca="false">IF(G32="",0,INT(G32)+((G32-INT(G32))*100/60))</f>
        <v>0</v>
      </c>
      <c r="V32" s="130" t="n">
        <f aca="false">IF(H32="",0,INT(H32)+((H32-INT(H32))*100/60))</f>
        <v>0</v>
      </c>
      <c r="W32" s="130" t="n">
        <f aca="false">IF(I32="","",INT(I32)+((I32-INT(I32))/100*60))</f>
        <v>0</v>
      </c>
      <c r="X32" s="130" t="n">
        <f aca="false">IF(J32="","",INT(J32)+((J32-INT(J32))/100*60))</f>
        <v>0</v>
      </c>
      <c r="Y32" s="130" t="n">
        <f aca="false">IF(K32="","",INT(K32)+((K32-INT(K32))/100*60))</f>
        <v>-94</v>
      </c>
      <c r="Z32" s="130"/>
      <c r="AE32" s="131"/>
    </row>
    <row r="33" customFormat="false" ht="20.25" hidden="false" customHeight="true" outlineLevel="0" collapsed="false">
      <c r="A33" s="120" t="str">
        <f aca="false">TEXT(B33,"TTTT")</f>
        <v>Sonntag</v>
      </c>
      <c r="B33" s="132" t="n">
        <f aca="false">($A$19+ROW(B14)-1)*(MONTH(B32+1)=MONTH($A$19))</f>
        <v>43387</v>
      </c>
      <c r="C33" s="133"/>
      <c r="D33" s="134"/>
      <c r="E33" s="124" t="str">
        <f aca="false">IF(OR(A33="Samstag",A33="Sonntag",C33="UU"),"", IF(C33="SV",D33, IF(OR($E$15="",B33&lt;$E$15),IF($N$11=0,HLOOKUP($A33,$I$9:$M$10,2,0),IF($N$11=$F$10,HLOOKUP($A33,$I$9:$M$11,3,0),"FEHLER")), IF($N$15=0,HLOOKUP($A33,$I$13:$M$14,2,0),IF($N$15=$F$14,HLOOKUP($A33,$I$13:$M$15,3,0),"FEHLER")))))</f>
        <v/>
      </c>
      <c r="F33" s="125"/>
      <c r="G33" s="125"/>
      <c r="H33" s="125"/>
      <c r="I33" s="126" t="n">
        <f aca="false">IF(OR(C33="K",C33="U",C33="F"),E33,IF(C33="SU",IF(H33="",D33,((V33-T33)-U33)+D33),IF(AND(H33="",E33=""),0,(V33-T33)-U33)))</f>
        <v>0</v>
      </c>
      <c r="J33" s="126" t="n">
        <f aca="false">IF(E33="",I33,I33-E33)</f>
        <v>0</v>
      </c>
      <c r="K33" s="127" t="n">
        <f aca="false">SUM(K32,J33)</f>
        <v>-94</v>
      </c>
      <c r="L33" s="135"/>
      <c r="M33" s="135"/>
      <c r="N33" s="135"/>
      <c r="O33" s="135"/>
      <c r="P33" s="135"/>
      <c r="Q33" s="129" t="n">
        <f aca="false">IF($G$15=FALSE(),FALSE(),IF($B33&gt;=$E$15,TRUE(),FALSE()))</f>
        <v>0</v>
      </c>
      <c r="R33" s="129"/>
      <c r="S33" s="130" t="n">
        <f aca="false">IF(E33="",0,INT(E33)+((E33-INT(E33))/100*60))</f>
        <v>0</v>
      </c>
      <c r="T33" s="130" t="n">
        <f aca="false">IF(F33="",0,INT(F33)+((F33-INT(F33))*100/60))</f>
        <v>0</v>
      </c>
      <c r="U33" s="130" t="n">
        <f aca="false">IF(G33="",0,INT(G33)+((G33-INT(G33))*100/60))</f>
        <v>0</v>
      </c>
      <c r="V33" s="130" t="n">
        <f aca="false">IF(H33="",0,INT(H33)+((H33-INT(H33))*100/60))</f>
        <v>0</v>
      </c>
      <c r="W33" s="130" t="n">
        <f aca="false">IF(I33="","",INT(I33)+((I33-INT(I33))/100*60))</f>
        <v>0</v>
      </c>
      <c r="X33" s="130" t="n">
        <f aca="false">IF(J33="","",INT(J33)+((J33-INT(J33))/100*60))</f>
        <v>0</v>
      </c>
      <c r="Y33" s="130" t="n">
        <f aca="false">IF(K33="","",INT(K33)+((K33-INT(K33))/100*60))</f>
        <v>-94</v>
      </c>
      <c r="Z33" s="130"/>
      <c r="AE33" s="131"/>
    </row>
    <row r="34" customFormat="false" ht="20.25" hidden="false" customHeight="true" outlineLevel="0" collapsed="false">
      <c r="A34" s="120" t="str">
        <f aca="false">TEXT(B34,"TTTT")</f>
        <v>Montag</v>
      </c>
      <c r="B34" s="132" t="n">
        <f aca="false">($A$19+ROW(B15)-1)*(MONTH(B33+1)=MONTH($A$19))</f>
        <v>43388</v>
      </c>
      <c r="C34" s="133"/>
      <c r="D34" s="134"/>
      <c r="E34" s="124" t="n">
        <f aca="false">IF(OR(A34="Samstag",A34="Sonntag",C34="UU"),"", IF(C34="SV",D34, IF(OR($E$15="",B34&lt;$E$15),IF($N$11=0,HLOOKUP($A34,$I$9:$M$10,2,0),IF($N$11=$F$10,HLOOKUP($A34,$I$9:$M$11,3,0),"FEHLER")), IF($N$15=0,HLOOKUP($A34,$I$13:$M$14,2,0),IF($N$15=$F$14,HLOOKUP($A34,$I$13:$M$15,3,0),"FEHLER")))))</f>
        <v>2</v>
      </c>
      <c r="F34" s="125"/>
      <c r="G34" s="125"/>
      <c r="H34" s="125"/>
      <c r="I34" s="126" t="n">
        <f aca="false">IF(OR(C34="K",C34="U",C34="F"),E34,IF(C34="SU",IF(H34="",D34,((V34-T34)-U34)+D34),IF(AND(H34="",E34=""),0,(V34-T34)-U34)))</f>
        <v>0</v>
      </c>
      <c r="J34" s="126" t="n">
        <f aca="false">IF(E34="",I34,I34-E34)</f>
        <v>-2</v>
      </c>
      <c r="K34" s="127" t="n">
        <f aca="false">SUM(K33,J34)</f>
        <v>-96</v>
      </c>
      <c r="L34" s="135"/>
      <c r="M34" s="135"/>
      <c r="N34" s="135"/>
      <c r="O34" s="135"/>
      <c r="P34" s="135"/>
      <c r="Q34" s="129" t="n">
        <f aca="false">IF($G$15=FALSE(),FALSE(),IF($B34&gt;=$E$15,TRUE(),FALSE()))</f>
        <v>0</v>
      </c>
      <c r="R34" s="129"/>
      <c r="S34" s="130" t="n">
        <f aca="false">IF(E34="",0,INT(E34)+((E34-INT(E34))/100*60))</f>
        <v>2</v>
      </c>
      <c r="T34" s="130" t="n">
        <f aca="false">IF(F34="",0,INT(F34)+((F34-INT(F34))*100/60))</f>
        <v>0</v>
      </c>
      <c r="U34" s="130" t="n">
        <f aca="false">IF(G34="",0,INT(G34)+((G34-INT(G34))*100/60))</f>
        <v>0</v>
      </c>
      <c r="V34" s="130" t="n">
        <f aca="false">IF(H34="",0,INT(H34)+((H34-INT(H34))*100/60))</f>
        <v>0</v>
      </c>
      <c r="W34" s="130" t="n">
        <f aca="false">IF(I34="","",INT(I34)+((I34-INT(I34))/100*60))</f>
        <v>0</v>
      </c>
      <c r="X34" s="130" t="n">
        <f aca="false">IF(J34="","",INT(J34)+((J34-INT(J34))/100*60))</f>
        <v>-2</v>
      </c>
      <c r="Y34" s="130" t="n">
        <f aca="false">IF(K34="","",INT(K34)+((K34-INT(K34))/100*60))</f>
        <v>-96</v>
      </c>
      <c r="Z34" s="130"/>
      <c r="AE34" s="131"/>
    </row>
    <row r="35" customFormat="false" ht="20.25" hidden="false" customHeight="true" outlineLevel="0" collapsed="false">
      <c r="A35" s="120" t="str">
        <f aca="false">TEXT(B35,"TTTT")</f>
        <v>Dienstag</v>
      </c>
      <c r="B35" s="132" t="n">
        <f aca="false">($A$19+ROW(B16)-1)*(MONTH(B34+1)=MONTH($A$19))</f>
        <v>43389</v>
      </c>
      <c r="C35" s="133"/>
      <c r="D35" s="134"/>
      <c r="E35" s="124" t="n">
        <f aca="false">IF(OR(A35="Samstag",A35="Sonntag",C35="UU"),"", IF(C35="SV",D35, IF(OR($E$15="",B35&lt;$E$15),IF($N$11=0,HLOOKUP($A35,$I$9:$M$10,2,0),IF($N$11=$F$10,HLOOKUP($A35,$I$9:$M$11,3,0),"FEHLER")), IF($N$15=0,HLOOKUP($A35,$I$13:$M$14,2,0),IF($N$15=$F$14,HLOOKUP($A35,$I$13:$M$15,3,0),"FEHLER")))))</f>
        <v>2</v>
      </c>
      <c r="F35" s="125"/>
      <c r="G35" s="125"/>
      <c r="H35" s="125"/>
      <c r="I35" s="126" t="n">
        <f aca="false">IF(OR(C35="K",C35="U",C35="F"),E35,IF(C35="SU",IF(H35="",D35,((V35-T35)-U35)+D35),IF(AND(H35="",E35=""),0,(V35-T35)-U35)))</f>
        <v>0</v>
      </c>
      <c r="J35" s="126" t="n">
        <f aca="false">IF(E35="",I35,I35-E35)</f>
        <v>-2</v>
      </c>
      <c r="K35" s="127" t="n">
        <f aca="false">SUM(K34,J35)</f>
        <v>-98</v>
      </c>
      <c r="L35" s="135"/>
      <c r="M35" s="135"/>
      <c r="N35" s="135"/>
      <c r="O35" s="135"/>
      <c r="P35" s="135"/>
      <c r="Q35" s="129" t="n">
        <f aca="false">IF($G$15=FALSE(),FALSE(),IF($B35&gt;=$E$15,TRUE(),FALSE()))</f>
        <v>0</v>
      </c>
      <c r="R35" s="129"/>
      <c r="S35" s="130" t="n">
        <f aca="false">IF(E35="",0,INT(E35)+((E35-INT(E35))/100*60))</f>
        <v>2</v>
      </c>
      <c r="T35" s="130" t="n">
        <f aca="false">IF(F35="",0,INT(F35)+((F35-INT(F35))*100/60))</f>
        <v>0</v>
      </c>
      <c r="U35" s="130" t="n">
        <f aca="false">IF(G35="",0,INT(G35)+((G35-INT(G35))*100/60))</f>
        <v>0</v>
      </c>
      <c r="V35" s="130" t="n">
        <f aca="false">IF(H35="",0,INT(H35)+((H35-INT(H35))*100/60))</f>
        <v>0</v>
      </c>
      <c r="W35" s="130" t="n">
        <f aca="false">IF(I35="","",INT(I35)+((I35-INT(I35))/100*60))</f>
        <v>0</v>
      </c>
      <c r="X35" s="130" t="n">
        <f aca="false">IF(J35="","",INT(J35)+((J35-INT(J35))/100*60))</f>
        <v>-2</v>
      </c>
      <c r="Y35" s="130" t="n">
        <f aca="false">IF(K35="","",INT(K35)+((K35-INT(K35))/100*60))</f>
        <v>-98</v>
      </c>
      <c r="Z35" s="130"/>
      <c r="AE35" s="131"/>
    </row>
    <row r="36" customFormat="false" ht="20.25" hidden="false" customHeight="true" outlineLevel="0" collapsed="false">
      <c r="A36" s="120" t="str">
        <f aca="false">TEXT(B36,"TTTT")</f>
        <v>Mittwoch</v>
      </c>
      <c r="B36" s="132" t="n">
        <f aca="false">($A$19+ROW(B17)-1)*(MONTH(B35+1)=MONTH($A$19))</f>
        <v>43390</v>
      </c>
      <c r="C36" s="133"/>
      <c r="D36" s="134"/>
      <c r="E36" s="124" t="n">
        <f aca="false">IF(OR(A36="Samstag",A36="Sonntag",C36="UU"),"", IF(C36="SV",D36, IF(OR($E$15="",B36&lt;$E$15),IF($N$11=0,HLOOKUP($A36,$I$9:$M$10,2,0),IF($N$11=$F$10,HLOOKUP($A36,$I$9:$M$11,3,0),"FEHLER")), IF($N$15=0,HLOOKUP($A36,$I$13:$M$14,2,0),IF($N$15=$F$14,HLOOKUP($A36,$I$13:$M$15,3,0),"FEHLER")))))</f>
        <v>2</v>
      </c>
      <c r="F36" s="125"/>
      <c r="G36" s="125"/>
      <c r="H36" s="125"/>
      <c r="I36" s="126" t="n">
        <f aca="false">IF(OR(C36="K",C36="U",C36="F"),E36,IF(C36="SU",IF(H36="",D36,((V36-T36)-U36)+D36),IF(AND(H36="",E36=""),0,(V36-T36)-U36)))</f>
        <v>0</v>
      </c>
      <c r="J36" s="126" t="n">
        <f aca="false">IF(E36="",I36,I36-E36)</f>
        <v>-2</v>
      </c>
      <c r="K36" s="127" t="n">
        <f aca="false">SUM(K35,J36)</f>
        <v>-100</v>
      </c>
      <c r="L36" s="135"/>
      <c r="M36" s="135"/>
      <c r="N36" s="135"/>
      <c r="O36" s="135"/>
      <c r="P36" s="135"/>
      <c r="Q36" s="129" t="n">
        <f aca="false">IF($G$15=FALSE(),FALSE(),IF($B36&gt;=$E$15,TRUE(),FALSE()))</f>
        <v>0</v>
      </c>
      <c r="R36" s="129"/>
      <c r="S36" s="130" t="n">
        <f aca="false">IF(E36="",0,INT(E36)+((E36-INT(E36))/100*60))</f>
        <v>2</v>
      </c>
      <c r="T36" s="130" t="n">
        <f aca="false">IF(F36="",0,INT(F36)+((F36-INT(F36))*100/60))</f>
        <v>0</v>
      </c>
      <c r="U36" s="130" t="n">
        <f aca="false">IF(G36="",0,INT(G36)+((G36-INT(G36))*100/60))</f>
        <v>0</v>
      </c>
      <c r="V36" s="130" t="n">
        <f aca="false">IF(H36="",0,INT(H36)+((H36-INT(H36))*100/60))</f>
        <v>0</v>
      </c>
      <c r="W36" s="130" t="n">
        <f aca="false">IF(I36="","",INT(I36)+((I36-INT(I36))/100*60))</f>
        <v>0</v>
      </c>
      <c r="X36" s="130" t="n">
        <f aca="false">IF(J36="","",INT(J36)+((J36-INT(J36))/100*60))</f>
        <v>-2</v>
      </c>
      <c r="Y36" s="130" t="n">
        <f aca="false">IF(K36="","",INT(K36)+((K36-INT(K36))/100*60))</f>
        <v>-100</v>
      </c>
      <c r="Z36" s="130"/>
      <c r="AE36" s="131"/>
    </row>
    <row r="37" customFormat="false" ht="20.25" hidden="false" customHeight="true" outlineLevel="0" collapsed="false">
      <c r="A37" s="120" t="str">
        <f aca="false">TEXT(B37,"TTTT")</f>
        <v>Donnerstag</v>
      </c>
      <c r="B37" s="132" t="n">
        <f aca="false">($A$19+ROW(B18)-1)*(MONTH(B36+1)=MONTH($A$19))</f>
        <v>43391</v>
      </c>
      <c r="C37" s="133"/>
      <c r="D37" s="134"/>
      <c r="E37" s="124" t="n">
        <f aca="false">IF(OR(A37="Samstag",A37="Sonntag",C37="UU"),"", IF(C37="SV",D37, IF(OR($E$15="",B37&lt;$E$15),IF($N$11=0,HLOOKUP($A37,$I$9:$M$10,2,0),IF($N$11=$F$10,HLOOKUP($A37,$I$9:$M$11,3,0),"FEHLER")), IF($N$15=0,HLOOKUP($A37,$I$13:$M$14,2,0),IF($N$15=$F$14,HLOOKUP($A37,$I$13:$M$15,3,0),"FEHLER")))))</f>
        <v>2</v>
      </c>
      <c r="F37" s="125"/>
      <c r="G37" s="125"/>
      <c r="H37" s="125"/>
      <c r="I37" s="126" t="n">
        <f aca="false">IF(OR(C37="K",C37="U",C37="F"),E37,IF(C37="SU",IF(H37="",D37,((V37-T37)-U37)+D37),IF(AND(H37="",E37=""),0,(V37-T37)-U37)))</f>
        <v>0</v>
      </c>
      <c r="J37" s="126" t="n">
        <f aca="false">IF(E37="",I37,I37-E37)</f>
        <v>-2</v>
      </c>
      <c r="K37" s="127" t="n">
        <f aca="false">SUM(K36,J37)</f>
        <v>-102</v>
      </c>
      <c r="L37" s="135"/>
      <c r="M37" s="135"/>
      <c r="N37" s="135"/>
      <c r="O37" s="135"/>
      <c r="P37" s="135"/>
      <c r="Q37" s="129" t="n">
        <f aca="false">IF($G$15=FALSE(),FALSE(),IF($B37&gt;=$E$15,TRUE(),FALSE()))</f>
        <v>0</v>
      </c>
      <c r="R37" s="129"/>
      <c r="S37" s="130" t="n">
        <f aca="false">IF(E37="",0,INT(E37)+((E37-INT(E37))/100*60))</f>
        <v>2</v>
      </c>
      <c r="T37" s="130" t="n">
        <f aca="false">IF(F37="",0,INT(F37)+((F37-INT(F37))*100/60))</f>
        <v>0</v>
      </c>
      <c r="U37" s="130" t="n">
        <f aca="false">IF(G37="",0,INT(G37)+((G37-INT(G37))*100/60))</f>
        <v>0</v>
      </c>
      <c r="V37" s="130" t="n">
        <f aca="false">IF(H37="",0,INT(H37)+((H37-INT(H37))*100/60))</f>
        <v>0</v>
      </c>
      <c r="W37" s="130" t="n">
        <f aca="false">IF(I37="","",INT(I37)+((I37-INT(I37))/100*60))</f>
        <v>0</v>
      </c>
      <c r="X37" s="130" t="n">
        <f aca="false">IF(J37="","",INT(J37)+((J37-INT(J37))/100*60))</f>
        <v>-2</v>
      </c>
      <c r="Y37" s="130" t="n">
        <f aca="false">IF(K37="","",INT(K37)+((K37-INT(K37))/100*60))</f>
        <v>-102</v>
      </c>
      <c r="Z37" s="130"/>
      <c r="AE37" s="131"/>
    </row>
    <row r="38" customFormat="false" ht="20.25" hidden="false" customHeight="true" outlineLevel="0" collapsed="false">
      <c r="A38" s="120" t="str">
        <f aca="false">TEXT(B38,"TTTT")</f>
        <v>Freitag</v>
      </c>
      <c r="B38" s="132" t="n">
        <f aca="false">($A$19+ROW(B19)-1)*(MONTH(B37+1)=MONTH($A$19))</f>
        <v>43392</v>
      </c>
      <c r="C38" s="133"/>
      <c r="D38" s="134"/>
      <c r="E38" s="124" t="n">
        <f aca="false">IF(OR(A38="Samstag",A38="Sonntag",C38="UU"),"", IF(C38="SV",D38, IF(OR($E$15="",B38&lt;$E$15),IF($N$11=0,HLOOKUP($A38,$I$9:$M$10,2,0),IF($N$11=$F$10,HLOOKUP($A38,$I$9:$M$11,3,0),"FEHLER")), IF($N$15=0,HLOOKUP($A38,$I$13:$M$14,2,0),IF($N$15=$F$14,HLOOKUP($A38,$I$13:$M$15,3,0),"FEHLER")))))</f>
        <v>2</v>
      </c>
      <c r="F38" s="125"/>
      <c r="G38" s="125"/>
      <c r="H38" s="125"/>
      <c r="I38" s="126" t="n">
        <f aca="false">IF(OR(C38="K",C38="U",C38="F"),E38,IF(C38="SU",IF(H38="",D38,((V38-T38)-U38)+D38),IF(AND(H38="",E38=""),0,(V38-T38)-U38)))</f>
        <v>0</v>
      </c>
      <c r="J38" s="126" t="n">
        <f aca="false">IF(E38="",I38,I38-E38)</f>
        <v>-2</v>
      </c>
      <c r="K38" s="127" t="n">
        <f aca="false">SUM(K37,J38)</f>
        <v>-104</v>
      </c>
      <c r="L38" s="135"/>
      <c r="M38" s="135"/>
      <c r="N38" s="135"/>
      <c r="O38" s="135"/>
      <c r="P38" s="135"/>
      <c r="Q38" s="129" t="n">
        <f aca="false">IF($G$15=FALSE(),FALSE(),IF($B38&gt;=$E$15,TRUE(),FALSE()))</f>
        <v>0</v>
      </c>
      <c r="R38" s="129"/>
      <c r="S38" s="130" t="n">
        <f aca="false">IF(E38="",0,INT(E38)+((E38-INT(E38))/100*60))</f>
        <v>2</v>
      </c>
      <c r="T38" s="130" t="n">
        <f aca="false">IF(F38="",0,INT(F38)+((F38-INT(F38))*100/60))</f>
        <v>0</v>
      </c>
      <c r="U38" s="130" t="n">
        <f aca="false">IF(G38="",0,INT(G38)+((G38-INT(G38))*100/60))</f>
        <v>0</v>
      </c>
      <c r="V38" s="130" t="n">
        <f aca="false">IF(H38="",0,INT(H38)+((H38-INT(H38))*100/60))</f>
        <v>0</v>
      </c>
      <c r="W38" s="130" t="n">
        <f aca="false">IF(I38="","",INT(I38)+((I38-INT(I38))/100*60))</f>
        <v>0</v>
      </c>
      <c r="X38" s="130" t="n">
        <f aca="false">IF(J38="","",INT(J38)+((J38-INT(J38))/100*60))</f>
        <v>-2</v>
      </c>
      <c r="Y38" s="130" t="n">
        <f aca="false">IF(K38="","",INT(K38)+((K38-INT(K38))/100*60))</f>
        <v>-104</v>
      </c>
      <c r="Z38" s="130"/>
      <c r="AE38" s="131"/>
    </row>
    <row r="39" customFormat="false" ht="20.25" hidden="false" customHeight="true" outlineLevel="0" collapsed="false">
      <c r="A39" s="120" t="str">
        <f aca="false">TEXT(B39,"TTTT")</f>
        <v>Samstag</v>
      </c>
      <c r="B39" s="132" t="n">
        <f aca="false">($A$19+ROW(B20)-1)*(MONTH(B38+1)=MONTH($A$19))</f>
        <v>43393</v>
      </c>
      <c r="C39" s="133"/>
      <c r="D39" s="134"/>
      <c r="E39" s="124" t="str">
        <f aca="false">IF(OR(A39="Samstag",A39="Sonntag",C39="UU"),"", IF(C39="SV",D39, IF(OR($E$15="",B39&lt;$E$15),IF($N$11=0,HLOOKUP($A39,$I$9:$M$10,2,0),IF($N$11=$F$10,HLOOKUP($A39,$I$9:$M$11,3,0),"FEHLER")), IF($N$15=0,HLOOKUP($A39,$I$13:$M$14,2,0),IF($N$15=$F$14,HLOOKUP($A39,$I$13:$M$15,3,0),"FEHLER")))))</f>
        <v/>
      </c>
      <c r="F39" s="125"/>
      <c r="G39" s="125"/>
      <c r="H39" s="125"/>
      <c r="I39" s="126" t="n">
        <f aca="false">IF(OR(C39="K",C39="U",C39="F"),E39,IF(C39="SU",IF(H39="",D39,((V39-T39)-U39)+D39),IF(AND(H39="",E39=""),0,(V39-T39)-U39)))</f>
        <v>0</v>
      </c>
      <c r="J39" s="126" t="n">
        <f aca="false">IF(E39="",I39,I39-E39)</f>
        <v>0</v>
      </c>
      <c r="K39" s="127" t="n">
        <f aca="false">SUM(K38,J39)</f>
        <v>-104</v>
      </c>
      <c r="L39" s="135"/>
      <c r="M39" s="135"/>
      <c r="N39" s="135"/>
      <c r="O39" s="135"/>
      <c r="P39" s="135"/>
      <c r="Q39" s="129" t="n">
        <f aca="false">IF($G$15=FALSE(),FALSE(),IF($B39&gt;=$E$15,TRUE(),FALSE()))</f>
        <v>0</v>
      </c>
      <c r="R39" s="129"/>
      <c r="S39" s="130" t="n">
        <f aca="false">IF(E39="",0,INT(E39)+((E39-INT(E39))/100*60))</f>
        <v>0</v>
      </c>
      <c r="T39" s="130" t="n">
        <f aca="false">IF(F39="",0,INT(F39)+((F39-INT(F39))*100/60))</f>
        <v>0</v>
      </c>
      <c r="U39" s="130" t="n">
        <f aca="false">IF(G39="",0,INT(G39)+((G39-INT(G39))*100/60))</f>
        <v>0</v>
      </c>
      <c r="V39" s="130" t="n">
        <f aca="false">IF(H39="",0,INT(H39)+((H39-INT(H39))*100/60))</f>
        <v>0</v>
      </c>
      <c r="W39" s="130" t="n">
        <f aca="false">IF(I39="","",INT(I39)+((I39-INT(I39))/100*60))</f>
        <v>0</v>
      </c>
      <c r="X39" s="130" t="n">
        <f aca="false">IF(J39="","",INT(J39)+((J39-INT(J39))/100*60))</f>
        <v>0</v>
      </c>
      <c r="Y39" s="130" t="n">
        <f aca="false">IF(K39="","",INT(K39)+((K39-INT(K39))/100*60))</f>
        <v>-104</v>
      </c>
      <c r="Z39" s="130"/>
      <c r="AE39" s="131"/>
    </row>
    <row r="40" customFormat="false" ht="20.25" hidden="false" customHeight="true" outlineLevel="0" collapsed="false">
      <c r="A40" s="120" t="str">
        <f aca="false">TEXT(B40,"TTTT")</f>
        <v>Sonntag</v>
      </c>
      <c r="B40" s="132" t="n">
        <f aca="false">($A$19+ROW(B21)-1)*(MONTH(B39+1)=MONTH($A$19))</f>
        <v>43394</v>
      </c>
      <c r="C40" s="133"/>
      <c r="D40" s="134"/>
      <c r="E40" s="124" t="str">
        <f aca="false">IF(OR(A40="Samstag",A40="Sonntag",C40="UU"),"", IF(C40="SV",D40, IF(OR($E$15="",B40&lt;$E$15),IF($N$11=0,HLOOKUP($A40,$I$9:$M$10,2,0),IF($N$11=$F$10,HLOOKUP($A40,$I$9:$M$11,3,0),"FEHLER")), IF($N$15=0,HLOOKUP($A40,$I$13:$M$14,2,0),IF($N$15=$F$14,HLOOKUP($A40,$I$13:$M$15,3,0),"FEHLER")))))</f>
        <v/>
      </c>
      <c r="F40" s="125"/>
      <c r="G40" s="125"/>
      <c r="H40" s="125"/>
      <c r="I40" s="126" t="n">
        <f aca="false">IF(OR(C40="K",C40="U",C40="F"),E40,IF(C40="SU",IF(H40="",D40,((V40-T40)-U40)+D40),IF(AND(H40="",E40=""),0,(V40-T40)-U40)))</f>
        <v>0</v>
      </c>
      <c r="J40" s="126" t="n">
        <f aca="false">IF(E40="",I40,I40-E40)</f>
        <v>0</v>
      </c>
      <c r="K40" s="127" t="n">
        <f aca="false">SUM(K39,J40)</f>
        <v>-104</v>
      </c>
      <c r="L40" s="135"/>
      <c r="M40" s="135"/>
      <c r="N40" s="135"/>
      <c r="O40" s="135"/>
      <c r="P40" s="135"/>
      <c r="Q40" s="129" t="n">
        <f aca="false">IF($G$15=FALSE(),FALSE(),IF($B40&gt;=$E$15,TRUE(),FALSE()))</f>
        <v>0</v>
      </c>
      <c r="R40" s="129"/>
      <c r="S40" s="130" t="n">
        <f aca="false">IF(E40="",0,INT(E40)+((E40-INT(E40))/100*60))</f>
        <v>0</v>
      </c>
      <c r="T40" s="130" t="n">
        <f aca="false">IF(F40="",0,INT(F40)+((F40-INT(F40))*100/60))</f>
        <v>0</v>
      </c>
      <c r="U40" s="130" t="n">
        <f aca="false">IF(G40="",0,INT(G40)+((G40-INT(G40))*100/60))</f>
        <v>0</v>
      </c>
      <c r="V40" s="130" t="n">
        <f aca="false">IF(H40="",0,INT(H40)+((H40-INT(H40))*100/60))</f>
        <v>0</v>
      </c>
      <c r="W40" s="130" t="n">
        <f aca="false">IF(I40="","",INT(I40)+((I40-INT(I40))/100*60))</f>
        <v>0</v>
      </c>
      <c r="X40" s="130" t="n">
        <f aca="false">IF(J40="","",INT(J40)+((J40-INT(J40))/100*60))</f>
        <v>0</v>
      </c>
      <c r="Y40" s="130" t="n">
        <f aca="false">IF(K40="","",INT(K40)+((K40-INT(K40))/100*60))</f>
        <v>-104</v>
      </c>
      <c r="Z40" s="130"/>
      <c r="AE40" s="131"/>
    </row>
    <row r="41" customFormat="false" ht="20.25" hidden="false" customHeight="true" outlineLevel="0" collapsed="false">
      <c r="A41" s="120" t="str">
        <f aca="false">TEXT(B41,"TTTT")</f>
        <v>Montag</v>
      </c>
      <c r="B41" s="132" t="n">
        <f aca="false">($A$19+ROW(B22)-1)*(MONTH(B40+1)=MONTH($A$19))</f>
        <v>43395</v>
      </c>
      <c r="C41" s="133"/>
      <c r="D41" s="134"/>
      <c r="E41" s="124" t="n">
        <f aca="false">IF(OR(A41="Samstag",A41="Sonntag",C41="UU"),"", IF(C41="SV",D41, IF(OR($E$15="",B41&lt;$E$15),IF($N$11=0,HLOOKUP($A41,$I$9:$M$10,2,0),IF($N$11=$F$10,HLOOKUP($A41,$I$9:$M$11,3,0),"FEHLER")), IF($N$15=0,HLOOKUP($A41,$I$13:$M$14,2,0),IF($N$15=$F$14,HLOOKUP($A41,$I$13:$M$15,3,0),"FEHLER")))))</f>
        <v>2</v>
      </c>
      <c r="F41" s="125"/>
      <c r="G41" s="125"/>
      <c r="H41" s="125"/>
      <c r="I41" s="126" t="n">
        <f aca="false">IF(OR(C41="K",C41="U",C41="F"),E41,IF(C41="SU",IF(H41="",D41,((V41-T41)-U41)+D41),IF(AND(H41="",E41=""),0,(V41-T41)-U41)))</f>
        <v>0</v>
      </c>
      <c r="J41" s="126" t="n">
        <f aca="false">IF(E41="",I41,I41-E41)</f>
        <v>-2</v>
      </c>
      <c r="K41" s="127" t="n">
        <f aca="false">SUM(K40,J41)</f>
        <v>-106</v>
      </c>
      <c r="L41" s="135"/>
      <c r="M41" s="135"/>
      <c r="N41" s="135"/>
      <c r="O41" s="135"/>
      <c r="P41" s="135"/>
      <c r="Q41" s="129" t="n">
        <f aca="false">IF($G$15=FALSE(),FALSE(),IF($B41&gt;=$E$15,TRUE(),FALSE()))</f>
        <v>0</v>
      </c>
      <c r="R41" s="129"/>
      <c r="S41" s="130" t="n">
        <f aca="false">IF(E41="",0,INT(E41)+((E41-INT(E41))/100*60))</f>
        <v>2</v>
      </c>
      <c r="T41" s="130" t="n">
        <f aca="false">IF(F41="",0,INT(F41)+((F41-INT(F41))*100/60))</f>
        <v>0</v>
      </c>
      <c r="U41" s="130" t="n">
        <f aca="false">IF(G41="",0,INT(G41)+((G41-INT(G41))*100/60))</f>
        <v>0</v>
      </c>
      <c r="V41" s="130" t="n">
        <f aca="false">IF(H41="",0,INT(H41)+((H41-INT(H41))*100/60))</f>
        <v>0</v>
      </c>
      <c r="W41" s="130" t="n">
        <f aca="false">IF(I41="","",INT(I41)+((I41-INT(I41))/100*60))</f>
        <v>0</v>
      </c>
      <c r="X41" s="130" t="n">
        <f aca="false">IF(J41="","",INT(J41)+((J41-INT(J41))/100*60))</f>
        <v>-2</v>
      </c>
      <c r="Y41" s="130" t="n">
        <f aca="false">IF(K41="","",INT(K41)+((K41-INT(K41))/100*60))</f>
        <v>-106</v>
      </c>
      <c r="Z41" s="130"/>
      <c r="AE41" s="131"/>
    </row>
    <row r="42" customFormat="false" ht="20.25" hidden="false" customHeight="true" outlineLevel="0" collapsed="false">
      <c r="A42" s="120" t="str">
        <f aca="false">TEXT(B42,"TTTT")</f>
        <v>Dienstag</v>
      </c>
      <c r="B42" s="132" t="n">
        <f aca="false">($A$19+ROW(B23)-1)*(MONTH(B41+1)=MONTH($A$19))</f>
        <v>43396</v>
      </c>
      <c r="C42" s="133"/>
      <c r="D42" s="134"/>
      <c r="E42" s="124" t="n">
        <f aca="false">IF(OR(A42="Samstag",A42="Sonntag",C42="UU"),"", IF(C42="SV",D42, IF(OR($E$15="",B42&lt;$E$15),IF($N$11=0,HLOOKUP($A42,$I$9:$M$10,2,0),IF($N$11=$F$10,HLOOKUP($A42,$I$9:$M$11,3,0),"FEHLER")), IF($N$15=0,HLOOKUP($A42,$I$13:$M$14,2,0),IF($N$15=$F$14,HLOOKUP($A42,$I$13:$M$15,3,0),"FEHLER")))))</f>
        <v>2</v>
      </c>
      <c r="F42" s="125"/>
      <c r="G42" s="125"/>
      <c r="H42" s="125"/>
      <c r="I42" s="126" t="n">
        <f aca="false">IF(OR(C42="K",C42="U",C42="F"),E42,IF(C42="SU",IF(H42="",D42,((V42-T42)-U42)+D42),IF(AND(H42="",E42=""),0,(V42-T42)-U42)))</f>
        <v>0</v>
      </c>
      <c r="J42" s="126" t="n">
        <f aca="false">IF(E42="",I42,I42-E42)</f>
        <v>-2</v>
      </c>
      <c r="K42" s="127" t="n">
        <f aca="false">SUM(K41,J42)</f>
        <v>-108</v>
      </c>
      <c r="L42" s="135"/>
      <c r="M42" s="135"/>
      <c r="N42" s="135"/>
      <c r="O42" s="135"/>
      <c r="P42" s="135"/>
      <c r="Q42" s="129" t="n">
        <f aca="false">IF($G$15=FALSE(),FALSE(),IF($B42&gt;=$E$15,TRUE(),FALSE()))</f>
        <v>0</v>
      </c>
      <c r="R42" s="129"/>
      <c r="S42" s="130" t="n">
        <f aca="false">IF(E42="",0,INT(E42)+((E42-INT(E42))/100*60))</f>
        <v>2</v>
      </c>
      <c r="T42" s="130" t="n">
        <f aca="false">IF(F42="",0,INT(F42)+((F42-INT(F42))*100/60))</f>
        <v>0</v>
      </c>
      <c r="U42" s="130" t="n">
        <f aca="false">IF(G42="",0,INT(G42)+((G42-INT(G42))*100/60))</f>
        <v>0</v>
      </c>
      <c r="V42" s="130" t="n">
        <f aca="false">IF(H42="",0,INT(H42)+((H42-INT(H42))*100/60))</f>
        <v>0</v>
      </c>
      <c r="W42" s="130" t="n">
        <f aca="false">IF(I42="","",INT(I42)+((I42-INT(I42))/100*60))</f>
        <v>0</v>
      </c>
      <c r="X42" s="130" t="n">
        <f aca="false">IF(J42="","",INT(J42)+((J42-INT(J42))/100*60))</f>
        <v>-2</v>
      </c>
      <c r="Y42" s="130" t="n">
        <f aca="false">IF(K42="","",INT(K42)+((K42-INT(K42))/100*60))</f>
        <v>-108</v>
      </c>
      <c r="Z42" s="130"/>
      <c r="AE42" s="131"/>
    </row>
    <row r="43" customFormat="false" ht="20.25" hidden="false" customHeight="true" outlineLevel="0" collapsed="false">
      <c r="A43" s="120" t="str">
        <f aca="false">TEXT(B43,"TTTT")</f>
        <v>Mittwoch</v>
      </c>
      <c r="B43" s="132" t="n">
        <f aca="false">($A$19+ROW(B24)-1)*(MONTH(B42+1)=MONTH($A$19))</f>
        <v>43397</v>
      </c>
      <c r="C43" s="133"/>
      <c r="D43" s="134"/>
      <c r="E43" s="124" t="n">
        <f aca="false">IF(OR(A43="Samstag",A43="Sonntag",C43="UU"),"", IF(C43="SV",D43, IF(OR($E$15="",B43&lt;$E$15),IF($N$11=0,HLOOKUP($A43,$I$9:$M$10,2,0),IF($N$11=$F$10,HLOOKUP($A43,$I$9:$M$11,3,0),"FEHLER")), IF($N$15=0,HLOOKUP($A43,$I$13:$M$14,2,0),IF($N$15=$F$14,HLOOKUP($A43,$I$13:$M$15,3,0),"FEHLER")))))</f>
        <v>2</v>
      </c>
      <c r="F43" s="125"/>
      <c r="G43" s="125"/>
      <c r="H43" s="125"/>
      <c r="I43" s="126" t="n">
        <f aca="false">IF(OR(C43="K",C43="U",C43="F"),E43,IF(C43="SU",IF(H43="",D43,((V43-T43)-U43)+D43),IF(AND(H43="",E43=""),0,(V43-T43)-U43)))</f>
        <v>0</v>
      </c>
      <c r="J43" s="126" t="n">
        <f aca="false">IF(E43="",I43,I43-E43)</f>
        <v>-2</v>
      </c>
      <c r="K43" s="127" t="n">
        <f aca="false">SUM(K42,J43)</f>
        <v>-110</v>
      </c>
      <c r="L43" s="135"/>
      <c r="M43" s="135"/>
      <c r="N43" s="135"/>
      <c r="O43" s="135"/>
      <c r="P43" s="135"/>
      <c r="Q43" s="129" t="n">
        <f aca="false">IF($G$15=FALSE(),FALSE(),IF($B43&gt;=$E$15,TRUE(),FALSE()))</f>
        <v>0</v>
      </c>
      <c r="R43" s="129"/>
      <c r="S43" s="130" t="n">
        <f aca="false">IF(E43="",0,INT(E43)+((E43-INT(E43))/100*60))</f>
        <v>2</v>
      </c>
      <c r="T43" s="130" t="n">
        <f aca="false">IF(F43="",0,INT(F43)+((F43-INT(F43))*100/60))</f>
        <v>0</v>
      </c>
      <c r="U43" s="130" t="n">
        <f aca="false">IF(G43="",0,INT(G43)+((G43-INT(G43))*100/60))</f>
        <v>0</v>
      </c>
      <c r="V43" s="130" t="n">
        <f aca="false">IF(H43="",0,INT(H43)+((H43-INT(H43))*100/60))</f>
        <v>0</v>
      </c>
      <c r="W43" s="130" t="n">
        <f aca="false">IF(I43="","",INT(I43)+((I43-INT(I43))/100*60))</f>
        <v>0</v>
      </c>
      <c r="X43" s="130" t="n">
        <f aca="false">IF(J43="","",INT(J43)+((J43-INT(J43))/100*60))</f>
        <v>-2</v>
      </c>
      <c r="Y43" s="130" t="n">
        <f aca="false">IF(K43="","",INT(K43)+((K43-INT(K43))/100*60))</f>
        <v>-110</v>
      </c>
      <c r="Z43" s="130"/>
      <c r="AE43" s="131"/>
    </row>
    <row r="44" customFormat="false" ht="20.25" hidden="false" customHeight="true" outlineLevel="0" collapsed="false">
      <c r="A44" s="120" t="str">
        <f aca="false">TEXT(B44,"TTTT")</f>
        <v>Donnerstag</v>
      </c>
      <c r="B44" s="132" t="n">
        <f aca="false">($A$19+ROW(B25)-1)*(MONTH(B43+1)=MONTH($A$19))</f>
        <v>43398</v>
      </c>
      <c r="C44" s="133"/>
      <c r="D44" s="134"/>
      <c r="E44" s="124" t="n">
        <f aca="false">IF(OR(A44="Samstag",A44="Sonntag",C44="UU"),"", IF(C44="SV",D44, IF(OR($E$15="",B44&lt;$E$15),IF($N$11=0,HLOOKUP($A44,$I$9:$M$10,2,0),IF($N$11=$F$10,HLOOKUP($A44,$I$9:$M$11,3,0),"FEHLER")), IF($N$15=0,HLOOKUP($A44,$I$13:$M$14,2,0),IF($N$15=$F$14,HLOOKUP($A44,$I$13:$M$15,3,0),"FEHLER")))))</f>
        <v>2</v>
      </c>
      <c r="F44" s="125"/>
      <c r="G44" s="125"/>
      <c r="H44" s="125"/>
      <c r="I44" s="126" t="n">
        <f aca="false">IF(OR(C44="K",C44="U",C44="F"),E44,IF(C44="SU",IF(H44="",D44,((V44-T44)-U44)+D44),IF(AND(H44="",E44=""),0,(V44-T44)-U44)))</f>
        <v>0</v>
      </c>
      <c r="J44" s="126" t="n">
        <f aca="false">IF(E44="",I44,I44-E44)</f>
        <v>-2</v>
      </c>
      <c r="K44" s="127" t="n">
        <f aca="false">SUM(K43,J44)</f>
        <v>-112</v>
      </c>
      <c r="L44" s="135"/>
      <c r="M44" s="135"/>
      <c r="N44" s="135"/>
      <c r="O44" s="135"/>
      <c r="P44" s="135"/>
      <c r="Q44" s="129" t="n">
        <f aca="false">IF($G$15=FALSE(),FALSE(),IF($B44&gt;=$E$15,TRUE(),FALSE()))</f>
        <v>0</v>
      </c>
      <c r="R44" s="129"/>
      <c r="S44" s="130" t="n">
        <f aca="false">IF(E44="",0,INT(E44)+((E44-INT(E44))/100*60))</f>
        <v>2</v>
      </c>
      <c r="T44" s="130" t="n">
        <f aca="false">IF(F44="",0,INT(F44)+((F44-INT(F44))*100/60))</f>
        <v>0</v>
      </c>
      <c r="U44" s="130" t="n">
        <f aca="false">IF(G44="",0,INT(G44)+((G44-INT(G44))*100/60))</f>
        <v>0</v>
      </c>
      <c r="V44" s="130" t="n">
        <f aca="false">IF(H44="",0,INT(H44)+((H44-INT(H44))*100/60))</f>
        <v>0</v>
      </c>
      <c r="W44" s="130" t="n">
        <f aca="false">IF(I44="","",INT(I44)+((I44-INT(I44))/100*60))</f>
        <v>0</v>
      </c>
      <c r="X44" s="130" t="n">
        <f aca="false">IF(J44="","",INT(J44)+((J44-INT(J44))/100*60))</f>
        <v>-2</v>
      </c>
      <c r="Y44" s="130" t="n">
        <f aca="false">IF(K44="","",INT(K44)+((K44-INT(K44))/100*60))</f>
        <v>-112</v>
      </c>
      <c r="Z44" s="130"/>
      <c r="AE44" s="131"/>
    </row>
    <row r="45" customFormat="false" ht="20.25" hidden="false" customHeight="true" outlineLevel="0" collapsed="false">
      <c r="A45" s="120" t="str">
        <f aca="false">TEXT(B45,"TTTT")</f>
        <v>Freitag</v>
      </c>
      <c r="B45" s="132" t="n">
        <f aca="false">($A$19+ROW(B26)-1)*(MONTH(B44+1)=MONTH($A$19))</f>
        <v>43399</v>
      </c>
      <c r="C45" s="133"/>
      <c r="D45" s="134"/>
      <c r="E45" s="124" t="n">
        <f aca="false">IF(OR(A45="Samstag",A45="Sonntag",C45="UU"),"", IF(C45="SV",D45, IF(OR($E$15="",B45&lt;$E$15),IF($N$11=0,HLOOKUP($A45,$I$9:$M$10,2,0),IF($N$11=$F$10,HLOOKUP($A45,$I$9:$M$11,3,0),"FEHLER")), IF($N$15=0,HLOOKUP($A45,$I$13:$M$14,2,0),IF($N$15=$F$14,HLOOKUP($A45,$I$13:$M$15,3,0),"FEHLER")))))</f>
        <v>2</v>
      </c>
      <c r="F45" s="125"/>
      <c r="G45" s="125"/>
      <c r="H45" s="125"/>
      <c r="I45" s="126" t="n">
        <f aca="false">IF(OR(C45="K",C45="U",C45="F"),E45,IF(C45="SU",IF(H45="",D45,((V45-T45)-U45)+D45),IF(AND(H45="",E45=""),0,(V45-T45)-U45)))</f>
        <v>0</v>
      </c>
      <c r="J45" s="126" t="n">
        <f aca="false">IF(E45="",I45,I45-E45)</f>
        <v>-2</v>
      </c>
      <c r="K45" s="127" t="n">
        <f aca="false">SUM(K44,J45)</f>
        <v>-114</v>
      </c>
      <c r="L45" s="135"/>
      <c r="M45" s="135"/>
      <c r="N45" s="135"/>
      <c r="O45" s="135"/>
      <c r="P45" s="135"/>
      <c r="Q45" s="129" t="n">
        <f aca="false">IF($G$15=FALSE(),FALSE(),IF($B45&gt;=$E$15,TRUE(),FALSE()))</f>
        <v>0</v>
      </c>
      <c r="R45" s="129"/>
      <c r="S45" s="130" t="n">
        <f aca="false">IF(E45="",0,INT(E45)+((E45-INT(E45))/100*60))</f>
        <v>2</v>
      </c>
      <c r="T45" s="130" t="n">
        <f aca="false">IF(F45="",0,INT(F45)+((F45-INT(F45))*100/60))</f>
        <v>0</v>
      </c>
      <c r="U45" s="130" t="n">
        <f aca="false">IF(G45="",0,INT(G45)+((G45-INT(G45))*100/60))</f>
        <v>0</v>
      </c>
      <c r="V45" s="130" t="n">
        <f aca="false">IF(H45="",0,INT(H45)+((H45-INT(H45))*100/60))</f>
        <v>0</v>
      </c>
      <c r="W45" s="130" t="n">
        <f aca="false">IF(I45="","",INT(I45)+((I45-INT(I45))/100*60))</f>
        <v>0</v>
      </c>
      <c r="X45" s="130" t="n">
        <f aca="false">IF(J45="","",INT(J45)+((J45-INT(J45))/100*60))</f>
        <v>-2</v>
      </c>
      <c r="Y45" s="130" t="n">
        <f aca="false">IF(K45="","",INT(K45)+((K45-INT(K45))/100*60))</f>
        <v>-114</v>
      </c>
      <c r="Z45" s="130"/>
      <c r="AE45" s="131"/>
    </row>
    <row r="46" customFormat="false" ht="20.25" hidden="false" customHeight="true" outlineLevel="0" collapsed="false">
      <c r="A46" s="120" t="str">
        <f aca="false">TEXT(B46,"TTTT")</f>
        <v>Samstag</v>
      </c>
      <c r="B46" s="132" t="n">
        <f aca="false">($A$19+ROW(B27)-1)*(MONTH(B45+1)=MONTH($A$19))</f>
        <v>43400</v>
      </c>
      <c r="C46" s="133"/>
      <c r="D46" s="134"/>
      <c r="E46" s="124" t="str">
        <f aca="false">IF(OR(A46="Samstag",A46="Sonntag",C46="UU"),"", IF(C46="SV",D46, IF(OR($E$15="",B46&lt;$E$15),IF($N$11=0,HLOOKUP($A46,$I$9:$M$10,2,0),IF($N$11=$F$10,HLOOKUP($A46,$I$9:$M$11,3,0),"FEHLER")), IF($N$15=0,HLOOKUP($A46,$I$13:$M$14,2,0),IF($N$15=$F$14,HLOOKUP($A46,$I$13:$M$15,3,0),"FEHLER")))))</f>
        <v/>
      </c>
      <c r="F46" s="125"/>
      <c r="G46" s="125"/>
      <c r="H46" s="125"/>
      <c r="I46" s="126" t="n">
        <f aca="false">IF(OR(C46="K",C46="U",C46="F"),E46,IF(C46="SU",IF(H46="",D46,((V46-T46)-U46)+D46),IF(AND(H46="",E46=""),0,(V46-T46)-U46)))</f>
        <v>0</v>
      </c>
      <c r="J46" s="126" t="n">
        <f aca="false">IF(E46="",I46,I46-E46)</f>
        <v>0</v>
      </c>
      <c r="K46" s="127" t="n">
        <f aca="false">SUM(K45,J46)</f>
        <v>-114</v>
      </c>
      <c r="L46" s="135"/>
      <c r="M46" s="135"/>
      <c r="N46" s="135"/>
      <c r="O46" s="135"/>
      <c r="P46" s="135"/>
      <c r="Q46" s="129" t="n">
        <f aca="false">IF($G$15=FALSE(),FALSE(),IF($B46&gt;=$E$15,TRUE(),FALSE()))</f>
        <v>0</v>
      </c>
      <c r="R46" s="129"/>
      <c r="S46" s="130" t="n">
        <f aca="false">IF(E46="",0,INT(E46)+((E46-INT(E46))/100*60))</f>
        <v>0</v>
      </c>
      <c r="T46" s="130" t="n">
        <f aca="false">IF(F46="",0,INT(F46)+((F46-INT(F46))*100/60))</f>
        <v>0</v>
      </c>
      <c r="U46" s="130" t="n">
        <f aca="false">IF(G46="",0,INT(G46)+((G46-INT(G46))*100/60))</f>
        <v>0</v>
      </c>
      <c r="V46" s="130" t="n">
        <f aca="false">IF(H46="",0,INT(H46)+((H46-INT(H46))*100/60))</f>
        <v>0</v>
      </c>
      <c r="W46" s="130" t="n">
        <f aca="false">IF(I46="","",INT(I46)+((I46-INT(I46))/100*60))</f>
        <v>0</v>
      </c>
      <c r="X46" s="130" t="n">
        <f aca="false">IF(J46="","",INT(J46)+((J46-INT(J46))/100*60))</f>
        <v>0</v>
      </c>
      <c r="Y46" s="130" t="n">
        <f aca="false">IF(K46="","",INT(K46)+((K46-INT(K46))/100*60))</f>
        <v>-114</v>
      </c>
      <c r="Z46" s="130"/>
      <c r="AE46" s="131"/>
    </row>
    <row r="47" customFormat="false" ht="20.25" hidden="false" customHeight="true" outlineLevel="0" collapsed="false">
      <c r="A47" s="120" t="str">
        <f aca="false">TEXT(B47,"TTTT")</f>
        <v>Sonntag</v>
      </c>
      <c r="B47" s="132" t="n">
        <f aca="false">($A$19+ROW(B28)-1)*(MONTH(B46+1)=MONTH($A$19))</f>
        <v>43401</v>
      </c>
      <c r="C47" s="133"/>
      <c r="D47" s="134"/>
      <c r="E47" s="124" t="str">
        <f aca="false">IF(OR(A47="Samstag",A47="Sonntag",C47="UU"),"", IF(C47="SV",D47, IF(OR($E$15="",B47&lt;$E$15),IF($N$11=0,HLOOKUP($A47,$I$9:$M$10,2,0),IF($N$11=$F$10,HLOOKUP($A47,$I$9:$M$11,3,0),"FEHLER")), IF($N$15=0,HLOOKUP($A47,$I$13:$M$14,2,0),IF($N$15=$F$14,HLOOKUP($A47,$I$13:$M$15,3,0),"FEHLER")))))</f>
        <v/>
      </c>
      <c r="F47" s="125"/>
      <c r="G47" s="125"/>
      <c r="H47" s="125"/>
      <c r="I47" s="126" t="n">
        <f aca="false">IF(OR(C47="K",C47="U",C47="F"),E47,IF(C47="SU",IF(H47="",D47,((V47-T47)-U47)+D47),IF(AND(H47="",E47=""),0,(V47-T47)-U47)))</f>
        <v>0</v>
      </c>
      <c r="J47" s="126" t="n">
        <f aca="false">IF(E47="",I47,I47-E47)</f>
        <v>0</v>
      </c>
      <c r="K47" s="127" t="n">
        <f aca="false">SUM(K46,J47)</f>
        <v>-114</v>
      </c>
      <c r="L47" s="135"/>
      <c r="M47" s="135"/>
      <c r="N47" s="135"/>
      <c r="O47" s="135"/>
      <c r="P47" s="135"/>
      <c r="Q47" s="129" t="n">
        <f aca="false">IF($G$15=FALSE(),FALSE(),IF($B47&gt;=$E$15,TRUE(),FALSE()))</f>
        <v>0</v>
      </c>
      <c r="R47" s="129"/>
      <c r="S47" s="130" t="n">
        <f aca="false">IF(E47="",0,INT(E47)+((E47-INT(E47))/100*60))</f>
        <v>0</v>
      </c>
      <c r="T47" s="130" t="n">
        <f aca="false">IF(F47="",0,INT(F47)+((F47-INT(F47))*100/60))</f>
        <v>0</v>
      </c>
      <c r="U47" s="130" t="n">
        <f aca="false">IF(G47="",0,INT(G47)+((G47-INT(G47))*100/60))</f>
        <v>0</v>
      </c>
      <c r="V47" s="130" t="n">
        <f aca="false">IF(H47="",0,INT(H47)+((H47-INT(H47))*100/60))</f>
        <v>0</v>
      </c>
      <c r="W47" s="130" t="n">
        <f aca="false">IF(I47="","",INT(I47)+((I47-INT(I47))/100*60))</f>
        <v>0</v>
      </c>
      <c r="X47" s="130" t="n">
        <f aca="false">IF(J47="","",INT(J47)+((J47-INT(J47))/100*60))</f>
        <v>0</v>
      </c>
      <c r="Y47" s="130" t="n">
        <f aca="false">IF(K47="","",INT(K47)+((K47-INT(K47))/100*60))</f>
        <v>-114</v>
      </c>
      <c r="Z47" s="130"/>
      <c r="AE47" s="131"/>
    </row>
    <row r="48" customFormat="false" ht="20.25" hidden="false" customHeight="true" outlineLevel="0" collapsed="false">
      <c r="A48" s="120" t="str">
        <f aca="false">TEXT(B48,"TTTT")</f>
        <v>Montag</v>
      </c>
      <c r="B48" s="132" t="n">
        <f aca="false">($A$19+ROW(B29)-1)*(MONTH(B47+1)=MONTH($A$19))</f>
        <v>43402</v>
      </c>
      <c r="C48" s="133"/>
      <c r="D48" s="134"/>
      <c r="E48" s="124" t="n">
        <f aca="false">IF(OR(A48="Samstag",A48="Sonntag",C48="UU"),"", IF(C48="SV",D48, IF(OR($E$15="",B48&lt;$E$15),IF($N$11=0,HLOOKUP($A48,$I$9:$M$10,2,0),IF($N$11=$F$10,HLOOKUP($A48,$I$9:$M$11,3,0),"FEHLER")), IF($N$15=0,HLOOKUP($A48,$I$13:$M$14,2,0),IF($N$15=$F$14,HLOOKUP($A48,$I$13:$M$15,3,0),"FEHLER")))))</f>
        <v>2</v>
      </c>
      <c r="F48" s="125"/>
      <c r="G48" s="125"/>
      <c r="H48" s="125"/>
      <c r="I48" s="126" t="n">
        <f aca="false">IF(OR(C48="K",C48="U",C48="F"),E48,IF(C48="SU",IF(H48="",D48,((V48-T48)-U48)+D48),IF(AND(H48="",E48=""),0,(V48-T48)-U48)))</f>
        <v>0</v>
      </c>
      <c r="J48" s="126" t="n">
        <f aca="false">IF(E48="",I48,I48-E48)</f>
        <v>-2</v>
      </c>
      <c r="K48" s="127" t="n">
        <f aca="false">SUM(K47,J48)</f>
        <v>-116</v>
      </c>
      <c r="L48" s="135"/>
      <c r="M48" s="135"/>
      <c r="N48" s="135"/>
      <c r="O48" s="135"/>
      <c r="P48" s="135"/>
      <c r="Q48" s="129" t="n">
        <f aca="false">IF($G$15=FALSE(),FALSE(),IF($B48&gt;=$E$15,TRUE(),FALSE()))</f>
        <v>0</v>
      </c>
      <c r="R48" s="129"/>
      <c r="S48" s="130" t="n">
        <f aca="false">IF(E48="",0,INT(E48)+((E48-INT(E48))/100*60))</f>
        <v>2</v>
      </c>
      <c r="T48" s="130" t="n">
        <f aca="false">IF(F48="",0,INT(F48)+((F48-INT(F48))*100/60))</f>
        <v>0</v>
      </c>
      <c r="U48" s="130" t="n">
        <f aca="false">IF(G48="",0,INT(G48)+((G48-INT(G48))*100/60))</f>
        <v>0</v>
      </c>
      <c r="V48" s="130" t="n">
        <f aca="false">IF(H48="",0,INT(H48)+((H48-INT(H48))*100/60))</f>
        <v>0</v>
      </c>
      <c r="W48" s="130" t="n">
        <f aca="false">IF(I48="","",INT(I48)+((I48-INT(I48))/100*60))</f>
        <v>0</v>
      </c>
      <c r="X48" s="130" t="n">
        <f aca="false">IF(J48="","",INT(J48)+((J48-INT(J48))/100*60))</f>
        <v>-2</v>
      </c>
      <c r="Y48" s="130" t="n">
        <f aca="false">IF(K48="","",INT(K48)+((K48-INT(K48))/100*60))</f>
        <v>-116</v>
      </c>
      <c r="Z48" s="130"/>
      <c r="AE48" s="131"/>
    </row>
    <row r="49" customFormat="false" ht="20.25" hidden="false" customHeight="true" outlineLevel="0" collapsed="false">
      <c r="A49" s="120" t="str">
        <f aca="false">TEXT(B49,"TTTT")</f>
        <v>Dienstag</v>
      </c>
      <c r="B49" s="132" t="n">
        <f aca="false">($A$19+ROW(B30)-1)*(MONTH(B48+1)=MONTH($A$19))</f>
        <v>43403</v>
      </c>
      <c r="C49" s="133"/>
      <c r="D49" s="134"/>
      <c r="E49" s="124" t="n">
        <f aca="false">IF(OR(A49="Samstag",A49="Sonntag",C49="UU"),"", IF(C49="SV",D49, IF(OR($E$15="",B49&lt;$E$15),IF($N$11=0,HLOOKUP($A49,$I$9:$M$10,2,0),IF($N$11=$F$10,HLOOKUP($A49,$I$9:$M$11,3,0),"FEHLER")), IF($N$15=0,HLOOKUP($A49,$I$13:$M$14,2,0),IF($N$15=$F$14,HLOOKUP($A49,$I$13:$M$15,3,0),"FEHLER")))))</f>
        <v>2</v>
      </c>
      <c r="F49" s="125"/>
      <c r="G49" s="125"/>
      <c r="H49" s="125"/>
      <c r="I49" s="126" t="n">
        <f aca="false">IF(OR(C49="K",C49="U",C49="F"),E49,IF(C49="SU",IF(H49="",D49,((V49-T49)-U49)+D49),IF(AND(H49="",E49=""),0,(V49-T49)-U49)))</f>
        <v>0</v>
      </c>
      <c r="J49" s="126" t="n">
        <f aca="false">IF(E49="",I49,I49-E49)</f>
        <v>-2</v>
      </c>
      <c r="K49" s="127" t="n">
        <f aca="false">SUM(K48,J49)</f>
        <v>-118</v>
      </c>
      <c r="L49" s="135"/>
      <c r="M49" s="135"/>
      <c r="N49" s="135"/>
      <c r="O49" s="135"/>
      <c r="P49" s="135"/>
      <c r="Q49" s="129" t="n">
        <f aca="false">IF($G$15=FALSE(),FALSE(),IF($B49&gt;=$E$15,TRUE(),FALSE()))</f>
        <v>0</v>
      </c>
      <c r="R49" s="129"/>
      <c r="S49" s="130" t="n">
        <f aca="false">IF(E49="",0,INT(E49)+((E49-INT(E49))/100*60))</f>
        <v>2</v>
      </c>
      <c r="T49" s="130" t="n">
        <f aca="false">IF(F49="",0,INT(F49)+((F49-INT(F49))*100/60))</f>
        <v>0</v>
      </c>
      <c r="U49" s="130" t="n">
        <f aca="false">IF(G49="",0,INT(G49)+((G49-INT(G49))*100/60))</f>
        <v>0</v>
      </c>
      <c r="V49" s="130" t="n">
        <f aca="false">IF(H49="",0,INT(H49)+((H49-INT(H49))*100/60))</f>
        <v>0</v>
      </c>
      <c r="W49" s="130" t="n">
        <f aca="false">IF(I49="","",INT(I49)+((I49-INT(I49))/100*60))</f>
        <v>0</v>
      </c>
      <c r="X49" s="130" t="n">
        <f aca="false">IF(J49="","",INT(J49)+((J49-INT(J49))/100*60))</f>
        <v>-2</v>
      </c>
      <c r="Y49" s="130" t="n">
        <f aca="false">IF(K49="","",INT(K49)+((K49-INT(K49))/100*60))</f>
        <v>-118</v>
      </c>
      <c r="Z49" s="130"/>
      <c r="AE49" s="131"/>
    </row>
    <row r="50" customFormat="false" ht="20.25" hidden="false" customHeight="true" outlineLevel="0" collapsed="false">
      <c r="A50" s="120" t="str">
        <f aca="false">TEXT(B50,"TTTT")</f>
        <v>Mittwoch</v>
      </c>
      <c r="B50" s="132" t="n">
        <f aca="false">($A$19+ROW(B31)-1)*(MONTH(B49+1)=MONTH($A$19))</f>
        <v>43404</v>
      </c>
      <c r="C50" s="137"/>
      <c r="D50" s="138"/>
      <c r="E50" s="124" t="n">
        <f aca="false">IF(OR(A50="Samstag",A50="Sonntag",C50="UU"),"", IF(C50="SV",D50, IF(OR($E$15="",B50&lt;$E$15),IF($N$11=0,HLOOKUP($A50,$I$9:$M$10,2,0),IF($N$11=$F$10,HLOOKUP($A50,$I$9:$M$11,3,0),"FEHLER")), IF($N$15=0,HLOOKUP($A50,$I$13:$M$14,2,0),IF($N$15=$F$14,HLOOKUP($A50,$I$13:$M$15,3,0),"FEHLER")))))</f>
        <v>2</v>
      </c>
      <c r="F50" s="139"/>
      <c r="G50" s="139"/>
      <c r="H50" s="139"/>
      <c r="I50" s="126" t="n">
        <f aca="false">IF(OR(C50="K",C50="U",C50="F"),E50,IF(C50="SU",IF(H50="",D50,((V50-T50)-U50)+D50),IF(AND(H50="",E50=""),0,(V50-T50)-U50)))</f>
        <v>0</v>
      </c>
      <c r="J50" s="140" t="n">
        <f aca="false">IF(E50="",I50,I50-E50)</f>
        <v>-2</v>
      </c>
      <c r="K50" s="141" t="n">
        <f aca="false">SUM(K49,J50)</f>
        <v>-120</v>
      </c>
      <c r="L50" s="142"/>
      <c r="M50" s="142"/>
      <c r="N50" s="142"/>
      <c r="O50" s="142"/>
      <c r="P50" s="142"/>
      <c r="Q50" s="129" t="n">
        <f aca="false">IF($G$15=FALSE(),FALSE(),IF($B50&gt;=$E$15,TRUE(),FALSE()))</f>
        <v>0</v>
      </c>
      <c r="R50" s="129"/>
      <c r="S50" s="143" t="n">
        <f aca="false">IF(E50="",0,INT(E50)+((E50-INT(E50))/100*60))</f>
        <v>2</v>
      </c>
      <c r="T50" s="143" t="n">
        <f aca="false">IF(F50="",0,INT(F50)+((F50-INT(F50))*100/60))</f>
        <v>0</v>
      </c>
      <c r="U50" s="143" t="n">
        <f aca="false">IF(G50="",0,INT(G50)+((G50-INT(G50))*100/60))</f>
        <v>0</v>
      </c>
      <c r="V50" s="143" t="n">
        <f aca="false">IF(H50="",0,INT(H50)+((H50-INT(H50))*100/60))</f>
        <v>0</v>
      </c>
      <c r="W50" s="143" t="n">
        <f aca="false">IF(I50="","",INT(I50)+((I50-INT(I50))/100*60))</f>
        <v>0</v>
      </c>
      <c r="X50" s="143" t="n">
        <f aca="false">IF(J50="","",INT(J50)+((J50-INT(J50))/100*60))</f>
        <v>-2</v>
      </c>
      <c r="Y50" s="143" t="n">
        <f aca="false">IF(K50="","",INT(K50)+((K50-INT(K50))/100*60))</f>
        <v>-120</v>
      </c>
      <c r="Z50" s="144"/>
      <c r="AE50" s="131"/>
    </row>
    <row r="51" customFormat="false" ht="18.75" hidden="false" customHeight="true" outlineLevel="0" collapsed="false">
      <c r="B51" s="145" t="s">
        <v>41</v>
      </c>
      <c r="C51" s="146"/>
      <c r="D51" s="147"/>
      <c r="E51" s="147" t="s">
        <v>39</v>
      </c>
      <c r="F51" s="148"/>
      <c r="G51" s="148"/>
      <c r="H51" s="148"/>
      <c r="I51" s="147" t="s">
        <v>40</v>
      </c>
      <c r="J51" s="147" t="s">
        <v>42</v>
      </c>
      <c r="K51" s="147" t="s">
        <v>43</v>
      </c>
      <c r="L51" s="149"/>
      <c r="M51" s="149"/>
      <c r="N51" s="149"/>
      <c r="O51" s="149"/>
      <c r="P51" s="150"/>
      <c r="Q51" s="151"/>
      <c r="R51" s="152"/>
      <c r="S51" s="130" t="n">
        <f aca="false">IF(E52="",0,INT(E52)+((E52-INT(E52))/100*60))</f>
        <v>46</v>
      </c>
      <c r="T51" s="152"/>
      <c r="U51" s="152"/>
      <c r="W51" s="144" t="n">
        <f aca="false">IF(I52="","",INT(I52)+((I52-INT(I52))/100*60))</f>
        <v>0</v>
      </c>
      <c r="X51" s="130" t="n">
        <f aca="false">IF(J52="","",INT(J52)+((J52-INT(J52))/100*60))</f>
        <v>-46</v>
      </c>
      <c r="Y51" s="153" t="n">
        <f aca="false">IF(K52="","",INT(K52)+((K52-INT(K52))/100*60))</f>
        <v>-120</v>
      </c>
      <c r="Z51" s="153"/>
      <c r="AE51" s="131"/>
    </row>
    <row r="52" customFormat="false" ht="18.75" hidden="false" customHeight="true" outlineLevel="0" collapsed="false">
      <c r="B52" s="154"/>
      <c r="C52" s="155"/>
      <c r="D52" s="156"/>
      <c r="E52" s="157" t="n">
        <f aca="false">SUM(E20:E50)</f>
        <v>46</v>
      </c>
      <c r="F52" s="158"/>
      <c r="G52" s="159"/>
      <c r="H52" s="156"/>
      <c r="I52" s="157" t="n">
        <f aca="false">SUM(I20:I50)</f>
        <v>0</v>
      </c>
      <c r="J52" s="157" t="n">
        <f aca="false">SUM(J20:J50)</f>
        <v>-46</v>
      </c>
      <c r="K52" s="160" t="n">
        <f aca="false">K50</f>
        <v>-120</v>
      </c>
      <c r="L52" s="161"/>
      <c r="M52" s="161"/>
      <c r="N52" s="161"/>
      <c r="O52" s="161"/>
      <c r="P52" s="162"/>
      <c r="Q52" s="163"/>
      <c r="R52" s="164"/>
      <c r="S52" s="165" t="n">
        <f aca="false">E52/24</f>
        <v>1.91666666666667</v>
      </c>
      <c r="T52" s="164"/>
      <c r="U52" s="164"/>
      <c r="W52" s="165" t="n">
        <f aca="false">I52/24</f>
        <v>0</v>
      </c>
      <c r="X52" s="165" t="str">
        <f aca="false">IF(X51&lt;0,"-"&amp;TEXT((X51*-1)/24,"[h]:mm"),X51/24)</f>
        <v>-46:00</v>
      </c>
      <c r="AE52" s="131"/>
    </row>
    <row r="53" customFormat="false" ht="15" hidden="false" customHeight="false" outlineLevel="0" collapsed="false">
      <c r="B53" s="166"/>
      <c r="C53" s="166"/>
      <c r="D53" s="166"/>
      <c r="E53" s="166"/>
      <c r="F53" s="167"/>
      <c r="G53" s="168"/>
      <c r="H53" s="169" t="s">
        <v>44</v>
      </c>
      <c r="I53" s="1"/>
      <c r="J53" s="170"/>
      <c r="K53" s="171"/>
      <c r="L53" s="172"/>
      <c r="M53" s="172"/>
      <c r="N53" s="172"/>
      <c r="O53" s="172"/>
      <c r="P53" s="173"/>
      <c r="Q53" s="173"/>
      <c r="R53" s="174"/>
      <c r="S53" s="174"/>
      <c r="T53" s="174"/>
      <c r="U53" s="174"/>
      <c r="X53" s="130" t="n">
        <f aca="false">IF(X51&lt;0,X51*-1,X51)</f>
        <v>46</v>
      </c>
      <c r="AE53" s="131"/>
    </row>
    <row r="54" customFormat="false" ht="15" hidden="false" customHeight="false" outlineLevel="0" collapsed="false">
      <c r="B54" s="166"/>
      <c r="C54" s="166"/>
      <c r="D54" s="166"/>
      <c r="E54" s="166"/>
      <c r="F54" s="167"/>
      <c r="G54" s="168"/>
      <c r="H54" s="175" t="s">
        <v>45</v>
      </c>
      <c r="I54" s="170"/>
      <c r="J54" s="170"/>
      <c r="K54" s="171"/>
      <c r="L54" s="172"/>
      <c r="M54" s="172"/>
      <c r="N54" s="172"/>
      <c r="O54" s="172"/>
      <c r="P54" s="173"/>
      <c r="Q54" s="173"/>
      <c r="R54" s="174"/>
      <c r="S54" s="174"/>
      <c r="T54" s="174"/>
      <c r="U54" s="174"/>
      <c r="X54" s="165" t="n">
        <f aca="false">X53/24</f>
        <v>1.91666666666667</v>
      </c>
      <c r="AE54" s="131"/>
    </row>
    <row r="55" customFormat="false" ht="15" hidden="false" customHeight="false" outlineLevel="0" collapsed="false">
      <c r="B55" s="176"/>
      <c r="C55" s="176"/>
      <c r="D55" s="176"/>
      <c r="E55" s="176"/>
      <c r="F55" s="176"/>
      <c r="G55" s="176"/>
      <c r="H55" s="177" t="s">
        <v>46</v>
      </c>
      <c r="I55" s="1"/>
      <c r="J55" s="1"/>
      <c r="AE55" s="131"/>
    </row>
    <row r="56" customFormat="false" ht="15" hidden="false" customHeight="false" outlineLevel="0" collapsed="false">
      <c r="B56" s="177"/>
      <c r="C56" s="177"/>
      <c r="D56" s="177"/>
      <c r="E56" s="177"/>
      <c r="F56" s="177"/>
      <c r="G56" s="177"/>
      <c r="H56" s="120" t="s">
        <v>47</v>
      </c>
      <c r="I56" s="178"/>
      <c r="J56" s="4"/>
      <c r="K56" s="179"/>
      <c r="L56" s="179"/>
      <c r="M56" s="179"/>
      <c r="N56" s="179"/>
      <c r="O56" s="179"/>
      <c r="P56" s="180"/>
      <c r="Q56" s="180"/>
      <c r="R56" s="181"/>
      <c r="S56" s="181"/>
      <c r="T56" s="181"/>
      <c r="U56" s="181"/>
      <c r="AE56" s="131"/>
    </row>
    <row r="57" customFormat="false" ht="15" hidden="false" customHeight="false" outlineLevel="0" collapsed="false">
      <c r="B57" s="182"/>
      <c r="C57" s="182"/>
      <c r="D57" s="182"/>
      <c r="E57" s="182"/>
      <c r="F57" s="182"/>
      <c r="G57" s="182"/>
      <c r="H57" s="183" t="s">
        <v>48</v>
      </c>
      <c r="I57" s="1"/>
      <c r="J57" s="1"/>
      <c r="K57" s="184"/>
      <c r="L57" s="184"/>
      <c r="M57" s="184"/>
      <c r="N57" s="184"/>
      <c r="O57" s="184"/>
      <c r="P57" s="185"/>
      <c r="AE57" s="131"/>
    </row>
    <row r="58" customFormat="false" ht="15" hidden="false" customHeight="false" outlineLevel="0" collapsed="false">
      <c r="B58" s="186" t="s">
        <v>49</v>
      </c>
      <c r="C58" s="187" t="s">
        <v>50</v>
      </c>
      <c r="D58" s="187"/>
      <c r="E58" s="187"/>
      <c r="F58" s="187"/>
      <c r="G58" s="187"/>
      <c r="H58" s="120" t="s">
        <v>51</v>
      </c>
      <c r="I58" s="188"/>
      <c r="J58" s="1"/>
      <c r="K58" s="186" t="s">
        <v>49</v>
      </c>
      <c r="L58" s="189" t="s">
        <v>52</v>
      </c>
      <c r="M58" s="189"/>
      <c r="N58" s="189"/>
      <c r="O58" s="189"/>
      <c r="P58" s="189"/>
      <c r="AE58" s="131"/>
    </row>
    <row r="59" customFormat="false" ht="15" hidden="false" customHeight="false" outlineLevel="0" collapsed="false">
      <c r="B59" s="186"/>
      <c r="C59" s="189"/>
      <c r="D59" s="189"/>
      <c r="E59" s="189"/>
      <c r="F59" s="189"/>
      <c r="G59" s="189"/>
      <c r="H59" s="120" t="s">
        <v>53</v>
      </c>
      <c r="I59" s="188"/>
      <c r="J59" s="1"/>
      <c r="K59" s="186"/>
      <c r="L59" s="189"/>
      <c r="M59" s="189"/>
      <c r="N59" s="189"/>
      <c r="O59" s="189"/>
      <c r="P59" s="189"/>
      <c r="AE59" s="131"/>
    </row>
    <row r="60" customFormat="false" ht="15" hidden="false" customHeight="false" outlineLevel="0" collapsed="false">
      <c r="H60" s="190" t="s">
        <v>54</v>
      </c>
      <c r="I60" s="120"/>
      <c r="J60" s="191" t="n">
        <v>42114</v>
      </c>
      <c r="V60" s="4"/>
      <c r="AE60" s="131"/>
    </row>
  </sheetData>
  <sheetProtection sheet="true" password="ff69" objects="true" scenarios="true" selectLockedCells="true"/>
  <mergeCells count="46">
    <mergeCell ref="B2:H2"/>
    <mergeCell ref="I2:J2"/>
    <mergeCell ref="E5:H5"/>
    <mergeCell ref="M5:O5"/>
    <mergeCell ref="E7:H7"/>
    <mergeCell ref="M7:O7"/>
    <mergeCell ref="E15:F15"/>
    <mergeCell ref="C18:E18"/>
    <mergeCell ref="F18:H18"/>
    <mergeCell ref="I18:K18"/>
    <mergeCell ref="L18:P18"/>
    <mergeCell ref="L19:P19"/>
    <mergeCell ref="L20:P20"/>
    <mergeCell ref="L21:P21"/>
    <mergeCell ref="L22:P22"/>
    <mergeCell ref="L23:P23"/>
    <mergeCell ref="L24:P24"/>
    <mergeCell ref="L25:P25"/>
    <mergeCell ref="L26:P26"/>
    <mergeCell ref="L27:P27"/>
    <mergeCell ref="L28:P28"/>
    <mergeCell ref="L29:P29"/>
    <mergeCell ref="L30:P30"/>
    <mergeCell ref="L31:P31"/>
    <mergeCell ref="L32:P32"/>
    <mergeCell ref="L33:P33"/>
    <mergeCell ref="L34:P34"/>
    <mergeCell ref="L35:P35"/>
    <mergeCell ref="L36:P36"/>
    <mergeCell ref="L37:P37"/>
    <mergeCell ref="L38:P38"/>
    <mergeCell ref="L39:P39"/>
    <mergeCell ref="L40:P40"/>
    <mergeCell ref="L41:P41"/>
    <mergeCell ref="L42:P42"/>
    <mergeCell ref="L43:P43"/>
    <mergeCell ref="L44:P44"/>
    <mergeCell ref="L45:P45"/>
    <mergeCell ref="L46:P46"/>
    <mergeCell ref="L47:P47"/>
    <mergeCell ref="L48:P48"/>
    <mergeCell ref="L49:P49"/>
    <mergeCell ref="L50:P50"/>
    <mergeCell ref="K56:L56"/>
    <mergeCell ref="C58:G58"/>
    <mergeCell ref="L58:P58"/>
  </mergeCells>
  <conditionalFormatting sqref="L20:O22;C51:O51;C20:D50">
    <cfRule type="expression" priority="2" aboveAverage="0" equalAverage="0" bottom="0" percent="0" rank="0" text="" dxfId="0">
      <formula>OR(($A20="Samstag"),($A20="Sonntag"))</formula>
    </cfRule>
  </conditionalFormatting>
  <conditionalFormatting sqref="L23:O23">
    <cfRule type="expression" priority="3" aboveAverage="0" equalAverage="0" bottom="0" percent="0" rank="0" text="" dxfId="1">
      <formula>OR(($A23="Samstag"),($A23="Sonntag"))</formula>
    </cfRule>
  </conditionalFormatting>
  <conditionalFormatting sqref="L24:O50">
    <cfRule type="expression" priority="4" aboveAverage="0" equalAverage="0" bottom="0" percent="0" rank="0" text="" dxfId="2">
      <formula>OR(($A24="Samstag"),($A24="Sonntag"))</formula>
    </cfRule>
  </conditionalFormatting>
  <conditionalFormatting sqref="B20:B50">
    <cfRule type="expression" priority="5" aboveAverage="0" equalAverage="0" bottom="0" percent="0" rank="0" text="" dxfId="3">
      <formula>OR(($A20="Samstag"),($A20="Sonntag"))</formula>
    </cfRule>
    <cfRule type="expression" priority="6" aboveAverage="0" equalAverage="0" bottom="0" percent="0" rank="0" text="" dxfId="4">
      <formula>$Q20=TRUE()</formula>
    </cfRule>
  </conditionalFormatting>
  <conditionalFormatting sqref="F30:H30">
    <cfRule type="expression" priority="7" aboveAverage="0" equalAverage="0" bottom="0" percent="0" rank="0" text="" dxfId="5">
      <formula>OR(($A30="Samstag"),($A30="Sonntag"))</formula>
    </cfRule>
  </conditionalFormatting>
  <conditionalFormatting sqref="F30:H30">
    <cfRule type="expression" priority="8" aboveAverage="0" equalAverage="0" bottom="0" percent="0" rank="0" text="" dxfId="6">
      <formula>OR(($A30="Samstag"),($A30="Sonntag"))</formula>
    </cfRule>
  </conditionalFormatting>
  <conditionalFormatting sqref="F50:H50">
    <cfRule type="expression" priority="9" aboveAverage="0" equalAverage="0" bottom="0" percent="0" rank="0" text="" dxfId="7">
      <formula>OR(($A50="Samstag"),($A50="Sonntag"))</formula>
    </cfRule>
  </conditionalFormatting>
  <conditionalFormatting sqref="F50:H50">
    <cfRule type="expression" priority="10" aboveAverage="0" equalAverage="0" bottom="0" percent="0" rank="0" text="" dxfId="8">
      <formula>OR(($A50="Samstag"),($A50="Sonntag"))</formula>
    </cfRule>
  </conditionalFormatting>
  <conditionalFormatting sqref="F44:H44">
    <cfRule type="expression" priority="11" aboveAverage="0" equalAverage="0" bottom="0" percent="0" rank="0" text="" dxfId="9">
      <formula>OR(($A44="Samstag"),($A44="Sonntag"))</formula>
    </cfRule>
  </conditionalFormatting>
  <conditionalFormatting sqref="F30:H30">
    <cfRule type="expression" priority="12" aboveAverage="0" equalAverage="0" bottom="0" percent="0" rank="0" text="" dxfId="10">
      <formula>OR(($A30="Samstag"),($A30="Sonntag"))</formula>
    </cfRule>
  </conditionalFormatting>
  <conditionalFormatting sqref="F22:H23">
    <cfRule type="expression" priority="13" aboveAverage="0" equalAverage="0" bottom="0" percent="0" rank="0" text="" dxfId="11">
      <formula>OR(($A22="Samstag"),($A22="Sonntag"))</formula>
    </cfRule>
  </conditionalFormatting>
  <conditionalFormatting sqref="F22:H22">
    <cfRule type="expression" priority="14" aboveAverage="0" equalAverage="0" bottom="0" percent="0" rank="0" text="" dxfId="12">
      <formula>OR(($A22="Samstag"),($A22="Sonntag"))</formula>
    </cfRule>
  </conditionalFormatting>
  <conditionalFormatting sqref="F23:H23">
    <cfRule type="expression" priority="15" aboveAverage="0" equalAverage="0" bottom="0" percent="0" rank="0" text="" dxfId="13">
      <formula>OR(($A23="Samstag"),($A23="Sonntag"))</formula>
    </cfRule>
  </conditionalFormatting>
  <conditionalFormatting sqref="F37:H37">
    <cfRule type="expression" priority="16" aboveAverage="0" equalAverage="0" bottom="0" percent="0" rank="0" text="" dxfId="14">
      <formula>OR(($A37="Samstag"),($A37="Sonntag"))</formula>
    </cfRule>
  </conditionalFormatting>
  <conditionalFormatting sqref="F37:H37">
    <cfRule type="expression" priority="17" aboveAverage="0" equalAverage="0" bottom="0" percent="0" rank="0" text="" dxfId="15">
      <formula>OR(($A37="Samstag"),($A37="Sonntag"))</formula>
    </cfRule>
  </conditionalFormatting>
  <conditionalFormatting sqref="F37:H37">
    <cfRule type="expression" priority="18" aboveAverage="0" equalAverage="0" bottom="0" percent="0" rank="0" text="" dxfId="16">
      <formula>OR(($A37="Samstag"),($A37="Sonntag"))</formula>
    </cfRule>
  </conditionalFormatting>
  <conditionalFormatting sqref="F44:H44">
    <cfRule type="expression" priority="19" aboveAverage="0" equalAverage="0" bottom="0" percent="0" rank="0" text="" dxfId="17">
      <formula>OR(($A44="Samstag"),($A44="Sonntag"))</formula>
    </cfRule>
  </conditionalFormatting>
  <conditionalFormatting sqref="F44:H44">
    <cfRule type="expression" priority="20" aboveAverage="0" equalAverage="0" bottom="0" percent="0" rank="0" text="" dxfId="18">
      <formula>OR(($A44="Samstag"),($A44="Sonntag"))</formula>
    </cfRule>
  </conditionalFormatting>
  <conditionalFormatting sqref="F20:H20">
    <cfRule type="expression" priority="21" aboveAverage="0" equalAverage="0" bottom="0" percent="0" rank="0" text="" dxfId="19">
      <formula>OR(($A20="Samstag"),($A20="Sonntag"))</formula>
    </cfRule>
  </conditionalFormatting>
  <conditionalFormatting sqref="F20:H20">
    <cfRule type="expression" priority="22" aboveAverage="0" equalAverage="0" bottom="0" percent="0" rank="0" text="" dxfId="20">
      <formula>OR(($A20="Samstag"),($A20="Sonntag"))</formula>
    </cfRule>
  </conditionalFormatting>
  <conditionalFormatting sqref="G21">
    <cfRule type="expression" priority="23" aboveAverage="0" equalAverage="0" bottom="0" percent="0" rank="0" text="" dxfId="21">
      <formula>OR(($A21="Samstag"),($A21="Sonntag"))</formula>
    </cfRule>
  </conditionalFormatting>
  <conditionalFormatting sqref="G21">
    <cfRule type="expression" priority="24" aboveAverage="0" equalAverage="0" bottom="0" percent="0" rank="0" text="" dxfId="22">
      <formula>OR(($A21="Samstag"),($A21="Sonntag"))</formula>
    </cfRule>
  </conditionalFormatting>
  <conditionalFormatting sqref="F29:H29">
    <cfRule type="expression" priority="25" aboveAverage="0" equalAverage="0" bottom="0" percent="0" rank="0" text="" dxfId="23">
      <formula>OR(($A29="Samstag"),($A29="Sonntag"))</formula>
    </cfRule>
  </conditionalFormatting>
  <conditionalFormatting sqref="F29:H29">
    <cfRule type="expression" priority="26" aboveAverage="0" equalAverage="0" bottom="0" percent="0" rank="0" text="" dxfId="24">
      <formula>OR(($A29="Samstag"),($A29="Sonntag"))</formula>
    </cfRule>
  </conditionalFormatting>
  <conditionalFormatting sqref="F36:H36">
    <cfRule type="expression" priority="27" aboveAverage="0" equalAverage="0" bottom="0" percent="0" rank="0" text="" dxfId="25">
      <formula>OR(($A36="Samstag"),($A36="Sonntag"))</formula>
    </cfRule>
  </conditionalFormatting>
  <conditionalFormatting sqref="F36:H36">
    <cfRule type="expression" priority="28" aboveAverage="0" equalAverage="0" bottom="0" percent="0" rank="0" text="" dxfId="26">
      <formula>OR(($A36="Samstag"),($A36="Sonntag"))</formula>
    </cfRule>
  </conditionalFormatting>
  <conditionalFormatting sqref="F43:H43">
    <cfRule type="expression" priority="29" aboveAverage="0" equalAverage="0" bottom="0" percent="0" rank="0" text="" dxfId="27">
      <formula>OR(($A43="Samstag"),($A43="Sonntag"))</formula>
    </cfRule>
  </conditionalFormatting>
  <conditionalFormatting sqref="F43:H43">
    <cfRule type="expression" priority="30" aboveAverage="0" equalAverage="0" bottom="0" percent="0" rank="0" text="" dxfId="28">
      <formula>OR(($A43="Samstag"),($A43="Sonntag"))</formula>
    </cfRule>
  </conditionalFormatting>
  <conditionalFormatting sqref="G24:G28">
    <cfRule type="expression" priority="31" aboveAverage="0" equalAverage="0" bottom="0" percent="0" rank="0" text="" dxfId="29">
      <formula>OR(($A24="Samstag"),($A24="Sonntag"))</formula>
    </cfRule>
  </conditionalFormatting>
  <conditionalFormatting sqref="G24:G28">
    <cfRule type="expression" priority="32" aboveAverage="0" equalAverage="0" bottom="0" percent="0" rank="0" text="" dxfId="30">
      <formula>OR(($A24="Samstag"),($A24="Sonntag"))</formula>
    </cfRule>
  </conditionalFormatting>
  <conditionalFormatting sqref="G31:G35">
    <cfRule type="expression" priority="33" aboveAverage="0" equalAverage="0" bottom="0" percent="0" rank="0" text="" dxfId="31">
      <formula>OR(($A31="Samstag"),($A31="Sonntag"))</formula>
    </cfRule>
  </conditionalFormatting>
  <conditionalFormatting sqref="G31:G35">
    <cfRule type="expression" priority="34" aboveAverage="0" equalAverage="0" bottom="0" percent="0" rank="0" text="" dxfId="32">
      <formula>OR(($A31="Samstag"),($A31="Sonntag"))</formula>
    </cfRule>
  </conditionalFormatting>
  <conditionalFormatting sqref="G38:G42">
    <cfRule type="expression" priority="35" aboveAverage="0" equalAverage="0" bottom="0" percent="0" rank="0" text="" dxfId="33">
      <formula>OR(($A38="Samstag"),($A38="Sonntag"))</formula>
    </cfRule>
  </conditionalFormatting>
  <conditionalFormatting sqref="G38:G42">
    <cfRule type="expression" priority="36" aboveAverage="0" equalAverage="0" bottom="0" percent="0" rank="0" text="" dxfId="34">
      <formula>OR(($A38="Samstag"),($A38="Sonntag"))</formula>
    </cfRule>
  </conditionalFormatting>
  <conditionalFormatting sqref="G45:G49">
    <cfRule type="expression" priority="37" aboveAverage="0" equalAverage="0" bottom="0" percent="0" rank="0" text="" dxfId="35">
      <formula>OR(($A45="Samstag"),($A45="Sonntag"))</formula>
    </cfRule>
  </conditionalFormatting>
  <conditionalFormatting sqref="G45:G49">
    <cfRule type="expression" priority="38" aboveAverage="0" equalAverage="0" bottom="0" percent="0" rank="0" text="" dxfId="36">
      <formula>OR(($A45="Samstag"),($A45="Sonntag"))</formula>
    </cfRule>
  </conditionalFormatting>
  <conditionalFormatting sqref="F21">
    <cfRule type="expression" priority="39" aboveAverage="0" equalAverage="0" bottom="0" percent="0" rank="0" text="" dxfId="37">
      <formula>OR(($A21="Samstag"),($A21="Sonntag"))</formula>
    </cfRule>
  </conditionalFormatting>
  <conditionalFormatting sqref="F21">
    <cfRule type="expression" priority="40" aboveAverage="0" equalAverage="0" bottom="0" percent="0" rank="0" text="" dxfId="38">
      <formula>OR(($A21="Samstag"),($A21="Sonntag"))</formula>
    </cfRule>
  </conditionalFormatting>
  <conditionalFormatting sqref="F24:F28">
    <cfRule type="expression" priority="41" aboveAverage="0" equalAverage="0" bottom="0" percent="0" rank="0" text="" dxfId="39">
      <formula>OR(($A24="Samstag"),($A24="Sonntag"))</formula>
    </cfRule>
  </conditionalFormatting>
  <conditionalFormatting sqref="F24:F28">
    <cfRule type="expression" priority="42" aboveAverage="0" equalAverage="0" bottom="0" percent="0" rank="0" text="" dxfId="40">
      <formula>OR(($A24="Samstag"),($A24="Sonntag"))</formula>
    </cfRule>
  </conditionalFormatting>
  <conditionalFormatting sqref="F31:F35">
    <cfRule type="expression" priority="43" aboveAverage="0" equalAverage="0" bottom="0" percent="0" rank="0" text="" dxfId="41">
      <formula>OR(($A31="Samstag"),($A31="Sonntag"))</formula>
    </cfRule>
  </conditionalFormatting>
  <conditionalFormatting sqref="F31:F35">
    <cfRule type="expression" priority="44" aboveAverage="0" equalAverage="0" bottom="0" percent="0" rank="0" text="" dxfId="42">
      <formula>OR(($A31="Samstag"),($A31="Sonntag"))</formula>
    </cfRule>
  </conditionalFormatting>
  <conditionalFormatting sqref="F38:F42">
    <cfRule type="expression" priority="45" aboveAverage="0" equalAverage="0" bottom="0" percent="0" rank="0" text="" dxfId="43">
      <formula>OR(($A38="Samstag"),($A38="Sonntag"))</formula>
    </cfRule>
  </conditionalFormatting>
  <conditionalFormatting sqref="F38:F42">
    <cfRule type="expression" priority="46" aboveAverage="0" equalAverage="0" bottom="0" percent="0" rank="0" text="" dxfId="44">
      <formula>OR(($A38="Samstag"),($A38="Sonntag"))</formula>
    </cfRule>
  </conditionalFormatting>
  <conditionalFormatting sqref="H38:H42">
    <cfRule type="expression" priority="47" aboveAverage="0" equalAverage="0" bottom="0" percent="0" rank="0" text="" dxfId="45">
      <formula>OR(($A38="Samstag"),($A38="Sonntag"))</formula>
    </cfRule>
  </conditionalFormatting>
  <conditionalFormatting sqref="H38:H42">
    <cfRule type="expression" priority="48" aboveAverage="0" equalAverage="0" bottom="0" percent="0" rank="0" text="" dxfId="46">
      <formula>OR(($A38="Samstag"),($A38="Sonntag"))</formula>
    </cfRule>
  </conditionalFormatting>
  <conditionalFormatting sqref="F45:F49">
    <cfRule type="expression" priority="49" aboveAverage="0" equalAverage="0" bottom="0" percent="0" rank="0" text="" dxfId="47">
      <formula>OR(($A45="Samstag"),($A45="Sonntag"))</formula>
    </cfRule>
  </conditionalFormatting>
  <conditionalFormatting sqref="F45:F49">
    <cfRule type="expression" priority="50" aboveAverage="0" equalAverage="0" bottom="0" percent="0" rank="0" text="" dxfId="48">
      <formula>OR(($A45="Samstag"),($A45="Sonntag"))</formula>
    </cfRule>
  </conditionalFormatting>
  <conditionalFormatting sqref="H21">
    <cfRule type="expression" priority="51" aboveAverage="0" equalAverage="0" bottom="0" percent="0" rank="0" text="" dxfId="49">
      <formula>OR(($A21="Samstag"),($A21="Sonntag"))</formula>
    </cfRule>
  </conditionalFormatting>
  <conditionalFormatting sqref="H21">
    <cfRule type="expression" priority="52" aboveAverage="0" equalAverage="0" bottom="0" percent="0" rank="0" text="" dxfId="50">
      <formula>OR(($A21="Samstag"),($A21="Sonntag"))</formula>
    </cfRule>
  </conditionalFormatting>
  <conditionalFormatting sqref="H24:H28">
    <cfRule type="expression" priority="53" aboveAverage="0" equalAverage="0" bottom="0" percent="0" rank="0" text="" dxfId="51">
      <formula>OR(($A24="Samstag"),($A24="Sonntag"))</formula>
    </cfRule>
  </conditionalFormatting>
  <conditionalFormatting sqref="H24:H28">
    <cfRule type="expression" priority="54" aboveAverage="0" equalAverage="0" bottom="0" percent="0" rank="0" text="" dxfId="52">
      <formula>OR(($A24="Samstag"),($A24="Sonntag"))</formula>
    </cfRule>
  </conditionalFormatting>
  <conditionalFormatting sqref="H31:H35">
    <cfRule type="expression" priority="55" aboveAverage="0" equalAverage="0" bottom="0" percent="0" rank="0" text="" dxfId="53">
      <formula>OR(($A31="Samstag"),($A31="Sonntag"))</formula>
    </cfRule>
  </conditionalFormatting>
  <conditionalFormatting sqref="H31:H35">
    <cfRule type="expression" priority="56" aboveAverage="0" equalAverage="0" bottom="0" percent="0" rank="0" text="" dxfId="54">
      <formula>OR(($A31="Samstag"),($A31="Sonntag"))</formula>
    </cfRule>
  </conditionalFormatting>
  <conditionalFormatting sqref="H45:H49">
    <cfRule type="expression" priority="57" aboveAverage="0" equalAverage="0" bottom="0" percent="0" rank="0" text="" dxfId="55">
      <formula>OR(($A45="Samstag"),($A45="Sonntag"))</formula>
    </cfRule>
  </conditionalFormatting>
  <conditionalFormatting sqref="H45:H49">
    <cfRule type="expression" priority="58" aboveAverage="0" equalAverage="0" bottom="0" percent="0" rank="0" text="" dxfId="56">
      <formula>OR(($A45="Samstag"),($A45="Sonntag"))</formula>
    </cfRule>
  </conditionalFormatting>
  <conditionalFormatting sqref="J30">
    <cfRule type="expression" priority="59" aboveAverage="0" equalAverage="0" bottom="0" percent="0" rank="0" text="" dxfId="57">
      <formula>OR(($A30="Samstag"),($A30="Sonntag"))</formula>
    </cfRule>
  </conditionalFormatting>
  <conditionalFormatting sqref="J30">
    <cfRule type="expression" priority="60" aboveAverage="0" equalAverage="0" bottom="0" percent="0" rank="0" text="" dxfId="58">
      <formula>OR(($A30="Samstag"),($A30="Sonntag"))</formula>
    </cfRule>
  </conditionalFormatting>
  <conditionalFormatting sqref="J50">
    <cfRule type="expression" priority="61" aboveAverage="0" equalAverage="0" bottom="0" percent="0" rank="0" text="" dxfId="59">
      <formula>OR(($A50="Samstag"),($A50="Sonntag"))</formula>
    </cfRule>
  </conditionalFormatting>
  <conditionalFormatting sqref="J50">
    <cfRule type="expression" priority="62" aboveAverage="0" equalAverage="0" bottom="0" percent="0" rank="0" text="" dxfId="60">
      <formula>OR(($A50="Samstag"),($A50="Sonntag"))</formula>
    </cfRule>
  </conditionalFormatting>
  <conditionalFormatting sqref="J44">
    <cfRule type="expression" priority="63" aboveAverage="0" equalAverage="0" bottom="0" percent="0" rank="0" text="" dxfId="61">
      <formula>OR(($A44="Samstag"),($A44="Sonntag"))</formula>
    </cfRule>
  </conditionalFormatting>
  <conditionalFormatting sqref="J30">
    <cfRule type="expression" priority="64" aboveAverage="0" equalAverage="0" bottom="0" percent="0" rank="0" text="" dxfId="62">
      <formula>OR(($A30="Samstag"),($A30="Sonntag"))</formula>
    </cfRule>
  </conditionalFormatting>
  <conditionalFormatting sqref="J22:J23">
    <cfRule type="expression" priority="65" aboveAverage="0" equalAverage="0" bottom="0" percent="0" rank="0" text="" dxfId="63">
      <formula>OR(($A22="Samstag"),($A22="Sonntag"))</formula>
    </cfRule>
  </conditionalFormatting>
  <conditionalFormatting sqref="J22">
    <cfRule type="expression" priority="66" aboveAverage="0" equalAverage="0" bottom="0" percent="0" rank="0" text="" dxfId="64">
      <formula>OR(($A22="Samstag"),($A22="Sonntag"))</formula>
    </cfRule>
  </conditionalFormatting>
  <conditionalFormatting sqref="J23">
    <cfRule type="expression" priority="67" aboveAverage="0" equalAverage="0" bottom="0" percent="0" rank="0" text="" dxfId="65">
      <formula>OR(($A23="Samstag"),($A23="Sonntag"))</formula>
    </cfRule>
  </conditionalFormatting>
  <conditionalFormatting sqref="J37">
    <cfRule type="expression" priority="68" aboveAverage="0" equalAverage="0" bottom="0" percent="0" rank="0" text="" dxfId="66">
      <formula>OR(($A37="Samstag"),($A37="Sonntag"))</formula>
    </cfRule>
  </conditionalFormatting>
  <conditionalFormatting sqref="J37">
    <cfRule type="expression" priority="69" aboveAverage="0" equalAverage="0" bottom="0" percent="0" rank="0" text="" dxfId="67">
      <formula>OR(($A37="Samstag"),($A37="Sonntag"))</formula>
    </cfRule>
  </conditionalFormatting>
  <conditionalFormatting sqref="J37">
    <cfRule type="expression" priority="70" aboveAverage="0" equalAverage="0" bottom="0" percent="0" rank="0" text="" dxfId="68">
      <formula>OR(($A37="Samstag"),($A37="Sonntag"))</formula>
    </cfRule>
  </conditionalFormatting>
  <conditionalFormatting sqref="J44">
    <cfRule type="expression" priority="71" aboveAverage="0" equalAverage="0" bottom="0" percent="0" rank="0" text="" dxfId="69">
      <formula>OR(($A44="Samstag"),($A44="Sonntag"))</formula>
    </cfRule>
  </conditionalFormatting>
  <conditionalFormatting sqref="J44">
    <cfRule type="expression" priority="72" aboveAverage="0" equalAverage="0" bottom="0" percent="0" rank="0" text="" dxfId="70">
      <formula>OR(($A44="Samstag"),($A44="Sonntag"))</formula>
    </cfRule>
  </conditionalFormatting>
  <conditionalFormatting sqref="J20">
    <cfRule type="expression" priority="73" aboveAverage="0" equalAverage="0" bottom="0" percent="0" rank="0" text="" dxfId="71">
      <formula>OR(($A20="Samstag"),($A20="Sonntag"))</formula>
    </cfRule>
  </conditionalFormatting>
  <conditionalFormatting sqref="J20">
    <cfRule type="expression" priority="74" aboveAverage="0" equalAverage="0" bottom="0" percent="0" rank="0" text="" dxfId="72">
      <formula>OR(($A20="Samstag"),($A20="Sonntag"))</formula>
    </cfRule>
  </conditionalFormatting>
  <conditionalFormatting sqref="J29">
    <cfRule type="expression" priority="75" aboveAverage="0" equalAverage="0" bottom="0" percent="0" rank="0" text="" dxfId="73">
      <formula>OR(($A29="Samstag"),($A29="Sonntag"))</formula>
    </cfRule>
  </conditionalFormatting>
  <conditionalFormatting sqref="J29">
    <cfRule type="expression" priority="76" aboveAverage="0" equalAverage="0" bottom="0" percent="0" rank="0" text="" dxfId="74">
      <formula>OR(($A29="Samstag"),($A29="Sonntag"))</formula>
    </cfRule>
  </conditionalFormatting>
  <conditionalFormatting sqref="J36">
    <cfRule type="expression" priority="77" aboveAverage="0" equalAverage="0" bottom="0" percent="0" rank="0" text="" dxfId="75">
      <formula>OR(($A36="Samstag"),($A36="Sonntag"))</formula>
    </cfRule>
  </conditionalFormatting>
  <conditionalFormatting sqref="J36">
    <cfRule type="expression" priority="78" aboveAverage="0" equalAverage="0" bottom="0" percent="0" rank="0" text="" dxfId="76">
      <formula>OR(($A36="Samstag"),($A36="Sonntag"))</formula>
    </cfRule>
  </conditionalFormatting>
  <conditionalFormatting sqref="J43">
    <cfRule type="expression" priority="79" aboveAverage="0" equalAverage="0" bottom="0" percent="0" rank="0" text="" dxfId="77">
      <formula>OR(($A43="Samstag"),($A43="Sonntag"))</formula>
    </cfRule>
  </conditionalFormatting>
  <conditionalFormatting sqref="J43">
    <cfRule type="expression" priority="80" aboveAverage="0" equalAverage="0" bottom="0" percent="0" rank="0" text="" dxfId="78">
      <formula>OR(($A43="Samstag"),($A43="Sonntag"))</formula>
    </cfRule>
  </conditionalFormatting>
  <conditionalFormatting sqref="J38:J42">
    <cfRule type="expression" priority="81" aboveAverage="0" equalAverage="0" bottom="0" percent="0" rank="0" text="" dxfId="79">
      <formula>OR(($A38="Samstag"),($A38="Sonntag"))</formula>
    </cfRule>
  </conditionalFormatting>
  <conditionalFormatting sqref="J38:J42">
    <cfRule type="expression" priority="82" aboveAverage="0" equalAverage="0" bottom="0" percent="0" rank="0" text="" dxfId="80">
      <formula>OR(($A38="Samstag"),($A38="Sonntag"))</formula>
    </cfRule>
  </conditionalFormatting>
  <conditionalFormatting sqref="J21">
    <cfRule type="expression" priority="83" aboveAverage="0" equalAverage="0" bottom="0" percent="0" rank="0" text="" dxfId="81">
      <formula>OR(($A21="Samstag"),($A21="Sonntag"))</formula>
    </cfRule>
  </conditionalFormatting>
  <conditionalFormatting sqref="J21">
    <cfRule type="expression" priority="84" aboveAverage="0" equalAverage="0" bottom="0" percent="0" rank="0" text="" dxfId="82">
      <formula>OR(($A21="Samstag"),($A21="Sonntag"))</formula>
    </cfRule>
  </conditionalFormatting>
  <conditionalFormatting sqref="J24:J28">
    <cfRule type="expression" priority="85" aboveAverage="0" equalAverage="0" bottom="0" percent="0" rank="0" text="" dxfId="83">
      <formula>OR(($A24="Samstag"),($A24="Sonntag"))</formula>
    </cfRule>
  </conditionalFormatting>
  <conditionalFormatting sqref="J24:J28">
    <cfRule type="expression" priority="86" aboveAverage="0" equalAverage="0" bottom="0" percent="0" rank="0" text="" dxfId="84">
      <formula>OR(($A24="Samstag"),($A24="Sonntag"))</formula>
    </cfRule>
  </conditionalFormatting>
  <conditionalFormatting sqref="J31:J35">
    <cfRule type="expression" priority="87" aboveAverage="0" equalAverage="0" bottom="0" percent="0" rank="0" text="" dxfId="85">
      <formula>OR(($A31="Samstag"),($A31="Sonntag"))</formula>
    </cfRule>
  </conditionalFormatting>
  <conditionalFormatting sqref="J31:J35">
    <cfRule type="expression" priority="88" aboveAverage="0" equalAverage="0" bottom="0" percent="0" rank="0" text="" dxfId="86">
      <formula>OR(($A31="Samstag"),($A31="Sonntag"))</formula>
    </cfRule>
  </conditionalFormatting>
  <conditionalFormatting sqref="J45:J49">
    <cfRule type="expression" priority="89" aboveAverage="0" equalAverage="0" bottom="0" percent="0" rank="0" text="" dxfId="87">
      <formula>OR(($A45="Samstag"),($A45="Sonntag"))</formula>
    </cfRule>
  </conditionalFormatting>
  <conditionalFormatting sqref="J45:J49">
    <cfRule type="expression" priority="90" aboveAverage="0" equalAverage="0" bottom="0" percent="0" rank="0" text="" dxfId="88">
      <formula>OR(($A45="Samstag"),($A45="Sonntag"))</formula>
    </cfRule>
  </conditionalFormatting>
  <conditionalFormatting sqref="K30">
    <cfRule type="expression" priority="91" aboveAverage="0" equalAverage="0" bottom="0" percent="0" rank="0" text="" dxfId="89">
      <formula>OR(($A30="Samstag"),($A30="Sonntag"))</formula>
    </cfRule>
  </conditionalFormatting>
  <conditionalFormatting sqref="K30">
    <cfRule type="expression" priority="92" aboveAverage="0" equalAverage="0" bottom="0" percent="0" rank="0" text="" dxfId="90">
      <formula>OR(($A30="Samstag"),($A30="Sonntag"))</formula>
    </cfRule>
  </conditionalFormatting>
  <conditionalFormatting sqref="K50">
    <cfRule type="expression" priority="93" aboveAverage="0" equalAverage="0" bottom="0" percent="0" rank="0" text="" dxfId="91">
      <formula>OR(($A50="Samstag"),($A50="Sonntag"))</formula>
    </cfRule>
  </conditionalFormatting>
  <conditionalFormatting sqref="K50">
    <cfRule type="expression" priority="94" aboveAverage="0" equalAverage="0" bottom="0" percent="0" rank="0" text="" dxfId="92">
      <formula>OR(($A50="Samstag"),($A50="Sonntag"))</formula>
    </cfRule>
  </conditionalFormatting>
  <conditionalFormatting sqref="K44">
    <cfRule type="expression" priority="95" aboveAverage="0" equalAverage="0" bottom="0" percent="0" rank="0" text="" dxfId="93">
      <formula>OR(($A44="Samstag"),($A44="Sonntag"))</formula>
    </cfRule>
  </conditionalFormatting>
  <conditionalFormatting sqref="K30">
    <cfRule type="expression" priority="96" aboveAverage="0" equalAverage="0" bottom="0" percent="0" rank="0" text="" dxfId="94">
      <formula>OR(($A30="Samstag"),($A30="Sonntag"))</formula>
    </cfRule>
  </conditionalFormatting>
  <conditionalFormatting sqref="K22:K23">
    <cfRule type="expression" priority="97" aboveAverage="0" equalAverage="0" bottom="0" percent="0" rank="0" text="" dxfId="95">
      <formula>OR(($A22="Samstag"),($A22="Sonntag"))</formula>
    </cfRule>
  </conditionalFormatting>
  <conditionalFormatting sqref="K22">
    <cfRule type="expression" priority="98" aboveAverage="0" equalAverage="0" bottom="0" percent="0" rank="0" text="" dxfId="96">
      <formula>OR(($A22="Samstag"),($A22="Sonntag"))</formula>
    </cfRule>
  </conditionalFormatting>
  <conditionalFormatting sqref="K23">
    <cfRule type="expression" priority="99" aboveAverage="0" equalAverage="0" bottom="0" percent="0" rank="0" text="" dxfId="97">
      <formula>OR(($A23="Samstag"),($A23="Sonntag"))</formula>
    </cfRule>
  </conditionalFormatting>
  <conditionalFormatting sqref="K37">
    <cfRule type="expression" priority="100" aboveAverage="0" equalAverage="0" bottom="0" percent="0" rank="0" text="" dxfId="98">
      <formula>OR(($A37="Samstag"),($A37="Sonntag"))</formula>
    </cfRule>
  </conditionalFormatting>
  <conditionalFormatting sqref="K37">
    <cfRule type="expression" priority="101" aboveAverage="0" equalAverage="0" bottom="0" percent="0" rank="0" text="" dxfId="99">
      <formula>OR(($A37="Samstag"),($A37="Sonntag"))</formula>
    </cfRule>
  </conditionalFormatting>
  <conditionalFormatting sqref="K37">
    <cfRule type="expression" priority="102" aboveAverage="0" equalAverage="0" bottom="0" percent="0" rank="0" text="" dxfId="100">
      <formula>OR(($A37="Samstag"),($A37="Sonntag"))</formula>
    </cfRule>
  </conditionalFormatting>
  <conditionalFormatting sqref="K44">
    <cfRule type="expression" priority="103" aboveAverage="0" equalAverage="0" bottom="0" percent="0" rank="0" text="" dxfId="101">
      <formula>OR(($A44="Samstag"),($A44="Sonntag"))</formula>
    </cfRule>
  </conditionalFormatting>
  <conditionalFormatting sqref="K44">
    <cfRule type="expression" priority="104" aboveAverage="0" equalAverage="0" bottom="0" percent="0" rank="0" text="" dxfId="102">
      <formula>OR(($A44="Samstag"),($A44="Sonntag"))</formula>
    </cfRule>
  </conditionalFormatting>
  <conditionalFormatting sqref="K20">
    <cfRule type="expression" priority="105" aboveAverage="0" equalAverage="0" bottom="0" percent="0" rank="0" text="" dxfId="103">
      <formula>OR(($A20="Samstag"),($A20="Sonntag"))</formula>
    </cfRule>
  </conditionalFormatting>
  <conditionalFormatting sqref="K20">
    <cfRule type="expression" priority="106" aboveAverage="0" equalAverage="0" bottom="0" percent="0" rank="0" text="" dxfId="104">
      <formula>OR(($A20="Samstag"),($A20="Sonntag"))</formula>
    </cfRule>
  </conditionalFormatting>
  <conditionalFormatting sqref="K29">
    <cfRule type="expression" priority="107" aboveAverage="0" equalAverage="0" bottom="0" percent="0" rank="0" text="" dxfId="105">
      <formula>OR(($A29="Samstag"),($A29="Sonntag"))</formula>
    </cfRule>
  </conditionalFormatting>
  <conditionalFormatting sqref="K29">
    <cfRule type="expression" priority="108" aboveAverage="0" equalAverage="0" bottom="0" percent="0" rank="0" text="" dxfId="106">
      <formula>OR(($A29="Samstag"),($A29="Sonntag"))</formula>
    </cfRule>
  </conditionalFormatting>
  <conditionalFormatting sqref="K36">
    <cfRule type="expression" priority="109" aboveAverage="0" equalAverage="0" bottom="0" percent="0" rank="0" text="" dxfId="107">
      <formula>OR(($A36="Samstag"),($A36="Sonntag"))</formula>
    </cfRule>
  </conditionalFormatting>
  <conditionalFormatting sqref="K36">
    <cfRule type="expression" priority="110" aboveAverage="0" equalAverage="0" bottom="0" percent="0" rank="0" text="" dxfId="108">
      <formula>OR(($A36="Samstag"),($A36="Sonntag"))</formula>
    </cfRule>
  </conditionalFormatting>
  <conditionalFormatting sqref="K43">
    <cfRule type="expression" priority="111" aboveAverage="0" equalAverage="0" bottom="0" percent="0" rank="0" text="" dxfId="109">
      <formula>OR(($A43="Samstag"),($A43="Sonntag"))</formula>
    </cfRule>
  </conditionalFormatting>
  <conditionalFormatting sqref="K43">
    <cfRule type="expression" priority="112" aboveAverage="0" equalAverage="0" bottom="0" percent="0" rank="0" text="" dxfId="110">
      <formula>OR(($A43="Samstag"),($A43="Sonntag"))</formula>
    </cfRule>
  </conditionalFormatting>
  <conditionalFormatting sqref="K38:K42">
    <cfRule type="expression" priority="113" aboveAverage="0" equalAverage="0" bottom="0" percent="0" rank="0" text="" dxfId="111">
      <formula>OR(($A38="Samstag"),($A38="Sonntag"))</formula>
    </cfRule>
  </conditionalFormatting>
  <conditionalFormatting sqref="K38:K42">
    <cfRule type="expression" priority="114" aboveAverage="0" equalAverage="0" bottom="0" percent="0" rank="0" text="" dxfId="112">
      <formula>OR(($A38="Samstag"),($A38="Sonntag"))</formula>
    </cfRule>
  </conditionalFormatting>
  <conditionalFormatting sqref="K21">
    <cfRule type="expression" priority="115" aboveAverage="0" equalAverage="0" bottom="0" percent="0" rank="0" text="" dxfId="113">
      <formula>OR(($A21="Samstag"),($A21="Sonntag"))</formula>
    </cfRule>
  </conditionalFormatting>
  <conditionalFormatting sqref="K21">
    <cfRule type="expression" priority="116" aboveAverage="0" equalAverage="0" bottom="0" percent="0" rank="0" text="" dxfId="114">
      <formula>OR(($A21="Samstag"),($A21="Sonntag"))</formula>
    </cfRule>
  </conditionalFormatting>
  <conditionalFormatting sqref="K24:K28">
    <cfRule type="expression" priority="117" aboveAverage="0" equalAverage="0" bottom="0" percent="0" rank="0" text="" dxfId="115">
      <formula>OR(($A24="Samstag"),($A24="Sonntag"))</formula>
    </cfRule>
  </conditionalFormatting>
  <conditionalFormatting sqref="K24:K28">
    <cfRule type="expression" priority="118" aboveAverage="0" equalAverage="0" bottom="0" percent="0" rank="0" text="" dxfId="116">
      <formula>OR(($A24="Samstag"),($A24="Sonntag"))</formula>
    </cfRule>
  </conditionalFormatting>
  <conditionalFormatting sqref="K31:K35">
    <cfRule type="expression" priority="119" aboveAverage="0" equalAverage="0" bottom="0" percent="0" rank="0" text="" dxfId="117">
      <formula>OR(($A31="Samstag"),($A31="Sonntag"))</formula>
    </cfRule>
  </conditionalFormatting>
  <conditionalFormatting sqref="K31:K35">
    <cfRule type="expression" priority="120" aboveAverage="0" equalAverage="0" bottom="0" percent="0" rank="0" text="" dxfId="118">
      <formula>OR(($A31="Samstag"),($A31="Sonntag"))</formula>
    </cfRule>
  </conditionalFormatting>
  <conditionalFormatting sqref="K45:K49">
    <cfRule type="expression" priority="121" aboveAverage="0" equalAverage="0" bottom="0" percent="0" rank="0" text="" dxfId="119">
      <formula>OR(($A45="Samstag"),($A45="Sonntag"))</formula>
    </cfRule>
  </conditionalFormatting>
  <conditionalFormatting sqref="K45:K49">
    <cfRule type="expression" priority="122" aboveAverage="0" equalAverage="0" bottom="0" percent="0" rank="0" text="" dxfId="120">
      <formula>OR(($A45="Samstag"),($A45="Sonntag"))</formula>
    </cfRule>
  </conditionalFormatting>
  <conditionalFormatting sqref="N11;N15">
    <cfRule type="cellIs" priority="123" operator="equal" aboveAverage="0" equalAverage="0" bottom="0" percent="0" rank="0" text="" dxfId="121">
      <formula>0</formula>
    </cfRule>
  </conditionalFormatting>
  <conditionalFormatting sqref="N11">
    <cfRule type="cellIs" priority="124" operator="equal" aboveAverage="0" equalAverage="0" bottom="0" percent="0" rank="0" text="" dxfId="122">
      <formula>$F$10</formula>
    </cfRule>
    <cfRule type="cellIs" priority="125" operator="notEqual" aboveAverage="0" equalAverage="0" bottom="0" percent="0" rank="0" text="" dxfId="123">
      <formula>$F$10</formula>
    </cfRule>
  </conditionalFormatting>
  <conditionalFormatting sqref="N15">
    <cfRule type="cellIs" priority="126" operator="notEqual" aboveAverage="0" equalAverage="0" bottom="0" percent="0" rank="0" text="" dxfId="124">
      <formula>$F$14</formula>
    </cfRule>
    <cfRule type="cellIs" priority="127" operator="equal" aboveAverage="0" equalAverage="0" bottom="0" percent="0" rank="0" text="" dxfId="125">
      <formula>$F$14</formula>
    </cfRule>
  </conditionalFormatting>
  <conditionalFormatting sqref="I20:I50">
    <cfRule type="expression" priority="128" aboveAverage="0" equalAverage="0" bottom="0" percent="0" rank="0" text="" dxfId="126">
      <formula>OR(($A20="Samstag"),($A20="Sonntag"))</formula>
    </cfRule>
  </conditionalFormatting>
  <conditionalFormatting sqref="I20:I50">
    <cfRule type="expression" priority="129" aboveAverage="0" equalAverage="0" bottom="0" percent="0" rank="0" text="" dxfId="127">
      <formula>OR(($A20="Samstag"),($A20="Sonntag"))</formula>
    </cfRule>
  </conditionalFormatting>
  <conditionalFormatting sqref="E20:E50">
    <cfRule type="expression" priority="130" aboveAverage="0" equalAverage="0" bottom="0" percent="0" rank="0" text="" dxfId="128">
      <formula>OR(($A20="Samstag"),($A20="Sonntag"))</formula>
    </cfRule>
  </conditionalFormatting>
  <dataValidations count="7">
    <dataValidation allowBlank="false" operator="between" showDropDown="false" showErrorMessage="true" showInputMessage="true" sqref="G8:I8" type="none">
      <formula1>0</formula1>
      <formula2>0</formula2>
    </dataValidation>
    <dataValidation allowBlank="true" operator="between" showDropDown="false" showErrorMessage="true" showInputMessage="true" sqref="E15:F15" type="list">
      <formula1>$B$20:$B$50</formula1>
      <formula2>0</formula2>
    </dataValidation>
    <dataValidation allowBlank="true" error="Bitte geben Sie eine Dezimalzahl ein." errorTitle="Eingabefehler" operator="between" showDropDown="false" showErrorMessage="true" showInputMessage="true" sqref="M7" type="decimal">
      <formula1>-1000</formula1>
      <formula2>1000</formula2>
    </dataValidation>
    <dataValidation allowBlank="true" operator="between" showDropDown="false" showErrorMessage="true" showInputMessage="true" sqref="I10:M10 I14:M14" type="decimal">
      <formula1>$AA$33</formula1>
      <formula2>$AA$34</formula2>
    </dataValidation>
    <dataValidation allowBlank="true" error="Bitte geben Sie eine Uhrzeit im Dezimalformat ( hh,mm ) zwischen 0,00 und 23,59 ein." errorTitle="Eingabefehler" operator="between" showDropDown="false" showErrorMessage="true" showInputMessage="true" sqref="F20:H50" type="decimal">
      <formula1>0</formula1>
      <formula2>23.59</formula2>
    </dataValidation>
    <dataValidation allowBlank="true" error="Bitte geben Sie eine positive Dezimalzahl ein." errorTitle="Eingabefehler" operator="between" showDropDown="false" showErrorMessage="true" showInputMessage="true" sqref="D20:D50" type="decimal">
      <formula1>0</formula1>
      <formula2>20</formula2>
    </dataValidation>
    <dataValidation allowBlank="true" operator="between" showDropDown="false" showErrorMessage="true" showInputMessage="true" sqref="C20:C50" type="list">
      <formula1>Vorgaben</formula1>
      <formula2>0</formula2>
    </dataValidation>
  </dataValidations>
  <printOptions headings="false" gridLines="false" gridLinesSet="true" horizontalCentered="false" verticalCentered="false"/>
  <pageMargins left="0.433333333333333" right="0.236111111111111" top="0.7375" bottom="0.540277777777778" header="0.4" footer="0.315277777777778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&amp;L&amp;8FeU-SH31-2015&amp;R&amp;8Arbeitszeitkonto - Stand: 15.04.2015</oddFooter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60"/>
  <sheetViews>
    <sheetView windowProtection="false" showFormulas="false" showGridLines="false" showRowColHeaders="false" showZeros="true" rightToLeft="false" tabSelected="false" showOutlineSymbols="true" defaultGridColor="true" view="normal" topLeftCell="A1" colorId="64" zoomScale="110" zoomScaleNormal="110" zoomScalePageLayoutView="55" workbookViewId="0">
      <selection pane="topLeft" activeCell="K11" activeCellId="0" sqref="K11"/>
    </sheetView>
  </sheetViews>
  <sheetFormatPr defaultRowHeight="12.8"/>
  <cols>
    <col collapsed="false" hidden="false" max="1" min="1" style="1" width="5.03643724696356"/>
    <col collapsed="false" hidden="false" max="2" min="2" style="2" width="7.2834008097166"/>
    <col collapsed="false" hidden="false" max="3" min="3" style="2" width="7.49797570850202"/>
    <col collapsed="false" hidden="false" max="8" min="4" style="2" width="7.81781376518219"/>
    <col collapsed="false" hidden="false" max="13" min="9" style="2" width="8.1417004048583"/>
    <col collapsed="false" hidden="false" max="14" min="14" style="2" width="7.49797570850202"/>
    <col collapsed="false" hidden="false" max="15" min="15" style="2" width="10.0688259109312"/>
    <col collapsed="false" hidden="false" max="16" min="16" style="3" width="7.49797570850202"/>
    <col collapsed="false" hidden="false" max="17" min="17" style="3" width="5.03643724696356"/>
    <col collapsed="false" hidden="false" max="18" min="18" style="1" width="10.1781376518219"/>
    <col collapsed="false" hidden="false" max="19" min="19" style="1" width="7.71255060728745"/>
    <col collapsed="false" hidden="false" max="20" min="20" style="1" width="7.2834008097166"/>
    <col collapsed="false" hidden="false" max="21" min="21" style="1" width="7.39271255060729"/>
    <col collapsed="false" hidden="false" max="22" min="22" style="1" width="7.92712550607287"/>
    <col collapsed="false" hidden="false" max="23" min="23" style="1" width="7.71255060728745"/>
    <col collapsed="false" hidden="false" max="24" min="24" style="1" width="8.24696356275304"/>
    <col collapsed="false" hidden="false" max="25" min="25" style="1" width="9.85425101214575"/>
    <col collapsed="false" hidden="false" max="26" min="26" style="1" width="7.2834008097166"/>
    <col collapsed="false" hidden="false" max="27" min="27" style="4" width="10.497975708502"/>
    <col collapsed="false" hidden="false" max="28" min="28" style="4" width="8.35627530364373"/>
    <col collapsed="false" hidden="false" max="29" min="29" style="1" width="11.1417004048583"/>
    <col collapsed="false" hidden="true" max="31" min="30" style="5" width="0"/>
    <col collapsed="false" hidden="true" max="34" min="32" style="6" width="0"/>
    <col collapsed="false" hidden="true" max="1025" min="35" style="7" width="0"/>
  </cols>
  <sheetData>
    <row r="1" customFormat="false" ht="11.25" hidden="false" customHeight="true" outlineLevel="0" collapsed="false">
      <c r="A1" s="0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9"/>
      <c r="Q1" s="9"/>
      <c r="R1" s="10"/>
      <c r="S1" s="10"/>
      <c r="T1" s="10"/>
      <c r="U1" s="1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8.75" hidden="false" customHeight="true" outlineLevel="0" collapsed="false">
      <c r="A2" s="0"/>
      <c r="B2" s="11" t="s">
        <v>0</v>
      </c>
      <c r="C2" s="11"/>
      <c r="D2" s="11"/>
      <c r="E2" s="11"/>
      <c r="F2" s="11"/>
      <c r="G2" s="11"/>
      <c r="H2" s="11"/>
      <c r="I2" s="11" t="s">
        <v>67</v>
      </c>
      <c r="J2" s="11"/>
      <c r="K2" s="12" t="n">
        <v>2018</v>
      </c>
      <c r="L2" s="13"/>
      <c r="M2" s="13"/>
      <c r="N2" s="13"/>
      <c r="O2" s="13"/>
      <c r="P2" s="14"/>
      <c r="Q2" s="9"/>
      <c r="R2" s="10"/>
      <c r="S2" s="10"/>
      <c r="T2" s="10"/>
      <c r="U2" s="1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1.25" hidden="false" customHeight="true" outlineLevel="0" collapsed="false">
      <c r="A3" s="0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9"/>
      <c r="Q3" s="9"/>
      <c r="R3" s="10"/>
      <c r="S3" s="10"/>
      <c r="T3" s="10"/>
      <c r="U3" s="1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5" hidden="false" customHeight="true" outlineLevel="0" collapsed="false">
      <c r="A4" s="0"/>
      <c r="B4" s="16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8"/>
      <c r="Q4" s="9"/>
      <c r="R4" s="10"/>
      <c r="S4" s="10"/>
      <c r="T4" s="10"/>
      <c r="U4" s="1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22.5" hidden="false" customHeight="true" outlineLevel="0" collapsed="false">
      <c r="A5" s="0"/>
      <c r="B5" s="19"/>
      <c r="C5" s="20" t="s">
        <v>2</v>
      </c>
      <c r="D5" s="21"/>
      <c r="E5" s="22" t="str">
        <f aca="false">Oktober!E5</f>
        <v>Pritzel-Hentley, Kyra</v>
      </c>
      <c r="F5" s="22"/>
      <c r="G5" s="22"/>
      <c r="H5" s="22"/>
      <c r="I5" s="23"/>
      <c r="J5" s="20" t="s">
        <v>4</v>
      </c>
      <c r="K5" s="23"/>
      <c r="L5" s="0"/>
      <c r="M5" s="22" t="str">
        <f aca="false">Oktober!M5</f>
        <v>Citec</v>
      </c>
      <c r="N5" s="22"/>
      <c r="O5" s="22"/>
      <c r="P5" s="24"/>
      <c r="Q5" s="25"/>
      <c r="R5" s="26"/>
      <c r="S5" s="4"/>
      <c r="T5" s="4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5" hidden="false" customHeight="false" outlineLevel="0" collapsed="false">
      <c r="A6" s="0"/>
      <c r="B6" s="27"/>
      <c r="C6" s="28"/>
      <c r="D6" s="28"/>
      <c r="E6" s="28"/>
      <c r="F6" s="28"/>
      <c r="G6" s="29"/>
      <c r="H6" s="29"/>
      <c r="I6" s="23"/>
      <c r="J6" s="23"/>
      <c r="K6" s="0"/>
      <c r="L6" s="0"/>
      <c r="M6" s="0"/>
      <c r="N6" s="0"/>
      <c r="O6" s="0"/>
      <c r="P6" s="3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22.5" hidden="false" customHeight="true" outlineLevel="0" collapsed="false">
      <c r="A7" s="0"/>
      <c r="B7" s="19"/>
      <c r="C7" s="20" t="s">
        <v>6</v>
      </c>
      <c r="D7" s="23"/>
      <c r="E7" s="31"/>
      <c r="F7" s="31"/>
      <c r="G7" s="31"/>
      <c r="H7" s="31"/>
      <c r="I7" s="23"/>
      <c r="J7" s="20" t="s">
        <v>7</v>
      </c>
      <c r="K7" s="23"/>
      <c r="L7" s="0"/>
      <c r="M7" s="32" t="n">
        <f aca="false">Oktober!K52</f>
        <v>-120</v>
      </c>
      <c r="N7" s="32"/>
      <c r="O7" s="32"/>
      <c r="P7" s="3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5" hidden="false" customHeight="false" outlineLevel="0" collapsed="false">
      <c r="A8" s="0"/>
      <c r="B8" s="33"/>
      <c r="C8" s="20"/>
      <c r="D8" s="20"/>
      <c r="E8" s="20"/>
      <c r="F8" s="28"/>
      <c r="G8" s="34"/>
      <c r="H8" s="34"/>
      <c r="I8" s="34"/>
      <c r="J8" s="0"/>
      <c r="K8" s="0"/>
      <c r="L8" s="0"/>
      <c r="M8" s="0"/>
      <c r="N8" s="0"/>
      <c r="O8" s="0"/>
      <c r="P8" s="30"/>
      <c r="Q8" s="35"/>
      <c r="R8" s="4"/>
      <c r="S8" s="4"/>
      <c r="T8" s="4"/>
      <c r="U8" s="4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5" hidden="false" customHeight="true" outlineLevel="0" collapsed="false">
      <c r="A9" s="0"/>
      <c r="B9" s="36"/>
      <c r="C9" s="37"/>
      <c r="D9" s="38"/>
      <c r="E9" s="38"/>
      <c r="F9" s="39"/>
      <c r="G9" s="39"/>
      <c r="H9" s="40" t="s">
        <v>8</v>
      </c>
      <c r="I9" s="41" t="s">
        <v>9</v>
      </c>
      <c r="J9" s="42" t="s">
        <v>10</v>
      </c>
      <c r="K9" s="43" t="s">
        <v>11</v>
      </c>
      <c r="L9" s="41" t="s">
        <v>12</v>
      </c>
      <c r="M9" s="41" t="s">
        <v>13</v>
      </c>
      <c r="N9" s="44"/>
      <c r="O9" s="45"/>
      <c r="P9" s="3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22.5" hidden="false" customHeight="true" outlineLevel="0" collapsed="false">
      <c r="A10" s="0"/>
      <c r="B10" s="36"/>
      <c r="C10" s="33" t="s">
        <v>14</v>
      </c>
      <c r="D10" s="46"/>
      <c r="E10" s="47"/>
      <c r="F10" s="48" t="n">
        <f aca="false">Oktober!F10</f>
        <v>10</v>
      </c>
      <c r="G10" s="8"/>
      <c r="H10" s="49" t="s">
        <v>15</v>
      </c>
      <c r="I10" s="50" t="n">
        <f aca="false">$F$10/5</f>
        <v>2</v>
      </c>
      <c r="J10" s="51" t="n">
        <f aca="false">$F$10/5</f>
        <v>2</v>
      </c>
      <c r="K10" s="51" t="n">
        <f aca="false">$F$10/5</f>
        <v>2</v>
      </c>
      <c r="L10" s="51" t="n">
        <f aca="false">$F$10/5</f>
        <v>2</v>
      </c>
      <c r="M10" s="52" t="n">
        <f aca="false">$F$10/5</f>
        <v>2</v>
      </c>
      <c r="N10" s="53" t="s">
        <v>16</v>
      </c>
      <c r="O10" s="45"/>
      <c r="P10" s="3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22.5" hidden="false" customHeight="true" outlineLevel="0" collapsed="false">
      <c r="A11" s="0"/>
      <c r="B11" s="36"/>
      <c r="C11" s="54"/>
      <c r="D11" s="55"/>
      <c r="E11" s="55"/>
      <c r="F11" s="56"/>
      <c r="G11" s="56"/>
      <c r="H11" s="57" t="s">
        <v>17</v>
      </c>
      <c r="I11" s="58"/>
      <c r="J11" s="59"/>
      <c r="K11" s="59"/>
      <c r="L11" s="59"/>
      <c r="M11" s="60"/>
      <c r="N11" s="61" t="n">
        <f aca="false">SUM(I11:M11)</f>
        <v>0</v>
      </c>
      <c r="O11" s="45"/>
      <c r="P11" s="3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8.75" hidden="false" customHeight="true" outlineLevel="0" collapsed="false">
      <c r="A12" s="0"/>
      <c r="B12" s="36"/>
      <c r="C12" s="62" t="s">
        <v>18</v>
      </c>
      <c r="D12" s="20"/>
      <c r="E12" s="63"/>
      <c r="F12" s="64"/>
      <c r="G12" s="64"/>
      <c r="H12" s="0"/>
      <c r="I12" s="0"/>
      <c r="J12" s="0"/>
      <c r="K12" s="0"/>
      <c r="L12" s="0"/>
      <c r="M12" s="0"/>
      <c r="N12" s="0"/>
      <c r="O12" s="45"/>
      <c r="P12" s="3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5" hidden="false" customHeight="true" outlineLevel="0" collapsed="false">
      <c r="A13" s="0"/>
      <c r="B13" s="36"/>
      <c r="C13" s="65"/>
      <c r="D13" s="66"/>
      <c r="E13" s="67"/>
      <c r="F13" s="67"/>
      <c r="G13" s="68"/>
      <c r="H13" s="69" t="s">
        <v>19</v>
      </c>
      <c r="I13" s="70" t="s">
        <v>9</v>
      </c>
      <c r="J13" s="71" t="s">
        <v>10</v>
      </c>
      <c r="K13" s="72" t="s">
        <v>11</v>
      </c>
      <c r="L13" s="70" t="s">
        <v>12</v>
      </c>
      <c r="M13" s="70" t="s">
        <v>13</v>
      </c>
      <c r="N13" s="73"/>
      <c r="O13" s="45"/>
      <c r="P13" s="3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23.25" hidden="false" customHeight="true" outlineLevel="0" collapsed="false">
      <c r="A14" s="0"/>
      <c r="B14" s="36"/>
      <c r="C14" s="74" t="s">
        <v>20</v>
      </c>
      <c r="D14" s="75"/>
      <c r="E14" s="75"/>
      <c r="F14" s="76"/>
      <c r="G14" s="77"/>
      <c r="H14" s="78" t="s">
        <v>15</v>
      </c>
      <c r="I14" s="79" t="n">
        <f aca="false">$F$14/5</f>
        <v>0</v>
      </c>
      <c r="J14" s="80" t="n">
        <f aca="false">$F$14/5</f>
        <v>0</v>
      </c>
      <c r="K14" s="80" t="n">
        <f aca="false">$F$14/5</f>
        <v>0</v>
      </c>
      <c r="L14" s="80" t="n">
        <f aca="false">$F$14/5</f>
        <v>0</v>
      </c>
      <c r="M14" s="81" t="n">
        <f aca="false">$F$14/5</f>
        <v>0</v>
      </c>
      <c r="N14" s="82" t="s">
        <v>16</v>
      </c>
      <c r="O14" s="45"/>
      <c r="P14" s="3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22.5" hidden="false" customHeight="true" outlineLevel="0" collapsed="false">
      <c r="A15" s="0"/>
      <c r="B15" s="36"/>
      <c r="C15" s="83" t="s">
        <v>21</v>
      </c>
      <c r="D15" s="84"/>
      <c r="E15" s="85"/>
      <c r="F15" s="85"/>
      <c r="G15" s="86" t="n">
        <f aca="false">IF($E$15&lt;&gt;0,TRUE(),FALSE())</f>
        <v>0</v>
      </c>
      <c r="H15" s="87" t="s">
        <v>17</v>
      </c>
      <c r="I15" s="88"/>
      <c r="J15" s="89"/>
      <c r="K15" s="89"/>
      <c r="L15" s="89"/>
      <c r="M15" s="90"/>
      <c r="N15" s="91" t="n">
        <f aca="false">SUM(I15:M15)</f>
        <v>0</v>
      </c>
      <c r="O15" s="45"/>
      <c r="P15" s="3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5" hidden="false" customHeight="false" outlineLevel="0" collapsed="false">
      <c r="A16" s="0"/>
      <c r="B16" s="92"/>
      <c r="C16" s="93"/>
      <c r="D16" s="94"/>
      <c r="E16" s="94"/>
      <c r="F16" s="94"/>
      <c r="G16" s="94"/>
      <c r="H16" s="94"/>
      <c r="I16" s="94"/>
      <c r="J16" s="94"/>
      <c r="K16" s="95"/>
      <c r="L16" s="95"/>
      <c r="M16" s="95"/>
      <c r="N16" s="95"/>
      <c r="O16" s="95"/>
      <c r="P16" s="96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5" hidden="false" customHeight="false" outlineLevel="0" collapsed="false">
      <c r="A17" s="97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s="108" customFormat="true" ht="18.75" hidden="false" customHeight="true" outlineLevel="0" collapsed="false">
      <c r="A18" s="98"/>
      <c r="B18" s="99"/>
      <c r="C18" s="100" t="s">
        <v>22</v>
      </c>
      <c r="D18" s="100"/>
      <c r="E18" s="100"/>
      <c r="F18" s="101" t="s">
        <v>23</v>
      </c>
      <c r="G18" s="101"/>
      <c r="H18" s="101"/>
      <c r="I18" s="102" t="s">
        <v>24</v>
      </c>
      <c r="J18" s="102"/>
      <c r="K18" s="102"/>
      <c r="L18" s="102"/>
      <c r="M18" s="102"/>
      <c r="N18" s="102"/>
      <c r="O18" s="102"/>
      <c r="P18" s="102"/>
      <c r="Q18" s="103"/>
      <c r="R18" s="104"/>
      <c r="S18" s="104" t="s">
        <v>25</v>
      </c>
      <c r="T18" s="104" t="s">
        <v>26</v>
      </c>
      <c r="U18" s="104" t="s">
        <v>26</v>
      </c>
      <c r="V18" s="105" t="s">
        <v>27</v>
      </c>
      <c r="W18" s="105" t="s">
        <v>25</v>
      </c>
      <c r="X18" s="105" t="s">
        <v>25</v>
      </c>
      <c r="Y18" s="105"/>
      <c r="Z18" s="105"/>
      <c r="AA18" s="104"/>
      <c r="AB18" s="104"/>
      <c r="AC18" s="105"/>
      <c r="AD18" s="106"/>
      <c r="AE18" s="106"/>
      <c r="AF18" s="107"/>
      <c r="AG18" s="107"/>
      <c r="AH18" s="107"/>
    </row>
    <row r="19" customFormat="false" ht="18.75" hidden="false" customHeight="true" outlineLevel="0" collapsed="false">
      <c r="A19" s="109" t="n">
        <f aca="false">DATEVALUE(I2&amp;K2)</f>
        <v>43405</v>
      </c>
      <c r="B19" s="110" t="s">
        <v>28</v>
      </c>
      <c r="C19" s="111" t="s">
        <v>29</v>
      </c>
      <c r="D19" s="112" t="s">
        <v>30</v>
      </c>
      <c r="E19" s="113" t="s">
        <v>31</v>
      </c>
      <c r="F19" s="110" t="s">
        <v>32</v>
      </c>
      <c r="G19" s="114" t="s">
        <v>33</v>
      </c>
      <c r="H19" s="113" t="s">
        <v>34</v>
      </c>
      <c r="I19" s="114" t="s">
        <v>35</v>
      </c>
      <c r="J19" s="114" t="s">
        <v>36</v>
      </c>
      <c r="K19" s="114" t="s">
        <v>37</v>
      </c>
      <c r="L19" s="115" t="s">
        <v>38</v>
      </c>
      <c r="M19" s="115"/>
      <c r="N19" s="115"/>
      <c r="O19" s="115"/>
      <c r="P19" s="115"/>
      <c r="Q19" s="116"/>
      <c r="R19" s="117"/>
      <c r="S19" s="118" t="s">
        <v>39</v>
      </c>
      <c r="T19" s="118" t="s">
        <v>32</v>
      </c>
      <c r="U19" s="118" t="s">
        <v>33</v>
      </c>
      <c r="V19" s="26" t="s">
        <v>34</v>
      </c>
      <c r="W19" s="26" t="s">
        <v>40</v>
      </c>
      <c r="X19" s="26" t="s">
        <v>36</v>
      </c>
      <c r="Y19" s="26" t="s">
        <v>37</v>
      </c>
      <c r="Z19" s="119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20.25" hidden="false" customHeight="true" outlineLevel="0" collapsed="false">
      <c r="A20" s="120" t="str">
        <f aca="false">TEXT(B20,"TTTT")</f>
        <v>Donnerstag</v>
      </c>
      <c r="B20" s="121" t="n">
        <f aca="false">($A$19+ROW(B1)-1)*(MONTH($A$19+1)=MONTH($A$19))</f>
        <v>43405</v>
      </c>
      <c r="C20" s="122"/>
      <c r="D20" s="123"/>
      <c r="E20" s="124" t="n">
        <f aca="false">IF(OR(A20="Samstag",A20="Sonntag",C20="UU"),"", IF(C20="SV",D20, IF(OR($E$15="",B20&lt;$E$15),IF($N$11=0,HLOOKUP($A20,$I$9:$M$10,2,0),IF($N$11=$F$10,HLOOKUP($A20,$I$9:$M$11,3,0),"FEHLER")), IF($N$15=0,HLOOKUP($A20,$I$13:$M$14,2,0),IF($N$15=$F$14,HLOOKUP($A20,$I$13:$M$15,3,0),"FEHLER")))))</f>
        <v>2</v>
      </c>
      <c r="F20" s="125"/>
      <c r="G20" s="125"/>
      <c r="H20" s="125"/>
      <c r="I20" s="126" t="n">
        <f aca="false">IF(OR(C20="K",C20="U",C20="F"),E20,IF(C20="SU",IF(H20="",D20,((V20-T20)-U20)+D20),IF(AND(H20="",E20=""),0,(V20-T20)-U20)))</f>
        <v>0</v>
      </c>
      <c r="J20" s="126" t="n">
        <f aca="false">IF(E20="",I20,I20-E20)</f>
        <v>-2</v>
      </c>
      <c r="K20" s="127" t="n">
        <f aca="false">SUM($M$7,J20)</f>
        <v>-122</v>
      </c>
      <c r="L20" s="128"/>
      <c r="M20" s="128"/>
      <c r="N20" s="128"/>
      <c r="O20" s="128"/>
      <c r="P20" s="128"/>
      <c r="Q20" s="129" t="n">
        <f aca="false">IF($G$15=FALSE(),FALSE(),IF($B20&gt;=$E$15,TRUE(),FALSE()))</f>
        <v>0</v>
      </c>
      <c r="R20" s="0"/>
      <c r="S20" s="130" t="n">
        <f aca="false">IF(E20="",0,INT(E20)+((E20-INT(E20))/100*60))</f>
        <v>2</v>
      </c>
      <c r="T20" s="130" t="n">
        <f aca="false">IF(F20="",0,INT(F20)+((F20-INT(F20))*100/60))</f>
        <v>0</v>
      </c>
      <c r="U20" s="130" t="n">
        <f aca="false">IF(G20="",0,INT(G20)+((G20-INT(G20))*100/60))</f>
        <v>0</v>
      </c>
      <c r="V20" s="130" t="n">
        <f aca="false">IF(H20="",0,INT(H20)+((H20-INT(H20))*100/60))</f>
        <v>0</v>
      </c>
      <c r="W20" s="130" t="n">
        <f aca="false">IF(I20="","",INT(I20)+((I20-INT(I20))/100*60))</f>
        <v>0</v>
      </c>
      <c r="X20" s="130" t="n">
        <f aca="false">IF(J20="","",INT(J20)+((J20-INT(J20))/100*60))</f>
        <v>-2</v>
      </c>
      <c r="Y20" s="130" t="n">
        <f aca="false">IF(K20="","",INT(K20)+((K20-INT(K20))/100*60))</f>
        <v>-122</v>
      </c>
      <c r="Z20" s="130"/>
      <c r="AA20" s="0"/>
      <c r="AB20" s="0"/>
      <c r="AC20" s="0"/>
      <c r="AD20" s="0"/>
      <c r="AE20" s="131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s="6" customFormat="true" ht="20.25" hidden="false" customHeight="true" outlineLevel="0" collapsed="false">
      <c r="A21" s="120" t="str">
        <f aca="false">TEXT(B21,"TTTT")</f>
        <v>Freitag</v>
      </c>
      <c r="B21" s="132" t="n">
        <f aca="false">($A$19+ROW(B2)-1)*(MONTH(B20+1)=MONTH($A$19))</f>
        <v>43406</v>
      </c>
      <c r="C21" s="133"/>
      <c r="D21" s="134"/>
      <c r="E21" s="124" t="n">
        <f aca="false">IF(OR(A21="Samstag",A21="Sonntag",C21="UU"),"", IF(C21="SV",D21, IF(OR($E$15="",B21&lt;$E$15),IF($N$11=0,HLOOKUP($A21,$I$9:$M$10,2,0),IF($N$11=$F$10,HLOOKUP($A21,$I$9:$M$11,3,0),"FEHLER")), IF($N$15=0,HLOOKUP($A21,$I$13:$M$14,2,0),IF($N$15=$F$14,HLOOKUP($A21,$I$13:$M$15,3,0),"FEHLER")))))</f>
        <v>2</v>
      </c>
      <c r="F21" s="125"/>
      <c r="G21" s="125"/>
      <c r="H21" s="125"/>
      <c r="I21" s="126" t="n">
        <f aca="false">IF(OR(C21="K",C21="U",C21="F"),E21,IF(C21="SU",IF(H21="",D21,((V21-T21)-U21)+D21),IF(AND(H21="",E21=""),0,(V21-T21)-U21)))</f>
        <v>0</v>
      </c>
      <c r="J21" s="126" t="n">
        <f aca="false">IF(E21="",I21,I21-E21)</f>
        <v>-2</v>
      </c>
      <c r="K21" s="127" t="n">
        <f aca="false">SUM(K20,J21)</f>
        <v>-124</v>
      </c>
      <c r="L21" s="135"/>
      <c r="M21" s="135"/>
      <c r="N21" s="135"/>
      <c r="O21" s="135"/>
      <c r="P21" s="135"/>
      <c r="Q21" s="129" t="n">
        <f aca="false">IF($G$15=FALSE(),FALSE(),IF($B21&gt;=$E$15,TRUE(),FALSE()))</f>
        <v>0</v>
      </c>
      <c r="R21" s="129"/>
      <c r="S21" s="130" t="n">
        <f aca="false">IF(E21="",0,INT(E21)+((E21-INT(E21))/100*60))</f>
        <v>2</v>
      </c>
      <c r="T21" s="130" t="n">
        <f aca="false">IF(F21="",0,INT(F21)+((F21-INT(F21))*100/60))</f>
        <v>0</v>
      </c>
      <c r="U21" s="130" t="n">
        <f aca="false">IF(G21="",0,INT(G21)+((G21-INT(G21))*100/60))</f>
        <v>0</v>
      </c>
      <c r="V21" s="130" t="n">
        <f aca="false">IF(H21="",0,INT(H21)+((H21-INT(H21))*100/60))</f>
        <v>0</v>
      </c>
      <c r="W21" s="130" t="n">
        <f aca="false">IF(I21="","",INT(I21)+((I21-INT(I21))/100*60))</f>
        <v>0</v>
      </c>
      <c r="X21" s="130" t="n">
        <f aca="false">IF(J21="","",INT(J21)+((J21-INT(J21))/100*60))</f>
        <v>-2</v>
      </c>
      <c r="Y21" s="130" t="n">
        <f aca="false">IF(K21="","",INT(K21)+((K21-INT(K21))/100*60))</f>
        <v>-124</v>
      </c>
      <c r="Z21" s="130"/>
      <c r="AA21" s="4"/>
      <c r="AB21" s="4"/>
      <c r="AC21" s="1"/>
      <c r="AD21" s="5"/>
      <c r="AE21" s="131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  <c r="BW21" s="7"/>
      <c r="BX21" s="7"/>
      <c r="BY21" s="7"/>
      <c r="BZ21" s="7"/>
      <c r="CA21" s="7"/>
      <c r="CB21" s="7"/>
      <c r="CC21" s="7"/>
      <c r="CD21" s="7"/>
      <c r="CE21" s="7"/>
      <c r="CF21" s="7"/>
      <c r="CG21" s="7"/>
      <c r="CH21" s="7"/>
      <c r="CI21" s="7"/>
      <c r="CJ21" s="7"/>
      <c r="CK21" s="7"/>
      <c r="CL21" s="7"/>
      <c r="CM21" s="7"/>
      <c r="CN21" s="7"/>
      <c r="CO21" s="7"/>
      <c r="CP21" s="7"/>
      <c r="CQ21" s="7"/>
      <c r="CR21" s="7"/>
      <c r="CS21" s="7"/>
      <c r="CT21" s="7"/>
      <c r="CU21" s="7"/>
      <c r="CV21" s="7"/>
      <c r="CW21" s="7"/>
      <c r="CX21" s="7"/>
      <c r="CY21" s="7"/>
      <c r="CZ21" s="7"/>
      <c r="DA21" s="7"/>
      <c r="DB21" s="7"/>
      <c r="DC21" s="7"/>
      <c r="DD21" s="7"/>
      <c r="DE21" s="7"/>
      <c r="DF21" s="7"/>
      <c r="DG21" s="7"/>
      <c r="DH21" s="7"/>
      <c r="DI21" s="7"/>
      <c r="DJ21" s="7"/>
      <c r="DK21" s="7"/>
      <c r="DL21" s="7"/>
      <c r="DM21" s="7"/>
      <c r="DN21" s="7"/>
      <c r="DO21" s="7"/>
      <c r="DP21" s="7"/>
      <c r="DQ21" s="7"/>
      <c r="DR21" s="7"/>
      <c r="DS21" s="7"/>
      <c r="DT21" s="7"/>
      <c r="DU21" s="7"/>
      <c r="DV21" s="7"/>
      <c r="DW21" s="7"/>
      <c r="DX21" s="7"/>
      <c r="DY21" s="7"/>
      <c r="DZ21" s="7"/>
      <c r="EA21" s="7"/>
      <c r="EB21" s="7"/>
      <c r="EC21" s="7"/>
      <c r="ED21" s="7"/>
      <c r="EE21" s="7"/>
      <c r="EF21" s="7"/>
      <c r="EG21" s="7"/>
      <c r="EH21" s="7"/>
      <c r="EI21" s="7"/>
      <c r="EJ21" s="7"/>
      <c r="EK21" s="7"/>
      <c r="EL21" s="7"/>
      <c r="EM21" s="7"/>
      <c r="EN21" s="7"/>
      <c r="EO21" s="7"/>
      <c r="EP21" s="7"/>
      <c r="EQ21" s="7"/>
      <c r="ER21" s="7"/>
      <c r="ES21" s="7"/>
      <c r="ET21" s="7"/>
      <c r="EU21" s="7"/>
      <c r="EV21" s="7"/>
      <c r="EW21" s="7"/>
      <c r="EX21" s="7"/>
      <c r="EY21" s="7"/>
      <c r="EZ21" s="7"/>
      <c r="FA21" s="7"/>
      <c r="FB21" s="7"/>
      <c r="FC21" s="7"/>
      <c r="FD21" s="7"/>
      <c r="FE21" s="7"/>
      <c r="FF21" s="7"/>
      <c r="FG21" s="7"/>
      <c r="FH21" s="7"/>
      <c r="FI21" s="7"/>
      <c r="FJ21" s="7"/>
      <c r="FK21" s="7"/>
      <c r="FL21" s="7"/>
      <c r="FM21" s="7"/>
      <c r="FN21" s="7"/>
      <c r="FO21" s="7"/>
      <c r="FP21" s="7"/>
      <c r="FQ21" s="7"/>
      <c r="FR21" s="7"/>
      <c r="FS21" s="7"/>
      <c r="FT21" s="7"/>
      <c r="FU21" s="7"/>
      <c r="FV21" s="7"/>
      <c r="FW21" s="7"/>
      <c r="FX21" s="7"/>
      <c r="FY21" s="7"/>
      <c r="FZ21" s="7"/>
      <c r="GA21" s="7"/>
      <c r="GB21" s="7"/>
      <c r="GC21" s="7"/>
      <c r="GD21" s="7"/>
      <c r="GE21" s="7"/>
      <c r="GF21" s="7"/>
      <c r="GG21" s="7"/>
      <c r="GH21" s="7"/>
      <c r="GI21" s="7"/>
      <c r="GJ21" s="7"/>
      <c r="GK21" s="7"/>
      <c r="GL21" s="7"/>
      <c r="GM21" s="7"/>
      <c r="GN21" s="7"/>
      <c r="GO21" s="7"/>
      <c r="GP21" s="7"/>
      <c r="GQ21" s="7"/>
      <c r="GR21" s="7"/>
      <c r="GS21" s="7"/>
      <c r="GT21" s="7"/>
      <c r="GU21" s="7"/>
      <c r="GV21" s="7"/>
      <c r="GW21" s="7"/>
      <c r="GX21" s="7"/>
      <c r="GY21" s="7"/>
      <c r="GZ21" s="7"/>
      <c r="HA21" s="7"/>
      <c r="HB21" s="7"/>
      <c r="HC21" s="7"/>
      <c r="HD21" s="7"/>
      <c r="HE21" s="7"/>
      <c r="HF21" s="7"/>
      <c r="HG21" s="7"/>
      <c r="HH21" s="7"/>
      <c r="HI21" s="7"/>
      <c r="HJ21" s="7"/>
      <c r="HK21" s="7"/>
      <c r="HL21" s="7"/>
      <c r="HM21" s="7"/>
      <c r="HN21" s="7"/>
      <c r="HO21" s="7"/>
      <c r="HP21" s="7"/>
      <c r="HQ21" s="7"/>
      <c r="HR21" s="7"/>
      <c r="HS21" s="7"/>
      <c r="HT21" s="7"/>
      <c r="HU21" s="7"/>
      <c r="HV21" s="7"/>
      <c r="HW21" s="7"/>
      <c r="HX21" s="7"/>
      <c r="HY21" s="7"/>
      <c r="HZ21" s="7"/>
      <c r="IA21" s="7"/>
      <c r="IB21" s="7"/>
      <c r="IC21" s="7"/>
      <c r="ID21" s="7"/>
      <c r="IE21" s="7"/>
      <c r="IF21" s="7"/>
      <c r="IG21" s="7"/>
      <c r="IH21" s="7"/>
      <c r="II21" s="7"/>
      <c r="IJ21" s="7"/>
      <c r="IK21" s="7"/>
      <c r="IL21" s="7"/>
      <c r="IM21" s="7"/>
      <c r="IN21" s="7"/>
      <c r="IO21" s="7"/>
      <c r="IP21" s="7"/>
      <c r="IQ21" s="7"/>
      <c r="IR21" s="7"/>
    </row>
    <row r="22" s="6" customFormat="true" ht="20.25" hidden="false" customHeight="true" outlineLevel="0" collapsed="false">
      <c r="A22" s="120" t="str">
        <f aca="false">TEXT(B22,"TTTT")</f>
        <v>Samstag</v>
      </c>
      <c r="B22" s="132" t="n">
        <f aca="false">($A$19+ROW(B3)-1)*(MONTH(B21+1)=MONTH($A$19))</f>
        <v>43407</v>
      </c>
      <c r="C22" s="133"/>
      <c r="D22" s="134"/>
      <c r="E22" s="124" t="str">
        <f aca="false">IF(OR(A22="Samstag",A22="Sonntag",C22="UU"),"", IF(C22="SV",D22, IF(OR($E$15="",B22&lt;$E$15),IF($N$11=0,HLOOKUP($A22,$I$9:$M$10,2,0),IF($N$11=$F$10,HLOOKUP($A22,$I$9:$M$11,3,0),"FEHLER")), IF($N$15=0,HLOOKUP($A22,$I$13:$M$14,2,0),IF($N$15=$F$14,HLOOKUP($A22,$I$13:$M$15,3,0),"FEHLER")))))</f>
        <v/>
      </c>
      <c r="F22" s="125"/>
      <c r="G22" s="125"/>
      <c r="H22" s="125"/>
      <c r="I22" s="126" t="n">
        <f aca="false">IF(OR(C22="K",C22="U",C22="F"),E22,IF(C22="SU",IF(H22="",D22,((V22-T22)-U22)+D22),IF(AND(H22="",E22=""),0,(V22-T22)-U22)))</f>
        <v>0</v>
      </c>
      <c r="J22" s="126" t="n">
        <f aca="false">IF(E22="",I22,I22-E22)</f>
        <v>0</v>
      </c>
      <c r="K22" s="127" t="n">
        <f aca="false">SUM(K21,J22)</f>
        <v>-124</v>
      </c>
      <c r="L22" s="135"/>
      <c r="M22" s="135"/>
      <c r="N22" s="135"/>
      <c r="O22" s="135"/>
      <c r="P22" s="135"/>
      <c r="Q22" s="129" t="n">
        <f aca="false">IF($G$15=FALSE(),FALSE(),IF($B22&gt;=$E$15,TRUE(),FALSE()))</f>
        <v>0</v>
      </c>
      <c r="R22" s="129"/>
      <c r="S22" s="130" t="n">
        <f aca="false">IF(E22="",0,INT(E22)+((E22-INT(E22))/100*60))</f>
        <v>0</v>
      </c>
      <c r="T22" s="130" t="n">
        <f aca="false">IF(F22="",0,INT(F22)+((F22-INT(F22))*100/60))</f>
        <v>0</v>
      </c>
      <c r="U22" s="130" t="n">
        <f aca="false">IF(G22="",0,INT(G22)+((G22-INT(G22))*100/60))</f>
        <v>0</v>
      </c>
      <c r="V22" s="130" t="n">
        <f aca="false">IF(H22="",0,INT(H22)+((H22-INT(H22))*100/60))</f>
        <v>0</v>
      </c>
      <c r="W22" s="130" t="n">
        <f aca="false">IF(I22="","",INT(I22)+((I22-INT(I22))/100*60))</f>
        <v>0</v>
      </c>
      <c r="X22" s="130" t="n">
        <f aca="false">IF(J22="","",INT(J22)+((J22-INT(J22))/100*60))</f>
        <v>0</v>
      </c>
      <c r="Y22" s="130" t="n">
        <f aca="false">IF(K22="","",INT(K22)+((K22-INT(K22))/100*60))</f>
        <v>-124</v>
      </c>
      <c r="Z22" s="130"/>
      <c r="AA22" s="4"/>
      <c r="AB22" s="4"/>
      <c r="AC22" s="1"/>
      <c r="AD22" s="5"/>
      <c r="AE22" s="131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7"/>
      <c r="BL22" s="7"/>
      <c r="BM22" s="7"/>
      <c r="BN22" s="7"/>
      <c r="BO22" s="7"/>
      <c r="BP22" s="7"/>
      <c r="BQ22" s="7"/>
      <c r="BR22" s="7"/>
      <c r="BS22" s="7"/>
      <c r="BT22" s="7"/>
      <c r="BU22" s="7"/>
      <c r="BV22" s="7"/>
      <c r="BW22" s="7"/>
      <c r="BX22" s="7"/>
      <c r="BY22" s="7"/>
      <c r="BZ22" s="7"/>
      <c r="CA22" s="7"/>
      <c r="CB22" s="7"/>
      <c r="CC22" s="7"/>
      <c r="CD22" s="7"/>
      <c r="CE22" s="7"/>
      <c r="CF22" s="7"/>
      <c r="CG22" s="7"/>
      <c r="CH22" s="7"/>
      <c r="CI22" s="7"/>
      <c r="CJ22" s="7"/>
      <c r="CK22" s="7"/>
      <c r="CL22" s="7"/>
      <c r="CM22" s="7"/>
      <c r="CN22" s="7"/>
      <c r="CO22" s="7"/>
      <c r="CP22" s="7"/>
      <c r="CQ22" s="7"/>
      <c r="CR22" s="7"/>
      <c r="CS22" s="7"/>
      <c r="CT22" s="7"/>
      <c r="CU22" s="7"/>
      <c r="CV22" s="7"/>
      <c r="CW22" s="7"/>
      <c r="CX22" s="7"/>
      <c r="CY22" s="7"/>
      <c r="CZ22" s="7"/>
      <c r="DA22" s="7"/>
      <c r="DB22" s="7"/>
      <c r="DC22" s="7"/>
      <c r="DD22" s="7"/>
      <c r="DE22" s="7"/>
      <c r="DF22" s="7"/>
      <c r="DG22" s="7"/>
      <c r="DH22" s="7"/>
      <c r="DI22" s="7"/>
      <c r="DJ22" s="7"/>
      <c r="DK22" s="7"/>
      <c r="DL22" s="7"/>
      <c r="DM22" s="7"/>
      <c r="DN22" s="7"/>
      <c r="DO22" s="7"/>
      <c r="DP22" s="7"/>
      <c r="DQ22" s="7"/>
      <c r="DR22" s="7"/>
      <c r="DS22" s="7"/>
      <c r="DT22" s="7"/>
      <c r="DU22" s="7"/>
      <c r="DV22" s="7"/>
      <c r="DW22" s="7"/>
      <c r="DX22" s="7"/>
      <c r="DY22" s="7"/>
      <c r="DZ22" s="7"/>
      <c r="EA22" s="7"/>
      <c r="EB22" s="7"/>
      <c r="EC22" s="7"/>
      <c r="ED22" s="7"/>
      <c r="EE22" s="7"/>
      <c r="EF22" s="7"/>
      <c r="EG22" s="7"/>
      <c r="EH22" s="7"/>
      <c r="EI22" s="7"/>
      <c r="EJ22" s="7"/>
      <c r="EK22" s="7"/>
      <c r="EL22" s="7"/>
      <c r="EM22" s="7"/>
      <c r="EN22" s="7"/>
      <c r="EO22" s="7"/>
      <c r="EP22" s="7"/>
      <c r="EQ22" s="7"/>
      <c r="ER22" s="7"/>
      <c r="ES22" s="7"/>
      <c r="ET22" s="7"/>
      <c r="EU22" s="7"/>
      <c r="EV22" s="7"/>
      <c r="EW22" s="7"/>
      <c r="EX22" s="7"/>
      <c r="EY22" s="7"/>
      <c r="EZ22" s="7"/>
      <c r="FA22" s="7"/>
      <c r="FB22" s="7"/>
      <c r="FC22" s="7"/>
      <c r="FD22" s="7"/>
      <c r="FE22" s="7"/>
      <c r="FF22" s="7"/>
      <c r="FG22" s="7"/>
      <c r="FH22" s="7"/>
      <c r="FI22" s="7"/>
      <c r="FJ22" s="7"/>
      <c r="FK22" s="7"/>
      <c r="FL22" s="7"/>
      <c r="FM22" s="7"/>
      <c r="FN22" s="7"/>
      <c r="FO22" s="7"/>
      <c r="FP22" s="7"/>
      <c r="FQ22" s="7"/>
      <c r="FR22" s="7"/>
      <c r="FS22" s="7"/>
      <c r="FT22" s="7"/>
      <c r="FU22" s="7"/>
      <c r="FV22" s="7"/>
      <c r="FW22" s="7"/>
      <c r="FX22" s="7"/>
      <c r="FY22" s="7"/>
      <c r="FZ22" s="7"/>
      <c r="GA22" s="7"/>
      <c r="GB22" s="7"/>
      <c r="GC22" s="7"/>
      <c r="GD22" s="7"/>
      <c r="GE22" s="7"/>
      <c r="GF22" s="7"/>
      <c r="GG22" s="7"/>
      <c r="GH22" s="7"/>
      <c r="GI22" s="7"/>
      <c r="GJ22" s="7"/>
      <c r="GK22" s="7"/>
      <c r="GL22" s="7"/>
      <c r="GM22" s="7"/>
      <c r="GN22" s="7"/>
      <c r="GO22" s="7"/>
      <c r="GP22" s="7"/>
      <c r="GQ22" s="7"/>
      <c r="GR22" s="7"/>
      <c r="GS22" s="7"/>
      <c r="GT22" s="7"/>
      <c r="GU22" s="7"/>
      <c r="GV22" s="7"/>
      <c r="GW22" s="7"/>
      <c r="GX22" s="7"/>
      <c r="GY22" s="7"/>
      <c r="GZ22" s="7"/>
      <c r="HA22" s="7"/>
      <c r="HB22" s="7"/>
      <c r="HC22" s="7"/>
      <c r="HD22" s="7"/>
      <c r="HE22" s="7"/>
      <c r="HF22" s="7"/>
      <c r="HG22" s="7"/>
      <c r="HH22" s="7"/>
      <c r="HI22" s="7"/>
      <c r="HJ22" s="7"/>
      <c r="HK22" s="7"/>
      <c r="HL22" s="7"/>
      <c r="HM22" s="7"/>
      <c r="HN22" s="7"/>
      <c r="HO22" s="7"/>
      <c r="HP22" s="7"/>
      <c r="HQ22" s="7"/>
      <c r="HR22" s="7"/>
      <c r="HS22" s="7"/>
      <c r="HT22" s="7"/>
      <c r="HU22" s="7"/>
      <c r="HV22" s="7"/>
      <c r="HW22" s="7"/>
      <c r="HX22" s="7"/>
      <c r="HY22" s="7"/>
      <c r="HZ22" s="7"/>
      <c r="IA22" s="7"/>
      <c r="IB22" s="7"/>
      <c r="IC22" s="7"/>
      <c r="ID22" s="7"/>
      <c r="IE22" s="7"/>
      <c r="IF22" s="7"/>
      <c r="IG22" s="7"/>
      <c r="IH22" s="7"/>
      <c r="II22" s="7"/>
      <c r="IJ22" s="7"/>
      <c r="IK22" s="7"/>
      <c r="IL22" s="7"/>
      <c r="IM22" s="7"/>
      <c r="IN22" s="7"/>
      <c r="IO22" s="7"/>
      <c r="IP22" s="7"/>
      <c r="IQ22" s="7"/>
      <c r="IR22" s="7"/>
    </row>
    <row r="23" s="6" customFormat="true" ht="20.25" hidden="false" customHeight="true" outlineLevel="0" collapsed="false">
      <c r="A23" s="120" t="str">
        <f aca="false">TEXT(B23,"TTTT")</f>
        <v>Sonntag</v>
      </c>
      <c r="B23" s="132" t="n">
        <f aca="false">($A$19+ROW(B4)-1)*(MONTH(B22+1)=MONTH($A$19))</f>
        <v>43408</v>
      </c>
      <c r="C23" s="133"/>
      <c r="D23" s="134"/>
      <c r="E23" s="124" t="str">
        <f aca="false">IF(OR(A23="Samstag",A23="Sonntag",C23="UU"),"", IF(C23="SV",D23, IF(OR($E$15="",B23&lt;$E$15),IF($N$11=0,HLOOKUP($A23,$I$9:$M$10,2,0),IF($N$11=$F$10,HLOOKUP($A23,$I$9:$M$11,3,0),"FEHLER")), IF($N$15=0,HLOOKUP($A23,$I$13:$M$14,2,0),IF($N$15=$F$14,HLOOKUP($A23,$I$13:$M$15,3,0),"FEHLER")))))</f>
        <v/>
      </c>
      <c r="F23" s="125"/>
      <c r="G23" s="125"/>
      <c r="H23" s="125"/>
      <c r="I23" s="126" t="n">
        <f aca="false">IF(OR(C23="K",C23="U",C23="F"),E23,IF(C23="SU",IF(H23="",D23,((V23-T23)-U23)+D23),IF(AND(H23="",E23=""),0,(V23-T23)-U23)))</f>
        <v>0</v>
      </c>
      <c r="J23" s="126" t="n">
        <f aca="false">IF(E23="",I23,I23-E23)</f>
        <v>0</v>
      </c>
      <c r="K23" s="127" t="n">
        <f aca="false">SUM(K22,J23)</f>
        <v>-124</v>
      </c>
      <c r="L23" s="135"/>
      <c r="M23" s="135"/>
      <c r="N23" s="135"/>
      <c r="O23" s="135"/>
      <c r="P23" s="135"/>
      <c r="Q23" s="129" t="n">
        <f aca="false">IF($G$15=FALSE(),FALSE(),IF($B23&gt;=$E$15,TRUE(),FALSE()))</f>
        <v>0</v>
      </c>
      <c r="R23" s="129"/>
      <c r="S23" s="130" t="n">
        <f aca="false">IF(E23="",0,INT(E23)+((E23-INT(E23))/100*60))</f>
        <v>0</v>
      </c>
      <c r="T23" s="130" t="n">
        <f aca="false">IF(F23="",0,INT(F23)+((F23-INT(F23))*100/60))</f>
        <v>0</v>
      </c>
      <c r="U23" s="130" t="n">
        <f aca="false">IF(G23="",0,INT(G23)+((G23-INT(G23))*100/60))</f>
        <v>0</v>
      </c>
      <c r="V23" s="130" t="n">
        <f aca="false">IF(H23="",0,INT(H23)+((H23-INT(H23))*100/60))</f>
        <v>0</v>
      </c>
      <c r="W23" s="130" t="n">
        <f aca="false">IF(I23="","",INT(I23)+((I23-INT(I23))/100*60))</f>
        <v>0</v>
      </c>
      <c r="X23" s="130" t="n">
        <f aca="false">IF(J23="","",INT(J23)+((J23-INT(J23))/100*60))</f>
        <v>0</v>
      </c>
      <c r="Y23" s="130" t="n">
        <f aca="false">IF(K23="","",INT(K23)+((K23-INT(K23))/100*60))</f>
        <v>-124</v>
      </c>
      <c r="Z23" s="130"/>
      <c r="AA23" s="4"/>
      <c r="AB23" s="4"/>
      <c r="AC23" s="1"/>
      <c r="AD23" s="5"/>
      <c r="AE23" s="131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  <c r="BJ23" s="7"/>
      <c r="BK23" s="7"/>
      <c r="BL23" s="7"/>
      <c r="BM23" s="7"/>
      <c r="BN23" s="7"/>
      <c r="BO23" s="7"/>
      <c r="BP23" s="7"/>
      <c r="BQ23" s="7"/>
      <c r="BR23" s="7"/>
      <c r="BS23" s="7"/>
      <c r="BT23" s="7"/>
      <c r="BU23" s="7"/>
      <c r="BV23" s="7"/>
      <c r="BW23" s="7"/>
      <c r="BX23" s="7"/>
      <c r="BY23" s="7"/>
      <c r="BZ23" s="7"/>
      <c r="CA23" s="7"/>
      <c r="CB23" s="7"/>
      <c r="CC23" s="7"/>
      <c r="CD23" s="7"/>
      <c r="CE23" s="7"/>
      <c r="CF23" s="7"/>
      <c r="CG23" s="7"/>
      <c r="CH23" s="7"/>
      <c r="CI23" s="7"/>
      <c r="CJ23" s="7"/>
      <c r="CK23" s="7"/>
      <c r="CL23" s="7"/>
      <c r="CM23" s="7"/>
      <c r="CN23" s="7"/>
      <c r="CO23" s="7"/>
      <c r="CP23" s="7"/>
      <c r="CQ23" s="7"/>
      <c r="CR23" s="7"/>
      <c r="CS23" s="7"/>
      <c r="CT23" s="7"/>
      <c r="CU23" s="7"/>
      <c r="CV23" s="7"/>
      <c r="CW23" s="7"/>
      <c r="CX23" s="7"/>
      <c r="CY23" s="7"/>
      <c r="CZ23" s="7"/>
      <c r="DA23" s="7"/>
      <c r="DB23" s="7"/>
      <c r="DC23" s="7"/>
      <c r="DD23" s="7"/>
      <c r="DE23" s="7"/>
      <c r="DF23" s="7"/>
      <c r="DG23" s="7"/>
      <c r="DH23" s="7"/>
      <c r="DI23" s="7"/>
      <c r="DJ23" s="7"/>
      <c r="DK23" s="7"/>
      <c r="DL23" s="7"/>
      <c r="DM23" s="7"/>
      <c r="DN23" s="7"/>
      <c r="DO23" s="7"/>
      <c r="DP23" s="7"/>
      <c r="DQ23" s="7"/>
      <c r="DR23" s="7"/>
      <c r="DS23" s="7"/>
      <c r="DT23" s="7"/>
      <c r="DU23" s="7"/>
      <c r="DV23" s="7"/>
      <c r="DW23" s="7"/>
      <c r="DX23" s="7"/>
      <c r="DY23" s="7"/>
      <c r="DZ23" s="7"/>
      <c r="EA23" s="7"/>
      <c r="EB23" s="7"/>
      <c r="EC23" s="7"/>
      <c r="ED23" s="7"/>
      <c r="EE23" s="7"/>
      <c r="EF23" s="7"/>
      <c r="EG23" s="7"/>
      <c r="EH23" s="7"/>
      <c r="EI23" s="7"/>
      <c r="EJ23" s="7"/>
      <c r="EK23" s="7"/>
      <c r="EL23" s="7"/>
      <c r="EM23" s="7"/>
      <c r="EN23" s="7"/>
      <c r="EO23" s="7"/>
      <c r="EP23" s="7"/>
      <c r="EQ23" s="7"/>
      <c r="ER23" s="7"/>
      <c r="ES23" s="7"/>
      <c r="ET23" s="7"/>
      <c r="EU23" s="7"/>
      <c r="EV23" s="7"/>
      <c r="EW23" s="7"/>
      <c r="EX23" s="7"/>
      <c r="EY23" s="7"/>
      <c r="EZ23" s="7"/>
      <c r="FA23" s="7"/>
      <c r="FB23" s="7"/>
      <c r="FC23" s="7"/>
      <c r="FD23" s="7"/>
      <c r="FE23" s="7"/>
      <c r="FF23" s="7"/>
      <c r="FG23" s="7"/>
      <c r="FH23" s="7"/>
      <c r="FI23" s="7"/>
      <c r="FJ23" s="7"/>
      <c r="FK23" s="7"/>
      <c r="FL23" s="7"/>
      <c r="FM23" s="7"/>
      <c r="FN23" s="7"/>
      <c r="FO23" s="7"/>
      <c r="FP23" s="7"/>
      <c r="FQ23" s="7"/>
      <c r="FR23" s="7"/>
      <c r="FS23" s="7"/>
      <c r="FT23" s="7"/>
      <c r="FU23" s="7"/>
      <c r="FV23" s="7"/>
      <c r="FW23" s="7"/>
      <c r="FX23" s="7"/>
      <c r="FY23" s="7"/>
      <c r="FZ23" s="7"/>
      <c r="GA23" s="7"/>
      <c r="GB23" s="7"/>
      <c r="GC23" s="7"/>
      <c r="GD23" s="7"/>
      <c r="GE23" s="7"/>
      <c r="GF23" s="7"/>
      <c r="GG23" s="7"/>
      <c r="GH23" s="7"/>
      <c r="GI23" s="7"/>
      <c r="GJ23" s="7"/>
      <c r="GK23" s="7"/>
      <c r="GL23" s="7"/>
      <c r="GM23" s="7"/>
      <c r="GN23" s="7"/>
      <c r="GO23" s="7"/>
      <c r="GP23" s="7"/>
      <c r="GQ23" s="7"/>
      <c r="GR23" s="7"/>
      <c r="GS23" s="7"/>
      <c r="GT23" s="7"/>
      <c r="GU23" s="7"/>
      <c r="GV23" s="7"/>
      <c r="GW23" s="7"/>
      <c r="GX23" s="7"/>
      <c r="GY23" s="7"/>
      <c r="GZ23" s="7"/>
      <c r="HA23" s="7"/>
      <c r="HB23" s="7"/>
      <c r="HC23" s="7"/>
      <c r="HD23" s="7"/>
      <c r="HE23" s="7"/>
      <c r="HF23" s="7"/>
      <c r="HG23" s="7"/>
      <c r="HH23" s="7"/>
      <c r="HI23" s="7"/>
      <c r="HJ23" s="7"/>
      <c r="HK23" s="7"/>
      <c r="HL23" s="7"/>
      <c r="HM23" s="7"/>
      <c r="HN23" s="7"/>
      <c r="HO23" s="7"/>
      <c r="HP23" s="7"/>
      <c r="HQ23" s="7"/>
      <c r="HR23" s="7"/>
      <c r="HS23" s="7"/>
      <c r="HT23" s="7"/>
      <c r="HU23" s="7"/>
      <c r="HV23" s="7"/>
      <c r="HW23" s="7"/>
      <c r="HX23" s="7"/>
      <c r="HY23" s="7"/>
      <c r="HZ23" s="7"/>
      <c r="IA23" s="7"/>
      <c r="IB23" s="7"/>
      <c r="IC23" s="7"/>
      <c r="ID23" s="7"/>
      <c r="IE23" s="7"/>
      <c r="IF23" s="7"/>
      <c r="IG23" s="7"/>
      <c r="IH23" s="7"/>
      <c r="II23" s="7"/>
      <c r="IJ23" s="7"/>
      <c r="IK23" s="7"/>
      <c r="IL23" s="7"/>
      <c r="IM23" s="7"/>
      <c r="IN23" s="7"/>
      <c r="IO23" s="7"/>
      <c r="IP23" s="7"/>
      <c r="IQ23" s="7"/>
      <c r="IR23" s="7"/>
    </row>
    <row r="24" s="6" customFormat="true" ht="20.25" hidden="false" customHeight="true" outlineLevel="0" collapsed="false">
      <c r="A24" s="120" t="str">
        <f aca="false">TEXT(B24,"TTTT")</f>
        <v>Montag</v>
      </c>
      <c r="B24" s="132" t="n">
        <f aca="false">($A$19+ROW(B5)-1)*(MONTH(B23+1)=MONTH($A$19))</f>
        <v>43409</v>
      </c>
      <c r="C24" s="133"/>
      <c r="D24" s="134"/>
      <c r="E24" s="124" t="n">
        <f aca="false">IF(OR(A24="Samstag",A24="Sonntag",C24="UU"),"", IF(C24="SV",D24, IF(OR($E$15="",B24&lt;$E$15),IF($N$11=0,HLOOKUP($A24,$I$9:$M$10,2,0),IF($N$11=$F$10,HLOOKUP($A24,$I$9:$M$11,3,0),"FEHLER")), IF($N$15=0,HLOOKUP($A24,$I$13:$M$14,2,0),IF($N$15=$F$14,HLOOKUP($A24,$I$13:$M$15,3,0),"FEHLER")))))</f>
        <v>2</v>
      </c>
      <c r="F24" s="125"/>
      <c r="G24" s="125"/>
      <c r="H24" s="125"/>
      <c r="I24" s="126" t="n">
        <f aca="false">IF(OR(C24="K",C24="U",C24="F"),E24,IF(C24="SU",IF(H24="",D24,((V24-T24)-U24)+D24),IF(AND(H24="",E24=""),0,(V24-T24)-U24)))</f>
        <v>0</v>
      </c>
      <c r="J24" s="126" t="n">
        <f aca="false">IF(E24="",I24,I24-E24)</f>
        <v>-2</v>
      </c>
      <c r="K24" s="127" t="n">
        <f aca="false">SUM(K23,J24)</f>
        <v>-126</v>
      </c>
      <c r="L24" s="135"/>
      <c r="M24" s="135"/>
      <c r="N24" s="135"/>
      <c r="O24" s="135"/>
      <c r="P24" s="135"/>
      <c r="Q24" s="129" t="n">
        <f aca="false">IF($G$15=FALSE(),FALSE(),IF($B24&gt;=$E$15,TRUE(),FALSE()))</f>
        <v>0</v>
      </c>
      <c r="R24" s="129"/>
      <c r="S24" s="130" t="n">
        <f aca="false">IF(E24="",0,INT(E24)+((E24-INT(E24))/100*60))</f>
        <v>2</v>
      </c>
      <c r="T24" s="130" t="n">
        <f aca="false">IF(F24="",0,INT(F24)+((F24-INT(F24))*100/60))</f>
        <v>0</v>
      </c>
      <c r="U24" s="130" t="n">
        <f aca="false">IF(G24="",0,INT(G24)+((G24-INT(G24))*100/60))</f>
        <v>0</v>
      </c>
      <c r="V24" s="130" t="n">
        <f aca="false">IF(H24="",0,INT(H24)+((H24-INT(H24))*100/60))</f>
        <v>0</v>
      </c>
      <c r="W24" s="130" t="n">
        <f aca="false">IF(I24="","",INT(I24)+((I24-INT(I24))/100*60))</f>
        <v>0</v>
      </c>
      <c r="X24" s="130" t="n">
        <f aca="false">IF(J24="","",INT(J24)+((J24-INT(J24))/100*60))</f>
        <v>-2</v>
      </c>
      <c r="Y24" s="130" t="n">
        <f aca="false">IF(K24="","",INT(K24)+((K24-INT(K24))/100*60))</f>
        <v>-126</v>
      </c>
      <c r="Z24" s="130"/>
      <c r="AA24" s="4"/>
      <c r="AB24" s="4"/>
      <c r="AC24" s="1"/>
      <c r="AD24" s="5"/>
      <c r="AE24" s="131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7"/>
      <c r="BL24" s="7"/>
      <c r="BM24" s="7"/>
      <c r="BN24" s="7"/>
      <c r="BO24" s="7"/>
      <c r="BP24" s="7"/>
      <c r="BQ24" s="7"/>
      <c r="BR24" s="7"/>
      <c r="BS24" s="7"/>
      <c r="BT24" s="7"/>
      <c r="BU24" s="7"/>
      <c r="BV24" s="7"/>
      <c r="BW24" s="7"/>
      <c r="BX24" s="7"/>
      <c r="BY24" s="7"/>
      <c r="BZ24" s="7"/>
      <c r="CA24" s="7"/>
      <c r="CB24" s="7"/>
      <c r="CC24" s="7"/>
      <c r="CD24" s="7"/>
      <c r="CE24" s="7"/>
      <c r="CF24" s="7"/>
      <c r="CG24" s="7"/>
      <c r="CH24" s="7"/>
      <c r="CI24" s="7"/>
      <c r="CJ24" s="7"/>
      <c r="CK24" s="7"/>
      <c r="CL24" s="7"/>
      <c r="CM24" s="7"/>
      <c r="CN24" s="7"/>
      <c r="CO24" s="7"/>
      <c r="CP24" s="7"/>
      <c r="CQ24" s="7"/>
      <c r="CR24" s="7"/>
      <c r="CS24" s="7"/>
      <c r="CT24" s="7"/>
      <c r="CU24" s="7"/>
      <c r="CV24" s="7"/>
      <c r="CW24" s="7"/>
      <c r="CX24" s="7"/>
      <c r="CY24" s="7"/>
      <c r="CZ24" s="7"/>
      <c r="DA24" s="7"/>
      <c r="DB24" s="7"/>
      <c r="DC24" s="7"/>
      <c r="DD24" s="7"/>
      <c r="DE24" s="7"/>
      <c r="DF24" s="7"/>
      <c r="DG24" s="7"/>
      <c r="DH24" s="7"/>
      <c r="DI24" s="7"/>
      <c r="DJ24" s="7"/>
      <c r="DK24" s="7"/>
      <c r="DL24" s="7"/>
      <c r="DM24" s="7"/>
      <c r="DN24" s="7"/>
      <c r="DO24" s="7"/>
      <c r="DP24" s="7"/>
      <c r="DQ24" s="7"/>
      <c r="DR24" s="7"/>
      <c r="DS24" s="7"/>
      <c r="DT24" s="7"/>
      <c r="DU24" s="7"/>
      <c r="DV24" s="7"/>
      <c r="DW24" s="7"/>
      <c r="DX24" s="7"/>
      <c r="DY24" s="7"/>
      <c r="DZ24" s="7"/>
      <c r="EA24" s="7"/>
      <c r="EB24" s="7"/>
      <c r="EC24" s="7"/>
      <c r="ED24" s="7"/>
      <c r="EE24" s="7"/>
      <c r="EF24" s="7"/>
      <c r="EG24" s="7"/>
      <c r="EH24" s="7"/>
      <c r="EI24" s="7"/>
      <c r="EJ24" s="7"/>
      <c r="EK24" s="7"/>
      <c r="EL24" s="7"/>
      <c r="EM24" s="7"/>
      <c r="EN24" s="7"/>
      <c r="EO24" s="7"/>
      <c r="EP24" s="7"/>
      <c r="EQ24" s="7"/>
      <c r="ER24" s="7"/>
      <c r="ES24" s="7"/>
      <c r="ET24" s="7"/>
      <c r="EU24" s="7"/>
      <c r="EV24" s="7"/>
      <c r="EW24" s="7"/>
      <c r="EX24" s="7"/>
      <c r="EY24" s="7"/>
      <c r="EZ24" s="7"/>
      <c r="FA24" s="7"/>
      <c r="FB24" s="7"/>
      <c r="FC24" s="7"/>
      <c r="FD24" s="7"/>
      <c r="FE24" s="7"/>
      <c r="FF24" s="7"/>
      <c r="FG24" s="7"/>
      <c r="FH24" s="7"/>
      <c r="FI24" s="7"/>
      <c r="FJ24" s="7"/>
      <c r="FK24" s="7"/>
      <c r="FL24" s="7"/>
      <c r="FM24" s="7"/>
      <c r="FN24" s="7"/>
      <c r="FO24" s="7"/>
      <c r="FP24" s="7"/>
      <c r="FQ24" s="7"/>
      <c r="FR24" s="7"/>
      <c r="FS24" s="7"/>
      <c r="FT24" s="7"/>
      <c r="FU24" s="7"/>
      <c r="FV24" s="7"/>
      <c r="FW24" s="7"/>
      <c r="FX24" s="7"/>
      <c r="FY24" s="7"/>
      <c r="FZ24" s="7"/>
      <c r="GA24" s="7"/>
      <c r="GB24" s="7"/>
      <c r="GC24" s="7"/>
      <c r="GD24" s="7"/>
      <c r="GE24" s="7"/>
      <c r="GF24" s="7"/>
      <c r="GG24" s="7"/>
      <c r="GH24" s="7"/>
      <c r="GI24" s="7"/>
      <c r="GJ24" s="7"/>
      <c r="GK24" s="7"/>
      <c r="GL24" s="7"/>
      <c r="GM24" s="7"/>
      <c r="GN24" s="7"/>
      <c r="GO24" s="7"/>
      <c r="GP24" s="7"/>
      <c r="GQ24" s="7"/>
      <c r="GR24" s="7"/>
      <c r="GS24" s="7"/>
      <c r="GT24" s="7"/>
      <c r="GU24" s="7"/>
      <c r="GV24" s="7"/>
      <c r="GW24" s="7"/>
      <c r="GX24" s="7"/>
      <c r="GY24" s="7"/>
      <c r="GZ24" s="7"/>
      <c r="HA24" s="7"/>
      <c r="HB24" s="7"/>
      <c r="HC24" s="7"/>
      <c r="HD24" s="7"/>
      <c r="HE24" s="7"/>
      <c r="HF24" s="7"/>
      <c r="HG24" s="7"/>
      <c r="HH24" s="7"/>
      <c r="HI24" s="7"/>
      <c r="HJ24" s="7"/>
      <c r="HK24" s="7"/>
      <c r="HL24" s="7"/>
      <c r="HM24" s="7"/>
      <c r="HN24" s="7"/>
      <c r="HO24" s="7"/>
      <c r="HP24" s="7"/>
      <c r="HQ24" s="7"/>
      <c r="HR24" s="7"/>
      <c r="HS24" s="7"/>
      <c r="HT24" s="7"/>
      <c r="HU24" s="7"/>
      <c r="HV24" s="7"/>
      <c r="HW24" s="7"/>
      <c r="HX24" s="7"/>
      <c r="HY24" s="7"/>
      <c r="HZ24" s="7"/>
      <c r="IA24" s="7"/>
      <c r="IB24" s="7"/>
      <c r="IC24" s="7"/>
      <c r="ID24" s="7"/>
      <c r="IE24" s="7"/>
      <c r="IF24" s="7"/>
      <c r="IG24" s="7"/>
      <c r="IH24" s="7"/>
      <c r="II24" s="7"/>
      <c r="IJ24" s="7"/>
      <c r="IK24" s="7"/>
      <c r="IL24" s="7"/>
      <c r="IM24" s="7"/>
      <c r="IN24" s="7"/>
      <c r="IO24" s="7"/>
      <c r="IP24" s="7"/>
      <c r="IQ24" s="7"/>
      <c r="IR24" s="7"/>
    </row>
    <row r="25" s="6" customFormat="true" ht="20.25" hidden="false" customHeight="true" outlineLevel="0" collapsed="false">
      <c r="A25" s="120" t="str">
        <f aca="false">TEXT(B25,"TTTT")</f>
        <v>Dienstag</v>
      </c>
      <c r="B25" s="132" t="n">
        <f aca="false">($A$19+ROW(B6)-1)*(MONTH(B24+1)=MONTH($A$19))</f>
        <v>43410</v>
      </c>
      <c r="C25" s="133"/>
      <c r="D25" s="134"/>
      <c r="E25" s="124" t="n">
        <f aca="false">IF(OR(A25="Samstag",A25="Sonntag",C25="UU"),"", IF(C25="SV",D25, IF(OR($E$15="",B25&lt;$E$15),IF($N$11=0,HLOOKUP($A25,$I$9:$M$10,2,0),IF($N$11=$F$10,HLOOKUP($A25,$I$9:$M$11,3,0),"FEHLER")), IF($N$15=0,HLOOKUP($A25,$I$13:$M$14,2,0),IF($N$15=$F$14,HLOOKUP($A25,$I$13:$M$15,3,0),"FEHLER")))))</f>
        <v>2</v>
      </c>
      <c r="F25" s="125"/>
      <c r="G25" s="125"/>
      <c r="H25" s="125"/>
      <c r="I25" s="126" t="n">
        <f aca="false">IF(OR(C25="K",C25="U",C25="F"),E25,IF(C25="SU",IF(H25="",D25,((V25-T25)-U25)+D25),IF(AND(H25="",E25=""),0,(V25-T25)-U25)))</f>
        <v>0</v>
      </c>
      <c r="J25" s="126" t="n">
        <f aca="false">IF(E25="",I25,I25-E25)</f>
        <v>-2</v>
      </c>
      <c r="K25" s="127" t="n">
        <f aca="false">SUM(K24,J25)</f>
        <v>-128</v>
      </c>
      <c r="L25" s="135"/>
      <c r="M25" s="135"/>
      <c r="N25" s="135"/>
      <c r="O25" s="135"/>
      <c r="P25" s="135"/>
      <c r="Q25" s="129" t="n">
        <f aca="false">IF($G$15=FALSE(),FALSE(),IF($B25&gt;=$E$15,TRUE(),FALSE()))</f>
        <v>0</v>
      </c>
      <c r="R25" s="129"/>
      <c r="S25" s="130" t="n">
        <f aca="false">IF(E25="",0,INT(E25)+((E25-INT(E25))/100*60))</f>
        <v>2</v>
      </c>
      <c r="T25" s="130" t="n">
        <f aca="false">IF(F25="",0,INT(F25)+((F25-INT(F25))*100/60))</f>
        <v>0</v>
      </c>
      <c r="U25" s="130" t="n">
        <f aca="false">IF(G25="",0,INT(G25)+((G25-INT(G25))*100/60))</f>
        <v>0</v>
      </c>
      <c r="V25" s="130" t="n">
        <f aca="false">IF(H25="",0,INT(H25)+((H25-INT(H25))*100/60))</f>
        <v>0</v>
      </c>
      <c r="W25" s="130" t="n">
        <f aca="false">IF(I25="","",INT(I25)+((I25-INT(I25))/100*60))</f>
        <v>0</v>
      </c>
      <c r="X25" s="130" t="n">
        <f aca="false">IF(J25="","",INT(J25)+((J25-INT(J25))/100*60))</f>
        <v>-2</v>
      </c>
      <c r="Y25" s="130" t="n">
        <f aca="false">IF(K25="","",INT(K25)+((K25-INT(K25))/100*60))</f>
        <v>-128</v>
      </c>
      <c r="Z25" s="130"/>
      <c r="AA25" s="4"/>
      <c r="AB25" s="4"/>
      <c r="AC25" s="1"/>
      <c r="AD25" s="5"/>
      <c r="AE25" s="131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  <c r="BJ25" s="7"/>
      <c r="BK25" s="7"/>
      <c r="BL25" s="7"/>
      <c r="BM25" s="7"/>
      <c r="BN25" s="7"/>
      <c r="BO25" s="7"/>
      <c r="BP25" s="7"/>
      <c r="BQ25" s="7"/>
      <c r="BR25" s="7"/>
      <c r="BS25" s="7"/>
      <c r="BT25" s="7"/>
      <c r="BU25" s="7"/>
      <c r="BV25" s="7"/>
      <c r="BW25" s="7"/>
      <c r="BX25" s="7"/>
      <c r="BY25" s="7"/>
      <c r="BZ25" s="7"/>
      <c r="CA25" s="7"/>
      <c r="CB25" s="7"/>
      <c r="CC25" s="7"/>
      <c r="CD25" s="7"/>
      <c r="CE25" s="7"/>
      <c r="CF25" s="7"/>
      <c r="CG25" s="7"/>
      <c r="CH25" s="7"/>
      <c r="CI25" s="7"/>
      <c r="CJ25" s="7"/>
      <c r="CK25" s="7"/>
      <c r="CL25" s="7"/>
      <c r="CM25" s="7"/>
      <c r="CN25" s="7"/>
      <c r="CO25" s="7"/>
      <c r="CP25" s="7"/>
      <c r="CQ25" s="7"/>
      <c r="CR25" s="7"/>
      <c r="CS25" s="7"/>
      <c r="CT25" s="7"/>
      <c r="CU25" s="7"/>
      <c r="CV25" s="7"/>
      <c r="CW25" s="7"/>
      <c r="CX25" s="7"/>
      <c r="CY25" s="7"/>
      <c r="CZ25" s="7"/>
      <c r="DA25" s="7"/>
      <c r="DB25" s="7"/>
      <c r="DC25" s="7"/>
      <c r="DD25" s="7"/>
      <c r="DE25" s="7"/>
      <c r="DF25" s="7"/>
      <c r="DG25" s="7"/>
      <c r="DH25" s="7"/>
      <c r="DI25" s="7"/>
      <c r="DJ25" s="7"/>
      <c r="DK25" s="7"/>
      <c r="DL25" s="7"/>
      <c r="DM25" s="7"/>
      <c r="DN25" s="7"/>
      <c r="DO25" s="7"/>
      <c r="DP25" s="7"/>
      <c r="DQ25" s="7"/>
      <c r="DR25" s="7"/>
      <c r="DS25" s="7"/>
      <c r="DT25" s="7"/>
      <c r="DU25" s="7"/>
      <c r="DV25" s="7"/>
      <c r="DW25" s="7"/>
      <c r="DX25" s="7"/>
      <c r="DY25" s="7"/>
      <c r="DZ25" s="7"/>
      <c r="EA25" s="7"/>
      <c r="EB25" s="7"/>
      <c r="EC25" s="7"/>
      <c r="ED25" s="7"/>
      <c r="EE25" s="7"/>
      <c r="EF25" s="7"/>
      <c r="EG25" s="7"/>
      <c r="EH25" s="7"/>
      <c r="EI25" s="7"/>
      <c r="EJ25" s="7"/>
      <c r="EK25" s="7"/>
      <c r="EL25" s="7"/>
      <c r="EM25" s="7"/>
      <c r="EN25" s="7"/>
      <c r="EO25" s="7"/>
      <c r="EP25" s="7"/>
      <c r="EQ25" s="7"/>
      <c r="ER25" s="7"/>
      <c r="ES25" s="7"/>
      <c r="ET25" s="7"/>
      <c r="EU25" s="7"/>
      <c r="EV25" s="7"/>
      <c r="EW25" s="7"/>
      <c r="EX25" s="7"/>
      <c r="EY25" s="7"/>
      <c r="EZ25" s="7"/>
      <c r="FA25" s="7"/>
      <c r="FB25" s="7"/>
      <c r="FC25" s="7"/>
      <c r="FD25" s="7"/>
      <c r="FE25" s="7"/>
      <c r="FF25" s="7"/>
      <c r="FG25" s="7"/>
      <c r="FH25" s="7"/>
      <c r="FI25" s="7"/>
      <c r="FJ25" s="7"/>
      <c r="FK25" s="7"/>
      <c r="FL25" s="7"/>
      <c r="FM25" s="7"/>
      <c r="FN25" s="7"/>
      <c r="FO25" s="7"/>
      <c r="FP25" s="7"/>
      <c r="FQ25" s="7"/>
      <c r="FR25" s="7"/>
      <c r="FS25" s="7"/>
      <c r="FT25" s="7"/>
      <c r="FU25" s="7"/>
      <c r="FV25" s="7"/>
      <c r="FW25" s="7"/>
      <c r="FX25" s="7"/>
      <c r="FY25" s="7"/>
      <c r="FZ25" s="7"/>
      <c r="GA25" s="7"/>
      <c r="GB25" s="7"/>
      <c r="GC25" s="7"/>
      <c r="GD25" s="7"/>
      <c r="GE25" s="7"/>
      <c r="GF25" s="7"/>
      <c r="GG25" s="7"/>
      <c r="GH25" s="7"/>
      <c r="GI25" s="7"/>
      <c r="GJ25" s="7"/>
      <c r="GK25" s="7"/>
      <c r="GL25" s="7"/>
      <c r="GM25" s="7"/>
      <c r="GN25" s="7"/>
      <c r="GO25" s="7"/>
      <c r="GP25" s="7"/>
      <c r="GQ25" s="7"/>
      <c r="GR25" s="7"/>
      <c r="GS25" s="7"/>
      <c r="GT25" s="7"/>
      <c r="GU25" s="7"/>
      <c r="GV25" s="7"/>
      <c r="GW25" s="7"/>
      <c r="GX25" s="7"/>
      <c r="GY25" s="7"/>
      <c r="GZ25" s="7"/>
      <c r="HA25" s="7"/>
      <c r="HB25" s="7"/>
      <c r="HC25" s="7"/>
      <c r="HD25" s="7"/>
      <c r="HE25" s="7"/>
      <c r="HF25" s="7"/>
      <c r="HG25" s="7"/>
      <c r="HH25" s="7"/>
      <c r="HI25" s="7"/>
      <c r="HJ25" s="7"/>
      <c r="HK25" s="7"/>
      <c r="HL25" s="7"/>
      <c r="HM25" s="7"/>
      <c r="HN25" s="7"/>
      <c r="HO25" s="7"/>
      <c r="HP25" s="7"/>
      <c r="HQ25" s="7"/>
      <c r="HR25" s="7"/>
      <c r="HS25" s="7"/>
      <c r="HT25" s="7"/>
      <c r="HU25" s="7"/>
      <c r="HV25" s="7"/>
      <c r="HW25" s="7"/>
      <c r="HX25" s="7"/>
      <c r="HY25" s="7"/>
      <c r="HZ25" s="7"/>
      <c r="IA25" s="7"/>
      <c r="IB25" s="7"/>
      <c r="IC25" s="7"/>
      <c r="ID25" s="7"/>
      <c r="IE25" s="7"/>
      <c r="IF25" s="7"/>
      <c r="IG25" s="7"/>
      <c r="IH25" s="7"/>
      <c r="II25" s="7"/>
      <c r="IJ25" s="7"/>
      <c r="IK25" s="7"/>
      <c r="IL25" s="7"/>
      <c r="IM25" s="7"/>
      <c r="IN25" s="7"/>
      <c r="IO25" s="7"/>
      <c r="IP25" s="7"/>
      <c r="IQ25" s="7"/>
      <c r="IR25" s="7"/>
    </row>
    <row r="26" s="6" customFormat="true" ht="20.25" hidden="false" customHeight="true" outlineLevel="0" collapsed="false">
      <c r="A26" s="120" t="str">
        <f aca="false">TEXT(B26,"TTTT")</f>
        <v>Mittwoch</v>
      </c>
      <c r="B26" s="132" t="n">
        <f aca="false">($A$19+ROW(B7)-1)*(MONTH(B25+1)=MONTH($A$19))</f>
        <v>43411</v>
      </c>
      <c r="C26" s="133"/>
      <c r="D26" s="134"/>
      <c r="E26" s="124" t="n">
        <f aca="false">IF(OR(A26="Samstag",A26="Sonntag",C26="UU"),"", IF(C26="SV",D26, IF(OR($E$15="",B26&lt;$E$15),IF($N$11=0,HLOOKUP($A26,$I$9:$M$10,2,0),IF($N$11=$F$10,HLOOKUP($A26,$I$9:$M$11,3,0),"FEHLER")), IF($N$15=0,HLOOKUP($A26,$I$13:$M$14,2,0),IF($N$15=$F$14,HLOOKUP($A26,$I$13:$M$15,3,0),"FEHLER")))))</f>
        <v>2</v>
      </c>
      <c r="F26" s="125"/>
      <c r="G26" s="125"/>
      <c r="H26" s="125"/>
      <c r="I26" s="126" t="n">
        <f aca="false">IF(OR(C26="K",C26="U",C26="F"),E26,IF(C26="SU",IF(H26="",D26,((V26-T26)-U26)+D26),IF(AND(H26="",E26=""),0,(V26-T26)-U26)))</f>
        <v>0</v>
      </c>
      <c r="J26" s="126" t="n">
        <f aca="false">IF(E26="",I26,I26-E26)</f>
        <v>-2</v>
      </c>
      <c r="K26" s="127" t="n">
        <f aca="false">SUM(K25,J26)</f>
        <v>-130</v>
      </c>
      <c r="L26" s="135"/>
      <c r="M26" s="135"/>
      <c r="N26" s="135"/>
      <c r="O26" s="135"/>
      <c r="P26" s="135"/>
      <c r="Q26" s="129" t="n">
        <f aca="false">IF($G$15=FALSE(),FALSE(),IF($B26&gt;=$E$15,TRUE(),FALSE()))</f>
        <v>0</v>
      </c>
      <c r="R26" s="129"/>
      <c r="S26" s="130" t="n">
        <f aca="false">IF(E26="",0,INT(E26)+((E26-INT(E26))/100*60))</f>
        <v>2</v>
      </c>
      <c r="T26" s="130" t="n">
        <f aca="false">IF(F26="",0,INT(F26)+((F26-INT(F26))*100/60))</f>
        <v>0</v>
      </c>
      <c r="U26" s="130" t="n">
        <f aca="false">IF(G26="",0,INT(G26)+((G26-INT(G26))*100/60))</f>
        <v>0</v>
      </c>
      <c r="V26" s="130" t="n">
        <f aca="false">IF(H26="",0,INT(H26)+((H26-INT(H26))*100/60))</f>
        <v>0</v>
      </c>
      <c r="W26" s="130" t="n">
        <f aca="false">IF(I26="","",INT(I26)+((I26-INT(I26))/100*60))</f>
        <v>0</v>
      </c>
      <c r="X26" s="130" t="n">
        <f aca="false">IF(J26="","",INT(J26)+((J26-INT(J26))/100*60))</f>
        <v>-2</v>
      </c>
      <c r="Y26" s="130" t="n">
        <f aca="false">IF(K26="","",INT(K26)+((K26-INT(K26))/100*60))</f>
        <v>-130</v>
      </c>
      <c r="Z26" s="130"/>
      <c r="AA26" s="4"/>
      <c r="AB26" s="4"/>
      <c r="AC26" s="1"/>
      <c r="AD26" s="5"/>
      <c r="AE26" s="131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7"/>
      <c r="BP26" s="7"/>
      <c r="BQ26" s="7"/>
      <c r="BR26" s="7"/>
      <c r="BS26" s="7"/>
      <c r="BT26" s="7"/>
      <c r="BU26" s="7"/>
      <c r="BV26" s="7"/>
      <c r="BW26" s="7"/>
      <c r="BX26" s="7"/>
      <c r="BY26" s="7"/>
      <c r="BZ26" s="7"/>
      <c r="CA26" s="7"/>
      <c r="CB26" s="7"/>
      <c r="CC26" s="7"/>
      <c r="CD26" s="7"/>
      <c r="CE26" s="7"/>
      <c r="CF26" s="7"/>
      <c r="CG26" s="7"/>
      <c r="CH26" s="7"/>
      <c r="CI26" s="7"/>
      <c r="CJ26" s="7"/>
      <c r="CK26" s="7"/>
      <c r="CL26" s="7"/>
      <c r="CM26" s="7"/>
      <c r="CN26" s="7"/>
      <c r="CO26" s="7"/>
      <c r="CP26" s="7"/>
      <c r="CQ26" s="7"/>
      <c r="CR26" s="7"/>
      <c r="CS26" s="7"/>
      <c r="CT26" s="7"/>
      <c r="CU26" s="7"/>
      <c r="CV26" s="7"/>
      <c r="CW26" s="7"/>
      <c r="CX26" s="7"/>
      <c r="CY26" s="7"/>
      <c r="CZ26" s="7"/>
      <c r="DA26" s="7"/>
      <c r="DB26" s="7"/>
      <c r="DC26" s="7"/>
      <c r="DD26" s="7"/>
      <c r="DE26" s="7"/>
      <c r="DF26" s="7"/>
      <c r="DG26" s="7"/>
      <c r="DH26" s="7"/>
      <c r="DI26" s="7"/>
      <c r="DJ26" s="7"/>
      <c r="DK26" s="7"/>
      <c r="DL26" s="7"/>
      <c r="DM26" s="7"/>
      <c r="DN26" s="7"/>
      <c r="DO26" s="7"/>
      <c r="DP26" s="7"/>
      <c r="DQ26" s="7"/>
      <c r="DR26" s="7"/>
      <c r="DS26" s="7"/>
      <c r="DT26" s="7"/>
      <c r="DU26" s="7"/>
      <c r="DV26" s="7"/>
      <c r="DW26" s="7"/>
      <c r="DX26" s="7"/>
      <c r="DY26" s="7"/>
      <c r="DZ26" s="7"/>
      <c r="EA26" s="7"/>
      <c r="EB26" s="7"/>
      <c r="EC26" s="7"/>
      <c r="ED26" s="7"/>
      <c r="EE26" s="7"/>
      <c r="EF26" s="7"/>
      <c r="EG26" s="7"/>
      <c r="EH26" s="7"/>
      <c r="EI26" s="7"/>
      <c r="EJ26" s="7"/>
      <c r="EK26" s="7"/>
      <c r="EL26" s="7"/>
      <c r="EM26" s="7"/>
      <c r="EN26" s="7"/>
      <c r="EO26" s="7"/>
      <c r="EP26" s="7"/>
      <c r="EQ26" s="7"/>
      <c r="ER26" s="7"/>
      <c r="ES26" s="7"/>
      <c r="ET26" s="7"/>
      <c r="EU26" s="7"/>
      <c r="EV26" s="7"/>
      <c r="EW26" s="7"/>
      <c r="EX26" s="7"/>
      <c r="EY26" s="7"/>
      <c r="EZ26" s="7"/>
      <c r="FA26" s="7"/>
      <c r="FB26" s="7"/>
      <c r="FC26" s="7"/>
      <c r="FD26" s="7"/>
      <c r="FE26" s="7"/>
      <c r="FF26" s="7"/>
      <c r="FG26" s="7"/>
      <c r="FH26" s="7"/>
      <c r="FI26" s="7"/>
      <c r="FJ26" s="7"/>
      <c r="FK26" s="7"/>
      <c r="FL26" s="7"/>
      <c r="FM26" s="7"/>
      <c r="FN26" s="7"/>
      <c r="FO26" s="7"/>
      <c r="FP26" s="7"/>
      <c r="FQ26" s="7"/>
      <c r="FR26" s="7"/>
      <c r="FS26" s="7"/>
      <c r="FT26" s="7"/>
      <c r="FU26" s="7"/>
      <c r="FV26" s="7"/>
      <c r="FW26" s="7"/>
      <c r="FX26" s="7"/>
      <c r="FY26" s="7"/>
      <c r="FZ26" s="7"/>
      <c r="GA26" s="7"/>
      <c r="GB26" s="7"/>
      <c r="GC26" s="7"/>
      <c r="GD26" s="7"/>
      <c r="GE26" s="7"/>
      <c r="GF26" s="7"/>
      <c r="GG26" s="7"/>
      <c r="GH26" s="7"/>
      <c r="GI26" s="7"/>
      <c r="GJ26" s="7"/>
      <c r="GK26" s="7"/>
      <c r="GL26" s="7"/>
      <c r="GM26" s="7"/>
      <c r="GN26" s="7"/>
      <c r="GO26" s="7"/>
      <c r="GP26" s="7"/>
      <c r="GQ26" s="7"/>
      <c r="GR26" s="7"/>
      <c r="GS26" s="7"/>
      <c r="GT26" s="7"/>
      <c r="GU26" s="7"/>
      <c r="GV26" s="7"/>
      <c r="GW26" s="7"/>
      <c r="GX26" s="7"/>
      <c r="GY26" s="7"/>
      <c r="GZ26" s="7"/>
      <c r="HA26" s="7"/>
      <c r="HB26" s="7"/>
      <c r="HC26" s="7"/>
      <c r="HD26" s="7"/>
      <c r="HE26" s="7"/>
      <c r="HF26" s="7"/>
      <c r="HG26" s="7"/>
      <c r="HH26" s="7"/>
      <c r="HI26" s="7"/>
      <c r="HJ26" s="7"/>
      <c r="HK26" s="7"/>
      <c r="HL26" s="7"/>
      <c r="HM26" s="7"/>
      <c r="HN26" s="7"/>
      <c r="HO26" s="7"/>
      <c r="HP26" s="7"/>
      <c r="HQ26" s="7"/>
      <c r="HR26" s="7"/>
      <c r="HS26" s="7"/>
      <c r="HT26" s="7"/>
      <c r="HU26" s="7"/>
      <c r="HV26" s="7"/>
      <c r="HW26" s="7"/>
      <c r="HX26" s="7"/>
      <c r="HY26" s="7"/>
      <c r="HZ26" s="7"/>
      <c r="IA26" s="7"/>
      <c r="IB26" s="7"/>
      <c r="IC26" s="7"/>
      <c r="ID26" s="7"/>
      <c r="IE26" s="7"/>
      <c r="IF26" s="7"/>
      <c r="IG26" s="7"/>
      <c r="IH26" s="7"/>
      <c r="II26" s="7"/>
      <c r="IJ26" s="7"/>
      <c r="IK26" s="7"/>
      <c r="IL26" s="7"/>
      <c r="IM26" s="7"/>
      <c r="IN26" s="7"/>
      <c r="IO26" s="7"/>
      <c r="IP26" s="7"/>
      <c r="IQ26" s="7"/>
      <c r="IR26" s="7"/>
    </row>
    <row r="27" s="6" customFormat="true" ht="20.25" hidden="false" customHeight="true" outlineLevel="0" collapsed="false">
      <c r="A27" s="120" t="str">
        <f aca="false">TEXT(B27,"TTTT")</f>
        <v>Donnerstag</v>
      </c>
      <c r="B27" s="132" t="n">
        <f aca="false">($A$19+ROW(B8)-1)*(MONTH(B26+1)=MONTH($A$19))</f>
        <v>43412</v>
      </c>
      <c r="C27" s="133"/>
      <c r="D27" s="134"/>
      <c r="E27" s="124" t="n">
        <f aca="false">IF(OR(A27="Samstag",A27="Sonntag",C27="UU"),"", IF(C27="SV",D27, IF(OR($E$15="",B27&lt;$E$15),IF($N$11=0,HLOOKUP($A27,$I$9:$M$10,2,0),IF($N$11=$F$10,HLOOKUP($A27,$I$9:$M$11,3,0),"FEHLER")), IF($N$15=0,HLOOKUP($A27,$I$13:$M$14,2,0),IF($N$15=$F$14,HLOOKUP($A27,$I$13:$M$15,3,0),"FEHLER")))))</f>
        <v>2</v>
      </c>
      <c r="F27" s="125"/>
      <c r="G27" s="125"/>
      <c r="H27" s="125"/>
      <c r="I27" s="126" t="n">
        <f aca="false">IF(OR(C27="K",C27="U",C27="F"),E27,IF(C27="SU",IF(H27="",D27,((V27-T27)-U27)+D27),IF(AND(H27="",E27=""),0,(V27-T27)-U27)))</f>
        <v>0</v>
      </c>
      <c r="J27" s="126" t="n">
        <f aca="false">IF(E27="",I27,I27-E27)</f>
        <v>-2</v>
      </c>
      <c r="K27" s="127" t="n">
        <f aca="false">SUM(K26,J27)</f>
        <v>-132</v>
      </c>
      <c r="L27" s="135"/>
      <c r="M27" s="135"/>
      <c r="N27" s="135"/>
      <c r="O27" s="135"/>
      <c r="P27" s="135"/>
      <c r="Q27" s="129" t="n">
        <f aca="false">IF($G$15=FALSE(),FALSE(),IF($B27&gt;=$E$15,TRUE(),FALSE()))</f>
        <v>0</v>
      </c>
      <c r="R27" s="129"/>
      <c r="S27" s="130" t="n">
        <f aca="false">IF(E27="",0,INT(E27)+((E27-INT(E27))/100*60))</f>
        <v>2</v>
      </c>
      <c r="T27" s="130" t="n">
        <f aca="false">IF(F27="",0,INT(F27)+((F27-INT(F27))*100/60))</f>
        <v>0</v>
      </c>
      <c r="U27" s="130" t="n">
        <f aca="false">IF(G27="",0,INT(G27)+((G27-INT(G27))*100/60))</f>
        <v>0</v>
      </c>
      <c r="V27" s="130" t="n">
        <f aca="false">IF(H27="",0,INT(H27)+((H27-INT(H27))*100/60))</f>
        <v>0</v>
      </c>
      <c r="W27" s="130" t="n">
        <f aca="false">IF(I27="","",INT(I27)+((I27-INT(I27))/100*60))</f>
        <v>0</v>
      </c>
      <c r="X27" s="130" t="n">
        <f aca="false">IF(J27="","",INT(J27)+((J27-INT(J27))/100*60))</f>
        <v>-2</v>
      </c>
      <c r="Y27" s="130" t="n">
        <f aca="false">IF(K27="","",INT(K27)+((K27-INT(K27))/100*60))</f>
        <v>-132</v>
      </c>
      <c r="Z27" s="130"/>
      <c r="AA27" s="4"/>
      <c r="AB27" s="4"/>
      <c r="AC27" s="1"/>
      <c r="AD27" s="5"/>
      <c r="AE27" s="131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  <c r="BJ27" s="7"/>
      <c r="BK27" s="7"/>
      <c r="BL27" s="7"/>
      <c r="BM27" s="7"/>
      <c r="BN27" s="7"/>
      <c r="BO27" s="7"/>
      <c r="BP27" s="7"/>
      <c r="BQ27" s="7"/>
      <c r="BR27" s="7"/>
      <c r="BS27" s="7"/>
      <c r="BT27" s="7"/>
      <c r="BU27" s="7"/>
      <c r="BV27" s="7"/>
      <c r="BW27" s="7"/>
      <c r="BX27" s="7"/>
      <c r="BY27" s="7"/>
      <c r="BZ27" s="7"/>
      <c r="CA27" s="7"/>
      <c r="CB27" s="7"/>
      <c r="CC27" s="7"/>
      <c r="CD27" s="7"/>
      <c r="CE27" s="7"/>
      <c r="CF27" s="7"/>
      <c r="CG27" s="7"/>
      <c r="CH27" s="7"/>
      <c r="CI27" s="7"/>
      <c r="CJ27" s="7"/>
      <c r="CK27" s="7"/>
      <c r="CL27" s="7"/>
      <c r="CM27" s="7"/>
      <c r="CN27" s="7"/>
      <c r="CO27" s="7"/>
      <c r="CP27" s="7"/>
      <c r="CQ27" s="7"/>
      <c r="CR27" s="7"/>
      <c r="CS27" s="7"/>
      <c r="CT27" s="7"/>
      <c r="CU27" s="7"/>
      <c r="CV27" s="7"/>
      <c r="CW27" s="7"/>
      <c r="CX27" s="7"/>
      <c r="CY27" s="7"/>
      <c r="CZ27" s="7"/>
      <c r="DA27" s="7"/>
      <c r="DB27" s="7"/>
      <c r="DC27" s="7"/>
      <c r="DD27" s="7"/>
      <c r="DE27" s="7"/>
      <c r="DF27" s="7"/>
      <c r="DG27" s="7"/>
      <c r="DH27" s="7"/>
      <c r="DI27" s="7"/>
      <c r="DJ27" s="7"/>
      <c r="DK27" s="7"/>
      <c r="DL27" s="7"/>
      <c r="DM27" s="7"/>
      <c r="DN27" s="7"/>
      <c r="DO27" s="7"/>
      <c r="DP27" s="7"/>
      <c r="DQ27" s="7"/>
      <c r="DR27" s="7"/>
      <c r="DS27" s="7"/>
      <c r="DT27" s="7"/>
      <c r="DU27" s="7"/>
      <c r="DV27" s="7"/>
      <c r="DW27" s="7"/>
      <c r="DX27" s="7"/>
      <c r="DY27" s="7"/>
      <c r="DZ27" s="7"/>
      <c r="EA27" s="7"/>
      <c r="EB27" s="7"/>
      <c r="EC27" s="7"/>
      <c r="ED27" s="7"/>
      <c r="EE27" s="7"/>
      <c r="EF27" s="7"/>
      <c r="EG27" s="7"/>
      <c r="EH27" s="7"/>
      <c r="EI27" s="7"/>
      <c r="EJ27" s="7"/>
      <c r="EK27" s="7"/>
      <c r="EL27" s="7"/>
      <c r="EM27" s="7"/>
      <c r="EN27" s="7"/>
      <c r="EO27" s="7"/>
      <c r="EP27" s="7"/>
      <c r="EQ27" s="7"/>
      <c r="ER27" s="7"/>
      <c r="ES27" s="7"/>
      <c r="ET27" s="7"/>
      <c r="EU27" s="7"/>
      <c r="EV27" s="7"/>
      <c r="EW27" s="7"/>
      <c r="EX27" s="7"/>
      <c r="EY27" s="7"/>
      <c r="EZ27" s="7"/>
      <c r="FA27" s="7"/>
      <c r="FB27" s="7"/>
      <c r="FC27" s="7"/>
      <c r="FD27" s="7"/>
      <c r="FE27" s="7"/>
      <c r="FF27" s="7"/>
      <c r="FG27" s="7"/>
      <c r="FH27" s="7"/>
      <c r="FI27" s="7"/>
      <c r="FJ27" s="7"/>
      <c r="FK27" s="7"/>
      <c r="FL27" s="7"/>
      <c r="FM27" s="7"/>
      <c r="FN27" s="7"/>
      <c r="FO27" s="7"/>
      <c r="FP27" s="7"/>
      <c r="FQ27" s="7"/>
      <c r="FR27" s="7"/>
      <c r="FS27" s="7"/>
      <c r="FT27" s="7"/>
      <c r="FU27" s="7"/>
      <c r="FV27" s="7"/>
      <c r="FW27" s="7"/>
      <c r="FX27" s="7"/>
      <c r="FY27" s="7"/>
      <c r="FZ27" s="7"/>
      <c r="GA27" s="7"/>
      <c r="GB27" s="7"/>
      <c r="GC27" s="7"/>
      <c r="GD27" s="7"/>
      <c r="GE27" s="7"/>
      <c r="GF27" s="7"/>
      <c r="GG27" s="7"/>
      <c r="GH27" s="7"/>
      <c r="GI27" s="7"/>
      <c r="GJ27" s="7"/>
      <c r="GK27" s="7"/>
      <c r="GL27" s="7"/>
      <c r="GM27" s="7"/>
      <c r="GN27" s="7"/>
      <c r="GO27" s="7"/>
      <c r="GP27" s="7"/>
      <c r="GQ27" s="7"/>
      <c r="GR27" s="7"/>
      <c r="GS27" s="7"/>
      <c r="GT27" s="7"/>
      <c r="GU27" s="7"/>
      <c r="GV27" s="7"/>
      <c r="GW27" s="7"/>
      <c r="GX27" s="7"/>
      <c r="GY27" s="7"/>
      <c r="GZ27" s="7"/>
      <c r="HA27" s="7"/>
      <c r="HB27" s="7"/>
      <c r="HC27" s="7"/>
      <c r="HD27" s="7"/>
      <c r="HE27" s="7"/>
      <c r="HF27" s="7"/>
      <c r="HG27" s="7"/>
      <c r="HH27" s="7"/>
      <c r="HI27" s="7"/>
      <c r="HJ27" s="7"/>
      <c r="HK27" s="7"/>
      <c r="HL27" s="7"/>
      <c r="HM27" s="7"/>
      <c r="HN27" s="7"/>
      <c r="HO27" s="7"/>
      <c r="HP27" s="7"/>
      <c r="HQ27" s="7"/>
      <c r="HR27" s="7"/>
      <c r="HS27" s="7"/>
      <c r="HT27" s="7"/>
      <c r="HU27" s="7"/>
      <c r="HV27" s="7"/>
      <c r="HW27" s="7"/>
      <c r="HX27" s="7"/>
      <c r="HY27" s="7"/>
      <c r="HZ27" s="7"/>
      <c r="IA27" s="7"/>
      <c r="IB27" s="7"/>
      <c r="IC27" s="7"/>
      <c r="ID27" s="7"/>
      <c r="IE27" s="7"/>
      <c r="IF27" s="7"/>
      <c r="IG27" s="7"/>
      <c r="IH27" s="7"/>
      <c r="II27" s="7"/>
      <c r="IJ27" s="7"/>
      <c r="IK27" s="7"/>
      <c r="IL27" s="7"/>
      <c r="IM27" s="7"/>
      <c r="IN27" s="7"/>
      <c r="IO27" s="7"/>
      <c r="IP27" s="7"/>
      <c r="IQ27" s="7"/>
      <c r="IR27" s="7"/>
    </row>
    <row r="28" s="6" customFormat="true" ht="20.25" hidden="false" customHeight="true" outlineLevel="0" collapsed="false">
      <c r="A28" s="120" t="str">
        <f aca="false">TEXT(B28,"TTTT")</f>
        <v>Freitag</v>
      </c>
      <c r="B28" s="132" t="n">
        <f aca="false">($A$19+ROW(B9)-1)*(MONTH(B27+1)=MONTH($A$19))</f>
        <v>43413</v>
      </c>
      <c r="C28" s="133"/>
      <c r="D28" s="134"/>
      <c r="E28" s="124" t="n">
        <f aca="false">IF(OR(A28="Samstag",A28="Sonntag",C28="UU"),"", IF(C28="SV",D28, IF(OR($E$15="",B28&lt;$E$15),IF($N$11=0,HLOOKUP($A28,$I$9:$M$10,2,0),IF($N$11=$F$10,HLOOKUP($A28,$I$9:$M$11,3,0),"FEHLER")), IF($N$15=0,HLOOKUP($A28,$I$13:$M$14,2,0),IF($N$15=$F$14,HLOOKUP($A28,$I$13:$M$15,3,0),"FEHLER")))))</f>
        <v>2</v>
      </c>
      <c r="F28" s="125"/>
      <c r="G28" s="125"/>
      <c r="H28" s="125"/>
      <c r="I28" s="126" t="n">
        <f aca="false">IF(OR(C28="K",C28="U",C28="F"),E28,IF(C28="SU",IF(H28="",D28,((V28-T28)-U28)+D28),IF(AND(H28="",E28=""),0,(V28-T28)-U28)))</f>
        <v>0</v>
      </c>
      <c r="J28" s="126" t="n">
        <f aca="false">IF(E28="",I28,I28-E28)</f>
        <v>-2</v>
      </c>
      <c r="K28" s="127" t="n">
        <f aca="false">SUM(K27,J28)</f>
        <v>-134</v>
      </c>
      <c r="L28" s="135"/>
      <c r="M28" s="135"/>
      <c r="N28" s="135"/>
      <c r="O28" s="135"/>
      <c r="P28" s="135"/>
      <c r="Q28" s="129" t="n">
        <f aca="false">IF($G$15=FALSE(),FALSE(),IF($B28&gt;=$E$15,TRUE(),FALSE()))</f>
        <v>0</v>
      </c>
      <c r="R28" s="129"/>
      <c r="S28" s="130" t="n">
        <f aca="false">IF(E28="",0,INT(E28)+((E28-INT(E28))/100*60))</f>
        <v>2</v>
      </c>
      <c r="T28" s="130" t="n">
        <f aca="false">IF(F28="",0,INT(F28)+((F28-INT(F28))*100/60))</f>
        <v>0</v>
      </c>
      <c r="U28" s="130" t="n">
        <f aca="false">IF(G28="",0,INT(G28)+((G28-INT(G28))*100/60))</f>
        <v>0</v>
      </c>
      <c r="V28" s="130" t="n">
        <f aca="false">IF(H28="",0,INT(H28)+((H28-INT(H28))*100/60))</f>
        <v>0</v>
      </c>
      <c r="W28" s="130" t="n">
        <f aca="false">IF(I28="","",INT(I28)+((I28-INT(I28))/100*60))</f>
        <v>0</v>
      </c>
      <c r="X28" s="130" t="n">
        <f aca="false">IF(J28="","",INT(J28)+((J28-INT(J28))/100*60))</f>
        <v>-2</v>
      </c>
      <c r="Y28" s="130" t="n">
        <f aca="false">IF(K28="","",INT(K28)+((K28-INT(K28))/100*60))</f>
        <v>-134</v>
      </c>
      <c r="Z28" s="130"/>
      <c r="AA28" s="4"/>
      <c r="AB28" s="4"/>
      <c r="AC28" s="1"/>
      <c r="AD28" s="5"/>
      <c r="AE28" s="131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7"/>
      <c r="BK28" s="7"/>
      <c r="BL28" s="7"/>
      <c r="BM28" s="7"/>
      <c r="BN28" s="7"/>
      <c r="BO28" s="7"/>
      <c r="BP28" s="7"/>
      <c r="BQ28" s="7"/>
      <c r="BR28" s="7"/>
      <c r="BS28" s="7"/>
      <c r="BT28" s="7"/>
      <c r="BU28" s="7"/>
      <c r="BV28" s="7"/>
      <c r="BW28" s="7"/>
      <c r="BX28" s="7"/>
      <c r="BY28" s="7"/>
      <c r="BZ28" s="7"/>
      <c r="CA28" s="7"/>
      <c r="CB28" s="7"/>
      <c r="CC28" s="7"/>
      <c r="CD28" s="7"/>
      <c r="CE28" s="7"/>
      <c r="CF28" s="7"/>
      <c r="CG28" s="7"/>
      <c r="CH28" s="7"/>
      <c r="CI28" s="7"/>
      <c r="CJ28" s="7"/>
      <c r="CK28" s="7"/>
      <c r="CL28" s="7"/>
      <c r="CM28" s="7"/>
      <c r="CN28" s="7"/>
      <c r="CO28" s="7"/>
      <c r="CP28" s="7"/>
      <c r="CQ28" s="7"/>
      <c r="CR28" s="7"/>
      <c r="CS28" s="7"/>
      <c r="CT28" s="7"/>
      <c r="CU28" s="7"/>
      <c r="CV28" s="7"/>
      <c r="CW28" s="7"/>
      <c r="CX28" s="7"/>
      <c r="CY28" s="7"/>
      <c r="CZ28" s="7"/>
      <c r="DA28" s="7"/>
      <c r="DB28" s="7"/>
      <c r="DC28" s="7"/>
      <c r="DD28" s="7"/>
      <c r="DE28" s="7"/>
      <c r="DF28" s="7"/>
      <c r="DG28" s="7"/>
      <c r="DH28" s="7"/>
      <c r="DI28" s="7"/>
      <c r="DJ28" s="7"/>
      <c r="DK28" s="7"/>
      <c r="DL28" s="7"/>
      <c r="DM28" s="7"/>
      <c r="DN28" s="7"/>
      <c r="DO28" s="7"/>
      <c r="DP28" s="7"/>
      <c r="DQ28" s="7"/>
      <c r="DR28" s="7"/>
      <c r="DS28" s="7"/>
      <c r="DT28" s="7"/>
      <c r="DU28" s="7"/>
      <c r="DV28" s="7"/>
      <c r="DW28" s="7"/>
      <c r="DX28" s="7"/>
      <c r="DY28" s="7"/>
      <c r="DZ28" s="7"/>
      <c r="EA28" s="7"/>
      <c r="EB28" s="7"/>
      <c r="EC28" s="7"/>
      <c r="ED28" s="7"/>
      <c r="EE28" s="7"/>
      <c r="EF28" s="7"/>
      <c r="EG28" s="7"/>
      <c r="EH28" s="7"/>
      <c r="EI28" s="7"/>
      <c r="EJ28" s="7"/>
      <c r="EK28" s="7"/>
      <c r="EL28" s="7"/>
      <c r="EM28" s="7"/>
      <c r="EN28" s="7"/>
      <c r="EO28" s="7"/>
      <c r="EP28" s="7"/>
      <c r="EQ28" s="7"/>
      <c r="ER28" s="7"/>
      <c r="ES28" s="7"/>
      <c r="ET28" s="7"/>
      <c r="EU28" s="7"/>
      <c r="EV28" s="7"/>
      <c r="EW28" s="7"/>
      <c r="EX28" s="7"/>
      <c r="EY28" s="7"/>
      <c r="EZ28" s="7"/>
      <c r="FA28" s="7"/>
      <c r="FB28" s="7"/>
      <c r="FC28" s="7"/>
      <c r="FD28" s="7"/>
      <c r="FE28" s="7"/>
      <c r="FF28" s="7"/>
      <c r="FG28" s="7"/>
      <c r="FH28" s="7"/>
      <c r="FI28" s="7"/>
      <c r="FJ28" s="7"/>
      <c r="FK28" s="7"/>
      <c r="FL28" s="7"/>
      <c r="FM28" s="7"/>
      <c r="FN28" s="7"/>
      <c r="FO28" s="7"/>
      <c r="FP28" s="7"/>
      <c r="FQ28" s="7"/>
      <c r="FR28" s="7"/>
      <c r="FS28" s="7"/>
      <c r="FT28" s="7"/>
      <c r="FU28" s="7"/>
      <c r="FV28" s="7"/>
      <c r="FW28" s="7"/>
      <c r="FX28" s="7"/>
      <c r="FY28" s="7"/>
      <c r="FZ28" s="7"/>
      <c r="GA28" s="7"/>
      <c r="GB28" s="7"/>
      <c r="GC28" s="7"/>
      <c r="GD28" s="7"/>
      <c r="GE28" s="7"/>
      <c r="GF28" s="7"/>
      <c r="GG28" s="7"/>
      <c r="GH28" s="7"/>
      <c r="GI28" s="7"/>
      <c r="GJ28" s="7"/>
      <c r="GK28" s="7"/>
      <c r="GL28" s="7"/>
      <c r="GM28" s="7"/>
      <c r="GN28" s="7"/>
      <c r="GO28" s="7"/>
      <c r="GP28" s="7"/>
      <c r="GQ28" s="7"/>
      <c r="GR28" s="7"/>
      <c r="GS28" s="7"/>
      <c r="GT28" s="7"/>
      <c r="GU28" s="7"/>
      <c r="GV28" s="7"/>
      <c r="GW28" s="7"/>
      <c r="GX28" s="7"/>
      <c r="GY28" s="7"/>
      <c r="GZ28" s="7"/>
      <c r="HA28" s="7"/>
      <c r="HB28" s="7"/>
      <c r="HC28" s="7"/>
      <c r="HD28" s="7"/>
      <c r="HE28" s="7"/>
      <c r="HF28" s="7"/>
      <c r="HG28" s="7"/>
      <c r="HH28" s="7"/>
      <c r="HI28" s="7"/>
      <c r="HJ28" s="7"/>
      <c r="HK28" s="7"/>
      <c r="HL28" s="7"/>
      <c r="HM28" s="7"/>
      <c r="HN28" s="7"/>
      <c r="HO28" s="7"/>
      <c r="HP28" s="7"/>
      <c r="HQ28" s="7"/>
      <c r="HR28" s="7"/>
      <c r="HS28" s="7"/>
      <c r="HT28" s="7"/>
      <c r="HU28" s="7"/>
      <c r="HV28" s="7"/>
      <c r="HW28" s="7"/>
      <c r="HX28" s="7"/>
      <c r="HY28" s="7"/>
      <c r="HZ28" s="7"/>
      <c r="IA28" s="7"/>
      <c r="IB28" s="7"/>
      <c r="IC28" s="7"/>
      <c r="ID28" s="7"/>
      <c r="IE28" s="7"/>
      <c r="IF28" s="7"/>
      <c r="IG28" s="7"/>
      <c r="IH28" s="7"/>
      <c r="II28" s="7"/>
      <c r="IJ28" s="7"/>
      <c r="IK28" s="7"/>
      <c r="IL28" s="7"/>
      <c r="IM28" s="7"/>
      <c r="IN28" s="7"/>
      <c r="IO28" s="7"/>
      <c r="IP28" s="7"/>
      <c r="IQ28" s="7"/>
      <c r="IR28" s="7"/>
    </row>
    <row r="29" s="6" customFormat="true" ht="20.25" hidden="false" customHeight="true" outlineLevel="0" collapsed="false">
      <c r="A29" s="120" t="str">
        <f aca="false">TEXT(B29,"TTTT")</f>
        <v>Samstag</v>
      </c>
      <c r="B29" s="132" t="n">
        <f aca="false">($A$19+ROW(B10)-1)*(MONTH(B28+1)=MONTH($A$19))</f>
        <v>43414</v>
      </c>
      <c r="C29" s="133"/>
      <c r="D29" s="134"/>
      <c r="E29" s="124" t="str">
        <f aca="false">IF(OR(A29="Samstag",A29="Sonntag",C29="UU"),"", IF(C29="SV",D29, IF(OR($E$15="",B29&lt;$E$15),IF($N$11=0,HLOOKUP($A29,$I$9:$M$10,2,0),IF($N$11=$F$10,HLOOKUP($A29,$I$9:$M$11,3,0),"FEHLER")), IF($N$15=0,HLOOKUP($A29,$I$13:$M$14,2,0),IF($N$15=$F$14,HLOOKUP($A29,$I$13:$M$15,3,0),"FEHLER")))))</f>
        <v/>
      </c>
      <c r="F29" s="125"/>
      <c r="G29" s="125"/>
      <c r="H29" s="125"/>
      <c r="I29" s="126" t="n">
        <f aca="false">IF(OR(C29="K",C29="U",C29="F"),E29,IF(C29="SU",IF(H29="",D29,((V29-T29)-U29)+D29),IF(AND(H29="",E29=""),0,(V29-T29)-U29)))</f>
        <v>0</v>
      </c>
      <c r="J29" s="126" t="n">
        <f aca="false">IF(E29="",I29,I29-E29)</f>
        <v>0</v>
      </c>
      <c r="K29" s="127" t="n">
        <f aca="false">SUM(K28,J29)</f>
        <v>-134</v>
      </c>
      <c r="L29" s="135"/>
      <c r="M29" s="135"/>
      <c r="N29" s="135"/>
      <c r="O29" s="135"/>
      <c r="P29" s="135"/>
      <c r="Q29" s="129" t="n">
        <f aca="false">IF($G$15=FALSE(),FALSE(),IF($B29&gt;=$E$15,TRUE(),FALSE()))</f>
        <v>0</v>
      </c>
      <c r="R29" s="129"/>
      <c r="S29" s="130" t="n">
        <f aca="false">IF(E29="",0,INT(E29)+((E29-INT(E29))/100*60))</f>
        <v>0</v>
      </c>
      <c r="T29" s="130" t="n">
        <f aca="false">IF(F29="",0,INT(F29)+((F29-INT(F29))*100/60))</f>
        <v>0</v>
      </c>
      <c r="U29" s="130" t="n">
        <f aca="false">IF(G29="",0,INT(G29)+((G29-INT(G29))*100/60))</f>
        <v>0</v>
      </c>
      <c r="V29" s="130" t="n">
        <f aca="false">IF(H29="",0,INT(H29)+((H29-INT(H29))*100/60))</f>
        <v>0</v>
      </c>
      <c r="W29" s="130" t="n">
        <f aca="false">IF(I29="","",INT(I29)+((I29-INT(I29))/100*60))</f>
        <v>0</v>
      </c>
      <c r="X29" s="130" t="n">
        <f aca="false">IF(J29="","",INT(J29)+((J29-INT(J29))/100*60))</f>
        <v>0</v>
      </c>
      <c r="Y29" s="130" t="n">
        <f aca="false">IF(K29="","",INT(K29)+((K29-INT(K29))/100*60))</f>
        <v>-134</v>
      </c>
      <c r="Z29" s="130"/>
      <c r="AA29" s="4"/>
      <c r="AB29" s="4"/>
      <c r="AC29" s="1"/>
      <c r="AD29" s="5"/>
      <c r="AE29" s="131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  <c r="BJ29" s="7"/>
      <c r="BK29" s="7"/>
      <c r="BL29" s="7"/>
      <c r="BM29" s="7"/>
      <c r="BN29" s="7"/>
      <c r="BO29" s="7"/>
      <c r="BP29" s="7"/>
      <c r="BQ29" s="7"/>
      <c r="BR29" s="7"/>
      <c r="BS29" s="7"/>
      <c r="BT29" s="7"/>
      <c r="BU29" s="7"/>
      <c r="BV29" s="7"/>
      <c r="BW29" s="7"/>
      <c r="BX29" s="7"/>
      <c r="BY29" s="7"/>
      <c r="BZ29" s="7"/>
      <c r="CA29" s="7"/>
      <c r="CB29" s="7"/>
      <c r="CC29" s="7"/>
      <c r="CD29" s="7"/>
      <c r="CE29" s="7"/>
      <c r="CF29" s="7"/>
      <c r="CG29" s="7"/>
      <c r="CH29" s="7"/>
      <c r="CI29" s="7"/>
      <c r="CJ29" s="7"/>
      <c r="CK29" s="7"/>
      <c r="CL29" s="7"/>
      <c r="CM29" s="7"/>
      <c r="CN29" s="7"/>
      <c r="CO29" s="7"/>
      <c r="CP29" s="7"/>
      <c r="CQ29" s="7"/>
      <c r="CR29" s="7"/>
      <c r="CS29" s="7"/>
      <c r="CT29" s="7"/>
      <c r="CU29" s="7"/>
      <c r="CV29" s="7"/>
      <c r="CW29" s="7"/>
      <c r="CX29" s="7"/>
      <c r="CY29" s="7"/>
      <c r="CZ29" s="7"/>
      <c r="DA29" s="7"/>
      <c r="DB29" s="7"/>
      <c r="DC29" s="7"/>
      <c r="DD29" s="7"/>
      <c r="DE29" s="7"/>
      <c r="DF29" s="7"/>
      <c r="DG29" s="7"/>
      <c r="DH29" s="7"/>
      <c r="DI29" s="7"/>
      <c r="DJ29" s="7"/>
      <c r="DK29" s="7"/>
      <c r="DL29" s="7"/>
      <c r="DM29" s="7"/>
      <c r="DN29" s="7"/>
      <c r="DO29" s="7"/>
      <c r="DP29" s="7"/>
      <c r="DQ29" s="7"/>
      <c r="DR29" s="7"/>
      <c r="DS29" s="7"/>
      <c r="DT29" s="7"/>
      <c r="DU29" s="7"/>
      <c r="DV29" s="7"/>
      <c r="DW29" s="7"/>
      <c r="DX29" s="7"/>
      <c r="DY29" s="7"/>
      <c r="DZ29" s="7"/>
      <c r="EA29" s="7"/>
      <c r="EB29" s="7"/>
      <c r="EC29" s="7"/>
      <c r="ED29" s="7"/>
      <c r="EE29" s="7"/>
      <c r="EF29" s="7"/>
      <c r="EG29" s="7"/>
      <c r="EH29" s="7"/>
      <c r="EI29" s="7"/>
      <c r="EJ29" s="7"/>
      <c r="EK29" s="7"/>
      <c r="EL29" s="7"/>
      <c r="EM29" s="7"/>
      <c r="EN29" s="7"/>
      <c r="EO29" s="7"/>
      <c r="EP29" s="7"/>
      <c r="EQ29" s="7"/>
      <c r="ER29" s="7"/>
      <c r="ES29" s="7"/>
      <c r="ET29" s="7"/>
      <c r="EU29" s="7"/>
      <c r="EV29" s="7"/>
      <c r="EW29" s="7"/>
      <c r="EX29" s="7"/>
      <c r="EY29" s="7"/>
      <c r="EZ29" s="7"/>
      <c r="FA29" s="7"/>
      <c r="FB29" s="7"/>
      <c r="FC29" s="7"/>
      <c r="FD29" s="7"/>
      <c r="FE29" s="7"/>
      <c r="FF29" s="7"/>
      <c r="FG29" s="7"/>
      <c r="FH29" s="7"/>
      <c r="FI29" s="7"/>
      <c r="FJ29" s="7"/>
      <c r="FK29" s="7"/>
      <c r="FL29" s="7"/>
      <c r="FM29" s="7"/>
      <c r="FN29" s="7"/>
      <c r="FO29" s="7"/>
      <c r="FP29" s="7"/>
      <c r="FQ29" s="7"/>
      <c r="FR29" s="7"/>
      <c r="FS29" s="7"/>
      <c r="FT29" s="7"/>
      <c r="FU29" s="7"/>
      <c r="FV29" s="7"/>
      <c r="FW29" s="7"/>
      <c r="FX29" s="7"/>
      <c r="FY29" s="7"/>
      <c r="FZ29" s="7"/>
      <c r="GA29" s="7"/>
      <c r="GB29" s="7"/>
      <c r="GC29" s="7"/>
      <c r="GD29" s="7"/>
      <c r="GE29" s="7"/>
      <c r="GF29" s="7"/>
      <c r="GG29" s="7"/>
      <c r="GH29" s="7"/>
      <c r="GI29" s="7"/>
      <c r="GJ29" s="7"/>
      <c r="GK29" s="7"/>
      <c r="GL29" s="7"/>
      <c r="GM29" s="7"/>
      <c r="GN29" s="7"/>
      <c r="GO29" s="7"/>
      <c r="GP29" s="7"/>
      <c r="GQ29" s="7"/>
      <c r="GR29" s="7"/>
      <c r="GS29" s="7"/>
      <c r="GT29" s="7"/>
      <c r="GU29" s="7"/>
      <c r="GV29" s="7"/>
      <c r="GW29" s="7"/>
      <c r="GX29" s="7"/>
      <c r="GY29" s="7"/>
      <c r="GZ29" s="7"/>
      <c r="HA29" s="7"/>
      <c r="HB29" s="7"/>
      <c r="HC29" s="7"/>
      <c r="HD29" s="7"/>
      <c r="HE29" s="7"/>
      <c r="HF29" s="7"/>
      <c r="HG29" s="7"/>
      <c r="HH29" s="7"/>
      <c r="HI29" s="7"/>
      <c r="HJ29" s="7"/>
      <c r="HK29" s="7"/>
      <c r="HL29" s="7"/>
      <c r="HM29" s="7"/>
      <c r="HN29" s="7"/>
      <c r="HO29" s="7"/>
      <c r="HP29" s="7"/>
      <c r="HQ29" s="7"/>
      <c r="HR29" s="7"/>
      <c r="HS29" s="7"/>
      <c r="HT29" s="7"/>
      <c r="HU29" s="7"/>
      <c r="HV29" s="7"/>
      <c r="HW29" s="7"/>
      <c r="HX29" s="7"/>
      <c r="HY29" s="7"/>
      <c r="HZ29" s="7"/>
      <c r="IA29" s="7"/>
      <c r="IB29" s="7"/>
      <c r="IC29" s="7"/>
      <c r="ID29" s="7"/>
      <c r="IE29" s="7"/>
      <c r="IF29" s="7"/>
      <c r="IG29" s="7"/>
      <c r="IH29" s="7"/>
      <c r="II29" s="7"/>
      <c r="IJ29" s="7"/>
      <c r="IK29" s="7"/>
      <c r="IL29" s="7"/>
      <c r="IM29" s="7"/>
      <c r="IN29" s="7"/>
      <c r="IO29" s="7"/>
      <c r="IP29" s="7"/>
      <c r="IQ29" s="7"/>
      <c r="IR29" s="7"/>
    </row>
    <row r="30" customFormat="false" ht="20.25" hidden="false" customHeight="true" outlineLevel="0" collapsed="false">
      <c r="A30" s="120" t="str">
        <f aca="false">TEXT(B30,"TTTT")</f>
        <v>Sonntag</v>
      </c>
      <c r="B30" s="132" t="n">
        <f aca="false">($A$19+ROW(B11)-1)*(MONTH(B29+1)=MONTH($A$19))</f>
        <v>43415</v>
      </c>
      <c r="C30" s="133"/>
      <c r="D30" s="134"/>
      <c r="E30" s="124" t="str">
        <f aca="false">IF(OR(A30="Samstag",A30="Sonntag",C30="UU"),"", IF(C30="SV",D30, IF(OR($E$15="",B30&lt;$E$15),IF($N$11=0,HLOOKUP($A30,$I$9:$M$10,2,0),IF($N$11=$F$10,HLOOKUP($A30,$I$9:$M$11,3,0),"FEHLER")), IF($N$15=0,HLOOKUP($A30,$I$13:$M$14,2,0),IF($N$15=$F$14,HLOOKUP($A30,$I$13:$M$15,3,0),"FEHLER")))))</f>
        <v/>
      </c>
      <c r="F30" s="125"/>
      <c r="G30" s="125"/>
      <c r="H30" s="125"/>
      <c r="I30" s="126" t="n">
        <f aca="false">IF(OR(C30="K",C30="U",C30="F"),E30,IF(C30="SU",IF(H30="",D30,((V30-T30)-U30)+D30),IF(AND(H30="",E30=""),0,(V30-T30)-U30)))</f>
        <v>0</v>
      </c>
      <c r="J30" s="126" t="n">
        <f aca="false">IF(E30="",I30,I30-E30)</f>
        <v>0</v>
      </c>
      <c r="K30" s="127" t="n">
        <f aca="false">SUM(K29,J30)</f>
        <v>-134</v>
      </c>
      <c r="L30" s="135"/>
      <c r="M30" s="135"/>
      <c r="N30" s="135"/>
      <c r="O30" s="135"/>
      <c r="P30" s="135"/>
      <c r="Q30" s="129" t="n">
        <f aca="false">IF($G$15=FALSE(),FALSE(),IF($B30&gt;=$E$15,TRUE(),FALSE()))</f>
        <v>0</v>
      </c>
      <c r="R30" s="129"/>
      <c r="S30" s="130" t="n">
        <f aca="false">IF(E30="",0,INT(E30)+((E30-INT(E30))/100*60))</f>
        <v>0</v>
      </c>
      <c r="T30" s="130" t="n">
        <f aca="false">IF(F30="",0,INT(F30)+((F30-INT(F30))*100/60))</f>
        <v>0</v>
      </c>
      <c r="U30" s="130" t="n">
        <f aca="false">IF(G30="",0,INT(G30)+((G30-INT(G30))*100/60))</f>
        <v>0</v>
      </c>
      <c r="V30" s="130" t="n">
        <f aca="false">IF(H30="",0,INT(H30)+((H30-INT(H30))*100/60))</f>
        <v>0</v>
      </c>
      <c r="W30" s="130" t="n">
        <f aca="false">IF(I30="","",INT(I30)+((I30-INT(I30))/100*60))</f>
        <v>0</v>
      </c>
      <c r="X30" s="130" t="n">
        <f aca="false">IF(J30="","",INT(J30)+((J30-INT(J30))/100*60))</f>
        <v>0</v>
      </c>
      <c r="Y30" s="130" t="n">
        <f aca="false">IF(K30="","",INT(K30)+((K30-INT(K30))/100*60))</f>
        <v>-134</v>
      </c>
      <c r="Z30" s="130"/>
      <c r="AB30" s="136"/>
      <c r="AE30" s="131"/>
    </row>
    <row r="31" customFormat="false" ht="20.25" hidden="false" customHeight="true" outlineLevel="0" collapsed="false">
      <c r="A31" s="120" t="str">
        <f aca="false">TEXT(B31,"TTTT")</f>
        <v>Montag</v>
      </c>
      <c r="B31" s="132" t="n">
        <f aca="false">($A$19+ROW(B12)-1)*(MONTH(B30+1)=MONTH($A$19))</f>
        <v>43416</v>
      </c>
      <c r="C31" s="133"/>
      <c r="D31" s="134"/>
      <c r="E31" s="124" t="n">
        <f aca="false">IF(OR(A31="Samstag",A31="Sonntag",C31="UU"),"", IF(C31="SV",D31, IF(OR($E$15="",B31&lt;$E$15),IF($N$11=0,HLOOKUP($A31,$I$9:$M$10,2,0),IF($N$11=$F$10,HLOOKUP($A31,$I$9:$M$11,3,0),"FEHLER")), IF($N$15=0,HLOOKUP($A31,$I$13:$M$14,2,0),IF($N$15=$F$14,HLOOKUP($A31,$I$13:$M$15,3,0),"FEHLER")))))</f>
        <v>2</v>
      </c>
      <c r="F31" s="125"/>
      <c r="G31" s="125"/>
      <c r="H31" s="125"/>
      <c r="I31" s="126" t="n">
        <f aca="false">IF(OR(C31="K",C31="U",C31="F"),E31,IF(C31="SU",IF(H31="",D31,((V31-T31)-U31)+D31),IF(AND(H31="",E31=""),0,(V31-T31)-U31)))</f>
        <v>0</v>
      </c>
      <c r="J31" s="126" t="n">
        <f aca="false">IF(E31="",I31,I31-E31)</f>
        <v>-2</v>
      </c>
      <c r="K31" s="127" t="n">
        <f aca="false">SUM(K30,J31)</f>
        <v>-136</v>
      </c>
      <c r="L31" s="135"/>
      <c r="M31" s="135"/>
      <c r="N31" s="135"/>
      <c r="O31" s="135"/>
      <c r="P31" s="135"/>
      <c r="Q31" s="129" t="n">
        <f aca="false">IF($G$15=FALSE(),FALSE(),IF($B31&gt;=$E$15,TRUE(),FALSE()))</f>
        <v>0</v>
      </c>
      <c r="R31" s="129"/>
      <c r="S31" s="130" t="n">
        <f aca="false">IF(E31="",0,INT(E31)+((E31-INT(E31))/100*60))</f>
        <v>2</v>
      </c>
      <c r="T31" s="130" t="n">
        <f aca="false">IF(F31="",0,INT(F31)+((F31-INT(F31))*100/60))</f>
        <v>0</v>
      </c>
      <c r="U31" s="130" t="n">
        <f aca="false">IF(G31="",0,INT(G31)+((G31-INT(G31))*100/60))</f>
        <v>0</v>
      </c>
      <c r="V31" s="130" t="n">
        <f aca="false">IF(H31="",0,INT(H31)+((H31-INT(H31))*100/60))</f>
        <v>0</v>
      </c>
      <c r="W31" s="130" t="n">
        <f aca="false">IF(I31="","",INT(I31)+((I31-INT(I31))/100*60))</f>
        <v>0</v>
      </c>
      <c r="X31" s="130" t="n">
        <f aca="false">IF(J31="","",INT(J31)+((J31-INT(J31))/100*60))</f>
        <v>-2</v>
      </c>
      <c r="Y31" s="130" t="n">
        <f aca="false">IF(K31="","",INT(K31)+((K31-INT(K31))/100*60))</f>
        <v>-136</v>
      </c>
      <c r="Z31" s="130"/>
      <c r="AE31" s="131"/>
    </row>
    <row r="32" customFormat="false" ht="20.25" hidden="false" customHeight="true" outlineLevel="0" collapsed="false">
      <c r="A32" s="120" t="str">
        <f aca="false">TEXT(B32,"TTTT")</f>
        <v>Dienstag</v>
      </c>
      <c r="B32" s="132" t="n">
        <f aca="false">($A$19+ROW(B13)-1)*(MONTH(B31+1)=MONTH($A$19))</f>
        <v>43417</v>
      </c>
      <c r="C32" s="133"/>
      <c r="D32" s="134"/>
      <c r="E32" s="124" t="n">
        <f aca="false">IF(OR(A32="Samstag",A32="Sonntag",C32="UU"),"", IF(C32="SV",D32, IF(OR($E$15="",B32&lt;$E$15),IF($N$11=0,HLOOKUP($A32,$I$9:$M$10,2,0),IF($N$11=$F$10,HLOOKUP($A32,$I$9:$M$11,3,0),"FEHLER")), IF($N$15=0,HLOOKUP($A32,$I$13:$M$14,2,0),IF($N$15=$F$14,HLOOKUP($A32,$I$13:$M$15,3,0),"FEHLER")))))</f>
        <v>2</v>
      </c>
      <c r="F32" s="125"/>
      <c r="G32" s="125"/>
      <c r="H32" s="125"/>
      <c r="I32" s="126" t="n">
        <f aca="false">IF(OR(C32="K",C32="U",C32="F"),E32,IF(C32="SU",IF(H32="",D32,((V32-T32)-U32)+D32),IF(AND(H32="",E32=""),0,(V32-T32)-U32)))</f>
        <v>0</v>
      </c>
      <c r="J32" s="126" t="n">
        <f aca="false">IF(E32="",I32,I32-E32)</f>
        <v>-2</v>
      </c>
      <c r="K32" s="127" t="n">
        <f aca="false">SUM(K31,J32)</f>
        <v>-138</v>
      </c>
      <c r="L32" s="135"/>
      <c r="M32" s="135"/>
      <c r="N32" s="135"/>
      <c r="O32" s="135"/>
      <c r="P32" s="135"/>
      <c r="Q32" s="129" t="n">
        <f aca="false">IF($G$15=FALSE(),FALSE(),IF($B32&gt;=$E$15,TRUE(),FALSE()))</f>
        <v>0</v>
      </c>
      <c r="R32" s="129"/>
      <c r="S32" s="130" t="n">
        <f aca="false">IF(E32="",0,INT(E32)+((E32-INT(E32))/100*60))</f>
        <v>2</v>
      </c>
      <c r="T32" s="130" t="n">
        <f aca="false">IF(F32="",0,INT(F32)+((F32-INT(F32))*100/60))</f>
        <v>0</v>
      </c>
      <c r="U32" s="130" t="n">
        <f aca="false">IF(G32="",0,INT(G32)+((G32-INT(G32))*100/60))</f>
        <v>0</v>
      </c>
      <c r="V32" s="130" t="n">
        <f aca="false">IF(H32="",0,INT(H32)+((H32-INT(H32))*100/60))</f>
        <v>0</v>
      </c>
      <c r="W32" s="130" t="n">
        <f aca="false">IF(I32="","",INT(I32)+((I32-INT(I32))/100*60))</f>
        <v>0</v>
      </c>
      <c r="X32" s="130" t="n">
        <f aca="false">IF(J32="","",INT(J32)+((J32-INT(J32))/100*60))</f>
        <v>-2</v>
      </c>
      <c r="Y32" s="130" t="n">
        <f aca="false">IF(K32="","",INT(K32)+((K32-INT(K32))/100*60))</f>
        <v>-138</v>
      </c>
      <c r="Z32" s="130"/>
      <c r="AE32" s="131"/>
    </row>
    <row r="33" customFormat="false" ht="20.25" hidden="false" customHeight="true" outlineLevel="0" collapsed="false">
      <c r="A33" s="120" t="str">
        <f aca="false">TEXT(B33,"TTTT")</f>
        <v>Mittwoch</v>
      </c>
      <c r="B33" s="132" t="n">
        <f aca="false">($A$19+ROW(B14)-1)*(MONTH(B32+1)=MONTH($A$19))</f>
        <v>43418</v>
      </c>
      <c r="C33" s="133"/>
      <c r="D33" s="134"/>
      <c r="E33" s="124" t="n">
        <f aca="false">IF(OR(A33="Samstag",A33="Sonntag",C33="UU"),"", IF(C33="SV",D33, IF(OR($E$15="",B33&lt;$E$15),IF($N$11=0,HLOOKUP($A33,$I$9:$M$10,2,0),IF($N$11=$F$10,HLOOKUP($A33,$I$9:$M$11,3,0),"FEHLER")), IF($N$15=0,HLOOKUP($A33,$I$13:$M$14,2,0),IF($N$15=$F$14,HLOOKUP($A33,$I$13:$M$15,3,0),"FEHLER")))))</f>
        <v>2</v>
      </c>
      <c r="F33" s="125"/>
      <c r="G33" s="125"/>
      <c r="H33" s="125"/>
      <c r="I33" s="126" t="n">
        <f aca="false">IF(OR(C33="K",C33="U",C33="F"),E33,IF(C33="SU",IF(H33="",D33,((V33-T33)-U33)+D33),IF(AND(H33="",E33=""),0,(V33-T33)-U33)))</f>
        <v>0</v>
      </c>
      <c r="J33" s="126" t="n">
        <f aca="false">IF(E33="",I33,I33-E33)</f>
        <v>-2</v>
      </c>
      <c r="K33" s="127" t="n">
        <f aca="false">SUM(K32,J33)</f>
        <v>-140</v>
      </c>
      <c r="L33" s="135"/>
      <c r="M33" s="135"/>
      <c r="N33" s="135"/>
      <c r="O33" s="135"/>
      <c r="P33" s="135"/>
      <c r="Q33" s="129" t="n">
        <f aca="false">IF($G$15=FALSE(),FALSE(),IF($B33&gt;=$E$15,TRUE(),FALSE()))</f>
        <v>0</v>
      </c>
      <c r="R33" s="129"/>
      <c r="S33" s="130" t="n">
        <f aca="false">IF(E33="",0,INT(E33)+((E33-INT(E33))/100*60))</f>
        <v>2</v>
      </c>
      <c r="T33" s="130" t="n">
        <f aca="false">IF(F33="",0,INT(F33)+((F33-INT(F33))*100/60))</f>
        <v>0</v>
      </c>
      <c r="U33" s="130" t="n">
        <f aca="false">IF(G33="",0,INT(G33)+((G33-INT(G33))*100/60))</f>
        <v>0</v>
      </c>
      <c r="V33" s="130" t="n">
        <f aca="false">IF(H33="",0,INT(H33)+((H33-INT(H33))*100/60))</f>
        <v>0</v>
      </c>
      <c r="W33" s="130" t="n">
        <f aca="false">IF(I33="","",INT(I33)+((I33-INT(I33))/100*60))</f>
        <v>0</v>
      </c>
      <c r="X33" s="130" t="n">
        <f aca="false">IF(J33="","",INT(J33)+((J33-INT(J33))/100*60))</f>
        <v>-2</v>
      </c>
      <c r="Y33" s="130" t="n">
        <f aca="false">IF(K33="","",INT(K33)+((K33-INT(K33))/100*60))</f>
        <v>-140</v>
      </c>
      <c r="Z33" s="130"/>
      <c r="AE33" s="131"/>
    </row>
    <row r="34" customFormat="false" ht="20.25" hidden="false" customHeight="true" outlineLevel="0" collapsed="false">
      <c r="A34" s="120" t="str">
        <f aca="false">TEXT(B34,"TTTT")</f>
        <v>Donnerstag</v>
      </c>
      <c r="B34" s="132" t="n">
        <f aca="false">($A$19+ROW(B15)-1)*(MONTH(B33+1)=MONTH($A$19))</f>
        <v>43419</v>
      </c>
      <c r="C34" s="133"/>
      <c r="D34" s="134"/>
      <c r="E34" s="124" t="n">
        <f aca="false">IF(OR(A34="Samstag",A34="Sonntag",C34="UU"),"", IF(C34="SV",D34, IF(OR($E$15="",B34&lt;$E$15),IF($N$11=0,HLOOKUP($A34,$I$9:$M$10,2,0),IF($N$11=$F$10,HLOOKUP($A34,$I$9:$M$11,3,0),"FEHLER")), IF($N$15=0,HLOOKUP($A34,$I$13:$M$14,2,0),IF($N$15=$F$14,HLOOKUP($A34,$I$13:$M$15,3,0),"FEHLER")))))</f>
        <v>2</v>
      </c>
      <c r="F34" s="125"/>
      <c r="G34" s="125"/>
      <c r="H34" s="125"/>
      <c r="I34" s="126" t="n">
        <f aca="false">IF(OR(C34="K",C34="U",C34="F"),E34,IF(C34="SU",IF(H34="",D34,((V34-T34)-U34)+D34),IF(AND(H34="",E34=""),0,(V34-T34)-U34)))</f>
        <v>0</v>
      </c>
      <c r="J34" s="126" t="n">
        <f aca="false">IF(E34="",I34,I34-E34)</f>
        <v>-2</v>
      </c>
      <c r="K34" s="127" t="n">
        <f aca="false">SUM(K33,J34)</f>
        <v>-142</v>
      </c>
      <c r="L34" s="135"/>
      <c r="M34" s="135"/>
      <c r="N34" s="135"/>
      <c r="O34" s="135"/>
      <c r="P34" s="135"/>
      <c r="Q34" s="129" t="n">
        <f aca="false">IF($G$15=FALSE(),FALSE(),IF($B34&gt;=$E$15,TRUE(),FALSE()))</f>
        <v>0</v>
      </c>
      <c r="R34" s="129"/>
      <c r="S34" s="130" t="n">
        <f aca="false">IF(E34="",0,INT(E34)+((E34-INT(E34))/100*60))</f>
        <v>2</v>
      </c>
      <c r="T34" s="130" t="n">
        <f aca="false">IF(F34="",0,INT(F34)+((F34-INT(F34))*100/60))</f>
        <v>0</v>
      </c>
      <c r="U34" s="130" t="n">
        <f aca="false">IF(G34="",0,INT(G34)+((G34-INT(G34))*100/60))</f>
        <v>0</v>
      </c>
      <c r="V34" s="130" t="n">
        <f aca="false">IF(H34="",0,INT(H34)+((H34-INT(H34))*100/60))</f>
        <v>0</v>
      </c>
      <c r="W34" s="130" t="n">
        <f aca="false">IF(I34="","",INT(I34)+((I34-INT(I34))/100*60))</f>
        <v>0</v>
      </c>
      <c r="X34" s="130" t="n">
        <f aca="false">IF(J34="","",INT(J34)+((J34-INT(J34))/100*60))</f>
        <v>-2</v>
      </c>
      <c r="Y34" s="130" t="n">
        <f aca="false">IF(K34="","",INT(K34)+((K34-INT(K34))/100*60))</f>
        <v>-142</v>
      </c>
      <c r="Z34" s="130"/>
      <c r="AE34" s="131"/>
    </row>
    <row r="35" customFormat="false" ht="20.25" hidden="false" customHeight="true" outlineLevel="0" collapsed="false">
      <c r="A35" s="120" t="str">
        <f aca="false">TEXT(B35,"TTTT")</f>
        <v>Freitag</v>
      </c>
      <c r="B35" s="132" t="n">
        <f aca="false">($A$19+ROW(B16)-1)*(MONTH(B34+1)=MONTH($A$19))</f>
        <v>43420</v>
      </c>
      <c r="C35" s="133"/>
      <c r="D35" s="134"/>
      <c r="E35" s="124" t="n">
        <f aca="false">IF(OR(A35="Samstag",A35="Sonntag",C35="UU"),"", IF(C35="SV",D35, IF(OR($E$15="",B35&lt;$E$15),IF($N$11=0,HLOOKUP($A35,$I$9:$M$10,2,0),IF($N$11=$F$10,HLOOKUP($A35,$I$9:$M$11,3,0),"FEHLER")), IF($N$15=0,HLOOKUP($A35,$I$13:$M$14,2,0),IF($N$15=$F$14,HLOOKUP($A35,$I$13:$M$15,3,0),"FEHLER")))))</f>
        <v>2</v>
      </c>
      <c r="F35" s="125"/>
      <c r="G35" s="125"/>
      <c r="H35" s="125"/>
      <c r="I35" s="126" t="n">
        <f aca="false">IF(OR(C35="K",C35="U",C35="F"),E35,IF(C35="SU",IF(H35="",D35,((V35-T35)-U35)+D35),IF(AND(H35="",E35=""),0,(V35-T35)-U35)))</f>
        <v>0</v>
      </c>
      <c r="J35" s="126" t="n">
        <f aca="false">IF(E35="",I35,I35-E35)</f>
        <v>-2</v>
      </c>
      <c r="K35" s="127" t="n">
        <f aca="false">SUM(K34,J35)</f>
        <v>-144</v>
      </c>
      <c r="L35" s="135"/>
      <c r="M35" s="135"/>
      <c r="N35" s="135"/>
      <c r="O35" s="135"/>
      <c r="P35" s="135"/>
      <c r="Q35" s="129" t="n">
        <f aca="false">IF($G$15=FALSE(),FALSE(),IF($B35&gt;=$E$15,TRUE(),FALSE()))</f>
        <v>0</v>
      </c>
      <c r="R35" s="129"/>
      <c r="S35" s="130" t="n">
        <f aca="false">IF(E35="",0,INT(E35)+((E35-INT(E35))/100*60))</f>
        <v>2</v>
      </c>
      <c r="T35" s="130" t="n">
        <f aca="false">IF(F35="",0,INT(F35)+((F35-INT(F35))*100/60))</f>
        <v>0</v>
      </c>
      <c r="U35" s="130" t="n">
        <f aca="false">IF(G35="",0,INT(G35)+((G35-INT(G35))*100/60))</f>
        <v>0</v>
      </c>
      <c r="V35" s="130" t="n">
        <f aca="false">IF(H35="",0,INT(H35)+((H35-INT(H35))*100/60))</f>
        <v>0</v>
      </c>
      <c r="W35" s="130" t="n">
        <f aca="false">IF(I35="","",INT(I35)+((I35-INT(I35))/100*60))</f>
        <v>0</v>
      </c>
      <c r="X35" s="130" t="n">
        <f aca="false">IF(J35="","",INT(J35)+((J35-INT(J35))/100*60))</f>
        <v>-2</v>
      </c>
      <c r="Y35" s="130" t="n">
        <f aca="false">IF(K35="","",INT(K35)+((K35-INT(K35))/100*60))</f>
        <v>-144</v>
      </c>
      <c r="Z35" s="130"/>
      <c r="AE35" s="131"/>
    </row>
    <row r="36" customFormat="false" ht="20.25" hidden="false" customHeight="true" outlineLevel="0" collapsed="false">
      <c r="A36" s="120" t="str">
        <f aca="false">TEXT(B36,"TTTT")</f>
        <v>Samstag</v>
      </c>
      <c r="B36" s="132" t="n">
        <f aca="false">($A$19+ROW(B17)-1)*(MONTH(B35+1)=MONTH($A$19))</f>
        <v>43421</v>
      </c>
      <c r="C36" s="133"/>
      <c r="D36" s="134"/>
      <c r="E36" s="124" t="str">
        <f aca="false">IF(OR(A36="Samstag",A36="Sonntag",C36="UU"),"", IF(C36="SV",D36, IF(OR($E$15="",B36&lt;$E$15),IF($N$11=0,HLOOKUP($A36,$I$9:$M$10,2,0),IF($N$11=$F$10,HLOOKUP($A36,$I$9:$M$11,3,0),"FEHLER")), IF($N$15=0,HLOOKUP($A36,$I$13:$M$14,2,0),IF($N$15=$F$14,HLOOKUP($A36,$I$13:$M$15,3,0),"FEHLER")))))</f>
        <v/>
      </c>
      <c r="F36" s="125"/>
      <c r="G36" s="125"/>
      <c r="H36" s="125"/>
      <c r="I36" s="126" t="n">
        <f aca="false">IF(OR(C36="K",C36="U",C36="F"),E36,IF(C36="SU",IF(H36="",D36,((V36-T36)-U36)+D36),IF(AND(H36="",E36=""),0,(V36-T36)-U36)))</f>
        <v>0</v>
      </c>
      <c r="J36" s="126" t="n">
        <f aca="false">IF(E36="",I36,I36-E36)</f>
        <v>0</v>
      </c>
      <c r="K36" s="127" t="n">
        <f aca="false">SUM(K35,J36)</f>
        <v>-144</v>
      </c>
      <c r="L36" s="135"/>
      <c r="M36" s="135"/>
      <c r="N36" s="135"/>
      <c r="O36" s="135"/>
      <c r="P36" s="135"/>
      <c r="Q36" s="129" t="n">
        <f aca="false">IF($G$15=FALSE(),FALSE(),IF($B36&gt;=$E$15,TRUE(),FALSE()))</f>
        <v>0</v>
      </c>
      <c r="R36" s="129"/>
      <c r="S36" s="130" t="n">
        <f aca="false">IF(E36="",0,INT(E36)+((E36-INT(E36))/100*60))</f>
        <v>0</v>
      </c>
      <c r="T36" s="130" t="n">
        <f aca="false">IF(F36="",0,INT(F36)+((F36-INT(F36))*100/60))</f>
        <v>0</v>
      </c>
      <c r="U36" s="130" t="n">
        <f aca="false">IF(G36="",0,INT(G36)+((G36-INT(G36))*100/60))</f>
        <v>0</v>
      </c>
      <c r="V36" s="130" t="n">
        <f aca="false">IF(H36="",0,INT(H36)+((H36-INT(H36))*100/60))</f>
        <v>0</v>
      </c>
      <c r="W36" s="130" t="n">
        <f aca="false">IF(I36="","",INT(I36)+((I36-INT(I36))/100*60))</f>
        <v>0</v>
      </c>
      <c r="X36" s="130" t="n">
        <f aca="false">IF(J36="","",INT(J36)+((J36-INT(J36))/100*60))</f>
        <v>0</v>
      </c>
      <c r="Y36" s="130" t="n">
        <f aca="false">IF(K36="","",INT(K36)+((K36-INT(K36))/100*60))</f>
        <v>-144</v>
      </c>
      <c r="Z36" s="130"/>
      <c r="AE36" s="131"/>
    </row>
    <row r="37" customFormat="false" ht="20.25" hidden="false" customHeight="true" outlineLevel="0" collapsed="false">
      <c r="A37" s="120" t="str">
        <f aca="false">TEXT(B37,"TTTT")</f>
        <v>Sonntag</v>
      </c>
      <c r="B37" s="132" t="n">
        <f aca="false">($A$19+ROW(B18)-1)*(MONTH(B36+1)=MONTH($A$19))</f>
        <v>43422</v>
      </c>
      <c r="C37" s="133"/>
      <c r="D37" s="134"/>
      <c r="E37" s="124" t="str">
        <f aca="false">IF(OR(A37="Samstag",A37="Sonntag",C37="UU"),"", IF(C37="SV",D37, IF(OR($E$15="",B37&lt;$E$15),IF($N$11=0,HLOOKUP($A37,$I$9:$M$10,2,0),IF($N$11=$F$10,HLOOKUP($A37,$I$9:$M$11,3,0),"FEHLER")), IF($N$15=0,HLOOKUP($A37,$I$13:$M$14,2,0),IF($N$15=$F$14,HLOOKUP($A37,$I$13:$M$15,3,0),"FEHLER")))))</f>
        <v/>
      </c>
      <c r="F37" s="125"/>
      <c r="G37" s="125"/>
      <c r="H37" s="125"/>
      <c r="I37" s="126" t="n">
        <f aca="false">IF(OR(C37="K",C37="U",C37="F"),E37,IF(C37="SU",IF(H37="",D37,((V37-T37)-U37)+D37),IF(AND(H37="",E37=""),0,(V37-T37)-U37)))</f>
        <v>0</v>
      </c>
      <c r="J37" s="126" t="n">
        <f aca="false">IF(E37="",I37,I37-E37)</f>
        <v>0</v>
      </c>
      <c r="K37" s="127" t="n">
        <f aca="false">SUM(K36,J37)</f>
        <v>-144</v>
      </c>
      <c r="L37" s="135"/>
      <c r="M37" s="135"/>
      <c r="N37" s="135"/>
      <c r="O37" s="135"/>
      <c r="P37" s="135"/>
      <c r="Q37" s="129" t="n">
        <f aca="false">IF($G$15=FALSE(),FALSE(),IF($B37&gt;=$E$15,TRUE(),FALSE()))</f>
        <v>0</v>
      </c>
      <c r="R37" s="129"/>
      <c r="S37" s="130" t="n">
        <f aca="false">IF(E37="",0,INT(E37)+((E37-INT(E37))/100*60))</f>
        <v>0</v>
      </c>
      <c r="T37" s="130" t="n">
        <f aca="false">IF(F37="",0,INT(F37)+((F37-INT(F37))*100/60))</f>
        <v>0</v>
      </c>
      <c r="U37" s="130" t="n">
        <f aca="false">IF(G37="",0,INT(G37)+((G37-INT(G37))*100/60))</f>
        <v>0</v>
      </c>
      <c r="V37" s="130" t="n">
        <f aca="false">IF(H37="",0,INT(H37)+((H37-INT(H37))*100/60))</f>
        <v>0</v>
      </c>
      <c r="W37" s="130" t="n">
        <f aca="false">IF(I37="","",INT(I37)+((I37-INT(I37))/100*60))</f>
        <v>0</v>
      </c>
      <c r="X37" s="130" t="n">
        <f aca="false">IF(J37="","",INT(J37)+((J37-INT(J37))/100*60))</f>
        <v>0</v>
      </c>
      <c r="Y37" s="130" t="n">
        <f aca="false">IF(K37="","",INT(K37)+((K37-INT(K37))/100*60))</f>
        <v>-144</v>
      </c>
      <c r="Z37" s="130"/>
      <c r="AE37" s="131"/>
    </row>
    <row r="38" customFormat="false" ht="20.25" hidden="false" customHeight="true" outlineLevel="0" collapsed="false">
      <c r="A38" s="120" t="str">
        <f aca="false">TEXT(B38,"TTTT")</f>
        <v>Montag</v>
      </c>
      <c r="B38" s="132" t="n">
        <f aca="false">($A$19+ROW(B19)-1)*(MONTH(B37+1)=MONTH($A$19))</f>
        <v>43423</v>
      </c>
      <c r="C38" s="133"/>
      <c r="D38" s="134"/>
      <c r="E38" s="124" t="n">
        <f aca="false">IF(OR(A38="Samstag",A38="Sonntag",C38="UU"),"", IF(C38="SV",D38, IF(OR($E$15="",B38&lt;$E$15),IF($N$11=0,HLOOKUP($A38,$I$9:$M$10,2,0),IF($N$11=$F$10,HLOOKUP($A38,$I$9:$M$11,3,0),"FEHLER")), IF($N$15=0,HLOOKUP($A38,$I$13:$M$14,2,0),IF($N$15=$F$14,HLOOKUP($A38,$I$13:$M$15,3,0),"FEHLER")))))</f>
        <v>2</v>
      </c>
      <c r="F38" s="125"/>
      <c r="G38" s="125"/>
      <c r="H38" s="125"/>
      <c r="I38" s="126" t="n">
        <f aca="false">IF(OR(C38="K",C38="U",C38="F"),E38,IF(C38="SU",IF(H38="",D38,((V38-T38)-U38)+D38),IF(AND(H38="",E38=""),0,(V38-T38)-U38)))</f>
        <v>0</v>
      </c>
      <c r="J38" s="126" t="n">
        <f aca="false">IF(E38="",I38,I38-E38)</f>
        <v>-2</v>
      </c>
      <c r="K38" s="127" t="n">
        <f aca="false">SUM(K37,J38)</f>
        <v>-146</v>
      </c>
      <c r="L38" s="135"/>
      <c r="M38" s="135"/>
      <c r="N38" s="135"/>
      <c r="O38" s="135"/>
      <c r="P38" s="135"/>
      <c r="Q38" s="129" t="n">
        <f aca="false">IF($G$15=FALSE(),FALSE(),IF($B38&gt;=$E$15,TRUE(),FALSE()))</f>
        <v>0</v>
      </c>
      <c r="R38" s="129"/>
      <c r="S38" s="130" t="n">
        <f aca="false">IF(E38="",0,INT(E38)+((E38-INT(E38))/100*60))</f>
        <v>2</v>
      </c>
      <c r="T38" s="130" t="n">
        <f aca="false">IF(F38="",0,INT(F38)+((F38-INT(F38))*100/60))</f>
        <v>0</v>
      </c>
      <c r="U38" s="130" t="n">
        <f aca="false">IF(G38="",0,INT(G38)+((G38-INT(G38))*100/60))</f>
        <v>0</v>
      </c>
      <c r="V38" s="130" t="n">
        <f aca="false">IF(H38="",0,INT(H38)+((H38-INT(H38))*100/60))</f>
        <v>0</v>
      </c>
      <c r="W38" s="130" t="n">
        <f aca="false">IF(I38="","",INT(I38)+((I38-INT(I38))/100*60))</f>
        <v>0</v>
      </c>
      <c r="X38" s="130" t="n">
        <f aca="false">IF(J38="","",INT(J38)+((J38-INT(J38))/100*60))</f>
        <v>-2</v>
      </c>
      <c r="Y38" s="130" t="n">
        <f aca="false">IF(K38="","",INT(K38)+((K38-INT(K38))/100*60))</f>
        <v>-146</v>
      </c>
      <c r="Z38" s="130"/>
      <c r="AE38" s="131"/>
    </row>
    <row r="39" customFormat="false" ht="20.25" hidden="false" customHeight="true" outlineLevel="0" collapsed="false">
      <c r="A39" s="120" t="str">
        <f aca="false">TEXT(B39,"TTTT")</f>
        <v>Dienstag</v>
      </c>
      <c r="B39" s="132" t="n">
        <f aca="false">($A$19+ROW(B20)-1)*(MONTH(B38+1)=MONTH($A$19))</f>
        <v>43424</v>
      </c>
      <c r="C39" s="133"/>
      <c r="D39" s="134"/>
      <c r="E39" s="124" t="n">
        <f aca="false">IF(OR(A39="Samstag",A39="Sonntag",C39="UU"),"", IF(C39="SV",D39, IF(OR($E$15="",B39&lt;$E$15),IF($N$11=0,HLOOKUP($A39,$I$9:$M$10,2,0),IF($N$11=$F$10,HLOOKUP($A39,$I$9:$M$11,3,0),"FEHLER")), IF($N$15=0,HLOOKUP($A39,$I$13:$M$14,2,0),IF($N$15=$F$14,HLOOKUP($A39,$I$13:$M$15,3,0),"FEHLER")))))</f>
        <v>2</v>
      </c>
      <c r="F39" s="125"/>
      <c r="G39" s="125"/>
      <c r="H39" s="125"/>
      <c r="I39" s="126" t="n">
        <f aca="false">IF(OR(C39="K",C39="U",C39="F"),E39,IF(C39="SU",IF(H39="",D39,((V39-T39)-U39)+D39),IF(AND(H39="",E39=""),0,(V39-T39)-U39)))</f>
        <v>0</v>
      </c>
      <c r="J39" s="126" t="n">
        <f aca="false">IF(E39="",I39,I39-E39)</f>
        <v>-2</v>
      </c>
      <c r="K39" s="127" t="n">
        <f aca="false">SUM(K38,J39)</f>
        <v>-148</v>
      </c>
      <c r="L39" s="135"/>
      <c r="M39" s="135"/>
      <c r="N39" s="135"/>
      <c r="O39" s="135"/>
      <c r="P39" s="135"/>
      <c r="Q39" s="129" t="n">
        <f aca="false">IF($G$15=FALSE(),FALSE(),IF($B39&gt;=$E$15,TRUE(),FALSE()))</f>
        <v>0</v>
      </c>
      <c r="R39" s="129"/>
      <c r="S39" s="130" t="n">
        <f aca="false">IF(E39="",0,INT(E39)+((E39-INT(E39))/100*60))</f>
        <v>2</v>
      </c>
      <c r="T39" s="130" t="n">
        <f aca="false">IF(F39="",0,INT(F39)+((F39-INT(F39))*100/60))</f>
        <v>0</v>
      </c>
      <c r="U39" s="130" t="n">
        <f aca="false">IF(G39="",0,INT(G39)+((G39-INT(G39))*100/60))</f>
        <v>0</v>
      </c>
      <c r="V39" s="130" t="n">
        <f aca="false">IF(H39="",0,INT(H39)+((H39-INT(H39))*100/60))</f>
        <v>0</v>
      </c>
      <c r="W39" s="130" t="n">
        <f aca="false">IF(I39="","",INT(I39)+((I39-INT(I39))/100*60))</f>
        <v>0</v>
      </c>
      <c r="X39" s="130" t="n">
        <f aca="false">IF(J39="","",INT(J39)+((J39-INT(J39))/100*60))</f>
        <v>-2</v>
      </c>
      <c r="Y39" s="130" t="n">
        <f aca="false">IF(K39="","",INT(K39)+((K39-INT(K39))/100*60))</f>
        <v>-148</v>
      </c>
      <c r="Z39" s="130"/>
      <c r="AE39" s="131"/>
    </row>
    <row r="40" customFormat="false" ht="20.25" hidden="false" customHeight="true" outlineLevel="0" collapsed="false">
      <c r="A40" s="120" t="str">
        <f aca="false">TEXT(B40,"TTTT")</f>
        <v>Mittwoch</v>
      </c>
      <c r="B40" s="132" t="n">
        <f aca="false">($A$19+ROW(B21)-1)*(MONTH(B39+1)=MONTH($A$19))</f>
        <v>43425</v>
      </c>
      <c r="C40" s="133"/>
      <c r="D40" s="134"/>
      <c r="E40" s="124" t="n">
        <f aca="false">IF(OR(A40="Samstag",A40="Sonntag",C40="UU"),"", IF(C40="SV",D40, IF(OR($E$15="",B40&lt;$E$15),IF($N$11=0,HLOOKUP($A40,$I$9:$M$10,2,0),IF($N$11=$F$10,HLOOKUP($A40,$I$9:$M$11,3,0),"FEHLER")), IF($N$15=0,HLOOKUP($A40,$I$13:$M$14,2,0),IF($N$15=$F$14,HLOOKUP($A40,$I$13:$M$15,3,0),"FEHLER")))))</f>
        <v>2</v>
      </c>
      <c r="F40" s="125"/>
      <c r="G40" s="125"/>
      <c r="H40" s="125"/>
      <c r="I40" s="126" t="n">
        <f aca="false">IF(OR(C40="K",C40="U",C40="F"),E40,IF(C40="SU",IF(H40="",D40,((V40-T40)-U40)+D40),IF(AND(H40="",E40=""),0,(V40-T40)-U40)))</f>
        <v>0</v>
      </c>
      <c r="J40" s="126" t="n">
        <f aca="false">IF(E40="",I40,I40-E40)</f>
        <v>-2</v>
      </c>
      <c r="K40" s="127" t="n">
        <f aca="false">SUM(K39,J40)</f>
        <v>-150</v>
      </c>
      <c r="L40" s="135"/>
      <c r="M40" s="135"/>
      <c r="N40" s="135"/>
      <c r="O40" s="135"/>
      <c r="P40" s="135"/>
      <c r="Q40" s="129" t="n">
        <f aca="false">IF($G$15=FALSE(),FALSE(),IF($B40&gt;=$E$15,TRUE(),FALSE()))</f>
        <v>0</v>
      </c>
      <c r="R40" s="129"/>
      <c r="S40" s="130" t="n">
        <f aca="false">IF(E40="",0,INT(E40)+((E40-INT(E40))/100*60))</f>
        <v>2</v>
      </c>
      <c r="T40" s="130" t="n">
        <f aca="false">IF(F40="",0,INT(F40)+((F40-INT(F40))*100/60))</f>
        <v>0</v>
      </c>
      <c r="U40" s="130" t="n">
        <f aca="false">IF(G40="",0,INT(G40)+((G40-INT(G40))*100/60))</f>
        <v>0</v>
      </c>
      <c r="V40" s="130" t="n">
        <f aca="false">IF(H40="",0,INT(H40)+((H40-INT(H40))*100/60))</f>
        <v>0</v>
      </c>
      <c r="W40" s="130" t="n">
        <f aca="false">IF(I40="","",INT(I40)+((I40-INT(I40))/100*60))</f>
        <v>0</v>
      </c>
      <c r="X40" s="130" t="n">
        <f aca="false">IF(J40="","",INT(J40)+((J40-INT(J40))/100*60))</f>
        <v>-2</v>
      </c>
      <c r="Y40" s="130" t="n">
        <f aca="false">IF(K40="","",INT(K40)+((K40-INT(K40))/100*60))</f>
        <v>-150</v>
      </c>
      <c r="Z40" s="130"/>
      <c r="AE40" s="131"/>
    </row>
    <row r="41" customFormat="false" ht="20.25" hidden="false" customHeight="true" outlineLevel="0" collapsed="false">
      <c r="A41" s="120" t="str">
        <f aca="false">TEXT(B41,"TTTT")</f>
        <v>Donnerstag</v>
      </c>
      <c r="B41" s="132" t="n">
        <f aca="false">($A$19+ROW(B22)-1)*(MONTH(B40+1)=MONTH($A$19))</f>
        <v>43426</v>
      </c>
      <c r="C41" s="133"/>
      <c r="D41" s="134"/>
      <c r="E41" s="124" t="n">
        <f aca="false">IF(OR(A41="Samstag",A41="Sonntag",C41="UU"),"", IF(C41="SV",D41, IF(OR($E$15="",B41&lt;$E$15),IF($N$11=0,HLOOKUP($A41,$I$9:$M$10,2,0),IF($N$11=$F$10,HLOOKUP($A41,$I$9:$M$11,3,0),"FEHLER")), IF($N$15=0,HLOOKUP($A41,$I$13:$M$14,2,0),IF($N$15=$F$14,HLOOKUP($A41,$I$13:$M$15,3,0),"FEHLER")))))</f>
        <v>2</v>
      </c>
      <c r="F41" s="125"/>
      <c r="G41" s="125"/>
      <c r="H41" s="125"/>
      <c r="I41" s="126" t="n">
        <f aca="false">IF(OR(C41="K",C41="U",C41="F"),E41,IF(C41="SU",IF(H41="",D41,((V41-T41)-U41)+D41),IF(AND(H41="",E41=""),0,(V41-T41)-U41)))</f>
        <v>0</v>
      </c>
      <c r="J41" s="126" t="n">
        <f aca="false">IF(E41="",I41,I41-E41)</f>
        <v>-2</v>
      </c>
      <c r="K41" s="127" t="n">
        <f aca="false">SUM(K40,J41)</f>
        <v>-152</v>
      </c>
      <c r="L41" s="135"/>
      <c r="M41" s="135"/>
      <c r="N41" s="135"/>
      <c r="O41" s="135"/>
      <c r="P41" s="135"/>
      <c r="Q41" s="129" t="n">
        <f aca="false">IF($G$15=FALSE(),FALSE(),IF($B41&gt;=$E$15,TRUE(),FALSE()))</f>
        <v>0</v>
      </c>
      <c r="R41" s="129"/>
      <c r="S41" s="130" t="n">
        <f aca="false">IF(E41="",0,INT(E41)+((E41-INT(E41))/100*60))</f>
        <v>2</v>
      </c>
      <c r="T41" s="130" t="n">
        <f aca="false">IF(F41="",0,INT(F41)+((F41-INT(F41))*100/60))</f>
        <v>0</v>
      </c>
      <c r="U41" s="130" t="n">
        <f aca="false">IF(G41="",0,INT(G41)+((G41-INT(G41))*100/60))</f>
        <v>0</v>
      </c>
      <c r="V41" s="130" t="n">
        <f aca="false">IF(H41="",0,INT(H41)+((H41-INT(H41))*100/60))</f>
        <v>0</v>
      </c>
      <c r="W41" s="130" t="n">
        <f aca="false">IF(I41="","",INT(I41)+((I41-INT(I41))/100*60))</f>
        <v>0</v>
      </c>
      <c r="X41" s="130" t="n">
        <f aca="false">IF(J41="","",INT(J41)+((J41-INT(J41))/100*60))</f>
        <v>-2</v>
      </c>
      <c r="Y41" s="130" t="n">
        <f aca="false">IF(K41="","",INT(K41)+((K41-INT(K41))/100*60))</f>
        <v>-152</v>
      </c>
      <c r="Z41" s="130"/>
      <c r="AE41" s="131"/>
    </row>
    <row r="42" customFormat="false" ht="20.25" hidden="false" customHeight="true" outlineLevel="0" collapsed="false">
      <c r="A42" s="120" t="str">
        <f aca="false">TEXT(B42,"TTTT")</f>
        <v>Freitag</v>
      </c>
      <c r="B42" s="132" t="n">
        <f aca="false">($A$19+ROW(B23)-1)*(MONTH(B41+1)=MONTH($A$19))</f>
        <v>43427</v>
      </c>
      <c r="C42" s="133"/>
      <c r="D42" s="134"/>
      <c r="E42" s="124" t="n">
        <f aca="false">IF(OR(A42="Samstag",A42="Sonntag",C42="UU"),"", IF(C42="SV",D42, IF(OR($E$15="",B42&lt;$E$15),IF($N$11=0,HLOOKUP($A42,$I$9:$M$10,2,0),IF($N$11=$F$10,HLOOKUP($A42,$I$9:$M$11,3,0),"FEHLER")), IF($N$15=0,HLOOKUP($A42,$I$13:$M$14,2,0),IF($N$15=$F$14,HLOOKUP($A42,$I$13:$M$15,3,0),"FEHLER")))))</f>
        <v>2</v>
      </c>
      <c r="F42" s="125"/>
      <c r="G42" s="125"/>
      <c r="H42" s="125"/>
      <c r="I42" s="126" t="n">
        <f aca="false">IF(OR(C42="K",C42="U",C42="F"),E42,IF(C42="SU",IF(H42="",D42,((V42-T42)-U42)+D42),IF(AND(H42="",E42=""),0,(V42-T42)-U42)))</f>
        <v>0</v>
      </c>
      <c r="J42" s="126" t="n">
        <f aca="false">IF(E42="",I42,I42-E42)</f>
        <v>-2</v>
      </c>
      <c r="K42" s="127" t="n">
        <f aca="false">SUM(K41,J42)</f>
        <v>-154</v>
      </c>
      <c r="L42" s="135"/>
      <c r="M42" s="135"/>
      <c r="N42" s="135"/>
      <c r="O42" s="135"/>
      <c r="P42" s="135"/>
      <c r="Q42" s="129" t="n">
        <f aca="false">IF($G$15=FALSE(),FALSE(),IF($B42&gt;=$E$15,TRUE(),FALSE()))</f>
        <v>0</v>
      </c>
      <c r="R42" s="129"/>
      <c r="S42" s="130" t="n">
        <f aca="false">IF(E42="",0,INT(E42)+((E42-INT(E42))/100*60))</f>
        <v>2</v>
      </c>
      <c r="T42" s="130" t="n">
        <f aca="false">IF(F42="",0,INT(F42)+((F42-INT(F42))*100/60))</f>
        <v>0</v>
      </c>
      <c r="U42" s="130" t="n">
        <f aca="false">IF(G42="",0,INT(G42)+((G42-INT(G42))*100/60))</f>
        <v>0</v>
      </c>
      <c r="V42" s="130" t="n">
        <f aca="false">IF(H42="",0,INT(H42)+((H42-INT(H42))*100/60))</f>
        <v>0</v>
      </c>
      <c r="W42" s="130" t="n">
        <f aca="false">IF(I42="","",INT(I42)+((I42-INT(I42))/100*60))</f>
        <v>0</v>
      </c>
      <c r="X42" s="130" t="n">
        <f aca="false">IF(J42="","",INT(J42)+((J42-INT(J42))/100*60))</f>
        <v>-2</v>
      </c>
      <c r="Y42" s="130" t="n">
        <f aca="false">IF(K42="","",INT(K42)+((K42-INT(K42))/100*60))</f>
        <v>-154</v>
      </c>
      <c r="Z42" s="130"/>
      <c r="AE42" s="131"/>
    </row>
    <row r="43" customFormat="false" ht="20.25" hidden="false" customHeight="true" outlineLevel="0" collapsed="false">
      <c r="A43" s="120" t="str">
        <f aca="false">TEXT(B43,"TTTT")</f>
        <v>Samstag</v>
      </c>
      <c r="B43" s="132" t="n">
        <f aca="false">($A$19+ROW(B24)-1)*(MONTH(B42+1)=MONTH($A$19))</f>
        <v>43428</v>
      </c>
      <c r="C43" s="133"/>
      <c r="D43" s="134"/>
      <c r="E43" s="124" t="str">
        <f aca="false">IF(OR(A43="Samstag",A43="Sonntag",C43="UU"),"", IF(C43="SV",D43, IF(OR($E$15="",B43&lt;$E$15),IF($N$11=0,HLOOKUP($A43,$I$9:$M$10,2,0),IF($N$11=$F$10,HLOOKUP($A43,$I$9:$M$11,3,0),"FEHLER")), IF($N$15=0,HLOOKUP($A43,$I$13:$M$14,2,0),IF($N$15=$F$14,HLOOKUP($A43,$I$13:$M$15,3,0),"FEHLER")))))</f>
        <v/>
      </c>
      <c r="F43" s="125"/>
      <c r="G43" s="125"/>
      <c r="H43" s="125"/>
      <c r="I43" s="126" t="n">
        <f aca="false">IF(OR(C43="K",C43="U",C43="F"),E43,IF(C43="SU",IF(H43="",D43,((V43-T43)-U43)+D43),IF(AND(H43="",E43=""),0,(V43-T43)-U43)))</f>
        <v>0</v>
      </c>
      <c r="J43" s="126" t="n">
        <f aca="false">IF(E43="",I43,I43-E43)</f>
        <v>0</v>
      </c>
      <c r="K43" s="127" t="n">
        <f aca="false">SUM(K42,J43)</f>
        <v>-154</v>
      </c>
      <c r="L43" s="135"/>
      <c r="M43" s="135"/>
      <c r="N43" s="135"/>
      <c r="O43" s="135"/>
      <c r="P43" s="135"/>
      <c r="Q43" s="129" t="n">
        <f aca="false">IF($G$15=FALSE(),FALSE(),IF($B43&gt;=$E$15,TRUE(),FALSE()))</f>
        <v>0</v>
      </c>
      <c r="R43" s="129"/>
      <c r="S43" s="130" t="n">
        <f aca="false">IF(E43="",0,INT(E43)+((E43-INT(E43))/100*60))</f>
        <v>0</v>
      </c>
      <c r="T43" s="130" t="n">
        <f aca="false">IF(F43="",0,INT(F43)+((F43-INT(F43))*100/60))</f>
        <v>0</v>
      </c>
      <c r="U43" s="130" t="n">
        <f aca="false">IF(G43="",0,INT(G43)+((G43-INT(G43))*100/60))</f>
        <v>0</v>
      </c>
      <c r="V43" s="130" t="n">
        <f aca="false">IF(H43="",0,INT(H43)+((H43-INT(H43))*100/60))</f>
        <v>0</v>
      </c>
      <c r="W43" s="130" t="n">
        <f aca="false">IF(I43="","",INT(I43)+((I43-INT(I43))/100*60))</f>
        <v>0</v>
      </c>
      <c r="X43" s="130" t="n">
        <f aca="false">IF(J43="","",INT(J43)+((J43-INT(J43))/100*60))</f>
        <v>0</v>
      </c>
      <c r="Y43" s="130" t="n">
        <f aca="false">IF(K43="","",INT(K43)+((K43-INT(K43))/100*60))</f>
        <v>-154</v>
      </c>
      <c r="Z43" s="130"/>
      <c r="AE43" s="131"/>
    </row>
    <row r="44" customFormat="false" ht="20.25" hidden="false" customHeight="true" outlineLevel="0" collapsed="false">
      <c r="A44" s="120" t="str">
        <f aca="false">TEXT(B44,"TTTT")</f>
        <v>Sonntag</v>
      </c>
      <c r="B44" s="132" t="n">
        <f aca="false">($A$19+ROW(B25)-1)*(MONTH(B43+1)=MONTH($A$19))</f>
        <v>43429</v>
      </c>
      <c r="C44" s="133"/>
      <c r="D44" s="134"/>
      <c r="E44" s="124" t="str">
        <f aca="false">IF(OR(A44="Samstag",A44="Sonntag",C44="UU"),"", IF(C44="SV",D44, IF(OR($E$15="",B44&lt;$E$15),IF($N$11=0,HLOOKUP($A44,$I$9:$M$10,2,0),IF($N$11=$F$10,HLOOKUP($A44,$I$9:$M$11,3,0),"FEHLER")), IF($N$15=0,HLOOKUP($A44,$I$13:$M$14,2,0),IF($N$15=$F$14,HLOOKUP($A44,$I$13:$M$15,3,0),"FEHLER")))))</f>
        <v/>
      </c>
      <c r="F44" s="125"/>
      <c r="G44" s="125"/>
      <c r="H44" s="125"/>
      <c r="I44" s="126" t="n">
        <f aca="false">IF(OR(C44="K",C44="U",C44="F"),E44,IF(C44="SU",IF(H44="",D44,((V44-T44)-U44)+D44),IF(AND(H44="",E44=""),0,(V44-T44)-U44)))</f>
        <v>0</v>
      </c>
      <c r="J44" s="126" t="n">
        <f aca="false">IF(E44="",I44,I44-E44)</f>
        <v>0</v>
      </c>
      <c r="K44" s="127" t="n">
        <f aca="false">SUM(K43,J44)</f>
        <v>-154</v>
      </c>
      <c r="L44" s="135"/>
      <c r="M44" s="135"/>
      <c r="N44" s="135"/>
      <c r="O44" s="135"/>
      <c r="P44" s="135"/>
      <c r="Q44" s="129" t="n">
        <f aca="false">IF($G$15=FALSE(),FALSE(),IF($B44&gt;=$E$15,TRUE(),FALSE()))</f>
        <v>0</v>
      </c>
      <c r="R44" s="129"/>
      <c r="S44" s="130" t="n">
        <f aca="false">IF(E44="",0,INT(E44)+((E44-INT(E44))/100*60))</f>
        <v>0</v>
      </c>
      <c r="T44" s="130" t="n">
        <f aca="false">IF(F44="",0,INT(F44)+((F44-INT(F44))*100/60))</f>
        <v>0</v>
      </c>
      <c r="U44" s="130" t="n">
        <f aca="false">IF(G44="",0,INT(G44)+((G44-INT(G44))*100/60))</f>
        <v>0</v>
      </c>
      <c r="V44" s="130" t="n">
        <f aca="false">IF(H44="",0,INT(H44)+((H44-INT(H44))*100/60))</f>
        <v>0</v>
      </c>
      <c r="W44" s="130" t="n">
        <f aca="false">IF(I44="","",INT(I44)+((I44-INT(I44))/100*60))</f>
        <v>0</v>
      </c>
      <c r="X44" s="130" t="n">
        <f aca="false">IF(J44="","",INT(J44)+((J44-INT(J44))/100*60))</f>
        <v>0</v>
      </c>
      <c r="Y44" s="130" t="n">
        <f aca="false">IF(K44="","",INT(K44)+((K44-INT(K44))/100*60))</f>
        <v>-154</v>
      </c>
      <c r="Z44" s="130"/>
      <c r="AE44" s="131"/>
    </row>
    <row r="45" customFormat="false" ht="20.25" hidden="false" customHeight="true" outlineLevel="0" collapsed="false">
      <c r="A45" s="120" t="str">
        <f aca="false">TEXT(B45,"TTTT")</f>
        <v>Montag</v>
      </c>
      <c r="B45" s="132" t="n">
        <f aca="false">($A$19+ROW(B26)-1)*(MONTH(B44+1)=MONTH($A$19))</f>
        <v>43430</v>
      </c>
      <c r="C45" s="133"/>
      <c r="D45" s="134"/>
      <c r="E45" s="124" t="n">
        <f aca="false">IF(OR(A45="Samstag",A45="Sonntag",C45="UU"),"", IF(C45="SV",D45, IF(OR($E$15="",B45&lt;$E$15),IF($N$11=0,HLOOKUP($A45,$I$9:$M$10,2,0),IF($N$11=$F$10,HLOOKUP($A45,$I$9:$M$11,3,0),"FEHLER")), IF($N$15=0,HLOOKUP($A45,$I$13:$M$14,2,0),IF($N$15=$F$14,HLOOKUP($A45,$I$13:$M$15,3,0),"FEHLER")))))</f>
        <v>2</v>
      </c>
      <c r="F45" s="125"/>
      <c r="G45" s="125"/>
      <c r="H45" s="125"/>
      <c r="I45" s="126" t="n">
        <f aca="false">IF(OR(C45="K",C45="U",C45="F"),E45,IF(C45="SU",IF(H45="",D45,((V45-T45)-U45)+D45),IF(AND(H45="",E45=""),0,(V45-T45)-U45)))</f>
        <v>0</v>
      </c>
      <c r="J45" s="126" t="n">
        <f aca="false">IF(E45="",I45,I45-E45)</f>
        <v>-2</v>
      </c>
      <c r="K45" s="127" t="n">
        <f aca="false">SUM(K44,J45)</f>
        <v>-156</v>
      </c>
      <c r="L45" s="135"/>
      <c r="M45" s="135"/>
      <c r="N45" s="135"/>
      <c r="O45" s="135"/>
      <c r="P45" s="135"/>
      <c r="Q45" s="129" t="n">
        <f aca="false">IF($G$15=FALSE(),FALSE(),IF($B45&gt;=$E$15,TRUE(),FALSE()))</f>
        <v>0</v>
      </c>
      <c r="R45" s="129"/>
      <c r="S45" s="130" t="n">
        <f aca="false">IF(E45="",0,INT(E45)+((E45-INT(E45))/100*60))</f>
        <v>2</v>
      </c>
      <c r="T45" s="130" t="n">
        <f aca="false">IF(F45="",0,INT(F45)+((F45-INT(F45))*100/60))</f>
        <v>0</v>
      </c>
      <c r="U45" s="130" t="n">
        <f aca="false">IF(G45="",0,INT(G45)+((G45-INT(G45))*100/60))</f>
        <v>0</v>
      </c>
      <c r="V45" s="130" t="n">
        <f aca="false">IF(H45="",0,INT(H45)+((H45-INT(H45))*100/60))</f>
        <v>0</v>
      </c>
      <c r="W45" s="130" t="n">
        <f aca="false">IF(I45="","",INT(I45)+((I45-INT(I45))/100*60))</f>
        <v>0</v>
      </c>
      <c r="X45" s="130" t="n">
        <f aca="false">IF(J45="","",INT(J45)+((J45-INT(J45))/100*60))</f>
        <v>-2</v>
      </c>
      <c r="Y45" s="130" t="n">
        <f aca="false">IF(K45="","",INT(K45)+((K45-INT(K45))/100*60))</f>
        <v>-156</v>
      </c>
      <c r="Z45" s="130"/>
      <c r="AE45" s="131"/>
    </row>
    <row r="46" customFormat="false" ht="20.25" hidden="false" customHeight="true" outlineLevel="0" collapsed="false">
      <c r="A46" s="120" t="str">
        <f aca="false">TEXT(B46,"TTTT")</f>
        <v>Dienstag</v>
      </c>
      <c r="B46" s="132" t="n">
        <f aca="false">($A$19+ROW(B27)-1)*(MONTH(B45+1)=MONTH($A$19))</f>
        <v>43431</v>
      </c>
      <c r="C46" s="133"/>
      <c r="D46" s="134"/>
      <c r="E46" s="124" t="n">
        <f aca="false">IF(OR(A46="Samstag",A46="Sonntag",C46="UU"),"", IF(C46="SV",D46, IF(OR($E$15="",B46&lt;$E$15),IF($N$11=0,HLOOKUP($A46,$I$9:$M$10,2,0),IF($N$11=$F$10,HLOOKUP($A46,$I$9:$M$11,3,0),"FEHLER")), IF($N$15=0,HLOOKUP($A46,$I$13:$M$14,2,0),IF($N$15=$F$14,HLOOKUP($A46,$I$13:$M$15,3,0),"FEHLER")))))</f>
        <v>2</v>
      </c>
      <c r="F46" s="125"/>
      <c r="G46" s="125"/>
      <c r="H46" s="125"/>
      <c r="I46" s="126" t="n">
        <f aca="false">IF(OR(C46="K",C46="U",C46="F"),E46,IF(C46="SU",IF(H46="",D46,((V46-T46)-U46)+D46),IF(AND(H46="",E46=""),0,(V46-T46)-U46)))</f>
        <v>0</v>
      </c>
      <c r="J46" s="126" t="n">
        <f aca="false">IF(E46="",I46,I46-E46)</f>
        <v>-2</v>
      </c>
      <c r="K46" s="127" t="n">
        <f aca="false">SUM(K45,J46)</f>
        <v>-158</v>
      </c>
      <c r="L46" s="135"/>
      <c r="M46" s="135"/>
      <c r="N46" s="135"/>
      <c r="O46" s="135"/>
      <c r="P46" s="135"/>
      <c r="Q46" s="129" t="n">
        <f aca="false">IF($G$15=FALSE(),FALSE(),IF($B46&gt;=$E$15,TRUE(),FALSE()))</f>
        <v>0</v>
      </c>
      <c r="R46" s="129"/>
      <c r="S46" s="130" t="n">
        <f aca="false">IF(E46="",0,INT(E46)+((E46-INT(E46))/100*60))</f>
        <v>2</v>
      </c>
      <c r="T46" s="130" t="n">
        <f aca="false">IF(F46="",0,INT(F46)+((F46-INT(F46))*100/60))</f>
        <v>0</v>
      </c>
      <c r="U46" s="130" t="n">
        <f aca="false">IF(G46="",0,INT(G46)+((G46-INT(G46))*100/60))</f>
        <v>0</v>
      </c>
      <c r="V46" s="130" t="n">
        <f aca="false">IF(H46="",0,INT(H46)+((H46-INT(H46))*100/60))</f>
        <v>0</v>
      </c>
      <c r="W46" s="130" t="n">
        <f aca="false">IF(I46="","",INT(I46)+((I46-INT(I46))/100*60))</f>
        <v>0</v>
      </c>
      <c r="X46" s="130" t="n">
        <f aca="false">IF(J46="","",INT(J46)+((J46-INT(J46))/100*60))</f>
        <v>-2</v>
      </c>
      <c r="Y46" s="130" t="n">
        <f aca="false">IF(K46="","",INT(K46)+((K46-INT(K46))/100*60))</f>
        <v>-158</v>
      </c>
      <c r="Z46" s="130"/>
      <c r="AE46" s="131"/>
    </row>
    <row r="47" customFormat="false" ht="20.25" hidden="false" customHeight="true" outlineLevel="0" collapsed="false">
      <c r="A47" s="120" t="str">
        <f aca="false">TEXT(B47,"TTTT")</f>
        <v>Mittwoch</v>
      </c>
      <c r="B47" s="132" t="n">
        <f aca="false">($A$19+ROW(B28)-1)*(MONTH(B46+1)=MONTH($A$19))</f>
        <v>43432</v>
      </c>
      <c r="C47" s="133"/>
      <c r="D47" s="134"/>
      <c r="E47" s="124" t="n">
        <f aca="false">IF(OR(A47="Samstag",A47="Sonntag",C47="UU"),"", IF(C47="SV",D47, IF(OR($E$15="",B47&lt;$E$15),IF($N$11=0,HLOOKUP($A47,$I$9:$M$10,2,0),IF($N$11=$F$10,HLOOKUP($A47,$I$9:$M$11,3,0),"FEHLER")), IF($N$15=0,HLOOKUP($A47,$I$13:$M$14,2,0),IF($N$15=$F$14,HLOOKUP($A47,$I$13:$M$15,3,0),"FEHLER")))))</f>
        <v>2</v>
      </c>
      <c r="F47" s="125"/>
      <c r="G47" s="125"/>
      <c r="H47" s="125"/>
      <c r="I47" s="126" t="n">
        <f aca="false">IF(OR(C47="K",C47="U",C47="F"),E47,IF(C47="SU",IF(H47="",D47,((V47-T47)-U47)+D47),IF(AND(H47="",E47=""),0,(V47-T47)-U47)))</f>
        <v>0</v>
      </c>
      <c r="J47" s="126" t="n">
        <f aca="false">IF(E47="",I47,I47-E47)</f>
        <v>-2</v>
      </c>
      <c r="K47" s="127" t="n">
        <f aca="false">SUM(K46,J47)</f>
        <v>-160</v>
      </c>
      <c r="L47" s="135"/>
      <c r="M47" s="135"/>
      <c r="N47" s="135"/>
      <c r="O47" s="135"/>
      <c r="P47" s="135"/>
      <c r="Q47" s="129" t="n">
        <f aca="false">IF($G$15=FALSE(),FALSE(),IF($B47&gt;=$E$15,TRUE(),FALSE()))</f>
        <v>0</v>
      </c>
      <c r="R47" s="129"/>
      <c r="S47" s="130" t="n">
        <f aca="false">IF(E47="",0,INT(E47)+((E47-INT(E47))/100*60))</f>
        <v>2</v>
      </c>
      <c r="T47" s="130" t="n">
        <f aca="false">IF(F47="",0,INT(F47)+((F47-INT(F47))*100/60))</f>
        <v>0</v>
      </c>
      <c r="U47" s="130" t="n">
        <f aca="false">IF(G47="",0,INT(G47)+((G47-INT(G47))*100/60))</f>
        <v>0</v>
      </c>
      <c r="V47" s="130" t="n">
        <f aca="false">IF(H47="",0,INT(H47)+((H47-INT(H47))*100/60))</f>
        <v>0</v>
      </c>
      <c r="W47" s="130" t="n">
        <f aca="false">IF(I47="","",INT(I47)+((I47-INT(I47))/100*60))</f>
        <v>0</v>
      </c>
      <c r="X47" s="130" t="n">
        <f aca="false">IF(J47="","",INT(J47)+((J47-INT(J47))/100*60))</f>
        <v>-2</v>
      </c>
      <c r="Y47" s="130" t="n">
        <f aca="false">IF(K47="","",INT(K47)+((K47-INT(K47))/100*60))</f>
        <v>-160</v>
      </c>
      <c r="Z47" s="130"/>
      <c r="AE47" s="131"/>
    </row>
    <row r="48" customFormat="false" ht="20.25" hidden="false" customHeight="true" outlineLevel="0" collapsed="false">
      <c r="A48" s="120" t="str">
        <f aca="false">TEXT(B48,"TTTT")</f>
        <v>Donnerstag</v>
      </c>
      <c r="B48" s="132" t="n">
        <f aca="false">($A$19+ROW(B29)-1)*(MONTH(B47+1)=MONTH($A$19))</f>
        <v>43433</v>
      </c>
      <c r="C48" s="133"/>
      <c r="D48" s="134"/>
      <c r="E48" s="124" t="n">
        <f aca="false">IF(OR(A48="Samstag",A48="Sonntag",C48="UU"),"", IF(C48="SV",D48, IF(OR($E$15="",B48&lt;$E$15),IF($N$11=0,HLOOKUP($A48,$I$9:$M$10,2,0),IF($N$11=$F$10,HLOOKUP($A48,$I$9:$M$11,3,0),"FEHLER")), IF($N$15=0,HLOOKUP($A48,$I$13:$M$14,2,0),IF($N$15=$F$14,HLOOKUP($A48,$I$13:$M$15,3,0),"FEHLER")))))</f>
        <v>2</v>
      </c>
      <c r="F48" s="125"/>
      <c r="G48" s="125"/>
      <c r="H48" s="125"/>
      <c r="I48" s="126" t="n">
        <f aca="false">IF(OR(C48="K",C48="U",C48="F"),E48,IF(C48="SU",IF(H48="",D48,((V48-T48)-U48)+D48),IF(AND(H48="",E48=""),0,(V48-T48)-U48)))</f>
        <v>0</v>
      </c>
      <c r="J48" s="126" t="n">
        <f aca="false">IF(E48="",I48,I48-E48)</f>
        <v>-2</v>
      </c>
      <c r="K48" s="127" t="n">
        <f aca="false">SUM(K47,J48)</f>
        <v>-162</v>
      </c>
      <c r="L48" s="135"/>
      <c r="M48" s="135"/>
      <c r="N48" s="135"/>
      <c r="O48" s="135"/>
      <c r="P48" s="135"/>
      <c r="Q48" s="129" t="n">
        <f aca="false">IF($G$15=FALSE(),FALSE(),IF($B48&gt;=$E$15,TRUE(),FALSE()))</f>
        <v>0</v>
      </c>
      <c r="R48" s="129"/>
      <c r="S48" s="130" t="n">
        <f aca="false">IF(E48="",0,INT(E48)+((E48-INT(E48))/100*60))</f>
        <v>2</v>
      </c>
      <c r="T48" s="130" t="n">
        <f aca="false">IF(F48="",0,INT(F48)+((F48-INT(F48))*100/60))</f>
        <v>0</v>
      </c>
      <c r="U48" s="130" t="n">
        <f aca="false">IF(G48="",0,INT(G48)+((G48-INT(G48))*100/60))</f>
        <v>0</v>
      </c>
      <c r="V48" s="130" t="n">
        <f aca="false">IF(H48="",0,INT(H48)+((H48-INT(H48))*100/60))</f>
        <v>0</v>
      </c>
      <c r="W48" s="130" t="n">
        <f aca="false">IF(I48="","",INT(I48)+((I48-INT(I48))/100*60))</f>
        <v>0</v>
      </c>
      <c r="X48" s="130" t="n">
        <f aca="false">IF(J48="","",INT(J48)+((J48-INT(J48))/100*60))</f>
        <v>-2</v>
      </c>
      <c r="Y48" s="130" t="n">
        <f aca="false">IF(K48="","",INT(K48)+((K48-INT(K48))/100*60))</f>
        <v>-162</v>
      </c>
      <c r="Z48" s="130"/>
      <c r="AE48" s="131"/>
    </row>
    <row r="49" customFormat="false" ht="20.25" hidden="false" customHeight="true" outlineLevel="0" collapsed="false">
      <c r="A49" s="120" t="str">
        <f aca="false">TEXT(B49,"TTTT")</f>
        <v>Freitag</v>
      </c>
      <c r="B49" s="132" t="n">
        <f aca="false">($A$19+ROW(B30)-1)*(MONTH(B48+1)=MONTH($A$19))</f>
        <v>43434</v>
      </c>
      <c r="C49" s="133"/>
      <c r="D49" s="134"/>
      <c r="E49" s="124" t="n">
        <f aca="false">IF(OR(A49="Samstag",A49="Sonntag",C49="UU"),"", IF(C49="SV",D49, IF(OR($E$15="",B49&lt;$E$15),IF($N$11=0,HLOOKUP($A49,$I$9:$M$10,2,0),IF($N$11=$F$10,HLOOKUP($A49,$I$9:$M$11,3,0),"FEHLER")), IF($N$15=0,HLOOKUP($A49,$I$13:$M$14,2,0),IF($N$15=$F$14,HLOOKUP($A49,$I$13:$M$15,3,0),"FEHLER")))))</f>
        <v>2</v>
      </c>
      <c r="F49" s="125"/>
      <c r="G49" s="125"/>
      <c r="H49" s="125"/>
      <c r="I49" s="126" t="n">
        <f aca="false">IF(OR(C49="K",C49="U",C49="F"),E49,IF(C49="SU",IF(H49="",D49,((V49-T49)-U49)+D49),IF(AND(H49="",E49=""),0,(V49-T49)-U49)))</f>
        <v>0</v>
      </c>
      <c r="J49" s="126" t="n">
        <f aca="false">IF(E49="",I49,I49-E49)</f>
        <v>-2</v>
      </c>
      <c r="K49" s="127" t="n">
        <f aca="false">SUM(K48,J49)</f>
        <v>-164</v>
      </c>
      <c r="L49" s="135"/>
      <c r="M49" s="135"/>
      <c r="N49" s="135"/>
      <c r="O49" s="135"/>
      <c r="P49" s="135"/>
      <c r="Q49" s="129" t="n">
        <f aca="false">IF($G$15=FALSE(),FALSE(),IF($B49&gt;=$E$15,TRUE(),FALSE()))</f>
        <v>0</v>
      </c>
      <c r="R49" s="129"/>
      <c r="S49" s="130" t="n">
        <f aca="false">IF(E49="",0,INT(E49)+((E49-INT(E49))/100*60))</f>
        <v>2</v>
      </c>
      <c r="T49" s="130" t="n">
        <f aca="false">IF(F49="",0,INT(F49)+((F49-INT(F49))*100/60))</f>
        <v>0</v>
      </c>
      <c r="U49" s="130" t="n">
        <f aca="false">IF(G49="",0,INT(G49)+((G49-INT(G49))*100/60))</f>
        <v>0</v>
      </c>
      <c r="V49" s="130" t="n">
        <f aca="false">IF(H49="",0,INT(H49)+((H49-INT(H49))*100/60))</f>
        <v>0</v>
      </c>
      <c r="W49" s="130" t="n">
        <f aca="false">IF(I49="","",INT(I49)+((I49-INT(I49))/100*60))</f>
        <v>0</v>
      </c>
      <c r="X49" s="130" t="n">
        <f aca="false">IF(J49="","",INT(J49)+((J49-INT(J49))/100*60))</f>
        <v>-2</v>
      </c>
      <c r="Y49" s="130" t="n">
        <f aca="false">IF(K49="","",INT(K49)+((K49-INT(K49))/100*60))</f>
        <v>-164</v>
      </c>
      <c r="Z49" s="130"/>
      <c r="AE49" s="131"/>
    </row>
    <row r="50" customFormat="false" ht="20.25" hidden="false" customHeight="true" outlineLevel="0" collapsed="false">
      <c r="A50" s="120" t="str">
        <f aca="false">TEXT(B50,"TTTT")</f>
        <v>Samstag</v>
      </c>
      <c r="B50" s="132" t="n">
        <f aca="false">($A$19+ROW(B31)-1)*(MONTH(B49+1)=MONTH($A$19))</f>
        <v>0</v>
      </c>
      <c r="C50" s="137"/>
      <c r="D50" s="138"/>
      <c r="E50" s="124" t="str">
        <f aca="false">IF(OR(A50="Samstag",A50="Sonntag",C50="UU"),"", IF(C50="SV",D50, IF(OR($E$15="",B50&lt;$E$15),IF($N$11=0,HLOOKUP($A50,$I$9:$M$10,2,0),IF($N$11=$F$10,HLOOKUP($A50,$I$9:$M$11,3,0),"FEHLER")), IF($N$15=0,HLOOKUP($A50,$I$13:$M$14,2,0),IF($N$15=$F$14,HLOOKUP($A50,$I$13:$M$15,3,0),"FEHLER")))))</f>
        <v/>
      </c>
      <c r="F50" s="139"/>
      <c r="G50" s="139"/>
      <c r="H50" s="139"/>
      <c r="I50" s="126" t="n">
        <f aca="false">IF(OR(C50="K",C50="U",C50="F"),E50,IF(C50="SU",IF(H50="",D50,((V50-T50)-U50)+D50),IF(AND(H50="",E50=""),0,(V50-T50)-U50)))</f>
        <v>0</v>
      </c>
      <c r="J50" s="140" t="n">
        <f aca="false">IF(E50="",I50,I50-E50)</f>
        <v>0</v>
      </c>
      <c r="K50" s="141" t="n">
        <f aca="false">SUM(K49,J50)</f>
        <v>-164</v>
      </c>
      <c r="L50" s="142"/>
      <c r="M50" s="142"/>
      <c r="N50" s="142"/>
      <c r="O50" s="142"/>
      <c r="P50" s="142"/>
      <c r="Q50" s="129" t="n">
        <f aca="false">IF($G$15=FALSE(),FALSE(),IF($B50&gt;=$E$15,TRUE(),FALSE()))</f>
        <v>0</v>
      </c>
      <c r="R50" s="129"/>
      <c r="S50" s="143" t="n">
        <f aca="false">IF(E50="",0,INT(E50)+((E50-INT(E50))/100*60))</f>
        <v>0</v>
      </c>
      <c r="T50" s="143" t="n">
        <f aca="false">IF(F50="",0,INT(F50)+((F50-INT(F50))*100/60))</f>
        <v>0</v>
      </c>
      <c r="U50" s="143" t="n">
        <f aca="false">IF(G50="",0,INT(G50)+((G50-INT(G50))*100/60))</f>
        <v>0</v>
      </c>
      <c r="V50" s="143" t="n">
        <f aca="false">IF(H50="",0,INT(H50)+((H50-INT(H50))*100/60))</f>
        <v>0</v>
      </c>
      <c r="W50" s="143" t="n">
        <f aca="false">IF(I50="","",INT(I50)+((I50-INT(I50))/100*60))</f>
        <v>0</v>
      </c>
      <c r="X50" s="143" t="n">
        <f aca="false">IF(J50="","",INT(J50)+((J50-INT(J50))/100*60))</f>
        <v>0</v>
      </c>
      <c r="Y50" s="143" t="n">
        <f aca="false">IF(K50="","",INT(K50)+((K50-INT(K50))/100*60))</f>
        <v>-164</v>
      </c>
      <c r="Z50" s="144"/>
      <c r="AE50" s="131"/>
    </row>
    <row r="51" customFormat="false" ht="18.75" hidden="false" customHeight="true" outlineLevel="0" collapsed="false">
      <c r="B51" s="145" t="s">
        <v>41</v>
      </c>
      <c r="C51" s="146"/>
      <c r="D51" s="147"/>
      <c r="E51" s="147" t="s">
        <v>39</v>
      </c>
      <c r="F51" s="148"/>
      <c r="G51" s="148"/>
      <c r="H51" s="148"/>
      <c r="I51" s="147" t="s">
        <v>40</v>
      </c>
      <c r="J51" s="147" t="s">
        <v>42</v>
      </c>
      <c r="K51" s="147" t="s">
        <v>43</v>
      </c>
      <c r="L51" s="149"/>
      <c r="M51" s="149"/>
      <c r="N51" s="149"/>
      <c r="O51" s="149"/>
      <c r="P51" s="150"/>
      <c r="Q51" s="151"/>
      <c r="R51" s="152"/>
      <c r="S51" s="130" t="n">
        <f aca="false">IF(E52="",0,INT(E52)+((E52-INT(E52))/100*60))</f>
        <v>44</v>
      </c>
      <c r="T51" s="152"/>
      <c r="U51" s="152"/>
      <c r="W51" s="144" t="n">
        <f aca="false">IF(I52="","",INT(I52)+((I52-INT(I52))/100*60))</f>
        <v>0</v>
      </c>
      <c r="X51" s="130" t="n">
        <f aca="false">IF(J52="","",INT(J52)+((J52-INT(J52))/100*60))</f>
        <v>-44</v>
      </c>
      <c r="Y51" s="153" t="n">
        <f aca="false">IF(K52="","",INT(K52)+((K52-INT(K52))/100*60))</f>
        <v>-164</v>
      </c>
      <c r="Z51" s="153"/>
      <c r="AE51" s="131"/>
    </row>
    <row r="52" customFormat="false" ht="18.75" hidden="false" customHeight="true" outlineLevel="0" collapsed="false">
      <c r="B52" s="154"/>
      <c r="C52" s="155"/>
      <c r="D52" s="156"/>
      <c r="E52" s="157" t="n">
        <f aca="false">SUM(E20:E50)</f>
        <v>44</v>
      </c>
      <c r="F52" s="158"/>
      <c r="G52" s="159"/>
      <c r="H52" s="156"/>
      <c r="I52" s="157" t="n">
        <f aca="false">SUM(I20:I50)</f>
        <v>0</v>
      </c>
      <c r="J52" s="157" t="n">
        <f aca="false">SUM(J20:J50)</f>
        <v>-44</v>
      </c>
      <c r="K52" s="160" t="n">
        <f aca="false">K50</f>
        <v>-164</v>
      </c>
      <c r="L52" s="161"/>
      <c r="M52" s="161"/>
      <c r="N52" s="161"/>
      <c r="O52" s="161"/>
      <c r="P52" s="162"/>
      <c r="Q52" s="163"/>
      <c r="R52" s="164"/>
      <c r="S52" s="165" t="n">
        <f aca="false">E52/24</f>
        <v>1.83333333333333</v>
      </c>
      <c r="T52" s="164"/>
      <c r="U52" s="164"/>
      <c r="W52" s="165" t="n">
        <f aca="false">I52/24</f>
        <v>0</v>
      </c>
      <c r="X52" s="165" t="str">
        <f aca="false">IF(X51&lt;0,"-"&amp;TEXT((X51*-1)/24,"[h]:mm"),X51/24)</f>
        <v>-44:00</v>
      </c>
      <c r="AE52" s="131"/>
    </row>
    <row r="53" customFormat="false" ht="15" hidden="false" customHeight="false" outlineLevel="0" collapsed="false">
      <c r="B53" s="166"/>
      <c r="C53" s="166"/>
      <c r="D53" s="166"/>
      <c r="E53" s="166"/>
      <c r="F53" s="167"/>
      <c r="G53" s="168"/>
      <c r="H53" s="169" t="s">
        <v>44</v>
      </c>
      <c r="I53" s="1"/>
      <c r="J53" s="170"/>
      <c r="K53" s="171"/>
      <c r="L53" s="172"/>
      <c r="M53" s="172"/>
      <c r="N53" s="172"/>
      <c r="O53" s="172"/>
      <c r="P53" s="173"/>
      <c r="Q53" s="173"/>
      <c r="R53" s="174"/>
      <c r="S53" s="174"/>
      <c r="T53" s="174"/>
      <c r="U53" s="174"/>
      <c r="X53" s="130" t="n">
        <f aca="false">IF(X51&lt;0,X51*-1,X51)</f>
        <v>44</v>
      </c>
      <c r="AE53" s="131"/>
    </row>
    <row r="54" customFormat="false" ht="15" hidden="false" customHeight="false" outlineLevel="0" collapsed="false">
      <c r="B54" s="166"/>
      <c r="C54" s="166"/>
      <c r="D54" s="166"/>
      <c r="E54" s="166"/>
      <c r="F54" s="167"/>
      <c r="G54" s="168"/>
      <c r="H54" s="175" t="s">
        <v>45</v>
      </c>
      <c r="I54" s="170"/>
      <c r="J54" s="170"/>
      <c r="K54" s="171"/>
      <c r="L54" s="172"/>
      <c r="M54" s="172"/>
      <c r="N54" s="172"/>
      <c r="O54" s="172"/>
      <c r="P54" s="173"/>
      <c r="Q54" s="173"/>
      <c r="R54" s="174"/>
      <c r="S54" s="174"/>
      <c r="T54" s="174"/>
      <c r="U54" s="174"/>
      <c r="X54" s="165" t="n">
        <f aca="false">X53/24</f>
        <v>1.83333333333333</v>
      </c>
      <c r="AE54" s="131"/>
    </row>
    <row r="55" customFormat="false" ht="15" hidden="false" customHeight="false" outlineLevel="0" collapsed="false">
      <c r="B55" s="176"/>
      <c r="C55" s="176"/>
      <c r="D55" s="176"/>
      <c r="E55" s="176"/>
      <c r="F55" s="176"/>
      <c r="G55" s="176"/>
      <c r="H55" s="177" t="s">
        <v>46</v>
      </c>
      <c r="I55" s="1"/>
      <c r="J55" s="1"/>
      <c r="AE55" s="131"/>
    </row>
    <row r="56" customFormat="false" ht="15" hidden="false" customHeight="false" outlineLevel="0" collapsed="false">
      <c r="B56" s="177"/>
      <c r="C56" s="177"/>
      <c r="D56" s="177"/>
      <c r="E56" s="177"/>
      <c r="F56" s="177"/>
      <c r="G56" s="177"/>
      <c r="H56" s="120" t="s">
        <v>47</v>
      </c>
      <c r="I56" s="178"/>
      <c r="J56" s="4"/>
      <c r="K56" s="179"/>
      <c r="L56" s="179"/>
      <c r="M56" s="179"/>
      <c r="N56" s="179"/>
      <c r="O56" s="179"/>
      <c r="P56" s="180"/>
      <c r="Q56" s="180"/>
      <c r="R56" s="181"/>
      <c r="S56" s="181"/>
      <c r="T56" s="181"/>
      <c r="U56" s="181"/>
      <c r="AE56" s="131"/>
    </row>
    <row r="57" customFormat="false" ht="15" hidden="false" customHeight="false" outlineLevel="0" collapsed="false">
      <c r="B57" s="182"/>
      <c r="C57" s="182"/>
      <c r="D57" s="182"/>
      <c r="E57" s="182"/>
      <c r="F57" s="182"/>
      <c r="G57" s="182"/>
      <c r="H57" s="183" t="s">
        <v>48</v>
      </c>
      <c r="I57" s="1"/>
      <c r="J57" s="1"/>
      <c r="K57" s="184"/>
      <c r="L57" s="184"/>
      <c r="M57" s="184"/>
      <c r="N57" s="184"/>
      <c r="O57" s="184"/>
      <c r="P57" s="185"/>
      <c r="AE57" s="131"/>
    </row>
    <row r="58" customFormat="false" ht="15" hidden="false" customHeight="false" outlineLevel="0" collapsed="false">
      <c r="B58" s="186" t="s">
        <v>49</v>
      </c>
      <c r="C58" s="187" t="s">
        <v>50</v>
      </c>
      <c r="D58" s="187"/>
      <c r="E58" s="187"/>
      <c r="F58" s="187"/>
      <c r="G58" s="187"/>
      <c r="H58" s="120" t="s">
        <v>51</v>
      </c>
      <c r="I58" s="188"/>
      <c r="J58" s="1"/>
      <c r="K58" s="186" t="s">
        <v>49</v>
      </c>
      <c r="L58" s="189" t="s">
        <v>52</v>
      </c>
      <c r="M58" s="189"/>
      <c r="N58" s="189"/>
      <c r="O58" s="189"/>
      <c r="P58" s="189"/>
      <c r="AE58" s="131"/>
    </row>
    <row r="59" customFormat="false" ht="15" hidden="false" customHeight="false" outlineLevel="0" collapsed="false">
      <c r="B59" s="186"/>
      <c r="C59" s="189"/>
      <c r="D59" s="189"/>
      <c r="E59" s="189"/>
      <c r="F59" s="189"/>
      <c r="G59" s="189"/>
      <c r="H59" s="120" t="s">
        <v>53</v>
      </c>
      <c r="I59" s="188"/>
      <c r="J59" s="1"/>
      <c r="K59" s="186"/>
      <c r="L59" s="189"/>
      <c r="M59" s="189"/>
      <c r="N59" s="189"/>
      <c r="O59" s="189"/>
      <c r="P59" s="189"/>
      <c r="AE59" s="131"/>
    </row>
    <row r="60" customFormat="false" ht="15" hidden="false" customHeight="false" outlineLevel="0" collapsed="false">
      <c r="H60" s="190" t="s">
        <v>54</v>
      </c>
      <c r="I60" s="120"/>
      <c r="J60" s="191" t="n">
        <v>42114</v>
      </c>
      <c r="V60" s="4"/>
      <c r="AE60" s="131"/>
    </row>
  </sheetData>
  <sheetProtection sheet="true" password="ff69" objects="true" scenarios="true" selectLockedCells="true"/>
  <mergeCells count="46">
    <mergeCell ref="B2:H2"/>
    <mergeCell ref="I2:J2"/>
    <mergeCell ref="E5:H5"/>
    <mergeCell ref="M5:O5"/>
    <mergeCell ref="E7:H7"/>
    <mergeCell ref="M7:O7"/>
    <mergeCell ref="E15:F15"/>
    <mergeCell ref="C18:E18"/>
    <mergeCell ref="F18:H18"/>
    <mergeCell ref="I18:K18"/>
    <mergeCell ref="L18:P18"/>
    <mergeCell ref="L19:P19"/>
    <mergeCell ref="L20:P20"/>
    <mergeCell ref="L21:P21"/>
    <mergeCell ref="L22:P22"/>
    <mergeCell ref="L23:P23"/>
    <mergeCell ref="L24:P24"/>
    <mergeCell ref="L25:P25"/>
    <mergeCell ref="L26:P26"/>
    <mergeCell ref="L27:P27"/>
    <mergeCell ref="L28:P28"/>
    <mergeCell ref="L29:P29"/>
    <mergeCell ref="L30:P30"/>
    <mergeCell ref="L31:P31"/>
    <mergeCell ref="L32:P32"/>
    <mergeCell ref="L33:P33"/>
    <mergeCell ref="L34:P34"/>
    <mergeCell ref="L35:P35"/>
    <mergeCell ref="L36:P36"/>
    <mergeCell ref="L37:P37"/>
    <mergeCell ref="L38:P38"/>
    <mergeCell ref="L39:P39"/>
    <mergeCell ref="L40:P40"/>
    <mergeCell ref="L41:P41"/>
    <mergeCell ref="L42:P42"/>
    <mergeCell ref="L43:P43"/>
    <mergeCell ref="L44:P44"/>
    <mergeCell ref="L45:P45"/>
    <mergeCell ref="L46:P46"/>
    <mergeCell ref="L47:P47"/>
    <mergeCell ref="L48:P48"/>
    <mergeCell ref="L49:P49"/>
    <mergeCell ref="L50:P50"/>
    <mergeCell ref="K56:L56"/>
    <mergeCell ref="C58:G58"/>
    <mergeCell ref="L58:P58"/>
  </mergeCells>
  <conditionalFormatting sqref="L20:O22;C51:O51;C20:D50">
    <cfRule type="expression" priority="2" aboveAverage="0" equalAverage="0" bottom="0" percent="0" rank="0" text="" dxfId="0">
      <formula>OR(($A20="Samstag"),($A20="Sonntag"))</formula>
    </cfRule>
  </conditionalFormatting>
  <conditionalFormatting sqref="L23:O23">
    <cfRule type="expression" priority="3" aboveAverage="0" equalAverage="0" bottom="0" percent="0" rank="0" text="" dxfId="1">
      <formula>OR(($A23="Samstag"),($A23="Sonntag"))</formula>
    </cfRule>
  </conditionalFormatting>
  <conditionalFormatting sqref="L24:O50">
    <cfRule type="expression" priority="4" aboveAverage="0" equalAverage="0" bottom="0" percent="0" rank="0" text="" dxfId="2">
      <formula>OR(($A24="Samstag"),($A24="Sonntag"))</formula>
    </cfRule>
  </conditionalFormatting>
  <conditionalFormatting sqref="B20:B50">
    <cfRule type="expression" priority="5" aboveAverage="0" equalAverage="0" bottom="0" percent="0" rank="0" text="" dxfId="3">
      <formula>OR(($A20="Samstag"),($A20="Sonntag"))</formula>
    </cfRule>
    <cfRule type="expression" priority="6" aboveAverage="0" equalAverage="0" bottom="0" percent="0" rank="0" text="" dxfId="4">
      <formula>$Q20=TRUE()</formula>
    </cfRule>
  </conditionalFormatting>
  <conditionalFormatting sqref="F30:H30">
    <cfRule type="expression" priority="7" aboveAverage="0" equalAverage="0" bottom="0" percent="0" rank="0" text="" dxfId="5">
      <formula>OR(($A30="Samstag"),($A30="Sonntag"))</formula>
    </cfRule>
  </conditionalFormatting>
  <conditionalFormatting sqref="F30:H30">
    <cfRule type="expression" priority="8" aboveAverage="0" equalAverage="0" bottom="0" percent="0" rank="0" text="" dxfId="6">
      <formula>OR(($A30="Samstag"),($A30="Sonntag"))</formula>
    </cfRule>
  </conditionalFormatting>
  <conditionalFormatting sqref="F50:H50">
    <cfRule type="expression" priority="9" aboveAverage="0" equalAverage="0" bottom="0" percent="0" rank="0" text="" dxfId="7">
      <formula>OR(($A50="Samstag"),($A50="Sonntag"))</formula>
    </cfRule>
  </conditionalFormatting>
  <conditionalFormatting sqref="F50:H50">
    <cfRule type="expression" priority="10" aboveAverage="0" equalAverage="0" bottom="0" percent="0" rank="0" text="" dxfId="8">
      <formula>OR(($A50="Samstag"),($A50="Sonntag"))</formula>
    </cfRule>
  </conditionalFormatting>
  <conditionalFormatting sqref="F44:H44">
    <cfRule type="expression" priority="11" aboveAverage="0" equalAverage="0" bottom="0" percent="0" rank="0" text="" dxfId="9">
      <formula>OR(($A44="Samstag"),($A44="Sonntag"))</formula>
    </cfRule>
  </conditionalFormatting>
  <conditionalFormatting sqref="F30:H30">
    <cfRule type="expression" priority="12" aboveAverage="0" equalAverage="0" bottom="0" percent="0" rank="0" text="" dxfId="10">
      <formula>OR(($A30="Samstag"),($A30="Sonntag"))</formula>
    </cfRule>
  </conditionalFormatting>
  <conditionalFormatting sqref="F22:H23">
    <cfRule type="expression" priority="13" aboveAverage="0" equalAverage="0" bottom="0" percent="0" rank="0" text="" dxfId="11">
      <formula>OR(($A22="Samstag"),($A22="Sonntag"))</formula>
    </cfRule>
  </conditionalFormatting>
  <conditionalFormatting sqref="F22:H22">
    <cfRule type="expression" priority="14" aboveAverage="0" equalAverage="0" bottom="0" percent="0" rank="0" text="" dxfId="12">
      <formula>OR(($A22="Samstag"),($A22="Sonntag"))</formula>
    </cfRule>
  </conditionalFormatting>
  <conditionalFormatting sqref="F23:H23">
    <cfRule type="expression" priority="15" aboveAverage="0" equalAverage="0" bottom="0" percent="0" rank="0" text="" dxfId="13">
      <formula>OR(($A23="Samstag"),($A23="Sonntag"))</formula>
    </cfRule>
  </conditionalFormatting>
  <conditionalFormatting sqref="F37:H37">
    <cfRule type="expression" priority="16" aboveAverage="0" equalAverage="0" bottom="0" percent="0" rank="0" text="" dxfId="14">
      <formula>OR(($A37="Samstag"),($A37="Sonntag"))</formula>
    </cfRule>
  </conditionalFormatting>
  <conditionalFormatting sqref="F37:H37">
    <cfRule type="expression" priority="17" aboveAverage="0" equalAverage="0" bottom="0" percent="0" rank="0" text="" dxfId="15">
      <formula>OR(($A37="Samstag"),($A37="Sonntag"))</formula>
    </cfRule>
  </conditionalFormatting>
  <conditionalFormatting sqref="F37:H37">
    <cfRule type="expression" priority="18" aboveAverage="0" equalAverage="0" bottom="0" percent="0" rank="0" text="" dxfId="16">
      <formula>OR(($A37="Samstag"),($A37="Sonntag"))</formula>
    </cfRule>
  </conditionalFormatting>
  <conditionalFormatting sqref="F44:H44">
    <cfRule type="expression" priority="19" aboveAverage="0" equalAverage="0" bottom="0" percent="0" rank="0" text="" dxfId="17">
      <formula>OR(($A44="Samstag"),($A44="Sonntag"))</formula>
    </cfRule>
  </conditionalFormatting>
  <conditionalFormatting sqref="F44:H44">
    <cfRule type="expression" priority="20" aboveAverage="0" equalAverage="0" bottom="0" percent="0" rank="0" text="" dxfId="18">
      <formula>OR(($A44="Samstag"),($A44="Sonntag"))</formula>
    </cfRule>
  </conditionalFormatting>
  <conditionalFormatting sqref="F20:H20">
    <cfRule type="expression" priority="21" aboveAverage="0" equalAverage="0" bottom="0" percent="0" rank="0" text="" dxfId="19">
      <formula>OR(($A20="Samstag"),($A20="Sonntag"))</formula>
    </cfRule>
  </conditionalFormatting>
  <conditionalFormatting sqref="F20:H20">
    <cfRule type="expression" priority="22" aboveAverage="0" equalAverage="0" bottom="0" percent="0" rank="0" text="" dxfId="20">
      <formula>OR(($A20="Samstag"),($A20="Sonntag"))</formula>
    </cfRule>
  </conditionalFormatting>
  <conditionalFormatting sqref="G21">
    <cfRule type="expression" priority="23" aboveAverage="0" equalAverage="0" bottom="0" percent="0" rank="0" text="" dxfId="21">
      <formula>OR(($A21="Samstag"),($A21="Sonntag"))</formula>
    </cfRule>
  </conditionalFormatting>
  <conditionalFormatting sqref="G21">
    <cfRule type="expression" priority="24" aboveAverage="0" equalAverage="0" bottom="0" percent="0" rank="0" text="" dxfId="22">
      <formula>OR(($A21="Samstag"),($A21="Sonntag"))</formula>
    </cfRule>
  </conditionalFormatting>
  <conditionalFormatting sqref="F29:H29">
    <cfRule type="expression" priority="25" aboveAverage="0" equalAverage="0" bottom="0" percent="0" rank="0" text="" dxfId="23">
      <formula>OR(($A29="Samstag"),($A29="Sonntag"))</formula>
    </cfRule>
  </conditionalFormatting>
  <conditionalFormatting sqref="F29:H29">
    <cfRule type="expression" priority="26" aboveAverage="0" equalAverage="0" bottom="0" percent="0" rank="0" text="" dxfId="24">
      <formula>OR(($A29="Samstag"),($A29="Sonntag"))</formula>
    </cfRule>
  </conditionalFormatting>
  <conditionalFormatting sqref="F36:H36">
    <cfRule type="expression" priority="27" aboveAverage="0" equalAverage="0" bottom="0" percent="0" rank="0" text="" dxfId="25">
      <formula>OR(($A36="Samstag"),($A36="Sonntag"))</formula>
    </cfRule>
  </conditionalFormatting>
  <conditionalFormatting sqref="F36:H36">
    <cfRule type="expression" priority="28" aboveAverage="0" equalAverage="0" bottom="0" percent="0" rank="0" text="" dxfId="26">
      <formula>OR(($A36="Samstag"),($A36="Sonntag"))</formula>
    </cfRule>
  </conditionalFormatting>
  <conditionalFormatting sqref="F43:H43">
    <cfRule type="expression" priority="29" aboveAverage="0" equalAverage="0" bottom="0" percent="0" rank="0" text="" dxfId="27">
      <formula>OR(($A43="Samstag"),($A43="Sonntag"))</formula>
    </cfRule>
  </conditionalFormatting>
  <conditionalFormatting sqref="F43:H43">
    <cfRule type="expression" priority="30" aboveAverage="0" equalAverage="0" bottom="0" percent="0" rank="0" text="" dxfId="28">
      <formula>OR(($A43="Samstag"),($A43="Sonntag"))</formula>
    </cfRule>
  </conditionalFormatting>
  <conditionalFormatting sqref="G24:G28">
    <cfRule type="expression" priority="31" aboveAverage="0" equalAverage="0" bottom="0" percent="0" rank="0" text="" dxfId="29">
      <formula>OR(($A24="Samstag"),($A24="Sonntag"))</formula>
    </cfRule>
  </conditionalFormatting>
  <conditionalFormatting sqref="G24:G28">
    <cfRule type="expression" priority="32" aboveAverage="0" equalAverage="0" bottom="0" percent="0" rank="0" text="" dxfId="30">
      <formula>OR(($A24="Samstag"),($A24="Sonntag"))</formula>
    </cfRule>
  </conditionalFormatting>
  <conditionalFormatting sqref="G31:G35">
    <cfRule type="expression" priority="33" aboveAverage="0" equalAverage="0" bottom="0" percent="0" rank="0" text="" dxfId="31">
      <formula>OR(($A31="Samstag"),($A31="Sonntag"))</formula>
    </cfRule>
  </conditionalFormatting>
  <conditionalFormatting sqref="G31:G35">
    <cfRule type="expression" priority="34" aboveAverage="0" equalAverage="0" bottom="0" percent="0" rank="0" text="" dxfId="32">
      <formula>OR(($A31="Samstag"),($A31="Sonntag"))</formula>
    </cfRule>
  </conditionalFormatting>
  <conditionalFormatting sqref="G38:G42">
    <cfRule type="expression" priority="35" aboveAverage="0" equalAverage="0" bottom="0" percent="0" rank="0" text="" dxfId="33">
      <formula>OR(($A38="Samstag"),($A38="Sonntag"))</formula>
    </cfRule>
  </conditionalFormatting>
  <conditionalFormatting sqref="G38:G42">
    <cfRule type="expression" priority="36" aboveAverage="0" equalAverage="0" bottom="0" percent="0" rank="0" text="" dxfId="34">
      <formula>OR(($A38="Samstag"),($A38="Sonntag"))</formula>
    </cfRule>
  </conditionalFormatting>
  <conditionalFormatting sqref="G45:G49">
    <cfRule type="expression" priority="37" aboveAverage="0" equalAverage="0" bottom="0" percent="0" rank="0" text="" dxfId="35">
      <formula>OR(($A45="Samstag"),($A45="Sonntag"))</formula>
    </cfRule>
  </conditionalFormatting>
  <conditionalFormatting sqref="G45:G49">
    <cfRule type="expression" priority="38" aboveAverage="0" equalAverage="0" bottom="0" percent="0" rank="0" text="" dxfId="36">
      <formula>OR(($A45="Samstag"),($A45="Sonntag"))</formula>
    </cfRule>
  </conditionalFormatting>
  <conditionalFormatting sqref="F21">
    <cfRule type="expression" priority="39" aboveAverage="0" equalAverage="0" bottom="0" percent="0" rank="0" text="" dxfId="37">
      <formula>OR(($A21="Samstag"),($A21="Sonntag"))</formula>
    </cfRule>
  </conditionalFormatting>
  <conditionalFormatting sqref="F21">
    <cfRule type="expression" priority="40" aboveAverage="0" equalAverage="0" bottom="0" percent="0" rank="0" text="" dxfId="38">
      <formula>OR(($A21="Samstag"),($A21="Sonntag"))</formula>
    </cfRule>
  </conditionalFormatting>
  <conditionalFormatting sqref="F24:F28">
    <cfRule type="expression" priority="41" aboveAverage="0" equalAverage="0" bottom="0" percent="0" rank="0" text="" dxfId="39">
      <formula>OR(($A24="Samstag"),($A24="Sonntag"))</formula>
    </cfRule>
  </conditionalFormatting>
  <conditionalFormatting sqref="F24:F28">
    <cfRule type="expression" priority="42" aboveAverage="0" equalAverage="0" bottom="0" percent="0" rank="0" text="" dxfId="40">
      <formula>OR(($A24="Samstag"),($A24="Sonntag"))</formula>
    </cfRule>
  </conditionalFormatting>
  <conditionalFormatting sqref="F31:F35">
    <cfRule type="expression" priority="43" aboveAverage="0" equalAverage="0" bottom="0" percent="0" rank="0" text="" dxfId="41">
      <formula>OR(($A31="Samstag"),($A31="Sonntag"))</formula>
    </cfRule>
  </conditionalFormatting>
  <conditionalFormatting sqref="F31:F35">
    <cfRule type="expression" priority="44" aboveAverage="0" equalAverage="0" bottom="0" percent="0" rank="0" text="" dxfId="42">
      <formula>OR(($A31="Samstag"),($A31="Sonntag"))</formula>
    </cfRule>
  </conditionalFormatting>
  <conditionalFormatting sqref="F38:F42">
    <cfRule type="expression" priority="45" aboveAverage="0" equalAverage="0" bottom="0" percent="0" rank="0" text="" dxfId="43">
      <formula>OR(($A38="Samstag"),($A38="Sonntag"))</formula>
    </cfRule>
  </conditionalFormatting>
  <conditionalFormatting sqref="F38:F42">
    <cfRule type="expression" priority="46" aboveAverage="0" equalAverage="0" bottom="0" percent="0" rank="0" text="" dxfId="44">
      <formula>OR(($A38="Samstag"),($A38="Sonntag"))</formula>
    </cfRule>
  </conditionalFormatting>
  <conditionalFormatting sqref="H38:H42">
    <cfRule type="expression" priority="47" aboveAverage="0" equalAverage="0" bottom="0" percent="0" rank="0" text="" dxfId="45">
      <formula>OR(($A38="Samstag"),($A38="Sonntag"))</formula>
    </cfRule>
  </conditionalFormatting>
  <conditionalFormatting sqref="H38:H42">
    <cfRule type="expression" priority="48" aboveAverage="0" equalAverage="0" bottom="0" percent="0" rank="0" text="" dxfId="46">
      <formula>OR(($A38="Samstag"),($A38="Sonntag"))</formula>
    </cfRule>
  </conditionalFormatting>
  <conditionalFormatting sqref="F45:F49">
    <cfRule type="expression" priority="49" aboveAverage="0" equalAverage="0" bottom="0" percent="0" rank="0" text="" dxfId="47">
      <formula>OR(($A45="Samstag"),($A45="Sonntag"))</formula>
    </cfRule>
  </conditionalFormatting>
  <conditionalFormatting sqref="F45:F49">
    <cfRule type="expression" priority="50" aboveAverage="0" equalAverage="0" bottom="0" percent="0" rank="0" text="" dxfId="48">
      <formula>OR(($A45="Samstag"),($A45="Sonntag"))</formula>
    </cfRule>
  </conditionalFormatting>
  <conditionalFormatting sqref="H21">
    <cfRule type="expression" priority="51" aboveAverage="0" equalAverage="0" bottom="0" percent="0" rank="0" text="" dxfId="49">
      <formula>OR(($A21="Samstag"),($A21="Sonntag"))</formula>
    </cfRule>
  </conditionalFormatting>
  <conditionalFormatting sqref="H21">
    <cfRule type="expression" priority="52" aboveAverage="0" equalAverage="0" bottom="0" percent="0" rank="0" text="" dxfId="50">
      <formula>OR(($A21="Samstag"),($A21="Sonntag"))</formula>
    </cfRule>
  </conditionalFormatting>
  <conditionalFormatting sqref="H24:H28">
    <cfRule type="expression" priority="53" aboveAverage="0" equalAverage="0" bottom="0" percent="0" rank="0" text="" dxfId="51">
      <formula>OR(($A24="Samstag"),($A24="Sonntag"))</formula>
    </cfRule>
  </conditionalFormatting>
  <conditionalFormatting sqref="H24:H28">
    <cfRule type="expression" priority="54" aboveAverage="0" equalAverage="0" bottom="0" percent="0" rank="0" text="" dxfId="52">
      <formula>OR(($A24="Samstag"),($A24="Sonntag"))</formula>
    </cfRule>
  </conditionalFormatting>
  <conditionalFormatting sqref="H31:H35">
    <cfRule type="expression" priority="55" aboveAverage="0" equalAverage="0" bottom="0" percent="0" rank="0" text="" dxfId="53">
      <formula>OR(($A31="Samstag"),($A31="Sonntag"))</formula>
    </cfRule>
  </conditionalFormatting>
  <conditionalFormatting sqref="H31:H35">
    <cfRule type="expression" priority="56" aboveAverage="0" equalAverage="0" bottom="0" percent="0" rank="0" text="" dxfId="54">
      <formula>OR(($A31="Samstag"),($A31="Sonntag"))</formula>
    </cfRule>
  </conditionalFormatting>
  <conditionalFormatting sqref="H45:H49">
    <cfRule type="expression" priority="57" aboveAverage="0" equalAverage="0" bottom="0" percent="0" rank="0" text="" dxfId="55">
      <formula>OR(($A45="Samstag"),($A45="Sonntag"))</formula>
    </cfRule>
  </conditionalFormatting>
  <conditionalFormatting sqref="H45:H49">
    <cfRule type="expression" priority="58" aboveAverage="0" equalAverage="0" bottom="0" percent="0" rank="0" text="" dxfId="56">
      <formula>OR(($A45="Samstag"),($A45="Sonntag"))</formula>
    </cfRule>
  </conditionalFormatting>
  <conditionalFormatting sqref="J30">
    <cfRule type="expression" priority="59" aboveAverage="0" equalAverage="0" bottom="0" percent="0" rank="0" text="" dxfId="57">
      <formula>OR(($A30="Samstag"),($A30="Sonntag"))</formula>
    </cfRule>
  </conditionalFormatting>
  <conditionalFormatting sqref="J30">
    <cfRule type="expression" priority="60" aboveAverage="0" equalAverage="0" bottom="0" percent="0" rank="0" text="" dxfId="58">
      <formula>OR(($A30="Samstag"),($A30="Sonntag"))</formula>
    </cfRule>
  </conditionalFormatting>
  <conditionalFormatting sqref="J50">
    <cfRule type="expression" priority="61" aboveAverage="0" equalAverage="0" bottom="0" percent="0" rank="0" text="" dxfId="59">
      <formula>OR(($A50="Samstag"),($A50="Sonntag"))</formula>
    </cfRule>
  </conditionalFormatting>
  <conditionalFormatting sqref="J50">
    <cfRule type="expression" priority="62" aboveAverage="0" equalAverage="0" bottom="0" percent="0" rank="0" text="" dxfId="60">
      <formula>OR(($A50="Samstag"),($A50="Sonntag"))</formula>
    </cfRule>
  </conditionalFormatting>
  <conditionalFormatting sqref="J44">
    <cfRule type="expression" priority="63" aboveAverage="0" equalAverage="0" bottom="0" percent="0" rank="0" text="" dxfId="61">
      <formula>OR(($A44="Samstag"),($A44="Sonntag"))</formula>
    </cfRule>
  </conditionalFormatting>
  <conditionalFormatting sqref="J30">
    <cfRule type="expression" priority="64" aboveAverage="0" equalAverage="0" bottom="0" percent="0" rank="0" text="" dxfId="62">
      <formula>OR(($A30="Samstag"),($A30="Sonntag"))</formula>
    </cfRule>
  </conditionalFormatting>
  <conditionalFormatting sqref="J22:J23">
    <cfRule type="expression" priority="65" aboveAverage="0" equalAverage="0" bottom="0" percent="0" rank="0" text="" dxfId="63">
      <formula>OR(($A22="Samstag"),($A22="Sonntag"))</formula>
    </cfRule>
  </conditionalFormatting>
  <conditionalFormatting sqref="J22">
    <cfRule type="expression" priority="66" aboveAverage="0" equalAverage="0" bottom="0" percent="0" rank="0" text="" dxfId="64">
      <formula>OR(($A22="Samstag"),($A22="Sonntag"))</formula>
    </cfRule>
  </conditionalFormatting>
  <conditionalFormatting sqref="J23">
    <cfRule type="expression" priority="67" aboveAverage="0" equalAverage="0" bottom="0" percent="0" rank="0" text="" dxfId="65">
      <formula>OR(($A23="Samstag"),($A23="Sonntag"))</formula>
    </cfRule>
  </conditionalFormatting>
  <conditionalFormatting sqref="J37">
    <cfRule type="expression" priority="68" aboveAverage="0" equalAverage="0" bottom="0" percent="0" rank="0" text="" dxfId="66">
      <formula>OR(($A37="Samstag"),($A37="Sonntag"))</formula>
    </cfRule>
  </conditionalFormatting>
  <conditionalFormatting sqref="J37">
    <cfRule type="expression" priority="69" aboveAverage="0" equalAverage="0" bottom="0" percent="0" rank="0" text="" dxfId="67">
      <formula>OR(($A37="Samstag"),($A37="Sonntag"))</formula>
    </cfRule>
  </conditionalFormatting>
  <conditionalFormatting sqref="J37">
    <cfRule type="expression" priority="70" aboveAverage="0" equalAverage="0" bottom="0" percent="0" rank="0" text="" dxfId="68">
      <formula>OR(($A37="Samstag"),($A37="Sonntag"))</formula>
    </cfRule>
  </conditionalFormatting>
  <conditionalFormatting sqref="J44">
    <cfRule type="expression" priority="71" aboveAverage="0" equalAverage="0" bottom="0" percent="0" rank="0" text="" dxfId="69">
      <formula>OR(($A44="Samstag"),($A44="Sonntag"))</formula>
    </cfRule>
  </conditionalFormatting>
  <conditionalFormatting sqref="J44">
    <cfRule type="expression" priority="72" aboveAverage="0" equalAverage="0" bottom="0" percent="0" rank="0" text="" dxfId="70">
      <formula>OR(($A44="Samstag"),($A44="Sonntag"))</formula>
    </cfRule>
  </conditionalFormatting>
  <conditionalFormatting sqref="J20">
    <cfRule type="expression" priority="73" aboveAverage="0" equalAverage="0" bottom="0" percent="0" rank="0" text="" dxfId="71">
      <formula>OR(($A20="Samstag"),($A20="Sonntag"))</formula>
    </cfRule>
  </conditionalFormatting>
  <conditionalFormatting sqref="J20">
    <cfRule type="expression" priority="74" aboveAverage="0" equalAverage="0" bottom="0" percent="0" rank="0" text="" dxfId="72">
      <formula>OR(($A20="Samstag"),($A20="Sonntag"))</formula>
    </cfRule>
  </conditionalFormatting>
  <conditionalFormatting sqref="J29">
    <cfRule type="expression" priority="75" aboveAverage="0" equalAverage="0" bottom="0" percent="0" rank="0" text="" dxfId="73">
      <formula>OR(($A29="Samstag"),($A29="Sonntag"))</formula>
    </cfRule>
  </conditionalFormatting>
  <conditionalFormatting sqref="J29">
    <cfRule type="expression" priority="76" aboveAverage="0" equalAverage="0" bottom="0" percent="0" rank="0" text="" dxfId="74">
      <formula>OR(($A29="Samstag"),($A29="Sonntag"))</formula>
    </cfRule>
  </conditionalFormatting>
  <conditionalFormatting sqref="J36">
    <cfRule type="expression" priority="77" aboveAverage="0" equalAverage="0" bottom="0" percent="0" rank="0" text="" dxfId="75">
      <formula>OR(($A36="Samstag"),($A36="Sonntag"))</formula>
    </cfRule>
  </conditionalFormatting>
  <conditionalFormatting sqref="J36">
    <cfRule type="expression" priority="78" aboveAverage="0" equalAverage="0" bottom="0" percent="0" rank="0" text="" dxfId="76">
      <formula>OR(($A36="Samstag"),($A36="Sonntag"))</formula>
    </cfRule>
  </conditionalFormatting>
  <conditionalFormatting sqref="J43">
    <cfRule type="expression" priority="79" aboveAverage="0" equalAverage="0" bottom="0" percent="0" rank="0" text="" dxfId="77">
      <formula>OR(($A43="Samstag"),($A43="Sonntag"))</formula>
    </cfRule>
  </conditionalFormatting>
  <conditionalFormatting sqref="J43">
    <cfRule type="expression" priority="80" aboveAverage="0" equalAverage="0" bottom="0" percent="0" rank="0" text="" dxfId="78">
      <formula>OR(($A43="Samstag"),($A43="Sonntag"))</formula>
    </cfRule>
  </conditionalFormatting>
  <conditionalFormatting sqref="J38:J42">
    <cfRule type="expression" priority="81" aboveAverage="0" equalAverage="0" bottom="0" percent="0" rank="0" text="" dxfId="79">
      <formula>OR(($A38="Samstag"),($A38="Sonntag"))</formula>
    </cfRule>
  </conditionalFormatting>
  <conditionalFormatting sqref="J38:J42">
    <cfRule type="expression" priority="82" aboveAverage="0" equalAverage="0" bottom="0" percent="0" rank="0" text="" dxfId="80">
      <formula>OR(($A38="Samstag"),($A38="Sonntag"))</formula>
    </cfRule>
  </conditionalFormatting>
  <conditionalFormatting sqref="J21">
    <cfRule type="expression" priority="83" aboveAverage="0" equalAverage="0" bottom="0" percent="0" rank="0" text="" dxfId="81">
      <formula>OR(($A21="Samstag"),($A21="Sonntag"))</formula>
    </cfRule>
  </conditionalFormatting>
  <conditionalFormatting sqref="J21">
    <cfRule type="expression" priority="84" aboveAverage="0" equalAverage="0" bottom="0" percent="0" rank="0" text="" dxfId="82">
      <formula>OR(($A21="Samstag"),($A21="Sonntag"))</formula>
    </cfRule>
  </conditionalFormatting>
  <conditionalFormatting sqref="J24:J28">
    <cfRule type="expression" priority="85" aboveAverage="0" equalAverage="0" bottom="0" percent="0" rank="0" text="" dxfId="83">
      <formula>OR(($A24="Samstag"),($A24="Sonntag"))</formula>
    </cfRule>
  </conditionalFormatting>
  <conditionalFormatting sqref="J24:J28">
    <cfRule type="expression" priority="86" aboveAverage="0" equalAverage="0" bottom="0" percent="0" rank="0" text="" dxfId="84">
      <formula>OR(($A24="Samstag"),($A24="Sonntag"))</formula>
    </cfRule>
  </conditionalFormatting>
  <conditionalFormatting sqref="J31:J35">
    <cfRule type="expression" priority="87" aboveAverage="0" equalAverage="0" bottom="0" percent="0" rank="0" text="" dxfId="85">
      <formula>OR(($A31="Samstag"),($A31="Sonntag"))</formula>
    </cfRule>
  </conditionalFormatting>
  <conditionalFormatting sqref="J31:J35">
    <cfRule type="expression" priority="88" aboveAverage="0" equalAverage="0" bottom="0" percent="0" rank="0" text="" dxfId="86">
      <formula>OR(($A31="Samstag"),($A31="Sonntag"))</formula>
    </cfRule>
  </conditionalFormatting>
  <conditionalFormatting sqref="J45:J49">
    <cfRule type="expression" priority="89" aboveAverage="0" equalAverage="0" bottom="0" percent="0" rank="0" text="" dxfId="87">
      <formula>OR(($A45="Samstag"),($A45="Sonntag"))</formula>
    </cfRule>
  </conditionalFormatting>
  <conditionalFormatting sqref="J45:J49">
    <cfRule type="expression" priority="90" aboveAverage="0" equalAverage="0" bottom="0" percent="0" rank="0" text="" dxfId="88">
      <formula>OR(($A45="Samstag"),($A45="Sonntag"))</formula>
    </cfRule>
  </conditionalFormatting>
  <conditionalFormatting sqref="K30">
    <cfRule type="expression" priority="91" aboveAverage="0" equalAverage="0" bottom="0" percent="0" rank="0" text="" dxfId="89">
      <formula>OR(($A30="Samstag"),($A30="Sonntag"))</formula>
    </cfRule>
  </conditionalFormatting>
  <conditionalFormatting sqref="K30">
    <cfRule type="expression" priority="92" aboveAverage="0" equalAverage="0" bottom="0" percent="0" rank="0" text="" dxfId="90">
      <formula>OR(($A30="Samstag"),($A30="Sonntag"))</formula>
    </cfRule>
  </conditionalFormatting>
  <conditionalFormatting sqref="K50">
    <cfRule type="expression" priority="93" aboveAverage="0" equalAverage="0" bottom="0" percent="0" rank="0" text="" dxfId="91">
      <formula>OR(($A50="Samstag"),($A50="Sonntag"))</formula>
    </cfRule>
  </conditionalFormatting>
  <conditionalFormatting sqref="K50">
    <cfRule type="expression" priority="94" aboveAverage="0" equalAverage="0" bottom="0" percent="0" rank="0" text="" dxfId="92">
      <formula>OR(($A50="Samstag"),($A50="Sonntag"))</formula>
    </cfRule>
  </conditionalFormatting>
  <conditionalFormatting sqref="K44">
    <cfRule type="expression" priority="95" aboveAverage="0" equalAverage="0" bottom="0" percent="0" rank="0" text="" dxfId="93">
      <formula>OR(($A44="Samstag"),($A44="Sonntag"))</formula>
    </cfRule>
  </conditionalFormatting>
  <conditionalFormatting sqref="K30">
    <cfRule type="expression" priority="96" aboveAverage="0" equalAverage="0" bottom="0" percent="0" rank="0" text="" dxfId="94">
      <formula>OR(($A30="Samstag"),($A30="Sonntag"))</formula>
    </cfRule>
  </conditionalFormatting>
  <conditionalFormatting sqref="K22:K23">
    <cfRule type="expression" priority="97" aboveAverage="0" equalAverage="0" bottom="0" percent="0" rank="0" text="" dxfId="95">
      <formula>OR(($A22="Samstag"),($A22="Sonntag"))</formula>
    </cfRule>
  </conditionalFormatting>
  <conditionalFormatting sqref="K22">
    <cfRule type="expression" priority="98" aboveAverage="0" equalAverage="0" bottom="0" percent="0" rank="0" text="" dxfId="96">
      <formula>OR(($A22="Samstag"),($A22="Sonntag"))</formula>
    </cfRule>
  </conditionalFormatting>
  <conditionalFormatting sqref="K23">
    <cfRule type="expression" priority="99" aboveAverage="0" equalAverage="0" bottom="0" percent="0" rank="0" text="" dxfId="97">
      <formula>OR(($A23="Samstag"),($A23="Sonntag"))</formula>
    </cfRule>
  </conditionalFormatting>
  <conditionalFormatting sqref="K37">
    <cfRule type="expression" priority="100" aboveAverage="0" equalAverage="0" bottom="0" percent="0" rank="0" text="" dxfId="98">
      <formula>OR(($A37="Samstag"),($A37="Sonntag"))</formula>
    </cfRule>
  </conditionalFormatting>
  <conditionalFormatting sqref="K37">
    <cfRule type="expression" priority="101" aboveAverage="0" equalAverage="0" bottom="0" percent="0" rank="0" text="" dxfId="99">
      <formula>OR(($A37="Samstag"),($A37="Sonntag"))</formula>
    </cfRule>
  </conditionalFormatting>
  <conditionalFormatting sqref="K37">
    <cfRule type="expression" priority="102" aboveAverage="0" equalAverage="0" bottom="0" percent="0" rank="0" text="" dxfId="100">
      <formula>OR(($A37="Samstag"),($A37="Sonntag"))</formula>
    </cfRule>
  </conditionalFormatting>
  <conditionalFormatting sqref="K44">
    <cfRule type="expression" priority="103" aboveAverage="0" equalAverage="0" bottom="0" percent="0" rank="0" text="" dxfId="101">
      <formula>OR(($A44="Samstag"),($A44="Sonntag"))</formula>
    </cfRule>
  </conditionalFormatting>
  <conditionalFormatting sqref="K44">
    <cfRule type="expression" priority="104" aboveAverage="0" equalAverage="0" bottom="0" percent="0" rank="0" text="" dxfId="102">
      <formula>OR(($A44="Samstag"),($A44="Sonntag"))</formula>
    </cfRule>
  </conditionalFormatting>
  <conditionalFormatting sqref="K20">
    <cfRule type="expression" priority="105" aboveAverage="0" equalAverage="0" bottom="0" percent="0" rank="0" text="" dxfId="103">
      <formula>OR(($A20="Samstag"),($A20="Sonntag"))</formula>
    </cfRule>
  </conditionalFormatting>
  <conditionalFormatting sqref="K20">
    <cfRule type="expression" priority="106" aboveAverage="0" equalAverage="0" bottom="0" percent="0" rank="0" text="" dxfId="104">
      <formula>OR(($A20="Samstag"),($A20="Sonntag"))</formula>
    </cfRule>
  </conditionalFormatting>
  <conditionalFormatting sqref="K29">
    <cfRule type="expression" priority="107" aboveAverage="0" equalAverage="0" bottom="0" percent="0" rank="0" text="" dxfId="105">
      <formula>OR(($A29="Samstag"),($A29="Sonntag"))</formula>
    </cfRule>
  </conditionalFormatting>
  <conditionalFormatting sqref="K29">
    <cfRule type="expression" priority="108" aboveAverage="0" equalAverage="0" bottom="0" percent="0" rank="0" text="" dxfId="106">
      <formula>OR(($A29="Samstag"),($A29="Sonntag"))</formula>
    </cfRule>
  </conditionalFormatting>
  <conditionalFormatting sqref="K36">
    <cfRule type="expression" priority="109" aboveAverage="0" equalAverage="0" bottom="0" percent="0" rank="0" text="" dxfId="107">
      <formula>OR(($A36="Samstag"),($A36="Sonntag"))</formula>
    </cfRule>
  </conditionalFormatting>
  <conditionalFormatting sqref="K36">
    <cfRule type="expression" priority="110" aboveAverage="0" equalAverage="0" bottom="0" percent="0" rank="0" text="" dxfId="108">
      <formula>OR(($A36="Samstag"),($A36="Sonntag"))</formula>
    </cfRule>
  </conditionalFormatting>
  <conditionalFormatting sqref="K43">
    <cfRule type="expression" priority="111" aboveAverage="0" equalAverage="0" bottom="0" percent="0" rank="0" text="" dxfId="109">
      <formula>OR(($A43="Samstag"),($A43="Sonntag"))</formula>
    </cfRule>
  </conditionalFormatting>
  <conditionalFormatting sqref="K43">
    <cfRule type="expression" priority="112" aboveAverage="0" equalAverage="0" bottom="0" percent="0" rank="0" text="" dxfId="110">
      <formula>OR(($A43="Samstag"),($A43="Sonntag"))</formula>
    </cfRule>
  </conditionalFormatting>
  <conditionalFormatting sqref="K38:K42">
    <cfRule type="expression" priority="113" aboveAverage="0" equalAverage="0" bottom="0" percent="0" rank="0" text="" dxfId="111">
      <formula>OR(($A38="Samstag"),($A38="Sonntag"))</formula>
    </cfRule>
  </conditionalFormatting>
  <conditionalFormatting sqref="K38:K42">
    <cfRule type="expression" priority="114" aboveAverage="0" equalAverage="0" bottom="0" percent="0" rank="0" text="" dxfId="112">
      <formula>OR(($A38="Samstag"),($A38="Sonntag"))</formula>
    </cfRule>
  </conditionalFormatting>
  <conditionalFormatting sqref="K21">
    <cfRule type="expression" priority="115" aboveAverage="0" equalAverage="0" bottom="0" percent="0" rank="0" text="" dxfId="113">
      <formula>OR(($A21="Samstag"),($A21="Sonntag"))</formula>
    </cfRule>
  </conditionalFormatting>
  <conditionalFormatting sqref="K21">
    <cfRule type="expression" priority="116" aboveAverage="0" equalAverage="0" bottom="0" percent="0" rank="0" text="" dxfId="114">
      <formula>OR(($A21="Samstag"),($A21="Sonntag"))</formula>
    </cfRule>
  </conditionalFormatting>
  <conditionalFormatting sqref="K24:K28">
    <cfRule type="expression" priority="117" aboveAverage="0" equalAverage="0" bottom="0" percent="0" rank="0" text="" dxfId="115">
      <formula>OR(($A24="Samstag"),($A24="Sonntag"))</formula>
    </cfRule>
  </conditionalFormatting>
  <conditionalFormatting sqref="K24:K28">
    <cfRule type="expression" priority="118" aboveAverage="0" equalAverage="0" bottom="0" percent="0" rank="0" text="" dxfId="116">
      <formula>OR(($A24="Samstag"),($A24="Sonntag"))</formula>
    </cfRule>
  </conditionalFormatting>
  <conditionalFormatting sqref="K31:K35">
    <cfRule type="expression" priority="119" aboveAverage="0" equalAverage="0" bottom="0" percent="0" rank="0" text="" dxfId="117">
      <formula>OR(($A31="Samstag"),($A31="Sonntag"))</formula>
    </cfRule>
  </conditionalFormatting>
  <conditionalFormatting sqref="K31:K35">
    <cfRule type="expression" priority="120" aboveAverage="0" equalAverage="0" bottom="0" percent="0" rank="0" text="" dxfId="118">
      <formula>OR(($A31="Samstag"),($A31="Sonntag"))</formula>
    </cfRule>
  </conditionalFormatting>
  <conditionalFormatting sqref="K45:K49">
    <cfRule type="expression" priority="121" aboveAverage="0" equalAverage="0" bottom="0" percent="0" rank="0" text="" dxfId="119">
      <formula>OR(($A45="Samstag"),($A45="Sonntag"))</formula>
    </cfRule>
  </conditionalFormatting>
  <conditionalFormatting sqref="K45:K49">
    <cfRule type="expression" priority="122" aboveAverage="0" equalAverage="0" bottom="0" percent="0" rank="0" text="" dxfId="120">
      <formula>OR(($A45="Samstag"),($A45="Sonntag"))</formula>
    </cfRule>
  </conditionalFormatting>
  <conditionalFormatting sqref="N11;N15">
    <cfRule type="cellIs" priority="123" operator="equal" aboveAverage="0" equalAverage="0" bottom="0" percent="0" rank="0" text="" dxfId="121">
      <formula>0</formula>
    </cfRule>
  </conditionalFormatting>
  <conditionalFormatting sqref="N11">
    <cfRule type="cellIs" priority="124" operator="equal" aboveAverage="0" equalAverage="0" bottom="0" percent="0" rank="0" text="" dxfId="122">
      <formula>$F$10</formula>
    </cfRule>
    <cfRule type="cellIs" priority="125" operator="notEqual" aboveAverage="0" equalAverage="0" bottom="0" percent="0" rank="0" text="" dxfId="123">
      <formula>$F$10</formula>
    </cfRule>
  </conditionalFormatting>
  <conditionalFormatting sqref="N15">
    <cfRule type="cellIs" priority="126" operator="notEqual" aboveAverage="0" equalAverage="0" bottom="0" percent="0" rank="0" text="" dxfId="124">
      <formula>$F$14</formula>
    </cfRule>
    <cfRule type="cellIs" priority="127" operator="equal" aboveAverage="0" equalAverage="0" bottom="0" percent="0" rank="0" text="" dxfId="125">
      <formula>$F$14</formula>
    </cfRule>
  </conditionalFormatting>
  <conditionalFormatting sqref="I20:I50">
    <cfRule type="expression" priority="128" aboveAverage="0" equalAverage="0" bottom="0" percent="0" rank="0" text="" dxfId="126">
      <formula>OR(($A20="Samstag"),($A20="Sonntag"))</formula>
    </cfRule>
  </conditionalFormatting>
  <conditionalFormatting sqref="I20:I50">
    <cfRule type="expression" priority="129" aboveAverage="0" equalAverage="0" bottom="0" percent="0" rank="0" text="" dxfId="127">
      <formula>OR(($A20="Samstag"),($A20="Sonntag"))</formula>
    </cfRule>
  </conditionalFormatting>
  <conditionalFormatting sqref="E20:E50">
    <cfRule type="expression" priority="130" aboveAverage="0" equalAverage="0" bottom="0" percent="0" rank="0" text="" dxfId="128">
      <formula>OR(($A20="Samstag"),($A20="Sonntag"))</formula>
    </cfRule>
  </conditionalFormatting>
  <dataValidations count="7">
    <dataValidation allowBlank="false" operator="between" showDropDown="false" showErrorMessage="true" showInputMessage="true" sqref="G8:I8" type="none">
      <formula1>0</formula1>
      <formula2>0</formula2>
    </dataValidation>
    <dataValidation allowBlank="true" operator="between" showDropDown="false" showErrorMessage="true" showInputMessage="true" sqref="E15:F15" type="list">
      <formula1>$B$20:$B$50</formula1>
      <formula2>0</formula2>
    </dataValidation>
    <dataValidation allowBlank="true" error="Bitte geben Sie eine Dezimalzahl ein." errorTitle="Eingabefehler" operator="between" showDropDown="false" showErrorMessage="true" showInputMessage="true" sqref="M7" type="decimal">
      <formula1>-1000</formula1>
      <formula2>1000</formula2>
    </dataValidation>
    <dataValidation allowBlank="true" operator="between" showDropDown="false" showErrorMessage="true" showInputMessage="true" sqref="I10:M10 I14:M14" type="decimal">
      <formula1>$AA$33</formula1>
      <formula2>$AA$34</formula2>
    </dataValidation>
    <dataValidation allowBlank="true" error="Bitte geben Sie eine Uhrzeit im Dezimalformat ( hh,mm ) zwischen 0,00 und 23,59 ein." errorTitle="Eingabefehler" operator="between" showDropDown="false" showErrorMessage="true" showInputMessage="true" sqref="F20:H50" type="decimal">
      <formula1>0</formula1>
      <formula2>23.59</formula2>
    </dataValidation>
    <dataValidation allowBlank="true" error="Bitte geben Sie eine positive Dezimalzahl ein." errorTitle="Eingabefehler" operator="between" showDropDown="false" showErrorMessage="true" showInputMessage="true" sqref="D20:D50" type="decimal">
      <formula1>0</formula1>
      <formula2>20</formula2>
    </dataValidation>
    <dataValidation allowBlank="true" operator="between" showDropDown="false" showErrorMessage="true" showInputMessage="true" sqref="C20:C50" type="list">
      <formula1>Vorgaben</formula1>
      <formula2>0</formula2>
    </dataValidation>
  </dataValidations>
  <printOptions headings="false" gridLines="false" gridLinesSet="true" horizontalCentered="false" verticalCentered="false"/>
  <pageMargins left="0.433333333333333" right="0.236111111111111" top="0.7375" bottom="0.540277777777778" header="0.4" footer="0.315277777777778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&amp;L&amp;8FeU-SH31-2015&amp;R&amp;8Arbeitszeitkonto - Stand: 15.04.2015</oddFooter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60"/>
  <sheetViews>
    <sheetView windowProtection="false" showFormulas="false" showGridLines="false" showRowColHeaders="false" showZeros="true" rightToLeft="false" tabSelected="false" showOutlineSymbols="true" defaultGridColor="true" view="normal" topLeftCell="A1" colorId="64" zoomScale="110" zoomScaleNormal="110" zoomScalePageLayoutView="55" workbookViewId="0">
      <selection pane="topLeft" activeCell="K11" activeCellId="0" sqref="K11"/>
    </sheetView>
  </sheetViews>
  <sheetFormatPr defaultRowHeight="12.8"/>
  <cols>
    <col collapsed="false" hidden="false" max="1" min="1" style="1" width="5.03643724696356"/>
    <col collapsed="false" hidden="false" max="2" min="2" style="2" width="7.2834008097166"/>
    <col collapsed="false" hidden="false" max="3" min="3" style="2" width="7.49797570850202"/>
    <col collapsed="false" hidden="false" max="8" min="4" style="2" width="7.81781376518219"/>
    <col collapsed="false" hidden="false" max="13" min="9" style="2" width="8.1417004048583"/>
    <col collapsed="false" hidden="false" max="14" min="14" style="2" width="7.49797570850202"/>
    <col collapsed="false" hidden="false" max="15" min="15" style="2" width="10.0688259109312"/>
    <col collapsed="false" hidden="false" max="16" min="16" style="3" width="7.49797570850202"/>
    <col collapsed="false" hidden="false" max="17" min="17" style="3" width="5.03643724696356"/>
    <col collapsed="false" hidden="false" max="18" min="18" style="1" width="10.1781376518219"/>
    <col collapsed="false" hidden="false" max="19" min="19" style="1" width="7.71255060728745"/>
    <col collapsed="false" hidden="false" max="20" min="20" style="1" width="7.2834008097166"/>
    <col collapsed="false" hidden="false" max="21" min="21" style="1" width="7.39271255060729"/>
    <col collapsed="false" hidden="false" max="22" min="22" style="1" width="7.92712550607287"/>
    <col collapsed="false" hidden="false" max="23" min="23" style="1" width="7.71255060728745"/>
    <col collapsed="false" hidden="false" max="24" min="24" style="1" width="8.24696356275304"/>
    <col collapsed="false" hidden="false" max="25" min="25" style="1" width="9.85425101214575"/>
    <col collapsed="false" hidden="false" max="26" min="26" style="1" width="7.2834008097166"/>
    <col collapsed="false" hidden="false" max="27" min="27" style="4" width="10.497975708502"/>
    <col collapsed="false" hidden="false" max="28" min="28" style="4" width="8.35627530364373"/>
    <col collapsed="false" hidden="false" max="29" min="29" style="1" width="11.1417004048583"/>
    <col collapsed="false" hidden="true" max="31" min="30" style="5" width="0"/>
    <col collapsed="false" hidden="true" max="34" min="32" style="6" width="0"/>
    <col collapsed="false" hidden="true" max="1025" min="35" style="7" width="0"/>
  </cols>
  <sheetData>
    <row r="1" customFormat="false" ht="11.25" hidden="false" customHeight="true" outlineLevel="0" collapsed="false">
      <c r="A1" s="0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9"/>
      <c r="Q1" s="9"/>
      <c r="R1" s="10"/>
      <c r="S1" s="10"/>
      <c r="T1" s="10"/>
      <c r="U1" s="1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8.75" hidden="false" customHeight="true" outlineLevel="0" collapsed="false">
      <c r="A2" s="0"/>
      <c r="B2" s="11" t="s">
        <v>0</v>
      </c>
      <c r="C2" s="11"/>
      <c r="D2" s="11"/>
      <c r="E2" s="11"/>
      <c r="F2" s="11"/>
      <c r="G2" s="11"/>
      <c r="H2" s="11"/>
      <c r="I2" s="11" t="s">
        <v>68</v>
      </c>
      <c r="J2" s="11"/>
      <c r="K2" s="12" t="n">
        <v>2018</v>
      </c>
      <c r="L2" s="13"/>
      <c r="M2" s="13"/>
      <c r="N2" s="13"/>
      <c r="O2" s="13"/>
      <c r="P2" s="14"/>
      <c r="Q2" s="9"/>
      <c r="R2" s="10"/>
      <c r="S2" s="10"/>
      <c r="T2" s="10"/>
      <c r="U2" s="1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1.25" hidden="false" customHeight="true" outlineLevel="0" collapsed="false">
      <c r="A3" s="0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9"/>
      <c r="Q3" s="9"/>
      <c r="R3" s="10"/>
      <c r="S3" s="10"/>
      <c r="T3" s="10"/>
      <c r="U3" s="1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5" hidden="false" customHeight="true" outlineLevel="0" collapsed="false">
      <c r="A4" s="0"/>
      <c r="B4" s="16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8"/>
      <c r="Q4" s="9"/>
      <c r="R4" s="10"/>
      <c r="S4" s="10"/>
      <c r="T4" s="10"/>
      <c r="U4" s="1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22.5" hidden="false" customHeight="true" outlineLevel="0" collapsed="false">
      <c r="A5" s="0"/>
      <c r="B5" s="19"/>
      <c r="C5" s="20" t="s">
        <v>2</v>
      </c>
      <c r="D5" s="21"/>
      <c r="E5" s="22" t="str">
        <f aca="false">November!E5</f>
        <v>Pritzel-Hentley, Kyra</v>
      </c>
      <c r="F5" s="22"/>
      <c r="G5" s="22"/>
      <c r="H5" s="22"/>
      <c r="I5" s="23"/>
      <c r="J5" s="20" t="s">
        <v>4</v>
      </c>
      <c r="K5" s="23"/>
      <c r="L5" s="0"/>
      <c r="M5" s="22" t="str">
        <f aca="false">November!M5</f>
        <v>Citec</v>
      </c>
      <c r="N5" s="22"/>
      <c r="O5" s="22"/>
      <c r="P5" s="24"/>
      <c r="Q5" s="25"/>
      <c r="R5" s="26"/>
      <c r="S5" s="4"/>
      <c r="T5" s="4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5" hidden="false" customHeight="false" outlineLevel="0" collapsed="false">
      <c r="A6" s="0"/>
      <c r="B6" s="27"/>
      <c r="C6" s="28"/>
      <c r="D6" s="28"/>
      <c r="E6" s="28"/>
      <c r="F6" s="28"/>
      <c r="G6" s="29"/>
      <c r="H6" s="29"/>
      <c r="I6" s="23"/>
      <c r="J6" s="23"/>
      <c r="K6" s="0"/>
      <c r="L6" s="0"/>
      <c r="M6" s="0"/>
      <c r="N6" s="0"/>
      <c r="O6" s="0"/>
      <c r="P6" s="3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22.5" hidden="false" customHeight="true" outlineLevel="0" collapsed="false">
      <c r="A7" s="0"/>
      <c r="B7" s="19"/>
      <c r="C7" s="20" t="s">
        <v>6</v>
      </c>
      <c r="D7" s="23"/>
      <c r="E7" s="31"/>
      <c r="F7" s="31"/>
      <c r="G7" s="31"/>
      <c r="H7" s="31"/>
      <c r="I7" s="23"/>
      <c r="J7" s="20" t="s">
        <v>7</v>
      </c>
      <c r="K7" s="23"/>
      <c r="L7" s="0"/>
      <c r="M7" s="32" t="n">
        <f aca="false">November!K52</f>
        <v>-164</v>
      </c>
      <c r="N7" s="32"/>
      <c r="O7" s="32"/>
      <c r="P7" s="3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5" hidden="false" customHeight="false" outlineLevel="0" collapsed="false">
      <c r="A8" s="0"/>
      <c r="B8" s="33"/>
      <c r="C8" s="20"/>
      <c r="D8" s="20"/>
      <c r="E8" s="20"/>
      <c r="F8" s="28"/>
      <c r="G8" s="34"/>
      <c r="H8" s="34"/>
      <c r="I8" s="34"/>
      <c r="J8" s="0"/>
      <c r="K8" s="0"/>
      <c r="L8" s="0"/>
      <c r="M8" s="0"/>
      <c r="N8" s="0"/>
      <c r="O8" s="0"/>
      <c r="P8" s="30"/>
      <c r="Q8" s="35"/>
      <c r="R8" s="4"/>
      <c r="S8" s="4"/>
      <c r="T8" s="4"/>
      <c r="U8" s="4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5" hidden="false" customHeight="true" outlineLevel="0" collapsed="false">
      <c r="A9" s="0"/>
      <c r="B9" s="36"/>
      <c r="C9" s="37"/>
      <c r="D9" s="38"/>
      <c r="E9" s="38"/>
      <c r="F9" s="39"/>
      <c r="G9" s="39"/>
      <c r="H9" s="40" t="s">
        <v>8</v>
      </c>
      <c r="I9" s="41" t="s">
        <v>9</v>
      </c>
      <c r="J9" s="42" t="s">
        <v>10</v>
      </c>
      <c r="K9" s="43" t="s">
        <v>11</v>
      </c>
      <c r="L9" s="41" t="s">
        <v>12</v>
      </c>
      <c r="M9" s="41" t="s">
        <v>13</v>
      </c>
      <c r="N9" s="44"/>
      <c r="O9" s="45"/>
      <c r="P9" s="3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22.5" hidden="false" customHeight="true" outlineLevel="0" collapsed="false">
      <c r="A10" s="0"/>
      <c r="B10" s="36"/>
      <c r="C10" s="33" t="s">
        <v>14</v>
      </c>
      <c r="D10" s="46"/>
      <c r="E10" s="47"/>
      <c r="F10" s="48" t="n">
        <f aca="false">November!F10</f>
        <v>10</v>
      </c>
      <c r="G10" s="8"/>
      <c r="H10" s="49" t="s">
        <v>15</v>
      </c>
      <c r="I10" s="50" t="n">
        <f aca="false">$F$10/5</f>
        <v>2</v>
      </c>
      <c r="J10" s="51" t="n">
        <f aca="false">$F$10/5</f>
        <v>2</v>
      </c>
      <c r="K10" s="51" t="n">
        <f aca="false">$F$10/5</f>
        <v>2</v>
      </c>
      <c r="L10" s="51" t="n">
        <f aca="false">$F$10/5</f>
        <v>2</v>
      </c>
      <c r="M10" s="52" t="n">
        <f aca="false">$F$10/5</f>
        <v>2</v>
      </c>
      <c r="N10" s="53" t="s">
        <v>16</v>
      </c>
      <c r="O10" s="45"/>
      <c r="P10" s="3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22.5" hidden="false" customHeight="true" outlineLevel="0" collapsed="false">
      <c r="A11" s="0"/>
      <c r="B11" s="36"/>
      <c r="C11" s="54"/>
      <c r="D11" s="55"/>
      <c r="E11" s="55"/>
      <c r="F11" s="56"/>
      <c r="G11" s="56"/>
      <c r="H11" s="57" t="s">
        <v>17</v>
      </c>
      <c r="I11" s="58"/>
      <c r="J11" s="59"/>
      <c r="K11" s="59"/>
      <c r="L11" s="59"/>
      <c r="M11" s="60"/>
      <c r="N11" s="61" t="n">
        <f aca="false">SUM(I11:M11)</f>
        <v>0</v>
      </c>
      <c r="O11" s="45"/>
      <c r="P11" s="3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8.75" hidden="false" customHeight="true" outlineLevel="0" collapsed="false">
      <c r="A12" s="0"/>
      <c r="B12" s="36"/>
      <c r="C12" s="62" t="s">
        <v>18</v>
      </c>
      <c r="D12" s="20"/>
      <c r="E12" s="63"/>
      <c r="F12" s="64"/>
      <c r="G12" s="64"/>
      <c r="H12" s="0"/>
      <c r="I12" s="0"/>
      <c r="J12" s="0"/>
      <c r="K12" s="0"/>
      <c r="L12" s="0"/>
      <c r="M12" s="0"/>
      <c r="N12" s="0"/>
      <c r="O12" s="45"/>
      <c r="P12" s="3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5" hidden="false" customHeight="true" outlineLevel="0" collapsed="false">
      <c r="A13" s="0"/>
      <c r="B13" s="36"/>
      <c r="C13" s="65"/>
      <c r="D13" s="66"/>
      <c r="E13" s="67"/>
      <c r="F13" s="67"/>
      <c r="G13" s="68"/>
      <c r="H13" s="69" t="s">
        <v>19</v>
      </c>
      <c r="I13" s="70" t="s">
        <v>9</v>
      </c>
      <c r="J13" s="71" t="s">
        <v>10</v>
      </c>
      <c r="K13" s="72" t="s">
        <v>11</v>
      </c>
      <c r="L13" s="70" t="s">
        <v>12</v>
      </c>
      <c r="M13" s="70" t="s">
        <v>13</v>
      </c>
      <c r="N13" s="73"/>
      <c r="O13" s="45"/>
      <c r="P13" s="3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23.25" hidden="false" customHeight="true" outlineLevel="0" collapsed="false">
      <c r="A14" s="0"/>
      <c r="B14" s="36"/>
      <c r="C14" s="74" t="s">
        <v>20</v>
      </c>
      <c r="D14" s="75"/>
      <c r="E14" s="75"/>
      <c r="F14" s="76"/>
      <c r="G14" s="77"/>
      <c r="H14" s="78" t="s">
        <v>15</v>
      </c>
      <c r="I14" s="79" t="n">
        <f aca="false">$F$14/5</f>
        <v>0</v>
      </c>
      <c r="J14" s="80" t="n">
        <f aca="false">$F$14/5</f>
        <v>0</v>
      </c>
      <c r="K14" s="80" t="n">
        <f aca="false">$F$14/5</f>
        <v>0</v>
      </c>
      <c r="L14" s="80" t="n">
        <f aca="false">$F$14/5</f>
        <v>0</v>
      </c>
      <c r="M14" s="81" t="n">
        <f aca="false">$F$14/5</f>
        <v>0</v>
      </c>
      <c r="N14" s="82" t="s">
        <v>16</v>
      </c>
      <c r="O14" s="45"/>
      <c r="P14" s="3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22.5" hidden="false" customHeight="true" outlineLevel="0" collapsed="false">
      <c r="A15" s="0"/>
      <c r="B15" s="36"/>
      <c r="C15" s="83" t="s">
        <v>21</v>
      </c>
      <c r="D15" s="84"/>
      <c r="E15" s="85"/>
      <c r="F15" s="85"/>
      <c r="G15" s="86" t="n">
        <f aca="false">IF($E$15&lt;&gt;0,TRUE(),FALSE())</f>
        <v>0</v>
      </c>
      <c r="H15" s="87" t="s">
        <v>17</v>
      </c>
      <c r="I15" s="88"/>
      <c r="J15" s="89"/>
      <c r="K15" s="89"/>
      <c r="L15" s="89"/>
      <c r="M15" s="90"/>
      <c r="N15" s="91" t="n">
        <f aca="false">SUM(I15:M15)</f>
        <v>0</v>
      </c>
      <c r="O15" s="45"/>
      <c r="P15" s="3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5" hidden="false" customHeight="false" outlineLevel="0" collapsed="false">
      <c r="A16" s="0"/>
      <c r="B16" s="92"/>
      <c r="C16" s="93"/>
      <c r="D16" s="94"/>
      <c r="E16" s="94"/>
      <c r="F16" s="94"/>
      <c r="G16" s="94"/>
      <c r="H16" s="94"/>
      <c r="I16" s="94"/>
      <c r="J16" s="94"/>
      <c r="K16" s="95"/>
      <c r="L16" s="95"/>
      <c r="M16" s="95"/>
      <c r="N16" s="95"/>
      <c r="O16" s="95"/>
      <c r="P16" s="96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5" hidden="false" customHeight="false" outlineLevel="0" collapsed="false">
      <c r="A17" s="97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s="108" customFormat="true" ht="18.75" hidden="false" customHeight="true" outlineLevel="0" collapsed="false">
      <c r="A18" s="98"/>
      <c r="B18" s="99"/>
      <c r="C18" s="100" t="s">
        <v>22</v>
      </c>
      <c r="D18" s="100"/>
      <c r="E18" s="100"/>
      <c r="F18" s="101" t="s">
        <v>23</v>
      </c>
      <c r="G18" s="101"/>
      <c r="H18" s="101"/>
      <c r="I18" s="102" t="s">
        <v>24</v>
      </c>
      <c r="J18" s="102"/>
      <c r="K18" s="102"/>
      <c r="L18" s="102"/>
      <c r="M18" s="102"/>
      <c r="N18" s="102"/>
      <c r="O18" s="102"/>
      <c r="P18" s="102"/>
      <c r="Q18" s="103"/>
      <c r="R18" s="104"/>
      <c r="S18" s="104" t="s">
        <v>25</v>
      </c>
      <c r="T18" s="104" t="s">
        <v>26</v>
      </c>
      <c r="U18" s="104" t="s">
        <v>26</v>
      </c>
      <c r="V18" s="105" t="s">
        <v>27</v>
      </c>
      <c r="W18" s="105" t="s">
        <v>25</v>
      </c>
      <c r="X18" s="105" t="s">
        <v>25</v>
      </c>
      <c r="Y18" s="105"/>
      <c r="Z18" s="105"/>
      <c r="AA18" s="104"/>
      <c r="AB18" s="104"/>
      <c r="AC18" s="105"/>
      <c r="AD18" s="106"/>
      <c r="AE18" s="106"/>
      <c r="AF18" s="107"/>
      <c r="AG18" s="107"/>
      <c r="AH18" s="107"/>
    </row>
    <row r="19" customFormat="false" ht="18.75" hidden="false" customHeight="true" outlineLevel="0" collapsed="false">
      <c r="A19" s="109" t="n">
        <f aca="false">DATEVALUE(I2&amp;K2)</f>
        <v>43435</v>
      </c>
      <c r="B19" s="110" t="s">
        <v>28</v>
      </c>
      <c r="C19" s="111" t="s">
        <v>29</v>
      </c>
      <c r="D19" s="112" t="s">
        <v>30</v>
      </c>
      <c r="E19" s="113" t="s">
        <v>31</v>
      </c>
      <c r="F19" s="110" t="s">
        <v>32</v>
      </c>
      <c r="G19" s="114" t="s">
        <v>33</v>
      </c>
      <c r="H19" s="113" t="s">
        <v>34</v>
      </c>
      <c r="I19" s="114" t="s">
        <v>35</v>
      </c>
      <c r="J19" s="114" t="s">
        <v>36</v>
      </c>
      <c r="K19" s="114" t="s">
        <v>37</v>
      </c>
      <c r="L19" s="115" t="s">
        <v>38</v>
      </c>
      <c r="M19" s="115"/>
      <c r="N19" s="115"/>
      <c r="O19" s="115"/>
      <c r="P19" s="115"/>
      <c r="Q19" s="116"/>
      <c r="R19" s="117"/>
      <c r="S19" s="118" t="s">
        <v>39</v>
      </c>
      <c r="T19" s="118" t="s">
        <v>32</v>
      </c>
      <c r="U19" s="118" t="s">
        <v>33</v>
      </c>
      <c r="V19" s="26" t="s">
        <v>34</v>
      </c>
      <c r="W19" s="26" t="s">
        <v>40</v>
      </c>
      <c r="X19" s="26" t="s">
        <v>36</v>
      </c>
      <c r="Y19" s="26" t="s">
        <v>37</v>
      </c>
      <c r="Z19" s="119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20.25" hidden="false" customHeight="true" outlineLevel="0" collapsed="false">
      <c r="A20" s="120" t="str">
        <f aca="false">TEXT(B20,"TTTT")</f>
        <v>Samstag</v>
      </c>
      <c r="B20" s="121" t="n">
        <f aca="false">($A$19+ROW(B1)-1)*(MONTH($A$19+1)=MONTH($A$19))</f>
        <v>43435</v>
      </c>
      <c r="C20" s="122"/>
      <c r="D20" s="123"/>
      <c r="E20" s="124" t="str">
        <f aca="false">IF(OR(A20="Samstag",A20="Sonntag",C20="UU"),"", IF(C20="SV",D20, IF(OR($E$15="",B20&lt;$E$15),IF($N$11=0,HLOOKUP($A20,$I$9:$M$10,2,0),IF($N$11=$F$10,HLOOKUP($A20,$I$9:$M$11,3,0),"FEHLER")), IF($N$15=0,HLOOKUP($A20,$I$13:$M$14,2,0),IF($N$15=$F$14,HLOOKUP($A20,$I$13:$M$15,3,0),"FEHLER")))))</f>
        <v/>
      </c>
      <c r="F20" s="125"/>
      <c r="G20" s="125"/>
      <c r="H20" s="125"/>
      <c r="I20" s="126" t="n">
        <f aca="false">IF(OR(C20="K",C20="U",C20="F"),E20,IF(C20="SU",IF(H20="",D20,((V20-T20)-U20)+D20),IF(AND(H20="",E20=""),0,(V20-T20)-U20)))</f>
        <v>0</v>
      </c>
      <c r="J20" s="126" t="n">
        <f aca="false">IF(E20="",I20,I20-E20)</f>
        <v>0</v>
      </c>
      <c r="K20" s="127" t="n">
        <f aca="false">SUM($M$7,J20)</f>
        <v>-164</v>
      </c>
      <c r="L20" s="128"/>
      <c r="M20" s="128"/>
      <c r="N20" s="128"/>
      <c r="O20" s="128"/>
      <c r="P20" s="128"/>
      <c r="Q20" s="129" t="n">
        <f aca="false">IF($G$15=FALSE(),FALSE(),IF($B20&gt;=$E$15,TRUE(),FALSE()))</f>
        <v>0</v>
      </c>
      <c r="R20" s="0"/>
      <c r="S20" s="130" t="n">
        <f aca="false">IF(E20="",0,INT(E20)+((E20-INT(E20))/100*60))</f>
        <v>0</v>
      </c>
      <c r="T20" s="130" t="n">
        <f aca="false">IF(F20="",0,INT(F20)+((F20-INT(F20))*100/60))</f>
        <v>0</v>
      </c>
      <c r="U20" s="130" t="n">
        <f aca="false">IF(G20="",0,INT(G20)+((G20-INT(G20))*100/60))</f>
        <v>0</v>
      </c>
      <c r="V20" s="130" t="n">
        <f aca="false">IF(H20="",0,INT(H20)+((H20-INT(H20))*100/60))</f>
        <v>0</v>
      </c>
      <c r="W20" s="130" t="n">
        <f aca="false">IF(I20="","",INT(I20)+((I20-INT(I20))/100*60))</f>
        <v>0</v>
      </c>
      <c r="X20" s="130" t="n">
        <f aca="false">IF(J20="","",INT(J20)+((J20-INT(J20))/100*60))</f>
        <v>0</v>
      </c>
      <c r="Y20" s="130" t="n">
        <f aca="false">IF(K20="","",INT(K20)+((K20-INT(K20))/100*60))</f>
        <v>-164</v>
      </c>
      <c r="Z20" s="130"/>
      <c r="AA20" s="0"/>
      <c r="AB20" s="0"/>
      <c r="AC20" s="0"/>
      <c r="AD20" s="0"/>
      <c r="AE20" s="131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s="6" customFormat="true" ht="20.25" hidden="false" customHeight="true" outlineLevel="0" collapsed="false">
      <c r="A21" s="120" t="str">
        <f aca="false">TEXT(B21,"TTTT")</f>
        <v>Sonntag</v>
      </c>
      <c r="B21" s="132" t="n">
        <f aca="false">($A$19+ROW(B2)-1)*(MONTH(B20+1)=MONTH($A$19))</f>
        <v>43436</v>
      </c>
      <c r="C21" s="133"/>
      <c r="D21" s="134"/>
      <c r="E21" s="124" t="str">
        <f aca="false">IF(OR(A21="Samstag",A21="Sonntag",C21="UU"),"", IF(C21="SV",D21, IF(OR($E$15="",B21&lt;$E$15),IF($N$11=0,HLOOKUP($A21,$I$9:$M$10,2,0),IF($N$11=$F$10,HLOOKUP($A21,$I$9:$M$11,3,0),"FEHLER")), IF($N$15=0,HLOOKUP($A21,$I$13:$M$14,2,0),IF($N$15=$F$14,HLOOKUP($A21,$I$13:$M$15,3,0),"FEHLER")))))</f>
        <v/>
      </c>
      <c r="F21" s="125"/>
      <c r="G21" s="125"/>
      <c r="H21" s="125"/>
      <c r="I21" s="126" t="n">
        <f aca="false">IF(OR(C21="K",C21="U",C21="F"),E21,IF(C21="SU",IF(H21="",D21,((V21-T21)-U21)+D21),IF(AND(H21="",E21=""),0,(V21-T21)-U21)))</f>
        <v>0</v>
      </c>
      <c r="J21" s="126" t="n">
        <f aca="false">IF(E21="",I21,I21-E21)</f>
        <v>0</v>
      </c>
      <c r="K21" s="127" t="n">
        <f aca="false">SUM(K20,J21)</f>
        <v>-164</v>
      </c>
      <c r="L21" s="135"/>
      <c r="M21" s="135"/>
      <c r="N21" s="135"/>
      <c r="O21" s="135"/>
      <c r="P21" s="135"/>
      <c r="Q21" s="129" t="n">
        <f aca="false">IF($G$15=FALSE(),FALSE(),IF($B21&gt;=$E$15,TRUE(),FALSE()))</f>
        <v>0</v>
      </c>
      <c r="R21" s="129"/>
      <c r="S21" s="130" t="n">
        <f aca="false">IF(E21="",0,INT(E21)+((E21-INT(E21))/100*60))</f>
        <v>0</v>
      </c>
      <c r="T21" s="130" t="n">
        <f aca="false">IF(F21="",0,INT(F21)+((F21-INT(F21))*100/60))</f>
        <v>0</v>
      </c>
      <c r="U21" s="130" t="n">
        <f aca="false">IF(G21="",0,INT(G21)+((G21-INT(G21))*100/60))</f>
        <v>0</v>
      </c>
      <c r="V21" s="130" t="n">
        <f aca="false">IF(H21="",0,INT(H21)+((H21-INT(H21))*100/60))</f>
        <v>0</v>
      </c>
      <c r="W21" s="130" t="n">
        <f aca="false">IF(I21="","",INT(I21)+((I21-INT(I21))/100*60))</f>
        <v>0</v>
      </c>
      <c r="X21" s="130" t="n">
        <f aca="false">IF(J21="","",INT(J21)+((J21-INT(J21))/100*60))</f>
        <v>0</v>
      </c>
      <c r="Y21" s="130" t="n">
        <f aca="false">IF(K21="","",INT(K21)+((K21-INT(K21))/100*60))</f>
        <v>-164</v>
      </c>
      <c r="Z21" s="130"/>
      <c r="AA21" s="4"/>
      <c r="AB21" s="4"/>
      <c r="AC21" s="1"/>
      <c r="AD21" s="5"/>
      <c r="AE21" s="131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  <c r="BW21" s="7"/>
      <c r="BX21" s="7"/>
      <c r="BY21" s="7"/>
      <c r="BZ21" s="7"/>
      <c r="CA21" s="7"/>
      <c r="CB21" s="7"/>
      <c r="CC21" s="7"/>
      <c r="CD21" s="7"/>
      <c r="CE21" s="7"/>
      <c r="CF21" s="7"/>
      <c r="CG21" s="7"/>
      <c r="CH21" s="7"/>
      <c r="CI21" s="7"/>
      <c r="CJ21" s="7"/>
      <c r="CK21" s="7"/>
      <c r="CL21" s="7"/>
      <c r="CM21" s="7"/>
      <c r="CN21" s="7"/>
      <c r="CO21" s="7"/>
      <c r="CP21" s="7"/>
      <c r="CQ21" s="7"/>
      <c r="CR21" s="7"/>
      <c r="CS21" s="7"/>
      <c r="CT21" s="7"/>
      <c r="CU21" s="7"/>
      <c r="CV21" s="7"/>
      <c r="CW21" s="7"/>
      <c r="CX21" s="7"/>
      <c r="CY21" s="7"/>
      <c r="CZ21" s="7"/>
      <c r="DA21" s="7"/>
      <c r="DB21" s="7"/>
      <c r="DC21" s="7"/>
      <c r="DD21" s="7"/>
      <c r="DE21" s="7"/>
      <c r="DF21" s="7"/>
      <c r="DG21" s="7"/>
      <c r="DH21" s="7"/>
      <c r="DI21" s="7"/>
      <c r="DJ21" s="7"/>
      <c r="DK21" s="7"/>
      <c r="DL21" s="7"/>
      <c r="DM21" s="7"/>
      <c r="DN21" s="7"/>
      <c r="DO21" s="7"/>
      <c r="DP21" s="7"/>
      <c r="DQ21" s="7"/>
      <c r="DR21" s="7"/>
      <c r="DS21" s="7"/>
      <c r="DT21" s="7"/>
      <c r="DU21" s="7"/>
      <c r="DV21" s="7"/>
      <c r="DW21" s="7"/>
      <c r="DX21" s="7"/>
      <c r="DY21" s="7"/>
      <c r="DZ21" s="7"/>
      <c r="EA21" s="7"/>
      <c r="EB21" s="7"/>
      <c r="EC21" s="7"/>
      <c r="ED21" s="7"/>
      <c r="EE21" s="7"/>
      <c r="EF21" s="7"/>
      <c r="EG21" s="7"/>
      <c r="EH21" s="7"/>
      <c r="EI21" s="7"/>
      <c r="EJ21" s="7"/>
      <c r="EK21" s="7"/>
      <c r="EL21" s="7"/>
      <c r="EM21" s="7"/>
      <c r="EN21" s="7"/>
      <c r="EO21" s="7"/>
      <c r="EP21" s="7"/>
      <c r="EQ21" s="7"/>
      <c r="ER21" s="7"/>
      <c r="ES21" s="7"/>
      <c r="ET21" s="7"/>
      <c r="EU21" s="7"/>
      <c r="EV21" s="7"/>
      <c r="EW21" s="7"/>
      <c r="EX21" s="7"/>
      <c r="EY21" s="7"/>
      <c r="EZ21" s="7"/>
      <c r="FA21" s="7"/>
      <c r="FB21" s="7"/>
      <c r="FC21" s="7"/>
      <c r="FD21" s="7"/>
      <c r="FE21" s="7"/>
      <c r="FF21" s="7"/>
      <c r="FG21" s="7"/>
      <c r="FH21" s="7"/>
      <c r="FI21" s="7"/>
      <c r="FJ21" s="7"/>
      <c r="FK21" s="7"/>
      <c r="FL21" s="7"/>
      <c r="FM21" s="7"/>
      <c r="FN21" s="7"/>
      <c r="FO21" s="7"/>
      <c r="FP21" s="7"/>
      <c r="FQ21" s="7"/>
      <c r="FR21" s="7"/>
      <c r="FS21" s="7"/>
      <c r="FT21" s="7"/>
      <c r="FU21" s="7"/>
      <c r="FV21" s="7"/>
      <c r="FW21" s="7"/>
      <c r="FX21" s="7"/>
      <c r="FY21" s="7"/>
      <c r="FZ21" s="7"/>
      <c r="GA21" s="7"/>
      <c r="GB21" s="7"/>
      <c r="GC21" s="7"/>
      <c r="GD21" s="7"/>
      <c r="GE21" s="7"/>
      <c r="GF21" s="7"/>
      <c r="GG21" s="7"/>
      <c r="GH21" s="7"/>
      <c r="GI21" s="7"/>
      <c r="GJ21" s="7"/>
      <c r="GK21" s="7"/>
      <c r="GL21" s="7"/>
      <c r="GM21" s="7"/>
      <c r="GN21" s="7"/>
      <c r="GO21" s="7"/>
      <c r="GP21" s="7"/>
      <c r="GQ21" s="7"/>
      <c r="GR21" s="7"/>
      <c r="GS21" s="7"/>
      <c r="GT21" s="7"/>
      <c r="GU21" s="7"/>
      <c r="GV21" s="7"/>
      <c r="GW21" s="7"/>
      <c r="GX21" s="7"/>
      <c r="GY21" s="7"/>
      <c r="GZ21" s="7"/>
      <c r="HA21" s="7"/>
      <c r="HB21" s="7"/>
      <c r="HC21" s="7"/>
      <c r="HD21" s="7"/>
      <c r="HE21" s="7"/>
      <c r="HF21" s="7"/>
      <c r="HG21" s="7"/>
      <c r="HH21" s="7"/>
      <c r="HI21" s="7"/>
      <c r="HJ21" s="7"/>
      <c r="HK21" s="7"/>
      <c r="HL21" s="7"/>
      <c r="HM21" s="7"/>
      <c r="HN21" s="7"/>
      <c r="HO21" s="7"/>
      <c r="HP21" s="7"/>
      <c r="HQ21" s="7"/>
      <c r="HR21" s="7"/>
      <c r="HS21" s="7"/>
      <c r="HT21" s="7"/>
      <c r="HU21" s="7"/>
      <c r="HV21" s="7"/>
      <c r="HW21" s="7"/>
      <c r="HX21" s="7"/>
      <c r="HY21" s="7"/>
      <c r="HZ21" s="7"/>
      <c r="IA21" s="7"/>
      <c r="IB21" s="7"/>
      <c r="IC21" s="7"/>
      <c r="ID21" s="7"/>
      <c r="IE21" s="7"/>
      <c r="IF21" s="7"/>
      <c r="IG21" s="7"/>
      <c r="IH21" s="7"/>
      <c r="II21" s="7"/>
      <c r="IJ21" s="7"/>
      <c r="IK21" s="7"/>
      <c r="IL21" s="7"/>
      <c r="IM21" s="7"/>
      <c r="IN21" s="7"/>
      <c r="IO21" s="7"/>
      <c r="IP21" s="7"/>
      <c r="IQ21" s="7"/>
      <c r="IR21" s="7"/>
    </row>
    <row r="22" s="6" customFormat="true" ht="20.25" hidden="false" customHeight="true" outlineLevel="0" collapsed="false">
      <c r="A22" s="120" t="str">
        <f aca="false">TEXT(B22,"TTTT")</f>
        <v>Montag</v>
      </c>
      <c r="B22" s="132" t="n">
        <f aca="false">($A$19+ROW(B3)-1)*(MONTH(B21+1)=MONTH($A$19))</f>
        <v>43437</v>
      </c>
      <c r="C22" s="133"/>
      <c r="D22" s="134"/>
      <c r="E22" s="124" t="n">
        <f aca="false">IF(OR(A22="Samstag",A22="Sonntag",C22="UU"),"", IF(C22="SV",D22, IF(OR($E$15="",B22&lt;$E$15),IF($N$11=0,HLOOKUP($A22,$I$9:$M$10,2,0),IF($N$11=$F$10,HLOOKUP($A22,$I$9:$M$11,3,0),"FEHLER")), IF($N$15=0,HLOOKUP($A22,$I$13:$M$14,2,0),IF($N$15=$F$14,HLOOKUP($A22,$I$13:$M$15,3,0),"FEHLER")))))</f>
        <v>2</v>
      </c>
      <c r="F22" s="125"/>
      <c r="G22" s="125"/>
      <c r="H22" s="125"/>
      <c r="I22" s="126" t="n">
        <f aca="false">IF(OR(C22="K",C22="U",C22="F"),E22,IF(C22="SU",IF(H22="",D22,((V22-T22)-U22)+D22),IF(AND(H22="",E22=""),0,(V22-T22)-U22)))</f>
        <v>0</v>
      </c>
      <c r="J22" s="126" t="n">
        <f aca="false">IF(E22="",I22,I22-E22)</f>
        <v>-2</v>
      </c>
      <c r="K22" s="127" t="n">
        <f aca="false">SUM(K21,J22)</f>
        <v>-166</v>
      </c>
      <c r="L22" s="135"/>
      <c r="M22" s="135"/>
      <c r="N22" s="135"/>
      <c r="O22" s="135"/>
      <c r="P22" s="135"/>
      <c r="Q22" s="129" t="n">
        <f aca="false">IF($G$15=FALSE(),FALSE(),IF($B22&gt;=$E$15,TRUE(),FALSE()))</f>
        <v>0</v>
      </c>
      <c r="R22" s="129"/>
      <c r="S22" s="130" t="n">
        <f aca="false">IF(E22="",0,INT(E22)+((E22-INT(E22))/100*60))</f>
        <v>2</v>
      </c>
      <c r="T22" s="130" t="n">
        <f aca="false">IF(F22="",0,INT(F22)+((F22-INT(F22))*100/60))</f>
        <v>0</v>
      </c>
      <c r="U22" s="130" t="n">
        <f aca="false">IF(G22="",0,INT(G22)+((G22-INT(G22))*100/60))</f>
        <v>0</v>
      </c>
      <c r="V22" s="130" t="n">
        <f aca="false">IF(H22="",0,INT(H22)+((H22-INT(H22))*100/60))</f>
        <v>0</v>
      </c>
      <c r="W22" s="130" t="n">
        <f aca="false">IF(I22="","",INT(I22)+((I22-INT(I22))/100*60))</f>
        <v>0</v>
      </c>
      <c r="X22" s="130" t="n">
        <f aca="false">IF(J22="","",INT(J22)+((J22-INT(J22))/100*60))</f>
        <v>-2</v>
      </c>
      <c r="Y22" s="130" t="n">
        <f aca="false">IF(K22="","",INT(K22)+((K22-INT(K22))/100*60))</f>
        <v>-166</v>
      </c>
      <c r="Z22" s="130"/>
      <c r="AA22" s="4"/>
      <c r="AB22" s="4"/>
      <c r="AC22" s="1"/>
      <c r="AD22" s="5"/>
      <c r="AE22" s="131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7"/>
      <c r="BL22" s="7"/>
      <c r="BM22" s="7"/>
      <c r="BN22" s="7"/>
      <c r="BO22" s="7"/>
      <c r="BP22" s="7"/>
      <c r="BQ22" s="7"/>
      <c r="BR22" s="7"/>
      <c r="BS22" s="7"/>
      <c r="BT22" s="7"/>
      <c r="BU22" s="7"/>
      <c r="BV22" s="7"/>
      <c r="BW22" s="7"/>
      <c r="BX22" s="7"/>
      <c r="BY22" s="7"/>
      <c r="BZ22" s="7"/>
      <c r="CA22" s="7"/>
      <c r="CB22" s="7"/>
      <c r="CC22" s="7"/>
      <c r="CD22" s="7"/>
      <c r="CE22" s="7"/>
      <c r="CF22" s="7"/>
      <c r="CG22" s="7"/>
      <c r="CH22" s="7"/>
      <c r="CI22" s="7"/>
      <c r="CJ22" s="7"/>
      <c r="CK22" s="7"/>
      <c r="CL22" s="7"/>
      <c r="CM22" s="7"/>
      <c r="CN22" s="7"/>
      <c r="CO22" s="7"/>
      <c r="CP22" s="7"/>
      <c r="CQ22" s="7"/>
      <c r="CR22" s="7"/>
      <c r="CS22" s="7"/>
      <c r="CT22" s="7"/>
      <c r="CU22" s="7"/>
      <c r="CV22" s="7"/>
      <c r="CW22" s="7"/>
      <c r="CX22" s="7"/>
      <c r="CY22" s="7"/>
      <c r="CZ22" s="7"/>
      <c r="DA22" s="7"/>
      <c r="DB22" s="7"/>
      <c r="DC22" s="7"/>
      <c r="DD22" s="7"/>
      <c r="DE22" s="7"/>
      <c r="DF22" s="7"/>
      <c r="DG22" s="7"/>
      <c r="DH22" s="7"/>
      <c r="DI22" s="7"/>
      <c r="DJ22" s="7"/>
      <c r="DK22" s="7"/>
      <c r="DL22" s="7"/>
      <c r="DM22" s="7"/>
      <c r="DN22" s="7"/>
      <c r="DO22" s="7"/>
      <c r="DP22" s="7"/>
      <c r="DQ22" s="7"/>
      <c r="DR22" s="7"/>
      <c r="DS22" s="7"/>
      <c r="DT22" s="7"/>
      <c r="DU22" s="7"/>
      <c r="DV22" s="7"/>
      <c r="DW22" s="7"/>
      <c r="DX22" s="7"/>
      <c r="DY22" s="7"/>
      <c r="DZ22" s="7"/>
      <c r="EA22" s="7"/>
      <c r="EB22" s="7"/>
      <c r="EC22" s="7"/>
      <c r="ED22" s="7"/>
      <c r="EE22" s="7"/>
      <c r="EF22" s="7"/>
      <c r="EG22" s="7"/>
      <c r="EH22" s="7"/>
      <c r="EI22" s="7"/>
      <c r="EJ22" s="7"/>
      <c r="EK22" s="7"/>
      <c r="EL22" s="7"/>
      <c r="EM22" s="7"/>
      <c r="EN22" s="7"/>
      <c r="EO22" s="7"/>
      <c r="EP22" s="7"/>
      <c r="EQ22" s="7"/>
      <c r="ER22" s="7"/>
      <c r="ES22" s="7"/>
      <c r="ET22" s="7"/>
      <c r="EU22" s="7"/>
      <c r="EV22" s="7"/>
      <c r="EW22" s="7"/>
      <c r="EX22" s="7"/>
      <c r="EY22" s="7"/>
      <c r="EZ22" s="7"/>
      <c r="FA22" s="7"/>
      <c r="FB22" s="7"/>
      <c r="FC22" s="7"/>
      <c r="FD22" s="7"/>
      <c r="FE22" s="7"/>
      <c r="FF22" s="7"/>
      <c r="FG22" s="7"/>
      <c r="FH22" s="7"/>
      <c r="FI22" s="7"/>
      <c r="FJ22" s="7"/>
      <c r="FK22" s="7"/>
      <c r="FL22" s="7"/>
      <c r="FM22" s="7"/>
      <c r="FN22" s="7"/>
      <c r="FO22" s="7"/>
      <c r="FP22" s="7"/>
      <c r="FQ22" s="7"/>
      <c r="FR22" s="7"/>
      <c r="FS22" s="7"/>
      <c r="FT22" s="7"/>
      <c r="FU22" s="7"/>
      <c r="FV22" s="7"/>
      <c r="FW22" s="7"/>
      <c r="FX22" s="7"/>
      <c r="FY22" s="7"/>
      <c r="FZ22" s="7"/>
      <c r="GA22" s="7"/>
      <c r="GB22" s="7"/>
      <c r="GC22" s="7"/>
      <c r="GD22" s="7"/>
      <c r="GE22" s="7"/>
      <c r="GF22" s="7"/>
      <c r="GG22" s="7"/>
      <c r="GH22" s="7"/>
      <c r="GI22" s="7"/>
      <c r="GJ22" s="7"/>
      <c r="GK22" s="7"/>
      <c r="GL22" s="7"/>
      <c r="GM22" s="7"/>
      <c r="GN22" s="7"/>
      <c r="GO22" s="7"/>
      <c r="GP22" s="7"/>
      <c r="GQ22" s="7"/>
      <c r="GR22" s="7"/>
      <c r="GS22" s="7"/>
      <c r="GT22" s="7"/>
      <c r="GU22" s="7"/>
      <c r="GV22" s="7"/>
      <c r="GW22" s="7"/>
      <c r="GX22" s="7"/>
      <c r="GY22" s="7"/>
      <c r="GZ22" s="7"/>
      <c r="HA22" s="7"/>
      <c r="HB22" s="7"/>
      <c r="HC22" s="7"/>
      <c r="HD22" s="7"/>
      <c r="HE22" s="7"/>
      <c r="HF22" s="7"/>
      <c r="HG22" s="7"/>
      <c r="HH22" s="7"/>
      <c r="HI22" s="7"/>
      <c r="HJ22" s="7"/>
      <c r="HK22" s="7"/>
      <c r="HL22" s="7"/>
      <c r="HM22" s="7"/>
      <c r="HN22" s="7"/>
      <c r="HO22" s="7"/>
      <c r="HP22" s="7"/>
      <c r="HQ22" s="7"/>
      <c r="HR22" s="7"/>
      <c r="HS22" s="7"/>
      <c r="HT22" s="7"/>
      <c r="HU22" s="7"/>
      <c r="HV22" s="7"/>
      <c r="HW22" s="7"/>
      <c r="HX22" s="7"/>
      <c r="HY22" s="7"/>
      <c r="HZ22" s="7"/>
      <c r="IA22" s="7"/>
      <c r="IB22" s="7"/>
      <c r="IC22" s="7"/>
      <c r="ID22" s="7"/>
      <c r="IE22" s="7"/>
      <c r="IF22" s="7"/>
      <c r="IG22" s="7"/>
      <c r="IH22" s="7"/>
      <c r="II22" s="7"/>
      <c r="IJ22" s="7"/>
      <c r="IK22" s="7"/>
      <c r="IL22" s="7"/>
      <c r="IM22" s="7"/>
      <c r="IN22" s="7"/>
      <c r="IO22" s="7"/>
      <c r="IP22" s="7"/>
      <c r="IQ22" s="7"/>
      <c r="IR22" s="7"/>
    </row>
    <row r="23" s="6" customFormat="true" ht="20.25" hidden="false" customHeight="true" outlineLevel="0" collapsed="false">
      <c r="A23" s="120" t="str">
        <f aca="false">TEXT(B23,"TTTT")</f>
        <v>Dienstag</v>
      </c>
      <c r="B23" s="132" t="n">
        <f aca="false">($A$19+ROW(B4)-1)*(MONTH(B22+1)=MONTH($A$19))</f>
        <v>43438</v>
      </c>
      <c r="C23" s="133"/>
      <c r="D23" s="134"/>
      <c r="E23" s="124" t="n">
        <f aca="false">IF(OR(A23="Samstag",A23="Sonntag",C23="UU"),"", IF(C23="SV",D23, IF(OR($E$15="",B23&lt;$E$15),IF($N$11=0,HLOOKUP($A23,$I$9:$M$10,2,0),IF($N$11=$F$10,HLOOKUP($A23,$I$9:$M$11,3,0),"FEHLER")), IF($N$15=0,HLOOKUP($A23,$I$13:$M$14,2,0),IF($N$15=$F$14,HLOOKUP($A23,$I$13:$M$15,3,0),"FEHLER")))))</f>
        <v>2</v>
      </c>
      <c r="F23" s="125"/>
      <c r="G23" s="125"/>
      <c r="H23" s="125"/>
      <c r="I23" s="126" t="n">
        <f aca="false">IF(OR(C23="K",C23="U",C23="F"),E23,IF(C23="SU",IF(H23="",D23,((V23-T23)-U23)+D23),IF(AND(H23="",E23=""),0,(V23-T23)-U23)))</f>
        <v>0</v>
      </c>
      <c r="J23" s="126" t="n">
        <f aca="false">IF(E23="",I23,I23-E23)</f>
        <v>-2</v>
      </c>
      <c r="K23" s="127" t="n">
        <f aca="false">SUM(K22,J23)</f>
        <v>-168</v>
      </c>
      <c r="L23" s="135"/>
      <c r="M23" s="135"/>
      <c r="N23" s="135"/>
      <c r="O23" s="135"/>
      <c r="P23" s="135"/>
      <c r="Q23" s="129" t="n">
        <f aca="false">IF($G$15=FALSE(),FALSE(),IF($B23&gt;=$E$15,TRUE(),FALSE()))</f>
        <v>0</v>
      </c>
      <c r="R23" s="129"/>
      <c r="S23" s="130" t="n">
        <f aca="false">IF(E23="",0,INT(E23)+((E23-INT(E23))/100*60))</f>
        <v>2</v>
      </c>
      <c r="T23" s="130" t="n">
        <f aca="false">IF(F23="",0,INT(F23)+((F23-INT(F23))*100/60))</f>
        <v>0</v>
      </c>
      <c r="U23" s="130" t="n">
        <f aca="false">IF(G23="",0,INT(G23)+((G23-INT(G23))*100/60))</f>
        <v>0</v>
      </c>
      <c r="V23" s="130" t="n">
        <f aca="false">IF(H23="",0,INT(H23)+((H23-INT(H23))*100/60))</f>
        <v>0</v>
      </c>
      <c r="W23" s="130" t="n">
        <f aca="false">IF(I23="","",INT(I23)+((I23-INT(I23))/100*60))</f>
        <v>0</v>
      </c>
      <c r="X23" s="130" t="n">
        <f aca="false">IF(J23="","",INT(J23)+((J23-INT(J23))/100*60))</f>
        <v>-2</v>
      </c>
      <c r="Y23" s="130" t="n">
        <f aca="false">IF(K23="","",INT(K23)+((K23-INT(K23))/100*60))</f>
        <v>-168</v>
      </c>
      <c r="Z23" s="130"/>
      <c r="AA23" s="4"/>
      <c r="AB23" s="4"/>
      <c r="AC23" s="1"/>
      <c r="AD23" s="5"/>
      <c r="AE23" s="131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  <c r="BJ23" s="7"/>
      <c r="BK23" s="7"/>
      <c r="BL23" s="7"/>
      <c r="BM23" s="7"/>
      <c r="BN23" s="7"/>
      <c r="BO23" s="7"/>
      <c r="BP23" s="7"/>
      <c r="BQ23" s="7"/>
      <c r="BR23" s="7"/>
      <c r="BS23" s="7"/>
      <c r="BT23" s="7"/>
      <c r="BU23" s="7"/>
      <c r="BV23" s="7"/>
      <c r="BW23" s="7"/>
      <c r="BX23" s="7"/>
      <c r="BY23" s="7"/>
      <c r="BZ23" s="7"/>
      <c r="CA23" s="7"/>
      <c r="CB23" s="7"/>
      <c r="CC23" s="7"/>
      <c r="CD23" s="7"/>
      <c r="CE23" s="7"/>
      <c r="CF23" s="7"/>
      <c r="CG23" s="7"/>
      <c r="CH23" s="7"/>
      <c r="CI23" s="7"/>
      <c r="CJ23" s="7"/>
      <c r="CK23" s="7"/>
      <c r="CL23" s="7"/>
      <c r="CM23" s="7"/>
      <c r="CN23" s="7"/>
      <c r="CO23" s="7"/>
      <c r="CP23" s="7"/>
      <c r="CQ23" s="7"/>
      <c r="CR23" s="7"/>
      <c r="CS23" s="7"/>
      <c r="CT23" s="7"/>
      <c r="CU23" s="7"/>
      <c r="CV23" s="7"/>
      <c r="CW23" s="7"/>
      <c r="CX23" s="7"/>
      <c r="CY23" s="7"/>
      <c r="CZ23" s="7"/>
      <c r="DA23" s="7"/>
      <c r="DB23" s="7"/>
      <c r="DC23" s="7"/>
      <c r="DD23" s="7"/>
      <c r="DE23" s="7"/>
      <c r="DF23" s="7"/>
      <c r="DG23" s="7"/>
      <c r="DH23" s="7"/>
      <c r="DI23" s="7"/>
      <c r="DJ23" s="7"/>
      <c r="DK23" s="7"/>
      <c r="DL23" s="7"/>
      <c r="DM23" s="7"/>
      <c r="DN23" s="7"/>
      <c r="DO23" s="7"/>
      <c r="DP23" s="7"/>
      <c r="DQ23" s="7"/>
      <c r="DR23" s="7"/>
      <c r="DS23" s="7"/>
      <c r="DT23" s="7"/>
      <c r="DU23" s="7"/>
      <c r="DV23" s="7"/>
      <c r="DW23" s="7"/>
      <c r="DX23" s="7"/>
      <c r="DY23" s="7"/>
      <c r="DZ23" s="7"/>
      <c r="EA23" s="7"/>
      <c r="EB23" s="7"/>
      <c r="EC23" s="7"/>
      <c r="ED23" s="7"/>
      <c r="EE23" s="7"/>
      <c r="EF23" s="7"/>
      <c r="EG23" s="7"/>
      <c r="EH23" s="7"/>
      <c r="EI23" s="7"/>
      <c r="EJ23" s="7"/>
      <c r="EK23" s="7"/>
      <c r="EL23" s="7"/>
      <c r="EM23" s="7"/>
      <c r="EN23" s="7"/>
      <c r="EO23" s="7"/>
      <c r="EP23" s="7"/>
      <c r="EQ23" s="7"/>
      <c r="ER23" s="7"/>
      <c r="ES23" s="7"/>
      <c r="ET23" s="7"/>
      <c r="EU23" s="7"/>
      <c r="EV23" s="7"/>
      <c r="EW23" s="7"/>
      <c r="EX23" s="7"/>
      <c r="EY23" s="7"/>
      <c r="EZ23" s="7"/>
      <c r="FA23" s="7"/>
      <c r="FB23" s="7"/>
      <c r="FC23" s="7"/>
      <c r="FD23" s="7"/>
      <c r="FE23" s="7"/>
      <c r="FF23" s="7"/>
      <c r="FG23" s="7"/>
      <c r="FH23" s="7"/>
      <c r="FI23" s="7"/>
      <c r="FJ23" s="7"/>
      <c r="FK23" s="7"/>
      <c r="FL23" s="7"/>
      <c r="FM23" s="7"/>
      <c r="FN23" s="7"/>
      <c r="FO23" s="7"/>
      <c r="FP23" s="7"/>
      <c r="FQ23" s="7"/>
      <c r="FR23" s="7"/>
      <c r="FS23" s="7"/>
      <c r="FT23" s="7"/>
      <c r="FU23" s="7"/>
      <c r="FV23" s="7"/>
      <c r="FW23" s="7"/>
      <c r="FX23" s="7"/>
      <c r="FY23" s="7"/>
      <c r="FZ23" s="7"/>
      <c r="GA23" s="7"/>
      <c r="GB23" s="7"/>
      <c r="GC23" s="7"/>
      <c r="GD23" s="7"/>
      <c r="GE23" s="7"/>
      <c r="GF23" s="7"/>
      <c r="GG23" s="7"/>
      <c r="GH23" s="7"/>
      <c r="GI23" s="7"/>
      <c r="GJ23" s="7"/>
      <c r="GK23" s="7"/>
      <c r="GL23" s="7"/>
      <c r="GM23" s="7"/>
      <c r="GN23" s="7"/>
      <c r="GO23" s="7"/>
      <c r="GP23" s="7"/>
      <c r="GQ23" s="7"/>
      <c r="GR23" s="7"/>
      <c r="GS23" s="7"/>
      <c r="GT23" s="7"/>
      <c r="GU23" s="7"/>
      <c r="GV23" s="7"/>
      <c r="GW23" s="7"/>
      <c r="GX23" s="7"/>
      <c r="GY23" s="7"/>
      <c r="GZ23" s="7"/>
      <c r="HA23" s="7"/>
      <c r="HB23" s="7"/>
      <c r="HC23" s="7"/>
      <c r="HD23" s="7"/>
      <c r="HE23" s="7"/>
      <c r="HF23" s="7"/>
      <c r="HG23" s="7"/>
      <c r="HH23" s="7"/>
      <c r="HI23" s="7"/>
      <c r="HJ23" s="7"/>
      <c r="HK23" s="7"/>
      <c r="HL23" s="7"/>
      <c r="HM23" s="7"/>
      <c r="HN23" s="7"/>
      <c r="HO23" s="7"/>
      <c r="HP23" s="7"/>
      <c r="HQ23" s="7"/>
      <c r="HR23" s="7"/>
      <c r="HS23" s="7"/>
      <c r="HT23" s="7"/>
      <c r="HU23" s="7"/>
      <c r="HV23" s="7"/>
      <c r="HW23" s="7"/>
      <c r="HX23" s="7"/>
      <c r="HY23" s="7"/>
      <c r="HZ23" s="7"/>
      <c r="IA23" s="7"/>
      <c r="IB23" s="7"/>
      <c r="IC23" s="7"/>
      <c r="ID23" s="7"/>
      <c r="IE23" s="7"/>
      <c r="IF23" s="7"/>
      <c r="IG23" s="7"/>
      <c r="IH23" s="7"/>
      <c r="II23" s="7"/>
      <c r="IJ23" s="7"/>
      <c r="IK23" s="7"/>
      <c r="IL23" s="7"/>
      <c r="IM23" s="7"/>
      <c r="IN23" s="7"/>
      <c r="IO23" s="7"/>
      <c r="IP23" s="7"/>
      <c r="IQ23" s="7"/>
      <c r="IR23" s="7"/>
    </row>
    <row r="24" s="6" customFormat="true" ht="20.25" hidden="false" customHeight="true" outlineLevel="0" collapsed="false">
      <c r="A24" s="120" t="str">
        <f aca="false">TEXT(B24,"TTTT")</f>
        <v>Mittwoch</v>
      </c>
      <c r="B24" s="132" t="n">
        <f aca="false">($A$19+ROW(B5)-1)*(MONTH(B23+1)=MONTH($A$19))</f>
        <v>43439</v>
      </c>
      <c r="C24" s="133"/>
      <c r="D24" s="134"/>
      <c r="E24" s="124" t="n">
        <f aca="false">IF(OR(A24="Samstag",A24="Sonntag",C24="UU"),"", IF(C24="SV",D24, IF(OR($E$15="",B24&lt;$E$15),IF($N$11=0,HLOOKUP($A24,$I$9:$M$10,2,0),IF($N$11=$F$10,HLOOKUP($A24,$I$9:$M$11,3,0),"FEHLER")), IF($N$15=0,HLOOKUP($A24,$I$13:$M$14,2,0),IF($N$15=$F$14,HLOOKUP($A24,$I$13:$M$15,3,0),"FEHLER")))))</f>
        <v>2</v>
      </c>
      <c r="F24" s="125"/>
      <c r="G24" s="125"/>
      <c r="H24" s="125"/>
      <c r="I24" s="126" t="n">
        <f aca="false">IF(OR(C24="K",C24="U",C24="F"),E24,IF(C24="SU",IF(H24="",D24,((V24-T24)-U24)+D24),IF(AND(H24="",E24=""),0,(V24-T24)-U24)))</f>
        <v>0</v>
      </c>
      <c r="J24" s="126" t="n">
        <f aca="false">IF(E24="",I24,I24-E24)</f>
        <v>-2</v>
      </c>
      <c r="K24" s="127" t="n">
        <f aca="false">SUM(K23,J24)</f>
        <v>-170</v>
      </c>
      <c r="L24" s="135"/>
      <c r="M24" s="135"/>
      <c r="N24" s="135"/>
      <c r="O24" s="135"/>
      <c r="P24" s="135"/>
      <c r="Q24" s="129" t="n">
        <f aca="false">IF($G$15=FALSE(),FALSE(),IF($B24&gt;=$E$15,TRUE(),FALSE()))</f>
        <v>0</v>
      </c>
      <c r="R24" s="129"/>
      <c r="S24" s="130" t="n">
        <f aca="false">IF(E24="",0,INT(E24)+((E24-INT(E24))/100*60))</f>
        <v>2</v>
      </c>
      <c r="T24" s="130" t="n">
        <f aca="false">IF(F24="",0,INT(F24)+((F24-INT(F24))*100/60))</f>
        <v>0</v>
      </c>
      <c r="U24" s="130" t="n">
        <f aca="false">IF(G24="",0,INT(G24)+((G24-INT(G24))*100/60))</f>
        <v>0</v>
      </c>
      <c r="V24" s="130" t="n">
        <f aca="false">IF(H24="",0,INT(H24)+((H24-INT(H24))*100/60))</f>
        <v>0</v>
      </c>
      <c r="W24" s="130" t="n">
        <f aca="false">IF(I24="","",INT(I24)+((I24-INT(I24))/100*60))</f>
        <v>0</v>
      </c>
      <c r="X24" s="130" t="n">
        <f aca="false">IF(J24="","",INT(J24)+((J24-INT(J24))/100*60))</f>
        <v>-2</v>
      </c>
      <c r="Y24" s="130" t="n">
        <f aca="false">IF(K24="","",INT(K24)+((K24-INT(K24))/100*60))</f>
        <v>-170</v>
      </c>
      <c r="Z24" s="130"/>
      <c r="AA24" s="4"/>
      <c r="AB24" s="4"/>
      <c r="AC24" s="1"/>
      <c r="AD24" s="5"/>
      <c r="AE24" s="131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7"/>
      <c r="BL24" s="7"/>
      <c r="BM24" s="7"/>
      <c r="BN24" s="7"/>
      <c r="BO24" s="7"/>
      <c r="BP24" s="7"/>
      <c r="BQ24" s="7"/>
      <c r="BR24" s="7"/>
      <c r="BS24" s="7"/>
      <c r="BT24" s="7"/>
      <c r="BU24" s="7"/>
      <c r="BV24" s="7"/>
      <c r="BW24" s="7"/>
      <c r="BX24" s="7"/>
      <c r="BY24" s="7"/>
      <c r="BZ24" s="7"/>
      <c r="CA24" s="7"/>
      <c r="CB24" s="7"/>
      <c r="CC24" s="7"/>
      <c r="CD24" s="7"/>
      <c r="CE24" s="7"/>
      <c r="CF24" s="7"/>
      <c r="CG24" s="7"/>
      <c r="CH24" s="7"/>
      <c r="CI24" s="7"/>
      <c r="CJ24" s="7"/>
      <c r="CK24" s="7"/>
      <c r="CL24" s="7"/>
      <c r="CM24" s="7"/>
      <c r="CN24" s="7"/>
      <c r="CO24" s="7"/>
      <c r="CP24" s="7"/>
      <c r="CQ24" s="7"/>
      <c r="CR24" s="7"/>
      <c r="CS24" s="7"/>
      <c r="CT24" s="7"/>
      <c r="CU24" s="7"/>
      <c r="CV24" s="7"/>
      <c r="CW24" s="7"/>
      <c r="CX24" s="7"/>
      <c r="CY24" s="7"/>
      <c r="CZ24" s="7"/>
      <c r="DA24" s="7"/>
      <c r="DB24" s="7"/>
      <c r="DC24" s="7"/>
      <c r="DD24" s="7"/>
      <c r="DE24" s="7"/>
      <c r="DF24" s="7"/>
      <c r="DG24" s="7"/>
      <c r="DH24" s="7"/>
      <c r="DI24" s="7"/>
      <c r="DJ24" s="7"/>
      <c r="DK24" s="7"/>
      <c r="DL24" s="7"/>
      <c r="DM24" s="7"/>
      <c r="DN24" s="7"/>
      <c r="DO24" s="7"/>
      <c r="DP24" s="7"/>
      <c r="DQ24" s="7"/>
      <c r="DR24" s="7"/>
      <c r="DS24" s="7"/>
      <c r="DT24" s="7"/>
      <c r="DU24" s="7"/>
      <c r="DV24" s="7"/>
      <c r="DW24" s="7"/>
      <c r="DX24" s="7"/>
      <c r="DY24" s="7"/>
      <c r="DZ24" s="7"/>
      <c r="EA24" s="7"/>
      <c r="EB24" s="7"/>
      <c r="EC24" s="7"/>
      <c r="ED24" s="7"/>
      <c r="EE24" s="7"/>
      <c r="EF24" s="7"/>
      <c r="EG24" s="7"/>
      <c r="EH24" s="7"/>
      <c r="EI24" s="7"/>
      <c r="EJ24" s="7"/>
      <c r="EK24" s="7"/>
      <c r="EL24" s="7"/>
      <c r="EM24" s="7"/>
      <c r="EN24" s="7"/>
      <c r="EO24" s="7"/>
      <c r="EP24" s="7"/>
      <c r="EQ24" s="7"/>
      <c r="ER24" s="7"/>
      <c r="ES24" s="7"/>
      <c r="ET24" s="7"/>
      <c r="EU24" s="7"/>
      <c r="EV24" s="7"/>
      <c r="EW24" s="7"/>
      <c r="EX24" s="7"/>
      <c r="EY24" s="7"/>
      <c r="EZ24" s="7"/>
      <c r="FA24" s="7"/>
      <c r="FB24" s="7"/>
      <c r="FC24" s="7"/>
      <c r="FD24" s="7"/>
      <c r="FE24" s="7"/>
      <c r="FF24" s="7"/>
      <c r="FG24" s="7"/>
      <c r="FH24" s="7"/>
      <c r="FI24" s="7"/>
      <c r="FJ24" s="7"/>
      <c r="FK24" s="7"/>
      <c r="FL24" s="7"/>
      <c r="FM24" s="7"/>
      <c r="FN24" s="7"/>
      <c r="FO24" s="7"/>
      <c r="FP24" s="7"/>
      <c r="FQ24" s="7"/>
      <c r="FR24" s="7"/>
      <c r="FS24" s="7"/>
      <c r="FT24" s="7"/>
      <c r="FU24" s="7"/>
      <c r="FV24" s="7"/>
      <c r="FW24" s="7"/>
      <c r="FX24" s="7"/>
      <c r="FY24" s="7"/>
      <c r="FZ24" s="7"/>
      <c r="GA24" s="7"/>
      <c r="GB24" s="7"/>
      <c r="GC24" s="7"/>
      <c r="GD24" s="7"/>
      <c r="GE24" s="7"/>
      <c r="GF24" s="7"/>
      <c r="GG24" s="7"/>
      <c r="GH24" s="7"/>
      <c r="GI24" s="7"/>
      <c r="GJ24" s="7"/>
      <c r="GK24" s="7"/>
      <c r="GL24" s="7"/>
      <c r="GM24" s="7"/>
      <c r="GN24" s="7"/>
      <c r="GO24" s="7"/>
      <c r="GP24" s="7"/>
      <c r="GQ24" s="7"/>
      <c r="GR24" s="7"/>
      <c r="GS24" s="7"/>
      <c r="GT24" s="7"/>
      <c r="GU24" s="7"/>
      <c r="GV24" s="7"/>
      <c r="GW24" s="7"/>
      <c r="GX24" s="7"/>
      <c r="GY24" s="7"/>
      <c r="GZ24" s="7"/>
      <c r="HA24" s="7"/>
      <c r="HB24" s="7"/>
      <c r="HC24" s="7"/>
      <c r="HD24" s="7"/>
      <c r="HE24" s="7"/>
      <c r="HF24" s="7"/>
      <c r="HG24" s="7"/>
      <c r="HH24" s="7"/>
      <c r="HI24" s="7"/>
      <c r="HJ24" s="7"/>
      <c r="HK24" s="7"/>
      <c r="HL24" s="7"/>
      <c r="HM24" s="7"/>
      <c r="HN24" s="7"/>
      <c r="HO24" s="7"/>
      <c r="HP24" s="7"/>
      <c r="HQ24" s="7"/>
      <c r="HR24" s="7"/>
      <c r="HS24" s="7"/>
      <c r="HT24" s="7"/>
      <c r="HU24" s="7"/>
      <c r="HV24" s="7"/>
      <c r="HW24" s="7"/>
      <c r="HX24" s="7"/>
      <c r="HY24" s="7"/>
      <c r="HZ24" s="7"/>
      <c r="IA24" s="7"/>
      <c r="IB24" s="7"/>
      <c r="IC24" s="7"/>
      <c r="ID24" s="7"/>
      <c r="IE24" s="7"/>
      <c r="IF24" s="7"/>
      <c r="IG24" s="7"/>
      <c r="IH24" s="7"/>
      <c r="II24" s="7"/>
      <c r="IJ24" s="7"/>
      <c r="IK24" s="7"/>
      <c r="IL24" s="7"/>
      <c r="IM24" s="7"/>
      <c r="IN24" s="7"/>
      <c r="IO24" s="7"/>
      <c r="IP24" s="7"/>
      <c r="IQ24" s="7"/>
      <c r="IR24" s="7"/>
    </row>
    <row r="25" s="6" customFormat="true" ht="20.25" hidden="false" customHeight="true" outlineLevel="0" collapsed="false">
      <c r="A25" s="120" t="str">
        <f aca="false">TEXT(B25,"TTTT")</f>
        <v>Donnerstag</v>
      </c>
      <c r="B25" s="132" t="n">
        <f aca="false">($A$19+ROW(B6)-1)*(MONTH(B24+1)=MONTH($A$19))</f>
        <v>43440</v>
      </c>
      <c r="C25" s="133"/>
      <c r="D25" s="134"/>
      <c r="E25" s="124" t="n">
        <f aca="false">IF(OR(A25="Samstag",A25="Sonntag",C25="UU"),"", IF(C25="SV",D25, IF(OR($E$15="",B25&lt;$E$15),IF($N$11=0,HLOOKUP($A25,$I$9:$M$10,2,0),IF($N$11=$F$10,HLOOKUP($A25,$I$9:$M$11,3,0),"FEHLER")), IF($N$15=0,HLOOKUP($A25,$I$13:$M$14,2,0),IF($N$15=$F$14,HLOOKUP($A25,$I$13:$M$15,3,0),"FEHLER")))))</f>
        <v>2</v>
      </c>
      <c r="F25" s="125"/>
      <c r="G25" s="125"/>
      <c r="H25" s="125"/>
      <c r="I25" s="126" t="n">
        <f aca="false">IF(OR(C25="K",C25="U",C25="F"),E25,IF(C25="SU",IF(H25="",D25,((V25-T25)-U25)+D25),IF(AND(H25="",E25=""),0,(V25-T25)-U25)))</f>
        <v>0</v>
      </c>
      <c r="J25" s="126" t="n">
        <f aca="false">IF(E25="",I25,I25-E25)</f>
        <v>-2</v>
      </c>
      <c r="K25" s="127" t="n">
        <f aca="false">SUM(K24,J25)</f>
        <v>-172</v>
      </c>
      <c r="L25" s="135"/>
      <c r="M25" s="135"/>
      <c r="N25" s="135"/>
      <c r="O25" s="135"/>
      <c r="P25" s="135"/>
      <c r="Q25" s="129" t="n">
        <f aca="false">IF($G$15=FALSE(),FALSE(),IF($B25&gt;=$E$15,TRUE(),FALSE()))</f>
        <v>0</v>
      </c>
      <c r="R25" s="129"/>
      <c r="S25" s="130" t="n">
        <f aca="false">IF(E25="",0,INT(E25)+((E25-INT(E25))/100*60))</f>
        <v>2</v>
      </c>
      <c r="T25" s="130" t="n">
        <f aca="false">IF(F25="",0,INT(F25)+((F25-INT(F25))*100/60))</f>
        <v>0</v>
      </c>
      <c r="U25" s="130" t="n">
        <f aca="false">IF(G25="",0,INT(G25)+((G25-INT(G25))*100/60))</f>
        <v>0</v>
      </c>
      <c r="V25" s="130" t="n">
        <f aca="false">IF(H25="",0,INT(H25)+((H25-INT(H25))*100/60))</f>
        <v>0</v>
      </c>
      <c r="W25" s="130" t="n">
        <f aca="false">IF(I25="","",INT(I25)+((I25-INT(I25))/100*60))</f>
        <v>0</v>
      </c>
      <c r="X25" s="130" t="n">
        <f aca="false">IF(J25="","",INT(J25)+((J25-INT(J25))/100*60))</f>
        <v>-2</v>
      </c>
      <c r="Y25" s="130" t="n">
        <f aca="false">IF(K25="","",INT(K25)+((K25-INT(K25))/100*60))</f>
        <v>-172</v>
      </c>
      <c r="Z25" s="130"/>
      <c r="AA25" s="4"/>
      <c r="AB25" s="4"/>
      <c r="AC25" s="1"/>
      <c r="AD25" s="5"/>
      <c r="AE25" s="131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  <c r="BJ25" s="7"/>
      <c r="BK25" s="7"/>
      <c r="BL25" s="7"/>
      <c r="BM25" s="7"/>
      <c r="BN25" s="7"/>
      <c r="BO25" s="7"/>
      <c r="BP25" s="7"/>
      <c r="BQ25" s="7"/>
      <c r="BR25" s="7"/>
      <c r="BS25" s="7"/>
      <c r="BT25" s="7"/>
      <c r="BU25" s="7"/>
      <c r="BV25" s="7"/>
      <c r="BW25" s="7"/>
      <c r="BX25" s="7"/>
      <c r="BY25" s="7"/>
      <c r="BZ25" s="7"/>
      <c r="CA25" s="7"/>
      <c r="CB25" s="7"/>
      <c r="CC25" s="7"/>
      <c r="CD25" s="7"/>
      <c r="CE25" s="7"/>
      <c r="CF25" s="7"/>
      <c r="CG25" s="7"/>
      <c r="CH25" s="7"/>
      <c r="CI25" s="7"/>
      <c r="CJ25" s="7"/>
      <c r="CK25" s="7"/>
      <c r="CL25" s="7"/>
      <c r="CM25" s="7"/>
      <c r="CN25" s="7"/>
      <c r="CO25" s="7"/>
      <c r="CP25" s="7"/>
      <c r="CQ25" s="7"/>
      <c r="CR25" s="7"/>
      <c r="CS25" s="7"/>
      <c r="CT25" s="7"/>
      <c r="CU25" s="7"/>
      <c r="CV25" s="7"/>
      <c r="CW25" s="7"/>
      <c r="CX25" s="7"/>
      <c r="CY25" s="7"/>
      <c r="CZ25" s="7"/>
      <c r="DA25" s="7"/>
      <c r="DB25" s="7"/>
      <c r="DC25" s="7"/>
      <c r="DD25" s="7"/>
      <c r="DE25" s="7"/>
      <c r="DF25" s="7"/>
      <c r="DG25" s="7"/>
      <c r="DH25" s="7"/>
      <c r="DI25" s="7"/>
      <c r="DJ25" s="7"/>
      <c r="DK25" s="7"/>
      <c r="DL25" s="7"/>
      <c r="DM25" s="7"/>
      <c r="DN25" s="7"/>
      <c r="DO25" s="7"/>
      <c r="DP25" s="7"/>
      <c r="DQ25" s="7"/>
      <c r="DR25" s="7"/>
      <c r="DS25" s="7"/>
      <c r="DT25" s="7"/>
      <c r="DU25" s="7"/>
      <c r="DV25" s="7"/>
      <c r="DW25" s="7"/>
      <c r="DX25" s="7"/>
      <c r="DY25" s="7"/>
      <c r="DZ25" s="7"/>
      <c r="EA25" s="7"/>
      <c r="EB25" s="7"/>
      <c r="EC25" s="7"/>
      <c r="ED25" s="7"/>
      <c r="EE25" s="7"/>
      <c r="EF25" s="7"/>
      <c r="EG25" s="7"/>
      <c r="EH25" s="7"/>
      <c r="EI25" s="7"/>
      <c r="EJ25" s="7"/>
      <c r="EK25" s="7"/>
      <c r="EL25" s="7"/>
      <c r="EM25" s="7"/>
      <c r="EN25" s="7"/>
      <c r="EO25" s="7"/>
      <c r="EP25" s="7"/>
      <c r="EQ25" s="7"/>
      <c r="ER25" s="7"/>
      <c r="ES25" s="7"/>
      <c r="ET25" s="7"/>
      <c r="EU25" s="7"/>
      <c r="EV25" s="7"/>
      <c r="EW25" s="7"/>
      <c r="EX25" s="7"/>
      <c r="EY25" s="7"/>
      <c r="EZ25" s="7"/>
      <c r="FA25" s="7"/>
      <c r="FB25" s="7"/>
      <c r="FC25" s="7"/>
      <c r="FD25" s="7"/>
      <c r="FE25" s="7"/>
      <c r="FF25" s="7"/>
      <c r="FG25" s="7"/>
      <c r="FH25" s="7"/>
      <c r="FI25" s="7"/>
      <c r="FJ25" s="7"/>
      <c r="FK25" s="7"/>
      <c r="FL25" s="7"/>
      <c r="FM25" s="7"/>
      <c r="FN25" s="7"/>
      <c r="FO25" s="7"/>
      <c r="FP25" s="7"/>
      <c r="FQ25" s="7"/>
      <c r="FR25" s="7"/>
      <c r="FS25" s="7"/>
      <c r="FT25" s="7"/>
      <c r="FU25" s="7"/>
      <c r="FV25" s="7"/>
      <c r="FW25" s="7"/>
      <c r="FX25" s="7"/>
      <c r="FY25" s="7"/>
      <c r="FZ25" s="7"/>
      <c r="GA25" s="7"/>
      <c r="GB25" s="7"/>
      <c r="GC25" s="7"/>
      <c r="GD25" s="7"/>
      <c r="GE25" s="7"/>
      <c r="GF25" s="7"/>
      <c r="GG25" s="7"/>
      <c r="GH25" s="7"/>
      <c r="GI25" s="7"/>
      <c r="GJ25" s="7"/>
      <c r="GK25" s="7"/>
      <c r="GL25" s="7"/>
      <c r="GM25" s="7"/>
      <c r="GN25" s="7"/>
      <c r="GO25" s="7"/>
      <c r="GP25" s="7"/>
      <c r="GQ25" s="7"/>
      <c r="GR25" s="7"/>
      <c r="GS25" s="7"/>
      <c r="GT25" s="7"/>
      <c r="GU25" s="7"/>
      <c r="GV25" s="7"/>
      <c r="GW25" s="7"/>
      <c r="GX25" s="7"/>
      <c r="GY25" s="7"/>
      <c r="GZ25" s="7"/>
      <c r="HA25" s="7"/>
      <c r="HB25" s="7"/>
      <c r="HC25" s="7"/>
      <c r="HD25" s="7"/>
      <c r="HE25" s="7"/>
      <c r="HF25" s="7"/>
      <c r="HG25" s="7"/>
      <c r="HH25" s="7"/>
      <c r="HI25" s="7"/>
      <c r="HJ25" s="7"/>
      <c r="HK25" s="7"/>
      <c r="HL25" s="7"/>
      <c r="HM25" s="7"/>
      <c r="HN25" s="7"/>
      <c r="HO25" s="7"/>
      <c r="HP25" s="7"/>
      <c r="HQ25" s="7"/>
      <c r="HR25" s="7"/>
      <c r="HS25" s="7"/>
      <c r="HT25" s="7"/>
      <c r="HU25" s="7"/>
      <c r="HV25" s="7"/>
      <c r="HW25" s="7"/>
      <c r="HX25" s="7"/>
      <c r="HY25" s="7"/>
      <c r="HZ25" s="7"/>
      <c r="IA25" s="7"/>
      <c r="IB25" s="7"/>
      <c r="IC25" s="7"/>
      <c r="ID25" s="7"/>
      <c r="IE25" s="7"/>
      <c r="IF25" s="7"/>
      <c r="IG25" s="7"/>
      <c r="IH25" s="7"/>
      <c r="II25" s="7"/>
      <c r="IJ25" s="7"/>
      <c r="IK25" s="7"/>
      <c r="IL25" s="7"/>
      <c r="IM25" s="7"/>
      <c r="IN25" s="7"/>
      <c r="IO25" s="7"/>
      <c r="IP25" s="7"/>
      <c r="IQ25" s="7"/>
      <c r="IR25" s="7"/>
    </row>
    <row r="26" s="6" customFormat="true" ht="20.25" hidden="false" customHeight="true" outlineLevel="0" collapsed="false">
      <c r="A26" s="120" t="str">
        <f aca="false">TEXT(B26,"TTTT")</f>
        <v>Freitag</v>
      </c>
      <c r="B26" s="132" t="n">
        <f aca="false">($A$19+ROW(B7)-1)*(MONTH(B25+1)=MONTH($A$19))</f>
        <v>43441</v>
      </c>
      <c r="C26" s="133"/>
      <c r="D26" s="134"/>
      <c r="E26" s="124" t="n">
        <f aca="false">IF(OR(A26="Samstag",A26="Sonntag",C26="UU"),"", IF(C26="SV",D26, IF(OR($E$15="",B26&lt;$E$15),IF($N$11=0,HLOOKUP($A26,$I$9:$M$10,2,0),IF($N$11=$F$10,HLOOKUP($A26,$I$9:$M$11,3,0),"FEHLER")), IF($N$15=0,HLOOKUP($A26,$I$13:$M$14,2,0),IF($N$15=$F$14,HLOOKUP($A26,$I$13:$M$15,3,0),"FEHLER")))))</f>
        <v>2</v>
      </c>
      <c r="F26" s="125"/>
      <c r="G26" s="125"/>
      <c r="H26" s="125"/>
      <c r="I26" s="126" t="n">
        <f aca="false">IF(OR(C26="K",C26="U",C26="F"),E26,IF(C26="SU",IF(H26="",D26,((V26-T26)-U26)+D26),IF(AND(H26="",E26=""),0,(V26-T26)-U26)))</f>
        <v>0</v>
      </c>
      <c r="J26" s="126" t="n">
        <f aca="false">IF(E26="",I26,I26-E26)</f>
        <v>-2</v>
      </c>
      <c r="K26" s="127" t="n">
        <f aca="false">SUM(K25,J26)</f>
        <v>-174</v>
      </c>
      <c r="L26" s="135"/>
      <c r="M26" s="135"/>
      <c r="N26" s="135"/>
      <c r="O26" s="135"/>
      <c r="P26" s="135"/>
      <c r="Q26" s="129" t="n">
        <f aca="false">IF($G$15=FALSE(),FALSE(),IF($B26&gt;=$E$15,TRUE(),FALSE()))</f>
        <v>0</v>
      </c>
      <c r="R26" s="129"/>
      <c r="S26" s="130" t="n">
        <f aca="false">IF(E26="",0,INT(E26)+((E26-INT(E26))/100*60))</f>
        <v>2</v>
      </c>
      <c r="T26" s="130" t="n">
        <f aca="false">IF(F26="",0,INT(F26)+((F26-INT(F26))*100/60))</f>
        <v>0</v>
      </c>
      <c r="U26" s="130" t="n">
        <f aca="false">IF(G26="",0,INT(G26)+((G26-INT(G26))*100/60))</f>
        <v>0</v>
      </c>
      <c r="V26" s="130" t="n">
        <f aca="false">IF(H26="",0,INT(H26)+((H26-INT(H26))*100/60))</f>
        <v>0</v>
      </c>
      <c r="W26" s="130" t="n">
        <f aca="false">IF(I26="","",INT(I26)+((I26-INT(I26))/100*60))</f>
        <v>0</v>
      </c>
      <c r="X26" s="130" t="n">
        <f aca="false">IF(J26="","",INT(J26)+((J26-INT(J26))/100*60))</f>
        <v>-2</v>
      </c>
      <c r="Y26" s="130" t="n">
        <f aca="false">IF(K26="","",INT(K26)+((K26-INT(K26))/100*60))</f>
        <v>-174</v>
      </c>
      <c r="Z26" s="130"/>
      <c r="AA26" s="4"/>
      <c r="AB26" s="4"/>
      <c r="AC26" s="1"/>
      <c r="AD26" s="5"/>
      <c r="AE26" s="131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7"/>
      <c r="BP26" s="7"/>
      <c r="BQ26" s="7"/>
      <c r="BR26" s="7"/>
      <c r="BS26" s="7"/>
      <c r="BT26" s="7"/>
      <c r="BU26" s="7"/>
      <c r="BV26" s="7"/>
      <c r="BW26" s="7"/>
      <c r="BX26" s="7"/>
      <c r="BY26" s="7"/>
      <c r="BZ26" s="7"/>
      <c r="CA26" s="7"/>
      <c r="CB26" s="7"/>
      <c r="CC26" s="7"/>
      <c r="CD26" s="7"/>
      <c r="CE26" s="7"/>
      <c r="CF26" s="7"/>
      <c r="CG26" s="7"/>
      <c r="CH26" s="7"/>
      <c r="CI26" s="7"/>
      <c r="CJ26" s="7"/>
      <c r="CK26" s="7"/>
      <c r="CL26" s="7"/>
      <c r="CM26" s="7"/>
      <c r="CN26" s="7"/>
      <c r="CO26" s="7"/>
      <c r="CP26" s="7"/>
      <c r="CQ26" s="7"/>
      <c r="CR26" s="7"/>
      <c r="CS26" s="7"/>
      <c r="CT26" s="7"/>
      <c r="CU26" s="7"/>
      <c r="CV26" s="7"/>
      <c r="CW26" s="7"/>
      <c r="CX26" s="7"/>
      <c r="CY26" s="7"/>
      <c r="CZ26" s="7"/>
      <c r="DA26" s="7"/>
      <c r="DB26" s="7"/>
      <c r="DC26" s="7"/>
      <c r="DD26" s="7"/>
      <c r="DE26" s="7"/>
      <c r="DF26" s="7"/>
      <c r="DG26" s="7"/>
      <c r="DH26" s="7"/>
      <c r="DI26" s="7"/>
      <c r="DJ26" s="7"/>
      <c r="DK26" s="7"/>
      <c r="DL26" s="7"/>
      <c r="DM26" s="7"/>
      <c r="DN26" s="7"/>
      <c r="DO26" s="7"/>
      <c r="DP26" s="7"/>
      <c r="DQ26" s="7"/>
      <c r="DR26" s="7"/>
      <c r="DS26" s="7"/>
      <c r="DT26" s="7"/>
      <c r="DU26" s="7"/>
      <c r="DV26" s="7"/>
      <c r="DW26" s="7"/>
      <c r="DX26" s="7"/>
      <c r="DY26" s="7"/>
      <c r="DZ26" s="7"/>
      <c r="EA26" s="7"/>
      <c r="EB26" s="7"/>
      <c r="EC26" s="7"/>
      <c r="ED26" s="7"/>
      <c r="EE26" s="7"/>
      <c r="EF26" s="7"/>
      <c r="EG26" s="7"/>
      <c r="EH26" s="7"/>
      <c r="EI26" s="7"/>
      <c r="EJ26" s="7"/>
      <c r="EK26" s="7"/>
      <c r="EL26" s="7"/>
      <c r="EM26" s="7"/>
      <c r="EN26" s="7"/>
      <c r="EO26" s="7"/>
      <c r="EP26" s="7"/>
      <c r="EQ26" s="7"/>
      <c r="ER26" s="7"/>
      <c r="ES26" s="7"/>
      <c r="ET26" s="7"/>
      <c r="EU26" s="7"/>
      <c r="EV26" s="7"/>
      <c r="EW26" s="7"/>
      <c r="EX26" s="7"/>
      <c r="EY26" s="7"/>
      <c r="EZ26" s="7"/>
      <c r="FA26" s="7"/>
      <c r="FB26" s="7"/>
      <c r="FC26" s="7"/>
      <c r="FD26" s="7"/>
      <c r="FE26" s="7"/>
      <c r="FF26" s="7"/>
      <c r="FG26" s="7"/>
      <c r="FH26" s="7"/>
      <c r="FI26" s="7"/>
      <c r="FJ26" s="7"/>
      <c r="FK26" s="7"/>
      <c r="FL26" s="7"/>
      <c r="FM26" s="7"/>
      <c r="FN26" s="7"/>
      <c r="FO26" s="7"/>
      <c r="FP26" s="7"/>
      <c r="FQ26" s="7"/>
      <c r="FR26" s="7"/>
      <c r="FS26" s="7"/>
      <c r="FT26" s="7"/>
      <c r="FU26" s="7"/>
      <c r="FV26" s="7"/>
      <c r="FW26" s="7"/>
      <c r="FX26" s="7"/>
      <c r="FY26" s="7"/>
      <c r="FZ26" s="7"/>
      <c r="GA26" s="7"/>
      <c r="GB26" s="7"/>
      <c r="GC26" s="7"/>
      <c r="GD26" s="7"/>
      <c r="GE26" s="7"/>
      <c r="GF26" s="7"/>
      <c r="GG26" s="7"/>
      <c r="GH26" s="7"/>
      <c r="GI26" s="7"/>
      <c r="GJ26" s="7"/>
      <c r="GK26" s="7"/>
      <c r="GL26" s="7"/>
      <c r="GM26" s="7"/>
      <c r="GN26" s="7"/>
      <c r="GO26" s="7"/>
      <c r="GP26" s="7"/>
      <c r="GQ26" s="7"/>
      <c r="GR26" s="7"/>
      <c r="GS26" s="7"/>
      <c r="GT26" s="7"/>
      <c r="GU26" s="7"/>
      <c r="GV26" s="7"/>
      <c r="GW26" s="7"/>
      <c r="GX26" s="7"/>
      <c r="GY26" s="7"/>
      <c r="GZ26" s="7"/>
      <c r="HA26" s="7"/>
      <c r="HB26" s="7"/>
      <c r="HC26" s="7"/>
      <c r="HD26" s="7"/>
      <c r="HE26" s="7"/>
      <c r="HF26" s="7"/>
      <c r="HG26" s="7"/>
      <c r="HH26" s="7"/>
      <c r="HI26" s="7"/>
      <c r="HJ26" s="7"/>
      <c r="HK26" s="7"/>
      <c r="HL26" s="7"/>
      <c r="HM26" s="7"/>
      <c r="HN26" s="7"/>
      <c r="HO26" s="7"/>
      <c r="HP26" s="7"/>
      <c r="HQ26" s="7"/>
      <c r="HR26" s="7"/>
      <c r="HS26" s="7"/>
      <c r="HT26" s="7"/>
      <c r="HU26" s="7"/>
      <c r="HV26" s="7"/>
      <c r="HW26" s="7"/>
      <c r="HX26" s="7"/>
      <c r="HY26" s="7"/>
      <c r="HZ26" s="7"/>
      <c r="IA26" s="7"/>
      <c r="IB26" s="7"/>
      <c r="IC26" s="7"/>
      <c r="ID26" s="7"/>
      <c r="IE26" s="7"/>
      <c r="IF26" s="7"/>
      <c r="IG26" s="7"/>
      <c r="IH26" s="7"/>
      <c r="II26" s="7"/>
      <c r="IJ26" s="7"/>
      <c r="IK26" s="7"/>
      <c r="IL26" s="7"/>
      <c r="IM26" s="7"/>
      <c r="IN26" s="7"/>
      <c r="IO26" s="7"/>
      <c r="IP26" s="7"/>
      <c r="IQ26" s="7"/>
      <c r="IR26" s="7"/>
    </row>
    <row r="27" s="6" customFormat="true" ht="20.25" hidden="false" customHeight="true" outlineLevel="0" collapsed="false">
      <c r="A27" s="120" t="str">
        <f aca="false">TEXT(B27,"TTTT")</f>
        <v>Samstag</v>
      </c>
      <c r="B27" s="132" t="n">
        <f aca="false">($A$19+ROW(B8)-1)*(MONTH(B26+1)=MONTH($A$19))</f>
        <v>43442</v>
      </c>
      <c r="C27" s="133"/>
      <c r="D27" s="134"/>
      <c r="E27" s="124" t="str">
        <f aca="false">IF(OR(A27="Samstag",A27="Sonntag",C27="UU"),"", IF(C27="SV",D27, IF(OR($E$15="",B27&lt;$E$15),IF($N$11=0,HLOOKUP($A27,$I$9:$M$10,2,0),IF($N$11=$F$10,HLOOKUP($A27,$I$9:$M$11,3,0),"FEHLER")), IF($N$15=0,HLOOKUP($A27,$I$13:$M$14,2,0),IF($N$15=$F$14,HLOOKUP($A27,$I$13:$M$15,3,0),"FEHLER")))))</f>
        <v/>
      </c>
      <c r="F27" s="125"/>
      <c r="G27" s="125"/>
      <c r="H27" s="125"/>
      <c r="I27" s="126" t="n">
        <f aca="false">IF(OR(C27="K",C27="U",C27="F"),E27,IF(C27="SU",IF(H27="",D27,((V27-T27)-U27)+D27),IF(AND(H27="",E27=""),0,(V27-T27)-U27)))</f>
        <v>0</v>
      </c>
      <c r="J27" s="126" t="n">
        <f aca="false">IF(E27="",I27,I27-E27)</f>
        <v>0</v>
      </c>
      <c r="K27" s="127" t="n">
        <f aca="false">SUM(K26,J27)</f>
        <v>-174</v>
      </c>
      <c r="L27" s="135"/>
      <c r="M27" s="135"/>
      <c r="N27" s="135"/>
      <c r="O27" s="135"/>
      <c r="P27" s="135"/>
      <c r="Q27" s="129" t="n">
        <f aca="false">IF($G$15=FALSE(),FALSE(),IF($B27&gt;=$E$15,TRUE(),FALSE()))</f>
        <v>0</v>
      </c>
      <c r="R27" s="129"/>
      <c r="S27" s="130" t="n">
        <f aca="false">IF(E27="",0,INT(E27)+((E27-INT(E27))/100*60))</f>
        <v>0</v>
      </c>
      <c r="T27" s="130" t="n">
        <f aca="false">IF(F27="",0,INT(F27)+((F27-INT(F27))*100/60))</f>
        <v>0</v>
      </c>
      <c r="U27" s="130" t="n">
        <f aca="false">IF(G27="",0,INT(G27)+((G27-INT(G27))*100/60))</f>
        <v>0</v>
      </c>
      <c r="V27" s="130" t="n">
        <f aca="false">IF(H27="",0,INT(H27)+((H27-INT(H27))*100/60))</f>
        <v>0</v>
      </c>
      <c r="W27" s="130" t="n">
        <f aca="false">IF(I27="","",INT(I27)+((I27-INT(I27))/100*60))</f>
        <v>0</v>
      </c>
      <c r="X27" s="130" t="n">
        <f aca="false">IF(J27="","",INT(J27)+((J27-INT(J27))/100*60))</f>
        <v>0</v>
      </c>
      <c r="Y27" s="130" t="n">
        <f aca="false">IF(K27="","",INT(K27)+((K27-INT(K27))/100*60))</f>
        <v>-174</v>
      </c>
      <c r="Z27" s="130"/>
      <c r="AA27" s="4"/>
      <c r="AB27" s="4"/>
      <c r="AC27" s="1"/>
      <c r="AD27" s="5"/>
      <c r="AE27" s="131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  <c r="BJ27" s="7"/>
      <c r="BK27" s="7"/>
      <c r="BL27" s="7"/>
      <c r="BM27" s="7"/>
      <c r="BN27" s="7"/>
      <c r="BO27" s="7"/>
      <c r="BP27" s="7"/>
      <c r="BQ27" s="7"/>
      <c r="BR27" s="7"/>
      <c r="BS27" s="7"/>
      <c r="BT27" s="7"/>
      <c r="BU27" s="7"/>
      <c r="BV27" s="7"/>
      <c r="BW27" s="7"/>
      <c r="BX27" s="7"/>
      <c r="BY27" s="7"/>
      <c r="BZ27" s="7"/>
      <c r="CA27" s="7"/>
      <c r="CB27" s="7"/>
      <c r="CC27" s="7"/>
      <c r="CD27" s="7"/>
      <c r="CE27" s="7"/>
      <c r="CF27" s="7"/>
      <c r="CG27" s="7"/>
      <c r="CH27" s="7"/>
      <c r="CI27" s="7"/>
      <c r="CJ27" s="7"/>
      <c r="CK27" s="7"/>
      <c r="CL27" s="7"/>
      <c r="CM27" s="7"/>
      <c r="CN27" s="7"/>
      <c r="CO27" s="7"/>
      <c r="CP27" s="7"/>
      <c r="CQ27" s="7"/>
      <c r="CR27" s="7"/>
      <c r="CS27" s="7"/>
      <c r="CT27" s="7"/>
      <c r="CU27" s="7"/>
      <c r="CV27" s="7"/>
      <c r="CW27" s="7"/>
      <c r="CX27" s="7"/>
      <c r="CY27" s="7"/>
      <c r="CZ27" s="7"/>
      <c r="DA27" s="7"/>
      <c r="DB27" s="7"/>
      <c r="DC27" s="7"/>
      <c r="DD27" s="7"/>
      <c r="DE27" s="7"/>
      <c r="DF27" s="7"/>
      <c r="DG27" s="7"/>
      <c r="DH27" s="7"/>
      <c r="DI27" s="7"/>
      <c r="DJ27" s="7"/>
      <c r="DK27" s="7"/>
      <c r="DL27" s="7"/>
      <c r="DM27" s="7"/>
      <c r="DN27" s="7"/>
      <c r="DO27" s="7"/>
      <c r="DP27" s="7"/>
      <c r="DQ27" s="7"/>
      <c r="DR27" s="7"/>
      <c r="DS27" s="7"/>
      <c r="DT27" s="7"/>
      <c r="DU27" s="7"/>
      <c r="DV27" s="7"/>
      <c r="DW27" s="7"/>
      <c r="DX27" s="7"/>
      <c r="DY27" s="7"/>
      <c r="DZ27" s="7"/>
      <c r="EA27" s="7"/>
      <c r="EB27" s="7"/>
      <c r="EC27" s="7"/>
      <c r="ED27" s="7"/>
      <c r="EE27" s="7"/>
      <c r="EF27" s="7"/>
      <c r="EG27" s="7"/>
      <c r="EH27" s="7"/>
      <c r="EI27" s="7"/>
      <c r="EJ27" s="7"/>
      <c r="EK27" s="7"/>
      <c r="EL27" s="7"/>
      <c r="EM27" s="7"/>
      <c r="EN27" s="7"/>
      <c r="EO27" s="7"/>
      <c r="EP27" s="7"/>
      <c r="EQ27" s="7"/>
      <c r="ER27" s="7"/>
      <c r="ES27" s="7"/>
      <c r="ET27" s="7"/>
      <c r="EU27" s="7"/>
      <c r="EV27" s="7"/>
      <c r="EW27" s="7"/>
      <c r="EX27" s="7"/>
      <c r="EY27" s="7"/>
      <c r="EZ27" s="7"/>
      <c r="FA27" s="7"/>
      <c r="FB27" s="7"/>
      <c r="FC27" s="7"/>
      <c r="FD27" s="7"/>
      <c r="FE27" s="7"/>
      <c r="FF27" s="7"/>
      <c r="FG27" s="7"/>
      <c r="FH27" s="7"/>
      <c r="FI27" s="7"/>
      <c r="FJ27" s="7"/>
      <c r="FK27" s="7"/>
      <c r="FL27" s="7"/>
      <c r="FM27" s="7"/>
      <c r="FN27" s="7"/>
      <c r="FO27" s="7"/>
      <c r="FP27" s="7"/>
      <c r="FQ27" s="7"/>
      <c r="FR27" s="7"/>
      <c r="FS27" s="7"/>
      <c r="FT27" s="7"/>
      <c r="FU27" s="7"/>
      <c r="FV27" s="7"/>
      <c r="FW27" s="7"/>
      <c r="FX27" s="7"/>
      <c r="FY27" s="7"/>
      <c r="FZ27" s="7"/>
      <c r="GA27" s="7"/>
      <c r="GB27" s="7"/>
      <c r="GC27" s="7"/>
      <c r="GD27" s="7"/>
      <c r="GE27" s="7"/>
      <c r="GF27" s="7"/>
      <c r="GG27" s="7"/>
      <c r="GH27" s="7"/>
      <c r="GI27" s="7"/>
      <c r="GJ27" s="7"/>
      <c r="GK27" s="7"/>
      <c r="GL27" s="7"/>
      <c r="GM27" s="7"/>
      <c r="GN27" s="7"/>
      <c r="GO27" s="7"/>
      <c r="GP27" s="7"/>
      <c r="GQ27" s="7"/>
      <c r="GR27" s="7"/>
      <c r="GS27" s="7"/>
      <c r="GT27" s="7"/>
      <c r="GU27" s="7"/>
      <c r="GV27" s="7"/>
      <c r="GW27" s="7"/>
      <c r="GX27" s="7"/>
      <c r="GY27" s="7"/>
      <c r="GZ27" s="7"/>
      <c r="HA27" s="7"/>
      <c r="HB27" s="7"/>
      <c r="HC27" s="7"/>
      <c r="HD27" s="7"/>
      <c r="HE27" s="7"/>
      <c r="HF27" s="7"/>
      <c r="HG27" s="7"/>
      <c r="HH27" s="7"/>
      <c r="HI27" s="7"/>
      <c r="HJ27" s="7"/>
      <c r="HK27" s="7"/>
      <c r="HL27" s="7"/>
      <c r="HM27" s="7"/>
      <c r="HN27" s="7"/>
      <c r="HO27" s="7"/>
      <c r="HP27" s="7"/>
      <c r="HQ27" s="7"/>
      <c r="HR27" s="7"/>
      <c r="HS27" s="7"/>
      <c r="HT27" s="7"/>
      <c r="HU27" s="7"/>
      <c r="HV27" s="7"/>
      <c r="HW27" s="7"/>
      <c r="HX27" s="7"/>
      <c r="HY27" s="7"/>
      <c r="HZ27" s="7"/>
      <c r="IA27" s="7"/>
      <c r="IB27" s="7"/>
      <c r="IC27" s="7"/>
      <c r="ID27" s="7"/>
      <c r="IE27" s="7"/>
      <c r="IF27" s="7"/>
      <c r="IG27" s="7"/>
      <c r="IH27" s="7"/>
      <c r="II27" s="7"/>
      <c r="IJ27" s="7"/>
      <c r="IK27" s="7"/>
      <c r="IL27" s="7"/>
      <c r="IM27" s="7"/>
      <c r="IN27" s="7"/>
      <c r="IO27" s="7"/>
      <c r="IP27" s="7"/>
      <c r="IQ27" s="7"/>
      <c r="IR27" s="7"/>
    </row>
    <row r="28" s="6" customFormat="true" ht="20.25" hidden="false" customHeight="true" outlineLevel="0" collapsed="false">
      <c r="A28" s="120" t="str">
        <f aca="false">TEXT(B28,"TTTT")</f>
        <v>Sonntag</v>
      </c>
      <c r="B28" s="132" t="n">
        <f aca="false">($A$19+ROW(B9)-1)*(MONTH(B27+1)=MONTH($A$19))</f>
        <v>43443</v>
      </c>
      <c r="C28" s="133"/>
      <c r="D28" s="134"/>
      <c r="E28" s="124" t="str">
        <f aca="false">IF(OR(A28="Samstag",A28="Sonntag",C28="UU"),"", IF(C28="SV",D28, IF(OR($E$15="",B28&lt;$E$15),IF($N$11=0,HLOOKUP($A28,$I$9:$M$10,2,0),IF($N$11=$F$10,HLOOKUP($A28,$I$9:$M$11,3,0),"FEHLER")), IF($N$15=0,HLOOKUP($A28,$I$13:$M$14,2,0),IF($N$15=$F$14,HLOOKUP($A28,$I$13:$M$15,3,0),"FEHLER")))))</f>
        <v/>
      </c>
      <c r="F28" s="125"/>
      <c r="G28" s="125"/>
      <c r="H28" s="125"/>
      <c r="I28" s="126" t="n">
        <f aca="false">IF(OR(C28="K",C28="U",C28="F"),E28,IF(C28="SU",IF(H28="",D28,((V28-T28)-U28)+D28),IF(AND(H28="",E28=""),0,(V28-T28)-U28)))</f>
        <v>0</v>
      </c>
      <c r="J28" s="126" t="n">
        <f aca="false">IF(E28="",I28,I28-E28)</f>
        <v>0</v>
      </c>
      <c r="K28" s="127" t="n">
        <f aca="false">SUM(K27,J28)</f>
        <v>-174</v>
      </c>
      <c r="L28" s="135"/>
      <c r="M28" s="135"/>
      <c r="N28" s="135"/>
      <c r="O28" s="135"/>
      <c r="P28" s="135"/>
      <c r="Q28" s="129" t="n">
        <f aca="false">IF($G$15=FALSE(),FALSE(),IF($B28&gt;=$E$15,TRUE(),FALSE()))</f>
        <v>0</v>
      </c>
      <c r="R28" s="129"/>
      <c r="S28" s="130" t="n">
        <f aca="false">IF(E28="",0,INT(E28)+((E28-INT(E28))/100*60))</f>
        <v>0</v>
      </c>
      <c r="T28" s="130" t="n">
        <f aca="false">IF(F28="",0,INT(F28)+((F28-INT(F28))*100/60))</f>
        <v>0</v>
      </c>
      <c r="U28" s="130" t="n">
        <f aca="false">IF(G28="",0,INT(G28)+((G28-INT(G28))*100/60))</f>
        <v>0</v>
      </c>
      <c r="V28" s="130" t="n">
        <f aca="false">IF(H28="",0,INT(H28)+((H28-INT(H28))*100/60))</f>
        <v>0</v>
      </c>
      <c r="W28" s="130" t="n">
        <f aca="false">IF(I28="","",INT(I28)+((I28-INT(I28))/100*60))</f>
        <v>0</v>
      </c>
      <c r="X28" s="130" t="n">
        <f aca="false">IF(J28="","",INT(J28)+((J28-INT(J28))/100*60))</f>
        <v>0</v>
      </c>
      <c r="Y28" s="130" t="n">
        <f aca="false">IF(K28="","",INT(K28)+((K28-INT(K28))/100*60))</f>
        <v>-174</v>
      </c>
      <c r="Z28" s="130"/>
      <c r="AA28" s="4"/>
      <c r="AB28" s="4"/>
      <c r="AC28" s="1"/>
      <c r="AD28" s="5"/>
      <c r="AE28" s="131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7"/>
      <c r="BK28" s="7"/>
      <c r="BL28" s="7"/>
      <c r="BM28" s="7"/>
      <c r="BN28" s="7"/>
      <c r="BO28" s="7"/>
      <c r="BP28" s="7"/>
      <c r="BQ28" s="7"/>
      <c r="BR28" s="7"/>
      <c r="BS28" s="7"/>
      <c r="BT28" s="7"/>
      <c r="BU28" s="7"/>
      <c r="BV28" s="7"/>
      <c r="BW28" s="7"/>
      <c r="BX28" s="7"/>
      <c r="BY28" s="7"/>
      <c r="BZ28" s="7"/>
      <c r="CA28" s="7"/>
      <c r="CB28" s="7"/>
      <c r="CC28" s="7"/>
      <c r="CD28" s="7"/>
      <c r="CE28" s="7"/>
      <c r="CF28" s="7"/>
      <c r="CG28" s="7"/>
      <c r="CH28" s="7"/>
      <c r="CI28" s="7"/>
      <c r="CJ28" s="7"/>
      <c r="CK28" s="7"/>
      <c r="CL28" s="7"/>
      <c r="CM28" s="7"/>
      <c r="CN28" s="7"/>
      <c r="CO28" s="7"/>
      <c r="CP28" s="7"/>
      <c r="CQ28" s="7"/>
      <c r="CR28" s="7"/>
      <c r="CS28" s="7"/>
      <c r="CT28" s="7"/>
      <c r="CU28" s="7"/>
      <c r="CV28" s="7"/>
      <c r="CW28" s="7"/>
      <c r="CX28" s="7"/>
      <c r="CY28" s="7"/>
      <c r="CZ28" s="7"/>
      <c r="DA28" s="7"/>
      <c r="DB28" s="7"/>
      <c r="DC28" s="7"/>
      <c r="DD28" s="7"/>
      <c r="DE28" s="7"/>
      <c r="DF28" s="7"/>
      <c r="DG28" s="7"/>
      <c r="DH28" s="7"/>
      <c r="DI28" s="7"/>
      <c r="DJ28" s="7"/>
      <c r="DK28" s="7"/>
      <c r="DL28" s="7"/>
      <c r="DM28" s="7"/>
      <c r="DN28" s="7"/>
      <c r="DO28" s="7"/>
      <c r="DP28" s="7"/>
      <c r="DQ28" s="7"/>
      <c r="DR28" s="7"/>
      <c r="DS28" s="7"/>
      <c r="DT28" s="7"/>
      <c r="DU28" s="7"/>
      <c r="DV28" s="7"/>
      <c r="DW28" s="7"/>
      <c r="DX28" s="7"/>
      <c r="DY28" s="7"/>
      <c r="DZ28" s="7"/>
      <c r="EA28" s="7"/>
      <c r="EB28" s="7"/>
      <c r="EC28" s="7"/>
      <c r="ED28" s="7"/>
      <c r="EE28" s="7"/>
      <c r="EF28" s="7"/>
      <c r="EG28" s="7"/>
      <c r="EH28" s="7"/>
      <c r="EI28" s="7"/>
      <c r="EJ28" s="7"/>
      <c r="EK28" s="7"/>
      <c r="EL28" s="7"/>
      <c r="EM28" s="7"/>
      <c r="EN28" s="7"/>
      <c r="EO28" s="7"/>
      <c r="EP28" s="7"/>
      <c r="EQ28" s="7"/>
      <c r="ER28" s="7"/>
      <c r="ES28" s="7"/>
      <c r="ET28" s="7"/>
      <c r="EU28" s="7"/>
      <c r="EV28" s="7"/>
      <c r="EW28" s="7"/>
      <c r="EX28" s="7"/>
      <c r="EY28" s="7"/>
      <c r="EZ28" s="7"/>
      <c r="FA28" s="7"/>
      <c r="FB28" s="7"/>
      <c r="FC28" s="7"/>
      <c r="FD28" s="7"/>
      <c r="FE28" s="7"/>
      <c r="FF28" s="7"/>
      <c r="FG28" s="7"/>
      <c r="FH28" s="7"/>
      <c r="FI28" s="7"/>
      <c r="FJ28" s="7"/>
      <c r="FK28" s="7"/>
      <c r="FL28" s="7"/>
      <c r="FM28" s="7"/>
      <c r="FN28" s="7"/>
      <c r="FO28" s="7"/>
      <c r="FP28" s="7"/>
      <c r="FQ28" s="7"/>
      <c r="FR28" s="7"/>
      <c r="FS28" s="7"/>
      <c r="FT28" s="7"/>
      <c r="FU28" s="7"/>
      <c r="FV28" s="7"/>
      <c r="FW28" s="7"/>
      <c r="FX28" s="7"/>
      <c r="FY28" s="7"/>
      <c r="FZ28" s="7"/>
      <c r="GA28" s="7"/>
      <c r="GB28" s="7"/>
      <c r="GC28" s="7"/>
      <c r="GD28" s="7"/>
      <c r="GE28" s="7"/>
      <c r="GF28" s="7"/>
      <c r="GG28" s="7"/>
      <c r="GH28" s="7"/>
      <c r="GI28" s="7"/>
      <c r="GJ28" s="7"/>
      <c r="GK28" s="7"/>
      <c r="GL28" s="7"/>
      <c r="GM28" s="7"/>
      <c r="GN28" s="7"/>
      <c r="GO28" s="7"/>
      <c r="GP28" s="7"/>
      <c r="GQ28" s="7"/>
      <c r="GR28" s="7"/>
      <c r="GS28" s="7"/>
      <c r="GT28" s="7"/>
      <c r="GU28" s="7"/>
      <c r="GV28" s="7"/>
      <c r="GW28" s="7"/>
      <c r="GX28" s="7"/>
      <c r="GY28" s="7"/>
      <c r="GZ28" s="7"/>
      <c r="HA28" s="7"/>
      <c r="HB28" s="7"/>
      <c r="HC28" s="7"/>
      <c r="HD28" s="7"/>
      <c r="HE28" s="7"/>
      <c r="HF28" s="7"/>
      <c r="HG28" s="7"/>
      <c r="HH28" s="7"/>
      <c r="HI28" s="7"/>
      <c r="HJ28" s="7"/>
      <c r="HK28" s="7"/>
      <c r="HL28" s="7"/>
      <c r="HM28" s="7"/>
      <c r="HN28" s="7"/>
      <c r="HO28" s="7"/>
      <c r="HP28" s="7"/>
      <c r="HQ28" s="7"/>
      <c r="HR28" s="7"/>
      <c r="HS28" s="7"/>
      <c r="HT28" s="7"/>
      <c r="HU28" s="7"/>
      <c r="HV28" s="7"/>
      <c r="HW28" s="7"/>
      <c r="HX28" s="7"/>
      <c r="HY28" s="7"/>
      <c r="HZ28" s="7"/>
      <c r="IA28" s="7"/>
      <c r="IB28" s="7"/>
      <c r="IC28" s="7"/>
      <c r="ID28" s="7"/>
      <c r="IE28" s="7"/>
      <c r="IF28" s="7"/>
      <c r="IG28" s="7"/>
      <c r="IH28" s="7"/>
      <c r="II28" s="7"/>
      <c r="IJ28" s="7"/>
      <c r="IK28" s="7"/>
      <c r="IL28" s="7"/>
      <c r="IM28" s="7"/>
      <c r="IN28" s="7"/>
      <c r="IO28" s="7"/>
      <c r="IP28" s="7"/>
      <c r="IQ28" s="7"/>
      <c r="IR28" s="7"/>
    </row>
    <row r="29" s="6" customFormat="true" ht="20.25" hidden="false" customHeight="true" outlineLevel="0" collapsed="false">
      <c r="A29" s="120" t="str">
        <f aca="false">TEXT(B29,"TTTT")</f>
        <v>Montag</v>
      </c>
      <c r="B29" s="132" t="n">
        <f aca="false">($A$19+ROW(B10)-1)*(MONTH(B28+1)=MONTH($A$19))</f>
        <v>43444</v>
      </c>
      <c r="C29" s="133"/>
      <c r="D29" s="134"/>
      <c r="E29" s="124" t="n">
        <f aca="false">IF(OR(A29="Samstag",A29="Sonntag",C29="UU"),"", IF(C29="SV",D29, IF(OR($E$15="",B29&lt;$E$15),IF($N$11=0,HLOOKUP($A29,$I$9:$M$10,2,0),IF($N$11=$F$10,HLOOKUP($A29,$I$9:$M$11,3,0),"FEHLER")), IF($N$15=0,HLOOKUP($A29,$I$13:$M$14,2,0),IF($N$15=$F$14,HLOOKUP($A29,$I$13:$M$15,3,0),"FEHLER")))))</f>
        <v>2</v>
      </c>
      <c r="F29" s="125"/>
      <c r="G29" s="125"/>
      <c r="H29" s="125"/>
      <c r="I29" s="126" t="n">
        <f aca="false">IF(OR(C29="K",C29="U",C29="F"),E29,IF(C29="SU",IF(H29="",D29,((V29-T29)-U29)+D29),IF(AND(H29="",E29=""),0,(V29-T29)-U29)))</f>
        <v>0</v>
      </c>
      <c r="J29" s="126" t="n">
        <f aca="false">IF(E29="",I29,I29-E29)</f>
        <v>-2</v>
      </c>
      <c r="K29" s="127" t="n">
        <f aca="false">SUM(K28,J29)</f>
        <v>-176</v>
      </c>
      <c r="L29" s="135"/>
      <c r="M29" s="135"/>
      <c r="N29" s="135"/>
      <c r="O29" s="135"/>
      <c r="P29" s="135"/>
      <c r="Q29" s="129" t="n">
        <f aca="false">IF($G$15=FALSE(),FALSE(),IF($B29&gt;=$E$15,TRUE(),FALSE()))</f>
        <v>0</v>
      </c>
      <c r="R29" s="129"/>
      <c r="S29" s="130" t="n">
        <f aca="false">IF(E29="",0,INT(E29)+((E29-INT(E29))/100*60))</f>
        <v>2</v>
      </c>
      <c r="T29" s="130" t="n">
        <f aca="false">IF(F29="",0,INT(F29)+((F29-INT(F29))*100/60))</f>
        <v>0</v>
      </c>
      <c r="U29" s="130" t="n">
        <f aca="false">IF(G29="",0,INT(G29)+((G29-INT(G29))*100/60))</f>
        <v>0</v>
      </c>
      <c r="V29" s="130" t="n">
        <f aca="false">IF(H29="",0,INT(H29)+((H29-INT(H29))*100/60))</f>
        <v>0</v>
      </c>
      <c r="W29" s="130" t="n">
        <f aca="false">IF(I29="","",INT(I29)+((I29-INT(I29))/100*60))</f>
        <v>0</v>
      </c>
      <c r="X29" s="130" t="n">
        <f aca="false">IF(J29="","",INT(J29)+((J29-INT(J29))/100*60))</f>
        <v>-2</v>
      </c>
      <c r="Y29" s="130" t="n">
        <f aca="false">IF(K29="","",INT(K29)+((K29-INT(K29))/100*60))</f>
        <v>-176</v>
      </c>
      <c r="Z29" s="130"/>
      <c r="AA29" s="4"/>
      <c r="AB29" s="4"/>
      <c r="AC29" s="1"/>
      <c r="AD29" s="5"/>
      <c r="AE29" s="131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  <c r="BJ29" s="7"/>
      <c r="BK29" s="7"/>
      <c r="BL29" s="7"/>
      <c r="BM29" s="7"/>
      <c r="BN29" s="7"/>
      <c r="BO29" s="7"/>
      <c r="BP29" s="7"/>
      <c r="BQ29" s="7"/>
      <c r="BR29" s="7"/>
      <c r="BS29" s="7"/>
      <c r="BT29" s="7"/>
      <c r="BU29" s="7"/>
      <c r="BV29" s="7"/>
      <c r="BW29" s="7"/>
      <c r="BX29" s="7"/>
      <c r="BY29" s="7"/>
      <c r="BZ29" s="7"/>
      <c r="CA29" s="7"/>
      <c r="CB29" s="7"/>
      <c r="CC29" s="7"/>
      <c r="CD29" s="7"/>
      <c r="CE29" s="7"/>
      <c r="CF29" s="7"/>
      <c r="CG29" s="7"/>
      <c r="CH29" s="7"/>
      <c r="CI29" s="7"/>
      <c r="CJ29" s="7"/>
      <c r="CK29" s="7"/>
      <c r="CL29" s="7"/>
      <c r="CM29" s="7"/>
      <c r="CN29" s="7"/>
      <c r="CO29" s="7"/>
      <c r="CP29" s="7"/>
      <c r="CQ29" s="7"/>
      <c r="CR29" s="7"/>
      <c r="CS29" s="7"/>
      <c r="CT29" s="7"/>
      <c r="CU29" s="7"/>
      <c r="CV29" s="7"/>
      <c r="CW29" s="7"/>
      <c r="CX29" s="7"/>
      <c r="CY29" s="7"/>
      <c r="CZ29" s="7"/>
      <c r="DA29" s="7"/>
      <c r="DB29" s="7"/>
      <c r="DC29" s="7"/>
      <c r="DD29" s="7"/>
      <c r="DE29" s="7"/>
      <c r="DF29" s="7"/>
      <c r="DG29" s="7"/>
      <c r="DH29" s="7"/>
      <c r="DI29" s="7"/>
      <c r="DJ29" s="7"/>
      <c r="DK29" s="7"/>
      <c r="DL29" s="7"/>
      <c r="DM29" s="7"/>
      <c r="DN29" s="7"/>
      <c r="DO29" s="7"/>
      <c r="DP29" s="7"/>
      <c r="DQ29" s="7"/>
      <c r="DR29" s="7"/>
      <c r="DS29" s="7"/>
      <c r="DT29" s="7"/>
      <c r="DU29" s="7"/>
      <c r="DV29" s="7"/>
      <c r="DW29" s="7"/>
      <c r="DX29" s="7"/>
      <c r="DY29" s="7"/>
      <c r="DZ29" s="7"/>
      <c r="EA29" s="7"/>
      <c r="EB29" s="7"/>
      <c r="EC29" s="7"/>
      <c r="ED29" s="7"/>
      <c r="EE29" s="7"/>
      <c r="EF29" s="7"/>
      <c r="EG29" s="7"/>
      <c r="EH29" s="7"/>
      <c r="EI29" s="7"/>
      <c r="EJ29" s="7"/>
      <c r="EK29" s="7"/>
      <c r="EL29" s="7"/>
      <c r="EM29" s="7"/>
      <c r="EN29" s="7"/>
      <c r="EO29" s="7"/>
      <c r="EP29" s="7"/>
      <c r="EQ29" s="7"/>
      <c r="ER29" s="7"/>
      <c r="ES29" s="7"/>
      <c r="ET29" s="7"/>
      <c r="EU29" s="7"/>
      <c r="EV29" s="7"/>
      <c r="EW29" s="7"/>
      <c r="EX29" s="7"/>
      <c r="EY29" s="7"/>
      <c r="EZ29" s="7"/>
      <c r="FA29" s="7"/>
      <c r="FB29" s="7"/>
      <c r="FC29" s="7"/>
      <c r="FD29" s="7"/>
      <c r="FE29" s="7"/>
      <c r="FF29" s="7"/>
      <c r="FG29" s="7"/>
      <c r="FH29" s="7"/>
      <c r="FI29" s="7"/>
      <c r="FJ29" s="7"/>
      <c r="FK29" s="7"/>
      <c r="FL29" s="7"/>
      <c r="FM29" s="7"/>
      <c r="FN29" s="7"/>
      <c r="FO29" s="7"/>
      <c r="FP29" s="7"/>
      <c r="FQ29" s="7"/>
      <c r="FR29" s="7"/>
      <c r="FS29" s="7"/>
      <c r="FT29" s="7"/>
      <c r="FU29" s="7"/>
      <c r="FV29" s="7"/>
      <c r="FW29" s="7"/>
      <c r="FX29" s="7"/>
      <c r="FY29" s="7"/>
      <c r="FZ29" s="7"/>
      <c r="GA29" s="7"/>
      <c r="GB29" s="7"/>
      <c r="GC29" s="7"/>
      <c r="GD29" s="7"/>
      <c r="GE29" s="7"/>
      <c r="GF29" s="7"/>
      <c r="GG29" s="7"/>
      <c r="GH29" s="7"/>
      <c r="GI29" s="7"/>
      <c r="GJ29" s="7"/>
      <c r="GK29" s="7"/>
      <c r="GL29" s="7"/>
      <c r="GM29" s="7"/>
      <c r="GN29" s="7"/>
      <c r="GO29" s="7"/>
      <c r="GP29" s="7"/>
      <c r="GQ29" s="7"/>
      <c r="GR29" s="7"/>
      <c r="GS29" s="7"/>
      <c r="GT29" s="7"/>
      <c r="GU29" s="7"/>
      <c r="GV29" s="7"/>
      <c r="GW29" s="7"/>
      <c r="GX29" s="7"/>
      <c r="GY29" s="7"/>
      <c r="GZ29" s="7"/>
      <c r="HA29" s="7"/>
      <c r="HB29" s="7"/>
      <c r="HC29" s="7"/>
      <c r="HD29" s="7"/>
      <c r="HE29" s="7"/>
      <c r="HF29" s="7"/>
      <c r="HG29" s="7"/>
      <c r="HH29" s="7"/>
      <c r="HI29" s="7"/>
      <c r="HJ29" s="7"/>
      <c r="HK29" s="7"/>
      <c r="HL29" s="7"/>
      <c r="HM29" s="7"/>
      <c r="HN29" s="7"/>
      <c r="HO29" s="7"/>
      <c r="HP29" s="7"/>
      <c r="HQ29" s="7"/>
      <c r="HR29" s="7"/>
      <c r="HS29" s="7"/>
      <c r="HT29" s="7"/>
      <c r="HU29" s="7"/>
      <c r="HV29" s="7"/>
      <c r="HW29" s="7"/>
      <c r="HX29" s="7"/>
      <c r="HY29" s="7"/>
      <c r="HZ29" s="7"/>
      <c r="IA29" s="7"/>
      <c r="IB29" s="7"/>
      <c r="IC29" s="7"/>
      <c r="ID29" s="7"/>
      <c r="IE29" s="7"/>
      <c r="IF29" s="7"/>
      <c r="IG29" s="7"/>
      <c r="IH29" s="7"/>
      <c r="II29" s="7"/>
      <c r="IJ29" s="7"/>
      <c r="IK29" s="7"/>
      <c r="IL29" s="7"/>
      <c r="IM29" s="7"/>
      <c r="IN29" s="7"/>
      <c r="IO29" s="7"/>
      <c r="IP29" s="7"/>
      <c r="IQ29" s="7"/>
      <c r="IR29" s="7"/>
    </row>
    <row r="30" customFormat="false" ht="20.25" hidden="false" customHeight="true" outlineLevel="0" collapsed="false">
      <c r="A30" s="120" t="str">
        <f aca="false">TEXT(B30,"TTTT")</f>
        <v>Dienstag</v>
      </c>
      <c r="B30" s="132" t="n">
        <f aca="false">($A$19+ROW(B11)-1)*(MONTH(B29+1)=MONTH($A$19))</f>
        <v>43445</v>
      </c>
      <c r="C30" s="133"/>
      <c r="D30" s="134"/>
      <c r="E30" s="124" t="n">
        <f aca="false">IF(OR(A30="Samstag",A30="Sonntag",C30="UU"),"", IF(C30="SV",D30, IF(OR($E$15="",B30&lt;$E$15),IF($N$11=0,HLOOKUP($A30,$I$9:$M$10,2,0),IF($N$11=$F$10,HLOOKUP($A30,$I$9:$M$11,3,0),"FEHLER")), IF($N$15=0,HLOOKUP($A30,$I$13:$M$14,2,0),IF($N$15=$F$14,HLOOKUP($A30,$I$13:$M$15,3,0),"FEHLER")))))</f>
        <v>2</v>
      </c>
      <c r="F30" s="125"/>
      <c r="G30" s="125"/>
      <c r="H30" s="125"/>
      <c r="I30" s="126" t="n">
        <f aca="false">IF(OR(C30="K",C30="U",C30="F"),E30,IF(C30="SU",IF(H30="",D30,((V30-T30)-U30)+D30),IF(AND(H30="",E30=""),0,(V30-T30)-U30)))</f>
        <v>0</v>
      </c>
      <c r="J30" s="126" t="n">
        <f aca="false">IF(E30="",I30,I30-E30)</f>
        <v>-2</v>
      </c>
      <c r="K30" s="127" t="n">
        <f aca="false">SUM(K29,J30)</f>
        <v>-178</v>
      </c>
      <c r="L30" s="135"/>
      <c r="M30" s="135"/>
      <c r="N30" s="135"/>
      <c r="O30" s="135"/>
      <c r="P30" s="135"/>
      <c r="Q30" s="129" t="n">
        <f aca="false">IF($G$15=FALSE(),FALSE(),IF($B30&gt;=$E$15,TRUE(),FALSE()))</f>
        <v>0</v>
      </c>
      <c r="R30" s="129"/>
      <c r="S30" s="130" t="n">
        <f aca="false">IF(E30="",0,INT(E30)+((E30-INT(E30))/100*60))</f>
        <v>2</v>
      </c>
      <c r="T30" s="130" t="n">
        <f aca="false">IF(F30="",0,INT(F30)+((F30-INT(F30))*100/60))</f>
        <v>0</v>
      </c>
      <c r="U30" s="130" t="n">
        <f aca="false">IF(G30="",0,INT(G30)+((G30-INT(G30))*100/60))</f>
        <v>0</v>
      </c>
      <c r="V30" s="130" t="n">
        <f aca="false">IF(H30="",0,INT(H30)+((H30-INT(H30))*100/60))</f>
        <v>0</v>
      </c>
      <c r="W30" s="130" t="n">
        <f aca="false">IF(I30="","",INT(I30)+((I30-INT(I30))/100*60))</f>
        <v>0</v>
      </c>
      <c r="X30" s="130" t="n">
        <f aca="false">IF(J30="","",INT(J30)+((J30-INT(J30))/100*60))</f>
        <v>-2</v>
      </c>
      <c r="Y30" s="130" t="n">
        <f aca="false">IF(K30="","",INT(K30)+((K30-INT(K30))/100*60))</f>
        <v>-178</v>
      </c>
      <c r="Z30" s="130"/>
      <c r="AB30" s="136"/>
      <c r="AE30" s="131"/>
    </row>
    <row r="31" customFormat="false" ht="20.25" hidden="false" customHeight="true" outlineLevel="0" collapsed="false">
      <c r="A31" s="120" t="str">
        <f aca="false">TEXT(B31,"TTTT")</f>
        <v>Mittwoch</v>
      </c>
      <c r="B31" s="132" t="n">
        <f aca="false">($A$19+ROW(B12)-1)*(MONTH(B30+1)=MONTH($A$19))</f>
        <v>43446</v>
      </c>
      <c r="C31" s="133"/>
      <c r="D31" s="134"/>
      <c r="E31" s="124" t="n">
        <f aca="false">IF(OR(A31="Samstag",A31="Sonntag",C31="UU"),"", IF(C31="SV",D31, IF(OR($E$15="",B31&lt;$E$15),IF($N$11=0,HLOOKUP($A31,$I$9:$M$10,2,0),IF($N$11=$F$10,HLOOKUP($A31,$I$9:$M$11,3,0),"FEHLER")), IF($N$15=0,HLOOKUP($A31,$I$13:$M$14,2,0),IF($N$15=$F$14,HLOOKUP($A31,$I$13:$M$15,3,0),"FEHLER")))))</f>
        <v>2</v>
      </c>
      <c r="F31" s="125"/>
      <c r="G31" s="125"/>
      <c r="H31" s="125"/>
      <c r="I31" s="126" t="n">
        <f aca="false">IF(OR(C31="K",C31="U",C31="F"),E31,IF(C31="SU",IF(H31="",D31,((V31-T31)-U31)+D31),IF(AND(H31="",E31=""),0,(V31-T31)-U31)))</f>
        <v>0</v>
      </c>
      <c r="J31" s="126" t="n">
        <f aca="false">IF(E31="",I31,I31-E31)</f>
        <v>-2</v>
      </c>
      <c r="K31" s="127" t="n">
        <f aca="false">SUM(K30,J31)</f>
        <v>-180</v>
      </c>
      <c r="L31" s="135"/>
      <c r="M31" s="135"/>
      <c r="N31" s="135"/>
      <c r="O31" s="135"/>
      <c r="P31" s="135"/>
      <c r="Q31" s="129" t="n">
        <f aca="false">IF($G$15=FALSE(),FALSE(),IF($B31&gt;=$E$15,TRUE(),FALSE()))</f>
        <v>0</v>
      </c>
      <c r="R31" s="129"/>
      <c r="S31" s="130" t="n">
        <f aca="false">IF(E31="",0,INT(E31)+((E31-INT(E31))/100*60))</f>
        <v>2</v>
      </c>
      <c r="T31" s="130" t="n">
        <f aca="false">IF(F31="",0,INT(F31)+((F31-INT(F31))*100/60))</f>
        <v>0</v>
      </c>
      <c r="U31" s="130" t="n">
        <f aca="false">IF(G31="",0,INT(G31)+((G31-INT(G31))*100/60))</f>
        <v>0</v>
      </c>
      <c r="V31" s="130" t="n">
        <f aca="false">IF(H31="",0,INT(H31)+((H31-INT(H31))*100/60))</f>
        <v>0</v>
      </c>
      <c r="W31" s="130" t="n">
        <f aca="false">IF(I31="","",INT(I31)+((I31-INT(I31))/100*60))</f>
        <v>0</v>
      </c>
      <c r="X31" s="130" t="n">
        <f aca="false">IF(J31="","",INT(J31)+((J31-INT(J31))/100*60))</f>
        <v>-2</v>
      </c>
      <c r="Y31" s="130" t="n">
        <f aca="false">IF(K31="","",INT(K31)+((K31-INT(K31))/100*60))</f>
        <v>-180</v>
      </c>
      <c r="Z31" s="130"/>
      <c r="AE31" s="131"/>
    </row>
    <row r="32" customFormat="false" ht="20.25" hidden="false" customHeight="true" outlineLevel="0" collapsed="false">
      <c r="A32" s="120" t="str">
        <f aca="false">TEXT(B32,"TTTT")</f>
        <v>Donnerstag</v>
      </c>
      <c r="B32" s="132" t="n">
        <f aca="false">($A$19+ROW(B13)-1)*(MONTH(B31+1)=MONTH($A$19))</f>
        <v>43447</v>
      </c>
      <c r="C32" s="133"/>
      <c r="D32" s="134"/>
      <c r="E32" s="124" t="n">
        <f aca="false">IF(OR(A32="Samstag",A32="Sonntag",C32="UU"),"", IF(C32="SV",D32, IF(OR($E$15="",B32&lt;$E$15),IF($N$11=0,HLOOKUP($A32,$I$9:$M$10,2,0),IF($N$11=$F$10,HLOOKUP($A32,$I$9:$M$11,3,0),"FEHLER")), IF($N$15=0,HLOOKUP($A32,$I$13:$M$14,2,0),IF($N$15=$F$14,HLOOKUP($A32,$I$13:$M$15,3,0),"FEHLER")))))</f>
        <v>2</v>
      </c>
      <c r="F32" s="125"/>
      <c r="G32" s="125"/>
      <c r="H32" s="125"/>
      <c r="I32" s="126" t="n">
        <f aca="false">IF(OR(C32="K",C32="U",C32="F"),E32,IF(C32="SU",IF(H32="",D32,((V32-T32)-U32)+D32),IF(AND(H32="",E32=""),0,(V32-T32)-U32)))</f>
        <v>0</v>
      </c>
      <c r="J32" s="126" t="n">
        <f aca="false">IF(E32="",I32,I32-E32)</f>
        <v>-2</v>
      </c>
      <c r="K32" s="127" t="n">
        <f aca="false">SUM(K31,J32)</f>
        <v>-182</v>
      </c>
      <c r="L32" s="135"/>
      <c r="M32" s="135"/>
      <c r="N32" s="135"/>
      <c r="O32" s="135"/>
      <c r="P32" s="135"/>
      <c r="Q32" s="129" t="n">
        <f aca="false">IF($G$15=FALSE(),FALSE(),IF($B32&gt;=$E$15,TRUE(),FALSE()))</f>
        <v>0</v>
      </c>
      <c r="R32" s="129"/>
      <c r="S32" s="130" t="n">
        <f aca="false">IF(E32="",0,INT(E32)+((E32-INT(E32))/100*60))</f>
        <v>2</v>
      </c>
      <c r="T32" s="130" t="n">
        <f aca="false">IF(F32="",0,INT(F32)+((F32-INT(F32))*100/60))</f>
        <v>0</v>
      </c>
      <c r="U32" s="130" t="n">
        <f aca="false">IF(G32="",0,INT(G32)+((G32-INT(G32))*100/60))</f>
        <v>0</v>
      </c>
      <c r="V32" s="130" t="n">
        <f aca="false">IF(H32="",0,INT(H32)+((H32-INT(H32))*100/60))</f>
        <v>0</v>
      </c>
      <c r="W32" s="130" t="n">
        <f aca="false">IF(I32="","",INT(I32)+((I32-INT(I32))/100*60))</f>
        <v>0</v>
      </c>
      <c r="X32" s="130" t="n">
        <f aca="false">IF(J32="","",INT(J32)+((J32-INT(J32))/100*60))</f>
        <v>-2</v>
      </c>
      <c r="Y32" s="130" t="n">
        <f aca="false">IF(K32="","",INT(K32)+((K32-INT(K32))/100*60))</f>
        <v>-182</v>
      </c>
      <c r="Z32" s="130"/>
      <c r="AE32" s="131"/>
    </row>
    <row r="33" customFormat="false" ht="20.25" hidden="false" customHeight="true" outlineLevel="0" collapsed="false">
      <c r="A33" s="120" t="str">
        <f aca="false">TEXT(B33,"TTTT")</f>
        <v>Freitag</v>
      </c>
      <c r="B33" s="132" t="n">
        <f aca="false">($A$19+ROW(B14)-1)*(MONTH(B32+1)=MONTH($A$19))</f>
        <v>43448</v>
      </c>
      <c r="C33" s="133"/>
      <c r="D33" s="134"/>
      <c r="E33" s="124" t="n">
        <f aca="false">IF(OR(A33="Samstag",A33="Sonntag",C33="UU"),"", IF(C33="SV",D33, IF(OR($E$15="",B33&lt;$E$15),IF($N$11=0,HLOOKUP($A33,$I$9:$M$10,2,0),IF($N$11=$F$10,HLOOKUP($A33,$I$9:$M$11,3,0),"FEHLER")), IF($N$15=0,HLOOKUP($A33,$I$13:$M$14,2,0),IF($N$15=$F$14,HLOOKUP($A33,$I$13:$M$15,3,0),"FEHLER")))))</f>
        <v>2</v>
      </c>
      <c r="F33" s="125"/>
      <c r="G33" s="125"/>
      <c r="H33" s="125"/>
      <c r="I33" s="126" t="n">
        <f aca="false">IF(OR(C33="K",C33="U",C33="F"),E33,IF(C33="SU",IF(H33="",D33,((V33-T33)-U33)+D33),IF(AND(H33="",E33=""),0,(V33-T33)-U33)))</f>
        <v>0</v>
      </c>
      <c r="J33" s="126" t="n">
        <f aca="false">IF(E33="",I33,I33-E33)</f>
        <v>-2</v>
      </c>
      <c r="K33" s="127" t="n">
        <f aca="false">SUM(K32,J33)</f>
        <v>-184</v>
      </c>
      <c r="L33" s="135"/>
      <c r="M33" s="135"/>
      <c r="N33" s="135"/>
      <c r="O33" s="135"/>
      <c r="P33" s="135"/>
      <c r="Q33" s="129" t="n">
        <f aca="false">IF($G$15=FALSE(),FALSE(),IF($B33&gt;=$E$15,TRUE(),FALSE()))</f>
        <v>0</v>
      </c>
      <c r="R33" s="129"/>
      <c r="S33" s="130" t="n">
        <f aca="false">IF(E33="",0,INT(E33)+((E33-INT(E33))/100*60))</f>
        <v>2</v>
      </c>
      <c r="T33" s="130" t="n">
        <f aca="false">IF(F33="",0,INT(F33)+((F33-INT(F33))*100/60))</f>
        <v>0</v>
      </c>
      <c r="U33" s="130" t="n">
        <f aca="false">IF(G33="",0,INT(G33)+((G33-INT(G33))*100/60))</f>
        <v>0</v>
      </c>
      <c r="V33" s="130" t="n">
        <f aca="false">IF(H33="",0,INT(H33)+((H33-INT(H33))*100/60))</f>
        <v>0</v>
      </c>
      <c r="W33" s="130" t="n">
        <f aca="false">IF(I33="","",INT(I33)+((I33-INT(I33))/100*60))</f>
        <v>0</v>
      </c>
      <c r="X33" s="130" t="n">
        <f aca="false">IF(J33="","",INT(J33)+((J33-INT(J33))/100*60))</f>
        <v>-2</v>
      </c>
      <c r="Y33" s="130" t="n">
        <f aca="false">IF(K33="","",INT(K33)+((K33-INT(K33))/100*60))</f>
        <v>-184</v>
      </c>
      <c r="Z33" s="130"/>
      <c r="AE33" s="131"/>
    </row>
    <row r="34" customFormat="false" ht="20.25" hidden="false" customHeight="true" outlineLevel="0" collapsed="false">
      <c r="A34" s="120" t="str">
        <f aca="false">TEXT(B34,"TTTT")</f>
        <v>Samstag</v>
      </c>
      <c r="B34" s="132" t="n">
        <f aca="false">($A$19+ROW(B15)-1)*(MONTH(B33+1)=MONTH($A$19))</f>
        <v>43449</v>
      </c>
      <c r="C34" s="133"/>
      <c r="D34" s="134"/>
      <c r="E34" s="124" t="str">
        <f aca="false">IF(OR(A34="Samstag",A34="Sonntag",C34="UU"),"", IF(C34="SV",D34, IF(OR($E$15="",B34&lt;$E$15),IF($N$11=0,HLOOKUP($A34,$I$9:$M$10,2,0),IF($N$11=$F$10,HLOOKUP($A34,$I$9:$M$11,3,0),"FEHLER")), IF($N$15=0,HLOOKUP($A34,$I$13:$M$14,2,0),IF($N$15=$F$14,HLOOKUP($A34,$I$13:$M$15,3,0),"FEHLER")))))</f>
        <v/>
      </c>
      <c r="F34" s="125"/>
      <c r="G34" s="125"/>
      <c r="H34" s="125"/>
      <c r="I34" s="126" t="n">
        <f aca="false">IF(OR(C34="K",C34="U",C34="F"),E34,IF(C34="SU",IF(H34="",D34,((V34-T34)-U34)+D34),IF(AND(H34="",E34=""),0,(V34-T34)-U34)))</f>
        <v>0</v>
      </c>
      <c r="J34" s="126" t="n">
        <f aca="false">IF(E34="",I34,I34-E34)</f>
        <v>0</v>
      </c>
      <c r="K34" s="127" t="n">
        <f aca="false">SUM(K33,J34)</f>
        <v>-184</v>
      </c>
      <c r="L34" s="135"/>
      <c r="M34" s="135"/>
      <c r="N34" s="135"/>
      <c r="O34" s="135"/>
      <c r="P34" s="135"/>
      <c r="Q34" s="129" t="n">
        <f aca="false">IF($G$15=FALSE(),FALSE(),IF($B34&gt;=$E$15,TRUE(),FALSE()))</f>
        <v>0</v>
      </c>
      <c r="R34" s="129"/>
      <c r="S34" s="130" t="n">
        <f aca="false">IF(E34="",0,INT(E34)+((E34-INT(E34))/100*60))</f>
        <v>0</v>
      </c>
      <c r="T34" s="130" t="n">
        <f aca="false">IF(F34="",0,INT(F34)+((F34-INT(F34))*100/60))</f>
        <v>0</v>
      </c>
      <c r="U34" s="130" t="n">
        <f aca="false">IF(G34="",0,INT(G34)+((G34-INT(G34))*100/60))</f>
        <v>0</v>
      </c>
      <c r="V34" s="130" t="n">
        <f aca="false">IF(H34="",0,INT(H34)+((H34-INT(H34))*100/60))</f>
        <v>0</v>
      </c>
      <c r="W34" s="130" t="n">
        <f aca="false">IF(I34="","",INT(I34)+((I34-INT(I34))/100*60))</f>
        <v>0</v>
      </c>
      <c r="X34" s="130" t="n">
        <f aca="false">IF(J34="","",INT(J34)+((J34-INT(J34))/100*60))</f>
        <v>0</v>
      </c>
      <c r="Y34" s="130" t="n">
        <f aca="false">IF(K34="","",INT(K34)+((K34-INT(K34))/100*60))</f>
        <v>-184</v>
      </c>
      <c r="Z34" s="130"/>
      <c r="AE34" s="131"/>
    </row>
    <row r="35" customFormat="false" ht="20.25" hidden="false" customHeight="true" outlineLevel="0" collapsed="false">
      <c r="A35" s="120" t="str">
        <f aca="false">TEXT(B35,"TTTT")</f>
        <v>Sonntag</v>
      </c>
      <c r="B35" s="132" t="n">
        <f aca="false">($A$19+ROW(B16)-1)*(MONTH(B34+1)=MONTH($A$19))</f>
        <v>43450</v>
      </c>
      <c r="C35" s="133"/>
      <c r="D35" s="134"/>
      <c r="E35" s="124" t="str">
        <f aca="false">IF(OR(A35="Samstag",A35="Sonntag",C35="UU"),"", IF(C35="SV",D35, IF(OR($E$15="",B35&lt;$E$15),IF($N$11=0,HLOOKUP($A35,$I$9:$M$10,2,0),IF($N$11=$F$10,HLOOKUP($A35,$I$9:$M$11,3,0),"FEHLER")), IF($N$15=0,HLOOKUP($A35,$I$13:$M$14,2,0),IF($N$15=$F$14,HLOOKUP($A35,$I$13:$M$15,3,0),"FEHLER")))))</f>
        <v/>
      </c>
      <c r="F35" s="125"/>
      <c r="G35" s="125"/>
      <c r="H35" s="125"/>
      <c r="I35" s="126" t="n">
        <f aca="false">IF(OR(C35="K",C35="U",C35="F"),E35,IF(C35="SU",IF(H35="",D35,((V35-T35)-U35)+D35),IF(AND(H35="",E35=""),0,(V35-T35)-U35)))</f>
        <v>0</v>
      </c>
      <c r="J35" s="126" t="n">
        <f aca="false">IF(E35="",I35,I35-E35)</f>
        <v>0</v>
      </c>
      <c r="K35" s="127" t="n">
        <f aca="false">SUM(K34,J35)</f>
        <v>-184</v>
      </c>
      <c r="L35" s="135"/>
      <c r="M35" s="135"/>
      <c r="N35" s="135"/>
      <c r="O35" s="135"/>
      <c r="P35" s="135"/>
      <c r="Q35" s="129" t="n">
        <f aca="false">IF($G$15=FALSE(),FALSE(),IF($B35&gt;=$E$15,TRUE(),FALSE()))</f>
        <v>0</v>
      </c>
      <c r="R35" s="129"/>
      <c r="S35" s="130" t="n">
        <f aca="false">IF(E35="",0,INT(E35)+((E35-INT(E35))/100*60))</f>
        <v>0</v>
      </c>
      <c r="T35" s="130" t="n">
        <f aca="false">IF(F35="",0,INT(F35)+((F35-INT(F35))*100/60))</f>
        <v>0</v>
      </c>
      <c r="U35" s="130" t="n">
        <f aca="false">IF(G35="",0,INT(G35)+((G35-INT(G35))*100/60))</f>
        <v>0</v>
      </c>
      <c r="V35" s="130" t="n">
        <f aca="false">IF(H35="",0,INT(H35)+((H35-INT(H35))*100/60))</f>
        <v>0</v>
      </c>
      <c r="W35" s="130" t="n">
        <f aca="false">IF(I35="","",INT(I35)+((I35-INT(I35))/100*60))</f>
        <v>0</v>
      </c>
      <c r="X35" s="130" t="n">
        <f aca="false">IF(J35="","",INT(J35)+((J35-INT(J35))/100*60))</f>
        <v>0</v>
      </c>
      <c r="Y35" s="130" t="n">
        <f aca="false">IF(K35="","",INT(K35)+((K35-INT(K35))/100*60))</f>
        <v>-184</v>
      </c>
      <c r="Z35" s="130"/>
      <c r="AE35" s="131"/>
    </row>
    <row r="36" customFormat="false" ht="20.25" hidden="false" customHeight="true" outlineLevel="0" collapsed="false">
      <c r="A36" s="120" t="str">
        <f aca="false">TEXT(B36,"TTTT")</f>
        <v>Montag</v>
      </c>
      <c r="B36" s="132" t="n">
        <f aca="false">($A$19+ROW(B17)-1)*(MONTH(B35+1)=MONTH($A$19))</f>
        <v>43451</v>
      </c>
      <c r="C36" s="133"/>
      <c r="D36" s="134"/>
      <c r="E36" s="124" t="n">
        <f aca="false">IF(OR(A36="Samstag",A36="Sonntag",C36="UU"),"", IF(C36="SV",D36, IF(OR($E$15="",B36&lt;$E$15),IF($N$11=0,HLOOKUP($A36,$I$9:$M$10,2,0),IF($N$11=$F$10,HLOOKUP($A36,$I$9:$M$11,3,0),"FEHLER")), IF($N$15=0,HLOOKUP($A36,$I$13:$M$14,2,0),IF($N$15=$F$14,HLOOKUP($A36,$I$13:$M$15,3,0),"FEHLER")))))</f>
        <v>2</v>
      </c>
      <c r="F36" s="125"/>
      <c r="G36" s="125"/>
      <c r="H36" s="125"/>
      <c r="I36" s="126" t="n">
        <f aca="false">IF(OR(C36="K",C36="U",C36="F"),E36,IF(C36="SU",IF(H36="",D36,((V36-T36)-U36)+D36),IF(AND(H36="",E36=""),0,(V36-T36)-U36)))</f>
        <v>0</v>
      </c>
      <c r="J36" s="126" t="n">
        <f aca="false">IF(E36="",I36,I36-E36)</f>
        <v>-2</v>
      </c>
      <c r="K36" s="127" t="n">
        <f aca="false">SUM(K35,J36)</f>
        <v>-186</v>
      </c>
      <c r="L36" s="135"/>
      <c r="M36" s="135"/>
      <c r="N36" s="135"/>
      <c r="O36" s="135"/>
      <c r="P36" s="135"/>
      <c r="Q36" s="129" t="n">
        <f aca="false">IF($G$15=FALSE(),FALSE(),IF($B36&gt;=$E$15,TRUE(),FALSE()))</f>
        <v>0</v>
      </c>
      <c r="R36" s="129"/>
      <c r="S36" s="130" t="n">
        <f aca="false">IF(E36="",0,INT(E36)+((E36-INT(E36))/100*60))</f>
        <v>2</v>
      </c>
      <c r="T36" s="130" t="n">
        <f aca="false">IF(F36="",0,INT(F36)+((F36-INT(F36))*100/60))</f>
        <v>0</v>
      </c>
      <c r="U36" s="130" t="n">
        <f aca="false">IF(G36="",0,INT(G36)+((G36-INT(G36))*100/60))</f>
        <v>0</v>
      </c>
      <c r="V36" s="130" t="n">
        <f aca="false">IF(H36="",0,INT(H36)+((H36-INT(H36))*100/60))</f>
        <v>0</v>
      </c>
      <c r="W36" s="130" t="n">
        <f aca="false">IF(I36="","",INT(I36)+((I36-INT(I36))/100*60))</f>
        <v>0</v>
      </c>
      <c r="X36" s="130" t="n">
        <f aca="false">IF(J36="","",INT(J36)+((J36-INT(J36))/100*60))</f>
        <v>-2</v>
      </c>
      <c r="Y36" s="130" t="n">
        <f aca="false">IF(K36="","",INT(K36)+((K36-INT(K36))/100*60))</f>
        <v>-186</v>
      </c>
      <c r="Z36" s="130"/>
      <c r="AE36" s="131"/>
    </row>
    <row r="37" customFormat="false" ht="20.25" hidden="false" customHeight="true" outlineLevel="0" collapsed="false">
      <c r="A37" s="120" t="str">
        <f aca="false">TEXT(B37,"TTTT")</f>
        <v>Dienstag</v>
      </c>
      <c r="B37" s="132" t="n">
        <f aca="false">($A$19+ROW(B18)-1)*(MONTH(B36+1)=MONTH($A$19))</f>
        <v>43452</v>
      </c>
      <c r="C37" s="133"/>
      <c r="D37" s="134"/>
      <c r="E37" s="124" t="n">
        <f aca="false">IF(OR(A37="Samstag",A37="Sonntag",C37="UU"),"", IF(C37="SV",D37, IF(OR($E$15="",B37&lt;$E$15),IF($N$11=0,HLOOKUP($A37,$I$9:$M$10,2,0),IF($N$11=$F$10,HLOOKUP($A37,$I$9:$M$11,3,0),"FEHLER")), IF($N$15=0,HLOOKUP($A37,$I$13:$M$14,2,0),IF($N$15=$F$14,HLOOKUP($A37,$I$13:$M$15,3,0),"FEHLER")))))</f>
        <v>2</v>
      </c>
      <c r="F37" s="125"/>
      <c r="G37" s="125"/>
      <c r="H37" s="125"/>
      <c r="I37" s="126" t="n">
        <f aca="false">IF(OR(C37="K",C37="U",C37="F"),E37,IF(C37="SU",IF(H37="",D37,((V37-T37)-U37)+D37),IF(AND(H37="",E37=""),0,(V37-T37)-U37)))</f>
        <v>0</v>
      </c>
      <c r="J37" s="126" t="n">
        <f aca="false">IF(E37="",I37,I37-E37)</f>
        <v>-2</v>
      </c>
      <c r="K37" s="127" t="n">
        <f aca="false">SUM(K36,J37)</f>
        <v>-188</v>
      </c>
      <c r="L37" s="135"/>
      <c r="M37" s="135"/>
      <c r="N37" s="135"/>
      <c r="O37" s="135"/>
      <c r="P37" s="135"/>
      <c r="Q37" s="129" t="n">
        <f aca="false">IF($G$15=FALSE(),FALSE(),IF($B37&gt;=$E$15,TRUE(),FALSE()))</f>
        <v>0</v>
      </c>
      <c r="R37" s="129"/>
      <c r="S37" s="130" t="n">
        <f aca="false">IF(E37="",0,INT(E37)+((E37-INT(E37))/100*60))</f>
        <v>2</v>
      </c>
      <c r="T37" s="130" t="n">
        <f aca="false">IF(F37="",0,INT(F37)+((F37-INT(F37))*100/60))</f>
        <v>0</v>
      </c>
      <c r="U37" s="130" t="n">
        <f aca="false">IF(G37="",0,INT(G37)+((G37-INT(G37))*100/60))</f>
        <v>0</v>
      </c>
      <c r="V37" s="130" t="n">
        <f aca="false">IF(H37="",0,INT(H37)+((H37-INT(H37))*100/60))</f>
        <v>0</v>
      </c>
      <c r="W37" s="130" t="n">
        <f aca="false">IF(I37="","",INT(I37)+((I37-INT(I37))/100*60))</f>
        <v>0</v>
      </c>
      <c r="X37" s="130" t="n">
        <f aca="false">IF(J37="","",INT(J37)+((J37-INT(J37))/100*60))</f>
        <v>-2</v>
      </c>
      <c r="Y37" s="130" t="n">
        <f aca="false">IF(K37="","",INT(K37)+((K37-INT(K37))/100*60))</f>
        <v>-188</v>
      </c>
      <c r="Z37" s="130"/>
      <c r="AE37" s="131"/>
    </row>
    <row r="38" customFormat="false" ht="20.25" hidden="false" customHeight="true" outlineLevel="0" collapsed="false">
      <c r="A38" s="120" t="str">
        <f aca="false">TEXT(B38,"TTTT")</f>
        <v>Mittwoch</v>
      </c>
      <c r="B38" s="132" t="n">
        <f aca="false">($A$19+ROW(B19)-1)*(MONTH(B37+1)=MONTH($A$19))</f>
        <v>43453</v>
      </c>
      <c r="C38" s="133"/>
      <c r="D38" s="134"/>
      <c r="E38" s="124" t="n">
        <f aca="false">IF(OR(A38="Samstag",A38="Sonntag",C38="UU"),"", IF(C38="SV",D38, IF(OR($E$15="",B38&lt;$E$15),IF($N$11=0,HLOOKUP($A38,$I$9:$M$10,2,0),IF($N$11=$F$10,HLOOKUP($A38,$I$9:$M$11,3,0),"FEHLER")), IF($N$15=0,HLOOKUP($A38,$I$13:$M$14,2,0),IF($N$15=$F$14,HLOOKUP($A38,$I$13:$M$15,3,0),"FEHLER")))))</f>
        <v>2</v>
      </c>
      <c r="F38" s="125"/>
      <c r="G38" s="125"/>
      <c r="H38" s="125"/>
      <c r="I38" s="126" t="n">
        <f aca="false">IF(OR(C38="K",C38="U",C38="F"),E38,IF(C38="SU",IF(H38="",D38,((V38-T38)-U38)+D38),IF(AND(H38="",E38=""),0,(V38-T38)-U38)))</f>
        <v>0</v>
      </c>
      <c r="J38" s="126" t="n">
        <f aca="false">IF(E38="",I38,I38-E38)</f>
        <v>-2</v>
      </c>
      <c r="K38" s="127" t="n">
        <f aca="false">SUM(K37,J38)</f>
        <v>-190</v>
      </c>
      <c r="L38" s="135"/>
      <c r="M38" s="135"/>
      <c r="N38" s="135"/>
      <c r="O38" s="135"/>
      <c r="P38" s="135"/>
      <c r="Q38" s="129" t="n">
        <f aca="false">IF($G$15=FALSE(),FALSE(),IF($B38&gt;=$E$15,TRUE(),FALSE()))</f>
        <v>0</v>
      </c>
      <c r="R38" s="129"/>
      <c r="S38" s="130" t="n">
        <f aca="false">IF(E38="",0,INT(E38)+((E38-INT(E38))/100*60))</f>
        <v>2</v>
      </c>
      <c r="T38" s="130" t="n">
        <f aca="false">IF(F38="",0,INT(F38)+((F38-INT(F38))*100/60))</f>
        <v>0</v>
      </c>
      <c r="U38" s="130" t="n">
        <f aca="false">IF(G38="",0,INT(G38)+((G38-INT(G38))*100/60))</f>
        <v>0</v>
      </c>
      <c r="V38" s="130" t="n">
        <f aca="false">IF(H38="",0,INT(H38)+((H38-INT(H38))*100/60))</f>
        <v>0</v>
      </c>
      <c r="W38" s="130" t="n">
        <f aca="false">IF(I38="","",INT(I38)+((I38-INT(I38))/100*60))</f>
        <v>0</v>
      </c>
      <c r="X38" s="130" t="n">
        <f aca="false">IF(J38="","",INT(J38)+((J38-INT(J38))/100*60))</f>
        <v>-2</v>
      </c>
      <c r="Y38" s="130" t="n">
        <f aca="false">IF(K38="","",INT(K38)+((K38-INT(K38))/100*60))</f>
        <v>-190</v>
      </c>
      <c r="Z38" s="130"/>
      <c r="AE38" s="131"/>
    </row>
    <row r="39" customFormat="false" ht="20.25" hidden="false" customHeight="true" outlineLevel="0" collapsed="false">
      <c r="A39" s="120" t="str">
        <f aca="false">TEXT(B39,"TTTT")</f>
        <v>Donnerstag</v>
      </c>
      <c r="B39" s="132" t="n">
        <f aca="false">($A$19+ROW(B20)-1)*(MONTH(B38+1)=MONTH($A$19))</f>
        <v>43454</v>
      </c>
      <c r="C39" s="133"/>
      <c r="D39" s="134"/>
      <c r="E39" s="124" t="n">
        <f aca="false">IF(OR(A39="Samstag",A39="Sonntag",C39="UU"),"", IF(C39="SV",D39, IF(OR($E$15="",B39&lt;$E$15),IF($N$11=0,HLOOKUP($A39,$I$9:$M$10,2,0),IF($N$11=$F$10,HLOOKUP($A39,$I$9:$M$11,3,0),"FEHLER")), IF($N$15=0,HLOOKUP($A39,$I$13:$M$14,2,0),IF($N$15=$F$14,HLOOKUP($A39,$I$13:$M$15,3,0),"FEHLER")))))</f>
        <v>2</v>
      </c>
      <c r="F39" s="125"/>
      <c r="G39" s="125"/>
      <c r="H39" s="125"/>
      <c r="I39" s="126" t="n">
        <f aca="false">IF(OR(C39="K",C39="U",C39="F"),E39,IF(C39="SU",IF(H39="",D39,((V39-T39)-U39)+D39),IF(AND(H39="",E39=""),0,(V39-T39)-U39)))</f>
        <v>0</v>
      </c>
      <c r="J39" s="126" t="n">
        <f aca="false">IF(E39="",I39,I39-E39)</f>
        <v>-2</v>
      </c>
      <c r="K39" s="127" t="n">
        <f aca="false">SUM(K38,J39)</f>
        <v>-192</v>
      </c>
      <c r="L39" s="135"/>
      <c r="M39" s="135"/>
      <c r="N39" s="135"/>
      <c r="O39" s="135"/>
      <c r="P39" s="135"/>
      <c r="Q39" s="129" t="n">
        <f aca="false">IF($G$15=FALSE(),FALSE(),IF($B39&gt;=$E$15,TRUE(),FALSE()))</f>
        <v>0</v>
      </c>
      <c r="R39" s="129"/>
      <c r="S39" s="130" t="n">
        <f aca="false">IF(E39="",0,INT(E39)+((E39-INT(E39))/100*60))</f>
        <v>2</v>
      </c>
      <c r="T39" s="130" t="n">
        <f aca="false">IF(F39="",0,INT(F39)+((F39-INT(F39))*100/60))</f>
        <v>0</v>
      </c>
      <c r="U39" s="130" t="n">
        <f aca="false">IF(G39="",0,INT(G39)+((G39-INT(G39))*100/60))</f>
        <v>0</v>
      </c>
      <c r="V39" s="130" t="n">
        <f aca="false">IF(H39="",0,INT(H39)+((H39-INT(H39))*100/60))</f>
        <v>0</v>
      </c>
      <c r="W39" s="130" t="n">
        <f aca="false">IF(I39="","",INT(I39)+((I39-INT(I39))/100*60))</f>
        <v>0</v>
      </c>
      <c r="X39" s="130" t="n">
        <f aca="false">IF(J39="","",INT(J39)+((J39-INT(J39))/100*60))</f>
        <v>-2</v>
      </c>
      <c r="Y39" s="130" t="n">
        <f aca="false">IF(K39="","",INT(K39)+((K39-INT(K39))/100*60))</f>
        <v>-192</v>
      </c>
      <c r="Z39" s="130"/>
      <c r="AE39" s="131"/>
    </row>
    <row r="40" customFormat="false" ht="20.25" hidden="false" customHeight="true" outlineLevel="0" collapsed="false">
      <c r="A40" s="120" t="str">
        <f aca="false">TEXT(B40,"TTTT")</f>
        <v>Freitag</v>
      </c>
      <c r="B40" s="132" t="n">
        <f aca="false">($A$19+ROW(B21)-1)*(MONTH(B39+1)=MONTH($A$19))</f>
        <v>43455</v>
      </c>
      <c r="C40" s="133"/>
      <c r="D40" s="134"/>
      <c r="E40" s="124" t="n">
        <f aca="false">IF(OR(A40="Samstag",A40="Sonntag",C40="UU"),"", IF(C40="SV",D40, IF(OR($E$15="",B40&lt;$E$15),IF($N$11=0,HLOOKUP($A40,$I$9:$M$10,2,0),IF($N$11=$F$10,HLOOKUP($A40,$I$9:$M$11,3,0),"FEHLER")), IF($N$15=0,HLOOKUP($A40,$I$13:$M$14,2,0),IF($N$15=$F$14,HLOOKUP($A40,$I$13:$M$15,3,0),"FEHLER")))))</f>
        <v>2</v>
      </c>
      <c r="F40" s="125"/>
      <c r="G40" s="125"/>
      <c r="H40" s="125"/>
      <c r="I40" s="126" t="n">
        <f aca="false">IF(OR(C40="K",C40="U",C40="F"),E40,IF(C40="SU",IF(H40="",D40,((V40-T40)-U40)+D40),IF(AND(H40="",E40=""),0,(V40-T40)-U40)))</f>
        <v>0</v>
      </c>
      <c r="J40" s="126" t="n">
        <f aca="false">IF(E40="",I40,I40-E40)</f>
        <v>-2</v>
      </c>
      <c r="K40" s="127" t="n">
        <f aca="false">SUM(K39,J40)</f>
        <v>-194</v>
      </c>
      <c r="L40" s="135"/>
      <c r="M40" s="135"/>
      <c r="N40" s="135"/>
      <c r="O40" s="135"/>
      <c r="P40" s="135"/>
      <c r="Q40" s="129" t="n">
        <f aca="false">IF($G$15=FALSE(),FALSE(),IF($B40&gt;=$E$15,TRUE(),FALSE()))</f>
        <v>0</v>
      </c>
      <c r="R40" s="129"/>
      <c r="S40" s="130" t="n">
        <f aca="false">IF(E40="",0,INT(E40)+((E40-INT(E40))/100*60))</f>
        <v>2</v>
      </c>
      <c r="T40" s="130" t="n">
        <f aca="false">IF(F40="",0,INT(F40)+((F40-INT(F40))*100/60))</f>
        <v>0</v>
      </c>
      <c r="U40" s="130" t="n">
        <f aca="false">IF(G40="",0,INT(G40)+((G40-INT(G40))*100/60))</f>
        <v>0</v>
      </c>
      <c r="V40" s="130" t="n">
        <f aca="false">IF(H40="",0,INT(H40)+((H40-INT(H40))*100/60))</f>
        <v>0</v>
      </c>
      <c r="W40" s="130" t="n">
        <f aca="false">IF(I40="","",INT(I40)+((I40-INT(I40))/100*60))</f>
        <v>0</v>
      </c>
      <c r="X40" s="130" t="n">
        <f aca="false">IF(J40="","",INT(J40)+((J40-INT(J40))/100*60))</f>
        <v>-2</v>
      </c>
      <c r="Y40" s="130" t="n">
        <f aca="false">IF(K40="","",INT(K40)+((K40-INT(K40))/100*60))</f>
        <v>-194</v>
      </c>
      <c r="Z40" s="130"/>
      <c r="AE40" s="131"/>
    </row>
    <row r="41" customFormat="false" ht="20.25" hidden="false" customHeight="true" outlineLevel="0" collapsed="false">
      <c r="A41" s="120" t="str">
        <f aca="false">TEXT(B41,"TTTT")</f>
        <v>Samstag</v>
      </c>
      <c r="B41" s="132" t="n">
        <f aca="false">($A$19+ROW(B22)-1)*(MONTH(B40+1)=MONTH($A$19))</f>
        <v>43456</v>
      </c>
      <c r="C41" s="133"/>
      <c r="D41" s="134"/>
      <c r="E41" s="124" t="str">
        <f aca="false">IF(OR(A41="Samstag",A41="Sonntag",C41="UU"),"", IF(C41="SV",D41, IF(OR($E$15="",B41&lt;$E$15),IF($N$11=0,HLOOKUP($A41,$I$9:$M$10,2,0),IF($N$11=$F$10,HLOOKUP($A41,$I$9:$M$11,3,0),"FEHLER")), IF($N$15=0,HLOOKUP($A41,$I$13:$M$14,2,0),IF($N$15=$F$14,HLOOKUP($A41,$I$13:$M$15,3,0),"FEHLER")))))</f>
        <v/>
      </c>
      <c r="F41" s="125"/>
      <c r="G41" s="125"/>
      <c r="H41" s="125"/>
      <c r="I41" s="126" t="n">
        <f aca="false">IF(OR(C41="K",C41="U",C41="F"),E41,IF(C41="SU",IF(H41="",D41,((V41-T41)-U41)+D41),IF(AND(H41="",E41=""),0,(V41-T41)-U41)))</f>
        <v>0</v>
      </c>
      <c r="J41" s="126" t="n">
        <f aca="false">IF(E41="",I41,I41-E41)</f>
        <v>0</v>
      </c>
      <c r="K41" s="127" t="n">
        <f aca="false">SUM(K40,J41)</f>
        <v>-194</v>
      </c>
      <c r="L41" s="135"/>
      <c r="M41" s="135"/>
      <c r="N41" s="135"/>
      <c r="O41" s="135"/>
      <c r="P41" s="135"/>
      <c r="Q41" s="129" t="n">
        <f aca="false">IF($G$15=FALSE(),FALSE(),IF($B41&gt;=$E$15,TRUE(),FALSE()))</f>
        <v>0</v>
      </c>
      <c r="R41" s="129"/>
      <c r="S41" s="130" t="n">
        <f aca="false">IF(E41="",0,INT(E41)+((E41-INT(E41))/100*60))</f>
        <v>0</v>
      </c>
      <c r="T41" s="130" t="n">
        <f aca="false">IF(F41="",0,INT(F41)+((F41-INT(F41))*100/60))</f>
        <v>0</v>
      </c>
      <c r="U41" s="130" t="n">
        <f aca="false">IF(G41="",0,INT(G41)+((G41-INT(G41))*100/60))</f>
        <v>0</v>
      </c>
      <c r="V41" s="130" t="n">
        <f aca="false">IF(H41="",0,INT(H41)+((H41-INT(H41))*100/60))</f>
        <v>0</v>
      </c>
      <c r="W41" s="130" t="n">
        <f aca="false">IF(I41="","",INT(I41)+((I41-INT(I41))/100*60))</f>
        <v>0</v>
      </c>
      <c r="X41" s="130" t="n">
        <f aca="false">IF(J41="","",INT(J41)+((J41-INT(J41))/100*60))</f>
        <v>0</v>
      </c>
      <c r="Y41" s="130" t="n">
        <f aca="false">IF(K41="","",INT(K41)+((K41-INT(K41))/100*60))</f>
        <v>-194</v>
      </c>
      <c r="Z41" s="130"/>
      <c r="AE41" s="131"/>
    </row>
    <row r="42" customFormat="false" ht="20.25" hidden="false" customHeight="true" outlineLevel="0" collapsed="false">
      <c r="A42" s="120" t="str">
        <f aca="false">TEXT(B42,"TTTT")</f>
        <v>Sonntag</v>
      </c>
      <c r="B42" s="132" t="n">
        <f aca="false">($A$19+ROW(B23)-1)*(MONTH(B41+1)=MONTH($A$19))</f>
        <v>43457</v>
      </c>
      <c r="C42" s="133"/>
      <c r="D42" s="134"/>
      <c r="E42" s="124" t="str">
        <f aca="false">IF(OR(A42="Samstag",A42="Sonntag",C42="UU"),"", IF(C42="SV",D42, IF(OR($E$15="",B42&lt;$E$15),IF($N$11=0,HLOOKUP($A42,$I$9:$M$10,2,0),IF($N$11=$F$10,HLOOKUP($A42,$I$9:$M$11,3,0),"FEHLER")), IF($N$15=0,HLOOKUP($A42,$I$13:$M$14,2,0),IF($N$15=$F$14,HLOOKUP($A42,$I$13:$M$15,3,0),"FEHLER")))))</f>
        <v/>
      </c>
      <c r="F42" s="125"/>
      <c r="G42" s="125"/>
      <c r="H42" s="125"/>
      <c r="I42" s="126" t="n">
        <f aca="false">IF(OR(C42="K",C42="U",C42="F"),E42,IF(C42="SU",IF(H42="",D42,((V42-T42)-U42)+D42),IF(AND(H42="",E42=""),0,(V42-T42)-U42)))</f>
        <v>0</v>
      </c>
      <c r="J42" s="126" t="n">
        <f aca="false">IF(E42="",I42,I42-E42)</f>
        <v>0</v>
      </c>
      <c r="K42" s="127" t="n">
        <f aca="false">SUM(K41,J42)</f>
        <v>-194</v>
      </c>
      <c r="L42" s="135"/>
      <c r="M42" s="135"/>
      <c r="N42" s="135"/>
      <c r="O42" s="135"/>
      <c r="P42" s="135"/>
      <c r="Q42" s="129" t="n">
        <f aca="false">IF($G$15=FALSE(),FALSE(),IF($B42&gt;=$E$15,TRUE(),FALSE()))</f>
        <v>0</v>
      </c>
      <c r="R42" s="129"/>
      <c r="S42" s="130" t="n">
        <f aca="false">IF(E42="",0,INT(E42)+((E42-INT(E42))/100*60))</f>
        <v>0</v>
      </c>
      <c r="T42" s="130" t="n">
        <f aca="false">IF(F42="",0,INT(F42)+((F42-INT(F42))*100/60))</f>
        <v>0</v>
      </c>
      <c r="U42" s="130" t="n">
        <f aca="false">IF(G42="",0,INT(G42)+((G42-INT(G42))*100/60))</f>
        <v>0</v>
      </c>
      <c r="V42" s="130" t="n">
        <f aca="false">IF(H42="",0,INT(H42)+((H42-INT(H42))*100/60))</f>
        <v>0</v>
      </c>
      <c r="W42" s="130" t="n">
        <f aca="false">IF(I42="","",INT(I42)+((I42-INT(I42))/100*60))</f>
        <v>0</v>
      </c>
      <c r="X42" s="130" t="n">
        <f aca="false">IF(J42="","",INT(J42)+((J42-INT(J42))/100*60))</f>
        <v>0</v>
      </c>
      <c r="Y42" s="130" t="n">
        <f aca="false">IF(K42="","",INT(K42)+((K42-INT(K42))/100*60))</f>
        <v>-194</v>
      </c>
      <c r="Z42" s="130"/>
      <c r="AE42" s="131"/>
    </row>
    <row r="43" customFormat="false" ht="20.25" hidden="false" customHeight="true" outlineLevel="0" collapsed="false">
      <c r="A43" s="120" t="str">
        <f aca="false">TEXT(B43,"TTTT")</f>
        <v>Montag</v>
      </c>
      <c r="B43" s="132" t="n">
        <f aca="false">($A$19+ROW(B24)-1)*(MONTH(B42+1)=MONTH($A$19))</f>
        <v>43458</v>
      </c>
      <c r="C43" s="133"/>
      <c r="D43" s="134"/>
      <c r="E43" s="124" t="n">
        <f aca="false">IF(OR(A43="Samstag",A43="Sonntag",C43="UU"),"", IF(C43="SV",D43, IF(OR($E$15="",B43&lt;$E$15),IF($N$11=0,HLOOKUP($A43,$I$9:$M$10,2,0),IF($N$11=$F$10,HLOOKUP($A43,$I$9:$M$11,3,0),"FEHLER")), IF($N$15=0,HLOOKUP($A43,$I$13:$M$14,2,0),IF($N$15=$F$14,HLOOKUP($A43,$I$13:$M$15,3,0),"FEHLER")))))</f>
        <v>2</v>
      </c>
      <c r="F43" s="125"/>
      <c r="G43" s="125"/>
      <c r="H43" s="125"/>
      <c r="I43" s="126" t="n">
        <f aca="false">IF(OR(C43="K",C43="U",C43="F"),E43,IF(C43="SU",IF(H43="",D43,((V43-T43)-U43)+D43),IF(AND(H43="",E43=""),0,(V43-T43)-U43)))</f>
        <v>0</v>
      </c>
      <c r="J43" s="126" t="n">
        <f aca="false">IF(E43="",I43,I43-E43)</f>
        <v>-2</v>
      </c>
      <c r="K43" s="127" t="n">
        <f aca="false">SUM(K42,J43)</f>
        <v>-196</v>
      </c>
      <c r="L43" s="135"/>
      <c r="M43" s="135"/>
      <c r="N43" s="135"/>
      <c r="O43" s="135"/>
      <c r="P43" s="135"/>
      <c r="Q43" s="129" t="n">
        <f aca="false">IF($G$15=FALSE(),FALSE(),IF($B43&gt;=$E$15,TRUE(),FALSE()))</f>
        <v>0</v>
      </c>
      <c r="R43" s="129"/>
      <c r="S43" s="130" t="n">
        <f aca="false">IF(E43="",0,INT(E43)+((E43-INT(E43))/100*60))</f>
        <v>2</v>
      </c>
      <c r="T43" s="130" t="n">
        <f aca="false">IF(F43="",0,INT(F43)+((F43-INT(F43))*100/60))</f>
        <v>0</v>
      </c>
      <c r="U43" s="130" t="n">
        <f aca="false">IF(G43="",0,INT(G43)+((G43-INT(G43))*100/60))</f>
        <v>0</v>
      </c>
      <c r="V43" s="130" t="n">
        <f aca="false">IF(H43="",0,INT(H43)+((H43-INT(H43))*100/60))</f>
        <v>0</v>
      </c>
      <c r="W43" s="130" t="n">
        <f aca="false">IF(I43="","",INT(I43)+((I43-INT(I43))/100*60))</f>
        <v>0</v>
      </c>
      <c r="X43" s="130" t="n">
        <f aca="false">IF(J43="","",INT(J43)+((J43-INT(J43))/100*60))</f>
        <v>-2</v>
      </c>
      <c r="Y43" s="130" t="n">
        <f aca="false">IF(K43="","",INT(K43)+((K43-INT(K43))/100*60))</f>
        <v>-196</v>
      </c>
      <c r="Z43" s="130"/>
      <c r="AE43" s="131"/>
    </row>
    <row r="44" customFormat="false" ht="20.25" hidden="false" customHeight="true" outlineLevel="0" collapsed="false">
      <c r="A44" s="120" t="str">
        <f aca="false">TEXT(B44,"TTTT")</f>
        <v>Dienstag</v>
      </c>
      <c r="B44" s="132" t="n">
        <f aca="false">($A$19+ROW(B25)-1)*(MONTH(B43+1)=MONTH($A$19))</f>
        <v>43459</v>
      </c>
      <c r="C44" s="133"/>
      <c r="D44" s="134"/>
      <c r="E44" s="124" t="n">
        <f aca="false">IF(OR(A44="Samstag",A44="Sonntag",C44="UU"),"", IF(C44="SV",D44, IF(OR($E$15="",B44&lt;$E$15),IF($N$11=0,HLOOKUP($A44,$I$9:$M$10,2,0),IF($N$11=$F$10,HLOOKUP($A44,$I$9:$M$11,3,0),"FEHLER")), IF($N$15=0,HLOOKUP($A44,$I$13:$M$14,2,0),IF($N$15=$F$14,HLOOKUP($A44,$I$13:$M$15,3,0),"FEHLER")))))</f>
        <v>2</v>
      </c>
      <c r="F44" s="125"/>
      <c r="G44" s="125"/>
      <c r="H44" s="125"/>
      <c r="I44" s="126" t="n">
        <f aca="false">IF(OR(C44="K",C44="U",C44="F"),E44,IF(C44="SU",IF(H44="",D44,((V44-T44)-U44)+D44),IF(AND(H44="",E44=""),0,(V44-T44)-U44)))</f>
        <v>0</v>
      </c>
      <c r="J44" s="126" t="n">
        <f aca="false">IF(E44="",I44,I44-E44)</f>
        <v>-2</v>
      </c>
      <c r="K44" s="127" t="n">
        <f aca="false">SUM(K43,J44)</f>
        <v>-198</v>
      </c>
      <c r="L44" s="135"/>
      <c r="M44" s="135"/>
      <c r="N44" s="135"/>
      <c r="O44" s="135"/>
      <c r="P44" s="135"/>
      <c r="Q44" s="129" t="n">
        <f aca="false">IF($G$15=FALSE(),FALSE(),IF($B44&gt;=$E$15,TRUE(),FALSE()))</f>
        <v>0</v>
      </c>
      <c r="R44" s="129"/>
      <c r="S44" s="130" t="n">
        <f aca="false">IF(E44="",0,INT(E44)+((E44-INT(E44))/100*60))</f>
        <v>2</v>
      </c>
      <c r="T44" s="130" t="n">
        <f aca="false">IF(F44="",0,INT(F44)+((F44-INT(F44))*100/60))</f>
        <v>0</v>
      </c>
      <c r="U44" s="130" t="n">
        <f aca="false">IF(G44="",0,INT(G44)+((G44-INT(G44))*100/60))</f>
        <v>0</v>
      </c>
      <c r="V44" s="130" t="n">
        <f aca="false">IF(H44="",0,INT(H44)+((H44-INT(H44))*100/60))</f>
        <v>0</v>
      </c>
      <c r="W44" s="130" t="n">
        <f aca="false">IF(I44="","",INT(I44)+((I44-INT(I44))/100*60))</f>
        <v>0</v>
      </c>
      <c r="X44" s="130" t="n">
        <f aca="false">IF(J44="","",INT(J44)+((J44-INT(J44))/100*60))</f>
        <v>-2</v>
      </c>
      <c r="Y44" s="130" t="n">
        <f aca="false">IF(K44="","",INT(K44)+((K44-INT(K44))/100*60))</f>
        <v>-198</v>
      </c>
      <c r="Z44" s="130"/>
      <c r="AE44" s="131"/>
    </row>
    <row r="45" customFormat="false" ht="20.25" hidden="false" customHeight="true" outlineLevel="0" collapsed="false">
      <c r="A45" s="120" t="str">
        <f aca="false">TEXT(B45,"TTTT")</f>
        <v>Mittwoch</v>
      </c>
      <c r="B45" s="132" t="n">
        <f aca="false">($A$19+ROW(B26)-1)*(MONTH(B44+1)=MONTH($A$19))</f>
        <v>43460</v>
      </c>
      <c r="C45" s="133"/>
      <c r="D45" s="134"/>
      <c r="E45" s="124" t="n">
        <f aca="false">IF(OR(A45="Samstag",A45="Sonntag",C45="UU"),"", IF(C45="SV",D45, IF(OR($E$15="",B45&lt;$E$15),IF($N$11=0,HLOOKUP($A45,$I$9:$M$10,2,0),IF($N$11=$F$10,HLOOKUP($A45,$I$9:$M$11,3,0),"FEHLER")), IF($N$15=0,HLOOKUP($A45,$I$13:$M$14,2,0),IF($N$15=$F$14,HLOOKUP($A45,$I$13:$M$15,3,0),"FEHLER")))))</f>
        <v>2</v>
      </c>
      <c r="F45" s="125"/>
      <c r="G45" s="125"/>
      <c r="H45" s="125"/>
      <c r="I45" s="126" t="n">
        <f aca="false">IF(OR(C45="K",C45="U",C45="F"),E45,IF(C45="SU",IF(H45="",D45,((V45-T45)-U45)+D45),IF(AND(H45="",E45=""),0,(V45-T45)-U45)))</f>
        <v>0</v>
      </c>
      <c r="J45" s="126" t="n">
        <f aca="false">IF(E45="",I45,I45-E45)</f>
        <v>-2</v>
      </c>
      <c r="K45" s="127" t="n">
        <f aca="false">SUM(K44,J45)</f>
        <v>-200</v>
      </c>
      <c r="L45" s="135"/>
      <c r="M45" s="135"/>
      <c r="N45" s="135"/>
      <c r="O45" s="135"/>
      <c r="P45" s="135"/>
      <c r="Q45" s="129" t="n">
        <f aca="false">IF($G$15=FALSE(),FALSE(),IF($B45&gt;=$E$15,TRUE(),FALSE()))</f>
        <v>0</v>
      </c>
      <c r="R45" s="129"/>
      <c r="S45" s="130" t="n">
        <f aca="false">IF(E45="",0,INT(E45)+((E45-INT(E45))/100*60))</f>
        <v>2</v>
      </c>
      <c r="T45" s="130" t="n">
        <f aca="false">IF(F45="",0,INT(F45)+((F45-INT(F45))*100/60))</f>
        <v>0</v>
      </c>
      <c r="U45" s="130" t="n">
        <f aca="false">IF(G45="",0,INT(G45)+((G45-INT(G45))*100/60))</f>
        <v>0</v>
      </c>
      <c r="V45" s="130" t="n">
        <f aca="false">IF(H45="",0,INT(H45)+((H45-INT(H45))*100/60))</f>
        <v>0</v>
      </c>
      <c r="W45" s="130" t="n">
        <f aca="false">IF(I45="","",INT(I45)+((I45-INT(I45))/100*60))</f>
        <v>0</v>
      </c>
      <c r="X45" s="130" t="n">
        <f aca="false">IF(J45="","",INT(J45)+((J45-INT(J45))/100*60))</f>
        <v>-2</v>
      </c>
      <c r="Y45" s="130" t="n">
        <f aca="false">IF(K45="","",INT(K45)+((K45-INT(K45))/100*60))</f>
        <v>-200</v>
      </c>
      <c r="Z45" s="130"/>
      <c r="AE45" s="131"/>
    </row>
    <row r="46" customFormat="false" ht="20.25" hidden="false" customHeight="true" outlineLevel="0" collapsed="false">
      <c r="A46" s="120" t="str">
        <f aca="false">TEXT(B46,"TTTT")</f>
        <v>Donnerstag</v>
      </c>
      <c r="B46" s="132" t="n">
        <f aca="false">($A$19+ROW(B27)-1)*(MONTH(B45+1)=MONTH($A$19))</f>
        <v>43461</v>
      </c>
      <c r="C46" s="133"/>
      <c r="D46" s="134"/>
      <c r="E46" s="124" t="n">
        <f aca="false">IF(OR(A46="Samstag",A46="Sonntag",C46="UU"),"", IF(C46="SV",D46, IF(OR($E$15="",B46&lt;$E$15),IF($N$11=0,HLOOKUP($A46,$I$9:$M$10,2,0),IF($N$11=$F$10,HLOOKUP($A46,$I$9:$M$11,3,0),"FEHLER")), IF($N$15=0,HLOOKUP($A46,$I$13:$M$14,2,0),IF($N$15=$F$14,HLOOKUP($A46,$I$13:$M$15,3,0),"FEHLER")))))</f>
        <v>2</v>
      </c>
      <c r="F46" s="125"/>
      <c r="G46" s="125"/>
      <c r="H46" s="125"/>
      <c r="I46" s="126" t="n">
        <f aca="false">IF(OR(C46="K",C46="U",C46="F"),E46,IF(C46="SU",IF(H46="",D46,((V46-T46)-U46)+D46),IF(AND(H46="",E46=""),0,(V46-T46)-U46)))</f>
        <v>0</v>
      </c>
      <c r="J46" s="126" t="n">
        <f aca="false">IF(E46="",I46,I46-E46)</f>
        <v>-2</v>
      </c>
      <c r="K46" s="127" t="n">
        <f aca="false">SUM(K45,J46)</f>
        <v>-202</v>
      </c>
      <c r="L46" s="135"/>
      <c r="M46" s="135"/>
      <c r="N46" s="135"/>
      <c r="O46" s="135"/>
      <c r="P46" s="135"/>
      <c r="Q46" s="129" t="n">
        <f aca="false">IF($G$15=FALSE(),FALSE(),IF($B46&gt;=$E$15,TRUE(),FALSE()))</f>
        <v>0</v>
      </c>
      <c r="R46" s="129"/>
      <c r="S46" s="130" t="n">
        <f aca="false">IF(E46="",0,INT(E46)+((E46-INT(E46))/100*60))</f>
        <v>2</v>
      </c>
      <c r="T46" s="130" t="n">
        <f aca="false">IF(F46="",0,INT(F46)+((F46-INT(F46))*100/60))</f>
        <v>0</v>
      </c>
      <c r="U46" s="130" t="n">
        <f aca="false">IF(G46="",0,INT(G46)+((G46-INT(G46))*100/60))</f>
        <v>0</v>
      </c>
      <c r="V46" s="130" t="n">
        <f aca="false">IF(H46="",0,INT(H46)+((H46-INT(H46))*100/60))</f>
        <v>0</v>
      </c>
      <c r="W46" s="130" t="n">
        <f aca="false">IF(I46="","",INT(I46)+((I46-INT(I46))/100*60))</f>
        <v>0</v>
      </c>
      <c r="X46" s="130" t="n">
        <f aca="false">IF(J46="","",INT(J46)+((J46-INT(J46))/100*60))</f>
        <v>-2</v>
      </c>
      <c r="Y46" s="130" t="n">
        <f aca="false">IF(K46="","",INT(K46)+((K46-INT(K46))/100*60))</f>
        <v>-202</v>
      </c>
      <c r="Z46" s="130"/>
      <c r="AE46" s="131"/>
    </row>
    <row r="47" customFormat="false" ht="20.25" hidden="false" customHeight="true" outlineLevel="0" collapsed="false">
      <c r="A47" s="120" t="str">
        <f aca="false">TEXT(B47,"TTTT")</f>
        <v>Freitag</v>
      </c>
      <c r="B47" s="132" t="n">
        <f aca="false">($A$19+ROW(B28)-1)*(MONTH(B46+1)=MONTH($A$19))</f>
        <v>43462</v>
      </c>
      <c r="C47" s="133"/>
      <c r="D47" s="134"/>
      <c r="E47" s="124" t="n">
        <f aca="false">IF(OR(A47="Samstag",A47="Sonntag",C47="UU"),"", IF(C47="SV",D47, IF(OR($E$15="",B47&lt;$E$15),IF($N$11=0,HLOOKUP($A47,$I$9:$M$10,2,0),IF($N$11=$F$10,HLOOKUP($A47,$I$9:$M$11,3,0),"FEHLER")), IF($N$15=0,HLOOKUP($A47,$I$13:$M$14,2,0),IF($N$15=$F$14,HLOOKUP($A47,$I$13:$M$15,3,0),"FEHLER")))))</f>
        <v>2</v>
      </c>
      <c r="F47" s="125"/>
      <c r="G47" s="125"/>
      <c r="H47" s="125"/>
      <c r="I47" s="126" t="n">
        <f aca="false">IF(OR(C47="K",C47="U",C47="F"),E47,IF(C47="SU",IF(H47="",D47,((V47-T47)-U47)+D47),IF(AND(H47="",E47=""),0,(V47-T47)-U47)))</f>
        <v>0</v>
      </c>
      <c r="J47" s="126" t="n">
        <f aca="false">IF(E47="",I47,I47-E47)</f>
        <v>-2</v>
      </c>
      <c r="K47" s="127" t="n">
        <f aca="false">SUM(K46,J47)</f>
        <v>-204</v>
      </c>
      <c r="L47" s="135"/>
      <c r="M47" s="135"/>
      <c r="N47" s="135"/>
      <c r="O47" s="135"/>
      <c r="P47" s="135"/>
      <c r="Q47" s="129" t="n">
        <f aca="false">IF($G$15=FALSE(),FALSE(),IF($B47&gt;=$E$15,TRUE(),FALSE()))</f>
        <v>0</v>
      </c>
      <c r="R47" s="129"/>
      <c r="S47" s="130" t="n">
        <f aca="false">IF(E47="",0,INT(E47)+((E47-INT(E47))/100*60))</f>
        <v>2</v>
      </c>
      <c r="T47" s="130" t="n">
        <f aca="false">IF(F47="",0,INT(F47)+((F47-INT(F47))*100/60))</f>
        <v>0</v>
      </c>
      <c r="U47" s="130" t="n">
        <f aca="false">IF(G47="",0,INT(G47)+((G47-INT(G47))*100/60))</f>
        <v>0</v>
      </c>
      <c r="V47" s="130" t="n">
        <f aca="false">IF(H47="",0,INT(H47)+((H47-INT(H47))*100/60))</f>
        <v>0</v>
      </c>
      <c r="W47" s="130" t="n">
        <f aca="false">IF(I47="","",INT(I47)+((I47-INT(I47))/100*60))</f>
        <v>0</v>
      </c>
      <c r="X47" s="130" t="n">
        <f aca="false">IF(J47="","",INT(J47)+((J47-INT(J47))/100*60))</f>
        <v>-2</v>
      </c>
      <c r="Y47" s="130" t="n">
        <f aca="false">IF(K47="","",INT(K47)+((K47-INT(K47))/100*60))</f>
        <v>-204</v>
      </c>
      <c r="Z47" s="130"/>
      <c r="AE47" s="131"/>
    </row>
    <row r="48" customFormat="false" ht="20.25" hidden="false" customHeight="true" outlineLevel="0" collapsed="false">
      <c r="A48" s="120" t="str">
        <f aca="false">TEXT(B48,"TTTT")</f>
        <v>Samstag</v>
      </c>
      <c r="B48" s="132" t="n">
        <f aca="false">($A$19+ROW(B29)-1)*(MONTH(B47+1)=MONTH($A$19))</f>
        <v>43463</v>
      </c>
      <c r="C48" s="133"/>
      <c r="D48" s="134"/>
      <c r="E48" s="124" t="str">
        <f aca="false">IF(OR(A48="Samstag",A48="Sonntag",C48="UU"),"", IF(C48="SV",D48, IF(OR($E$15="",B48&lt;$E$15),IF($N$11=0,HLOOKUP($A48,$I$9:$M$10,2,0),IF($N$11=$F$10,HLOOKUP($A48,$I$9:$M$11,3,0),"FEHLER")), IF($N$15=0,HLOOKUP($A48,$I$13:$M$14,2,0),IF($N$15=$F$14,HLOOKUP($A48,$I$13:$M$15,3,0),"FEHLER")))))</f>
        <v/>
      </c>
      <c r="F48" s="125"/>
      <c r="G48" s="125"/>
      <c r="H48" s="125"/>
      <c r="I48" s="126" t="n">
        <f aca="false">IF(OR(C48="K",C48="U",C48="F"),E48,IF(C48="SU",IF(H48="",D48,((V48-T48)-U48)+D48),IF(AND(H48="",E48=""),0,(V48-T48)-U48)))</f>
        <v>0</v>
      </c>
      <c r="J48" s="126" t="n">
        <f aca="false">IF(E48="",I48,I48-E48)</f>
        <v>0</v>
      </c>
      <c r="K48" s="127" t="n">
        <f aca="false">SUM(K47,J48)</f>
        <v>-204</v>
      </c>
      <c r="L48" s="135"/>
      <c r="M48" s="135"/>
      <c r="N48" s="135"/>
      <c r="O48" s="135"/>
      <c r="P48" s="135"/>
      <c r="Q48" s="129" t="n">
        <f aca="false">IF($G$15=FALSE(),FALSE(),IF($B48&gt;=$E$15,TRUE(),FALSE()))</f>
        <v>0</v>
      </c>
      <c r="R48" s="129"/>
      <c r="S48" s="130" t="n">
        <f aca="false">IF(E48="",0,INT(E48)+((E48-INT(E48))/100*60))</f>
        <v>0</v>
      </c>
      <c r="T48" s="130" t="n">
        <f aca="false">IF(F48="",0,INT(F48)+((F48-INT(F48))*100/60))</f>
        <v>0</v>
      </c>
      <c r="U48" s="130" t="n">
        <f aca="false">IF(G48="",0,INT(G48)+((G48-INT(G48))*100/60))</f>
        <v>0</v>
      </c>
      <c r="V48" s="130" t="n">
        <f aca="false">IF(H48="",0,INT(H48)+((H48-INT(H48))*100/60))</f>
        <v>0</v>
      </c>
      <c r="W48" s="130" t="n">
        <f aca="false">IF(I48="","",INT(I48)+((I48-INT(I48))/100*60))</f>
        <v>0</v>
      </c>
      <c r="X48" s="130" t="n">
        <f aca="false">IF(J48="","",INT(J48)+((J48-INT(J48))/100*60))</f>
        <v>0</v>
      </c>
      <c r="Y48" s="130" t="n">
        <f aca="false">IF(K48="","",INT(K48)+((K48-INT(K48))/100*60))</f>
        <v>-204</v>
      </c>
      <c r="Z48" s="130"/>
      <c r="AE48" s="131"/>
    </row>
    <row r="49" customFormat="false" ht="20.25" hidden="false" customHeight="true" outlineLevel="0" collapsed="false">
      <c r="A49" s="120" t="str">
        <f aca="false">TEXT(B49,"TTTT")</f>
        <v>Sonntag</v>
      </c>
      <c r="B49" s="132" t="n">
        <f aca="false">($A$19+ROW(B30)-1)*(MONTH(B48+1)=MONTH($A$19))</f>
        <v>43464</v>
      </c>
      <c r="C49" s="133"/>
      <c r="D49" s="134"/>
      <c r="E49" s="124" t="str">
        <f aca="false">IF(OR(A49="Samstag",A49="Sonntag",C49="UU"),"", IF(C49="SV",D49, IF(OR($E$15="",B49&lt;$E$15),IF($N$11=0,HLOOKUP($A49,$I$9:$M$10,2,0),IF($N$11=$F$10,HLOOKUP($A49,$I$9:$M$11,3,0),"FEHLER")), IF($N$15=0,HLOOKUP($A49,$I$13:$M$14,2,0),IF($N$15=$F$14,HLOOKUP($A49,$I$13:$M$15,3,0),"FEHLER")))))</f>
        <v/>
      </c>
      <c r="F49" s="125"/>
      <c r="G49" s="125"/>
      <c r="H49" s="125"/>
      <c r="I49" s="126" t="n">
        <f aca="false">IF(OR(C49="K",C49="U",C49="F"),E49,IF(C49="SU",IF(H49="",D49,((V49-T49)-U49)+D49),IF(AND(H49="",E49=""),0,(V49-T49)-U49)))</f>
        <v>0</v>
      </c>
      <c r="J49" s="126" t="n">
        <f aca="false">IF(E49="",I49,I49-E49)</f>
        <v>0</v>
      </c>
      <c r="K49" s="127" t="n">
        <f aca="false">SUM(K48,J49)</f>
        <v>-204</v>
      </c>
      <c r="L49" s="135"/>
      <c r="M49" s="135"/>
      <c r="N49" s="135"/>
      <c r="O49" s="135"/>
      <c r="P49" s="135"/>
      <c r="Q49" s="129" t="n">
        <f aca="false">IF($G$15=FALSE(),FALSE(),IF($B49&gt;=$E$15,TRUE(),FALSE()))</f>
        <v>0</v>
      </c>
      <c r="R49" s="129"/>
      <c r="S49" s="130" t="n">
        <f aca="false">IF(E49="",0,INT(E49)+((E49-INT(E49))/100*60))</f>
        <v>0</v>
      </c>
      <c r="T49" s="130" t="n">
        <f aca="false">IF(F49="",0,INT(F49)+((F49-INT(F49))*100/60))</f>
        <v>0</v>
      </c>
      <c r="U49" s="130" t="n">
        <f aca="false">IF(G49="",0,INT(G49)+((G49-INT(G49))*100/60))</f>
        <v>0</v>
      </c>
      <c r="V49" s="130" t="n">
        <f aca="false">IF(H49="",0,INT(H49)+((H49-INT(H49))*100/60))</f>
        <v>0</v>
      </c>
      <c r="W49" s="130" t="n">
        <f aca="false">IF(I49="","",INT(I49)+((I49-INT(I49))/100*60))</f>
        <v>0</v>
      </c>
      <c r="X49" s="130" t="n">
        <f aca="false">IF(J49="","",INT(J49)+((J49-INT(J49))/100*60))</f>
        <v>0</v>
      </c>
      <c r="Y49" s="130" t="n">
        <f aca="false">IF(K49="","",INT(K49)+((K49-INT(K49))/100*60))</f>
        <v>-204</v>
      </c>
      <c r="Z49" s="130"/>
      <c r="AE49" s="131"/>
    </row>
    <row r="50" customFormat="false" ht="20.25" hidden="false" customHeight="true" outlineLevel="0" collapsed="false">
      <c r="A50" s="120" t="str">
        <f aca="false">TEXT(B50,"TTTT")</f>
        <v>Montag</v>
      </c>
      <c r="B50" s="132" t="n">
        <f aca="false">($A$19+ROW(B31)-1)*(MONTH(B49+1)=MONTH($A$19))</f>
        <v>43465</v>
      </c>
      <c r="C50" s="137"/>
      <c r="D50" s="138"/>
      <c r="E50" s="124" t="n">
        <f aca="false">IF(OR(A50="Samstag",A50="Sonntag",C50="UU"),"", IF(C50="SV",D50, IF(OR($E$15="",B50&lt;$E$15),IF($N$11=0,HLOOKUP($A50,$I$9:$M$10,2,0),IF($N$11=$F$10,HLOOKUP($A50,$I$9:$M$11,3,0),"FEHLER")), IF($N$15=0,HLOOKUP($A50,$I$13:$M$14,2,0),IF($N$15=$F$14,HLOOKUP($A50,$I$13:$M$15,3,0),"FEHLER")))))</f>
        <v>2</v>
      </c>
      <c r="F50" s="139"/>
      <c r="G50" s="139"/>
      <c r="H50" s="139"/>
      <c r="I50" s="126" t="n">
        <f aca="false">IF(OR(C50="K",C50="U",C50="F"),E50,IF(C50="SU",IF(H50="",D50,((V50-T50)-U50)+D50),IF(AND(H50="",E50=""),0,(V50-T50)-U50)))</f>
        <v>0</v>
      </c>
      <c r="J50" s="140" t="n">
        <f aca="false">IF(E50="",I50,I50-E50)</f>
        <v>-2</v>
      </c>
      <c r="K50" s="141" t="n">
        <f aca="false">SUM(K49,J50)</f>
        <v>-206</v>
      </c>
      <c r="L50" s="142"/>
      <c r="M50" s="142"/>
      <c r="N50" s="142"/>
      <c r="O50" s="142"/>
      <c r="P50" s="142"/>
      <c r="Q50" s="129" t="n">
        <f aca="false">IF($G$15=FALSE(),FALSE(),IF($B50&gt;=$E$15,TRUE(),FALSE()))</f>
        <v>0</v>
      </c>
      <c r="R50" s="129"/>
      <c r="S50" s="143" t="n">
        <f aca="false">IF(E50="",0,INT(E50)+((E50-INT(E50))/100*60))</f>
        <v>2</v>
      </c>
      <c r="T50" s="143" t="n">
        <f aca="false">IF(F50="",0,INT(F50)+((F50-INT(F50))*100/60))</f>
        <v>0</v>
      </c>
      <c r="U50" s="143" t="n">
        <f aca="false">IF(G50="",0,INT(G50)+((G50-INT(G50))*100/60))</f>
        <v>0</v>
      </c>
      <c r="V50" s="143" t="n">
        <f aca="false">IF(H50="",0,INT(H50)+((H50-INT(H50))*100/60))</f>
        <v>0</v>
      </c>
      <c r="W50" s="143" t="n">
        <f aca="false">IF(I50="","",INT(I50)+((I50-INT(I50))/100*60))</f>
        <v>0</v>
      </c>
      <c r="X50" s="143" t="n">
        <f aca="false">IF(J50="","",INT(J50)+((J50-INT(J50))/100*60))</f>
        <v>-2</v>
      </c>
      <c r="Y50" s="143" t="n">
        <f aca="false">IF(K50="","",INT(K50)+((K50-INT(K50))/100*60))</f>
        <v>-206</v>
      </c>
      <c r="Z50" s="144"/>
      <c r="AE50" s="131"/>
    </row>
    <row r="51" customFormat="false" ht="18.75" hidden="false" customHeight="true" outlineLevel="0" collapsed="false">
      <c r="B51" s="145" t="s">
        <v>41</v>
      </c>
      <c r="C51" s="146"/>
      <c r="D51" s="147"/>
      <c r="E51" s="147" t="s">
        <v>39</v>
      </c>
      <c r="F51" s="148"/>
      <c r="G51" s="148"/>
      <c r="H51" s="148"/>
      <c r="I51" s="147" t="s">
        <v>40</v>
      </c>
      <c r="J51" s="147" t="s">
        <v>42</v>
      </c>
      <c r="K51" s="147" t="s">
        <v>43</v>
      </c>
      <c r="L51" s="149"/>
      <c r="M51" s="149"/>
      <c r="N51" s="149"/>
      <c r="O51" s="149"/>
      <c r="P51" s="150"/>
      <c r="Q51" s="151"/>
      <c r="R51" s="152"/>
      <c r="S51" s="130" t="n">
        <f aca="false">IF(E52="",0,INT(E52)+((E52-INT(E52))/100*60))</f>
        <v>42</v>
      </c>
      <c r="T51" s="152"/>
      <c r="U51" s="152"/>
      <c r="W51" s="144" t="n">
        <f aca="false">IF(I52="","",INT(I52)+((I52-INT(I52))/100*60))</f>
        <v>0</v>
      </c>
      <c r="X51" s="130" t="n">
        <f aca="false">IF(J52="","",INT(J52)+((J52-INT(J52))/100*60))</f>
        <v>-42</v>
      </c>
      <c r="Y51" s="153" t="n">
        <f aca="false">IF(K52="","",INT(K52)+((K52-INT(K52))/100*60))</f>
        <v>-206</v>
      </c>
      <c r="Z51" s="153"/>
      <c r="AE51" s="131"/>
    </row>
    <row r="52" customFormat="false" ht="18.75" hidden="false" customHeight="true" outlineLevel="0" collapsed="false">
      <c r="B52" s="154"/>
      <c r="C52" s="155"/>
      <c r="D52" s="156"/>
      <c r="E52" s="157" t="n">
        <f aca="false">SUM(E20:E50)</f>
        <v>42</v>
      </c>
      <c r="F52" s="158"/>
      <c r="G52" s="159"/>
      <c r="H52" s="156"/>
      <c r="I52" s="157" t="n">
        <f aca="false">SUM(I20:I50)</f>
        <v>0</v>
      </c>
      <c r="J52" s="157" t="n">
        <f aca="false">SUM(J20:J50)</f>
        <v>-42</v>
      </c>
      <c r="K52" s="160" t="n">
        <f aca="false">K50</f>
        <v>-206</v>
      </c>
      <c r="L52" s="161"/>
      <c r="M52" s="161"/>
      <c r="N52" s="161"/>
      <c r="O52" s="161"/>
      <c r="P52" s="162"/>
      <c r="Q52" s="163"/>
      <c r="R52" s="164"/>
      <c r="S52" s="165" t="n">
        <f aca="false">E52/24</f>
        <v>1.75</v>
      </c>
      <c r="T52" s="164"/>
      <c r="U52" s="164"/>
      <c r="W52" s="165" t="n">
        <f aca="false">I52/24</f>
        <v>0</v>
      </c>
      <c r="X52" s="165" t="str">
        <f aca="false">IF(X51&lt;0,"-"&amp;TEXT((X51*-1)/24,"[h]:mm"),X51/24)</f>
        <v>-42:00</v>
      </c>
      <c r="AE52" s="131"/>
    </row>
    <row r="53" customFormat="false" ht="15" hidden="false" customHeight="false" outlineLevel="0" collapsed="false">
      <c r="B53" s="166"/>
      <c r="C53" s="166"/>
      <c r="D53" s="166"/>
      <c r="E53" s="166"/>
      <c r="F53" s="167"/>
      <c r="G53" s="168"/>
      <c r="H53" s="169" t="s">
        <v>44</v>
      </c>
      <c r="I53" s="1"/>
      <c r="J53" s="170"/>
      <c r="K53" s="171"/>
      <c r="L53" s="172"/>
      <c r="M53" s="172"/>
      <c r="N53" s="172"/>
      <c r="O53" s="172"/>
      <c r="P53" s="173"/>
      <c r="Q53" s="173"/>
      <c r="R53" s="174"/>
      <c r="S53" s="174"/>
      <c r="T53" s="174"/>
      <c r="U53" s="174"/>
      <c r="X53" s="130" t="n">
        <f aca="false">IF(X51&lt;0,X51*-1,X51)</f>
        <v>42</v>
      </c>
      <c r="AE53" s="131"/>
    </row>
    <row r="54" customFormat="false" ht="15" hidden="false" customHeight="false" outlineLevel="0" collapsed="false">
      <c r="B54" s="166"/>
      <c r="C54" s="166"/>
      <c r="D54" s="166"/>
      <c r="E54" s="166"/>
      <c r="F54" s="167"/>
      <c r="G54" s="168"/>
      <c r="H54" s="175" t="s">
        <v>45</v>
      </c>
      <c r="I54" s="170"/>
      <c r="J54" s="170"/>
      <c r="K54" s="171"/>
      <c r="L54" s="172"/>
      <c r="M54" s="172"/>
      <c r="N54" s="172"/>
      <c r="O54" s="172"/>
      <c r="P54" s="173"/>
      <c r="Q54" s="173"/>
      <c r="R54" s="174"/>
      <c r="S54" s="174"/>
      <c r="T54" s="174"/>
      <c r="U54" s="174"/>
      <c r="X54" s="165" t="n">
        <f aca="false">X53/24</f>
        <v>1.75</v>
      </c>
      <c r="AE54" s="131"/>
    </row>
    <row r="55" customFormat="false" ht="15" hidden="false" customHeight="false" outlineLevel="0" collapsed="false">
      <c r="B55" s="176"/>
      <c r="C55" s="176"/>
      <c r="D55" s="176"/>
      <c r="E55" s="176"/>
      <c r="F55" s="176"/>
      <c r="G55" s="176"/>
      <c r="H55" s="177" t="s">
        <v>46</v>
      </c>
      <c r="I55" s="1"/>
      <c r="J55" s="1"/>
      <c r="AE55" s="131"/>
    </row>
    <row r="56" customFormat="false" ht="15" hidden="false" customHeight="false" outlineLevel="0" collapsed="false">
      <c r="B56" s="177"/>
      <c r="C56" s="177"/>
      <c r="D56" s="177"/>
      <c r="E56" s="177"/>
      <c r="F56" s="177"/>
      <c r="G56" s="177"/>
      <c r="H56" s="120" t="s">
        <v>47</v>
      </c>
      <c r="I56" s="178"/>
      <c r="J56" s="4"/>
      <c r="K56" s="179"/>
      <c r="L56" s="179"/>
      <c r="M56" s="179"/>
      <c r="N56" s="179"/>
      <c r="O56" s="179"/>
      <c r="P56" s="180"/>
      <c r="Q56" s="180"/>
      <c r="R56" s="181"/>
      <c r="S56" s="181"/>
      <c r="T56" s="181"/>
      <c r="U56" s="181"/>
      <c r="AE56" s="131"/>
    </row>
    <row r="57" customFormat="false" ht="15" hidden="false" customHeight="false" outlineLevel="0" collapsed="false">
      <c r="B57" s="182"/>
      <c r="C57" s="182"/>
      <c r="D57" s="182"/>
      <c r="E57" s="182"/>
      <c r="F57" s="182"/>
      <c r="G57" s="182"/>
      <c r="H57" s="183" t="s">
        <v>48</v>
      </c>
      <c r="I57" s="1"/>
      <c r="J57" s="1"/>
      <c r="K57" s="184"/>
      <c r="L57" s="184"/>
      <c r="M57" s="184"/>
      <c r="N57" s="184"/>
      <c r="O57" s="184"/>
      <c r="P57" s="185"/>
      <c r="AE57" s="131"/>
    </row>
    <row r="58" customFormat="false" ht="15" hidden="false" customHeight="false" outlineLevel="0" collapsed="false">
      <c r="B58" s="186" t="s">
        <v>49</v>
      </c>
      <c r="C58" s="187" t="s">
        <v>50</v>
      </c>
      <c r="D58" s="187"/>
      <c r="E58" s="187"/>
      <c r="F58" s="187"/>
      <c r="G58" s="187"/>
      <c r="H58" s="120" t="s">
        <v>51</v>
      </c>
      <c r="I58" s="188"/>
      <c r="J58" s="1"/>
      <c r="K58" s="186" t="s">
        <v>49</v>
      </c>
      <c r="L58" s="189" t="s">
        <v>52</v>
      </c>
      <c r="M58" s="189"/>
      <c r="N58" s="189"/>
      <c r="O58" s="189"/>
      <c r="P58" s="189"/>
      <c r="AE58" s="131"/>
    </row>
    <row r="59" customFormat="false" ht="15" hidden="false" customHeight="false" outlineLevel="0" collapsed="false">
      <c r="B59" s="186"/>
      <c r="C59" s="189"/>
      <c r="D59" s="189"/>
      <c r="E59" s="189"/>
      <c r="F59" s="189"/>
      <c r="G59" s="189"/>
      <c r="H59" s="120" t="s">
        <v>53</v>
      </c>
      <c r="I59" s="188"/>
      <c r="J59" s="1"/>
      <c r="K59" s="186"/>
      <c r="L59" s="189"/>
      <c r="M59" s="189"/>
      <c r="N59" s="189"/>
      <c r="O59" s="189"/>
      <c r="P59" s="189"/>
      <c r="AE59" s="131"/>
    </row>
    <row r="60" customFormat="false" ht="15" hidden="false" customHeight="false" outlineLevel="0" collapsed="false">
      <c r="H60" s="190" t="s">
        <v>54</v>
      </c>
      <c r="I60" s="120"/>
      <c r="J60" s="191" t="n">
        <v>42104</v>
      </c>
      <c r="V60" s="4"/>
      <c r="AE60" s="131"/>
    </row>
  </sheetData>
  <sheetProtection sheet="true" password="ff69" objects="true" scenarios="true" selectLockedCells="true"/>
  <mergeCells count="46">
    <mergeCell ref="B2:H2"/>
    <mergeCell ref="I2:J2"/>
    <mergeCell ref="E5:H5"/>
    <mergeCell ref="M5:O5"/>
    <mergeCell ref="E7:H7"/>
    <mergeCell ref="M7:O7"/>
    <mergeCell ref="E15:F15"/>
    <mergeCell ref="C18:E18"/>
    <mergeCell ref="F18:H18"/>
    <mergeCell ref="I18:K18"/>
    <mergeCell ref="L18:P18"/>
    <mergeCell ref="L19:P19"/>
    <mergeCell ref="L20:P20"/>
    <mergeCell ref="L21:P21"/>
    <mergeCell ref="L22:P22"/>
    <mergeCell ref="L23:P23"/>
    <mergeCell ref="L24:P24"/>
    <mergeCell ref="L25:P25"/>
    <mergeCell ref="L26:P26"/>
    <mergeCell ref="L27:P27"/>
    <mergeCell ref="L28:P28"/>
    <mergeCell ref="L29:P29"/>
    <mergeCell ref="L30:P30"/>
    <mergeCell ref="L31:P31"/>
    <mergeCell ref="L32:P32"/>
    <mergeCell ref="L33:P33"/>
    <mergeCell ref="L34:P34"/>
    <mergeCell ref="L35:P35"/>
    <mergeCell ref="L36:P36"/>
    <mergeCell ref="L37:P37"/>
    <mergeCell ref="L38:P38"/>
    <mergeCell ref="L39:P39"/>
    <mergeCell ref="L40:P40"/>
    <mergeCell ref="L41:P41"/>
    <mergeCell ref="L42:P42"/>
    <mergeCell ref="L43:P43"/>
    <mergeCell ref="L44:P44"/>
    <mergeCell ref="L45:P45"/>
    <mergeCell ref="L46:P46"/>
    <mergeCell ref="L47:P47"/>
    <mergeCell ref="L48:P48"/>
    <mergeCell ref="L49:P49"/>
    <mergeCell ref="L50:P50"/>
    <mergeCell ref="K56:L56"/>
    <mergeCell ref="C58:G58"/>
    <mergeCell ref="L58:P58"/>
  </mergeCells>
  <conditionalFormatting sqref="L20:O22;C51:O51;C20:D50">
    <cfRule type="expression" priority="2" aboveAverage="0" equalAverage="0" bottom="0" percent="0" rank="0" text="" dxfId="0">
      <formula>OR(($A20="Samstag"),($A20="Sonntag"))</formula>
    </cfRule>
  </conditionalFormatting>
  <conditionalFormatting sqref="L23:O23">
    <cfRule type="expression" priority="3" aboveAverage="0" equalAverage="0" bottom="0" percent="0" rank="0" text="" dxfId="1">
      <formula>OR(($A23="Samstag"),($A23="Sonntag"))</formula>
    </cfRule>
  </conditionalFormatting>
  <conditionalFormatting sqref="L24:O50">
    <cfRule type="expression" priority="4" aboveAverage="0" equalAverage="0" bottom="0" percent="0" rank="0" text="" dxfId="2">
      <formula>OR(($A24="Samstag"),($A24="Sonntag"))</formula>
    </cfRule>
  </conditionalFormatting>
  <conditionalFormatting sqref="B20:B50">
    <cfRule type="expression" priority="5" aboveAverage="0" equalAverage="0" bottom="0" percent="0" rank="0" text="" dxfId="3">
      <formula>OR(($A20="Samstag"),($A20="Sonntag"))</formula>
    </cfRule>
    <cfRule type="expression" priority="6" aboveAverage="0" equalAverage="0" bottom="0" percent="0" rank="0" text="" dxfId="4">
      <formula>$Q20=TRUE()</formula>
    </cfRule>
  </conditionalFormatting>
  <conditionalFormatting sqref="F30:H30">
    <cfRule type="expression" priority="7" aboveAverage="0" equalAverage="0" bottom="0" percent="0" rank="0" text="" dxfId="5">
      <formula>OR(($A30="Samstag"),($A30="Sonntag"))</formula>
    </cfRule>
  </conditionalFormatting>
  <conditionalFormatting sqref="F30:H30">
    <cfRule type="expression" priority="8" aboveAverage="0" equalAverage="0" bottom="0" percent="0" rank="0" text="" dxfId="6">
      <formula>OR(($A30="Samstag"),($A30="Sonntag"))</formula>
    </cfRule>
  </conditionalFormatting>
  <conditionalFormatting sqref="F50:H50">
    <cfRule type="expression" priority="9" aboveAverage="0" equalAverage="0" bottom="0" percent="0" rank="0" text="" dxfId="7">
      <formula>OR(($A50="Samstag"),($A50="Sonntag"))</formula>
    </cfRule>
  </conditionalFormatting>
  <conditionalFormatting sqref="F50:H50">
    <cfRule type="expression" priority="10" aboveAverage="0" equalAverage="0" bottom="0" percent="0" rank="0" text="" dxfId="8">
      <formula>OR(($A50="Samstag"),($A50="Sonntag"))</formula>
    </cfRule>
  </conditionalFormatting>
  <conditionalFormatting sqref="F44:H44">
    <cfRule type="expression" priority="11" aboveAverage="0" equalAverage="0" bottom="0" percent="0" rank="0" text="" dxfId="9">
      <formula>OR(($A44="Samstag"),($A44="Sonntag"))</formula>
    </cfRule>
  </conditionalFormatting>
  <conditionalFormatting sqref="F30:H30">
    <cfRule type="expression" priority="12" aboveAverage="0" equalAverage="0" bottom="0" percent="0" rank="0" text="" dxfId="10">
      <formula>OR(($A30="Samstag"),($A30="Sonntag"))</formula>
    </cfRule>
  </conditionalFormatting>
  <conditionalFormatting sqref="F22:H23">
    <cfRule type="expression" priority="13" aboveAverage="0" equalAverage="0" bottom="0" percent="0" rank="0" text="" dxfId="11">
      <formula>OR(($A22="Samstag"),($A22="Sonntag"))</formula>
    </cfRule>
  </conditionalFormatting>
  <conditionalFormatting sqref="F22:H22">
    <cfRule type="expression" priority="14" aboveAverage="0" equalAverage="0" bottom="0" percent="0" rank="0" text="" dxfId="12">
      <formula>OR(($A22="Samstag"),($A22="Sonntag"))</formula>
    </cfRule>
  </conditionalFormatting>
  <conditionalFormatting sqref="F23:H23">
    <cfRule type="expression" priority="15" aboveAverage="0" equalAverage="0" bottom="0" percent="0" rank="0" text="" dxfId="13">
      <formula>OR(($A23="Samstag"),($A23="Sonntag"))</formula>
    </cfRule>
  </conditionalFormatting>
  <conditionalFormatting sqref="F37:H37">
    <cfRule type="expression" priority="16" aboveAverage="0" equalAverage="0" bottom="0" percent="0" rank="0" text="" dxfId="14">
      <formula>OR(($A37="Samstag"),($A37="Sonntag"))</formula>
    </cfRule>
  </conditionalFormatting>
  <conditionalFormatting sqref="F37:H37">
    <cfRule type="expression" priority="17" aboveAverage="0" equalAverage="0" bottom="0" percent="0" rank="0" text="" dxfId="15">
      <formula>OR(($A37="Samstag"),($A37="Sonntag"))</formula>
    </cfRule>
  </conditionalFormatting>
  <conditionalFormatting sqref="F37:H37">
    <cfRule type="expression" priority="18" aboveAverage="0" equalAverage="0" bottom="0" percent="0" rank="0" text="" dxfId="16">
      <formula>OR(($A37="Samstag"),($A37="Sonntag"))</formula>
    </cfRule>
  </conditionalFormatting>
  <conditionalFormatting sqref="F44:H44">
    <cfRule type="expression" priority="19" aboveAverage="0" equalAverage="0" bottom="0" percent="0" rank="0" text="" dxfId="17">
      <formula>OR(($A44="Samstag"),($A44="Sonntag"))</formula>
    </cfRule>
  </conditionalFormatting>
  <conditionalFormatting sqref="F44:H44">
    <cfRule type="expression" priority="20" aboveAverage="0" equalAverage="0" bottom="0" percent="0" rank="0" text="" dxfId="18">
      <formula>OR(($A44="Samstag"),($A44="Sonntag"))</formula>
    </cfRule>
  </conditionalFormatting>
  <conditionalFormatting sqref="F20:H20">
    <cfRule type="expression" priority="21" aboveAverage="0" equalAverage="0" bottom="0" percent="0" rank="0" text="" dxfId="19">
      <formula>OR(($A20="Samstag"),($A20="Sonntag"))</formula>
    </cfRule>
  </conditionalFormatting>
  <conditionalFormatting sqref="F20:H20">
    <cfRule type="expression" priority="22" aboveAverage="0" equalAverage="0" bottom="0" percent="0" rank="0" text="" dxfId="20">
      <formula>OR(($A20="Samstag"),($A20="Sonntag"))</formula>
    </cfRule>
  </conditionalFormatting>
  <conditionalFormatting sqref="G21">
    <cfRule type="expression" priority="23" aboveAverage="0" equalAverage="0" bottom="0" percent="0" rank="0" text="" dxfId="21">
      <formula>OR(($A21="Samstag"),($A21="Sonntag"))</formula>
    </cfRule>
  </conditionalFormatting>
  <conditionalFormatting sqref="G21">
    <cfRule type="expression" priority="24" aboveAverage="0" equalAverage="0" bottom="0" percent="0" rank="0" text="" dxfId="22">
      <formula>OR(($A21="Samstag"),($A21="Sonntag"))</formula>
    </cfRule>
  </conditionalFormatting>
  <conditionalFormatting sqref="F29:H29">
    <cfRule type="expression" priority="25" aboveAverage="0" equalAverage="0" bottom="0" percent="0" rank="0" text="" dxfId="23">
      <formula>OR(($A29="Samstag"),($A29="Sonntag"))</formula>
    </cfRule>
  </conditionalFormatting>
  <conditionalFormatting sqref="F29:H29">
    <cfRule type="expression" priority="26" aboveAverage="0" equalAverage="0" bottom="0" percent="0" rank="0" text="" dxfId="24">
      <formula>OR(($A29="Samstag"),($A29="Sonntag"))</formula>
    </cfRule>
  </conditionalFormatting>
  <conditionalFormatting sqref="F36:H36">
    <cfRule type="expression" priority="27" aboveAverage="0" equalAverage="0" bottom="0" percent="0" rank="0" text="" dxfId="25">
      <formula>OR(($A36="Samstag"),($A36="Sonntag"))</formula>
    </cfRule>
  </conditionalFormatting>
  <conditionalFormatting sqref="F36:H36">
    <cfRule type="expression" priority="28" aboveAverage="0" equalAverage="0" bottom="0" percent="0" rank="0" text="" dxfId="26">
      <formula>OR(($A36="Samstag"),($A36="Sonntag"))</formula>
    </cfRule>
  </conditionalFormatting>
  <conditionalFormatting sqref="F43:H43">
    <cfRule type="expression" priority="29" aboveAverage="0" equalAverage="0" bottom="0" percent="0" rank="0" text="" dxfId="27">
      <formula>OR(($A43="Samstag"),($A43="Sonntag"))</formula>
    </cfRule>
  </conditionalFormatting>
  <conditionalFormatting sqref="F43:H43">
    <cfRule type="expression" priority="30" aboveAverage="0" equalAverage="0" bottom="0" percent="0" rank="0" text="" dxfId="28">
      <formula>OR(($A43="Samstag"),($A43="Sonntag"))</formula>
    </cfRule>
  </conditionalFormatting>
  <conditionalFormatting sqref="G24:G28">
    <cfRule type="expression" priority="31" aboveAverage="0" equalAverage="0" bottom="0" percent="0" rank="0" text="" dxfId="29">
      <formula>OR(($A24="Samstag"),($A24="Sonntag"))</formula>
    </cfRule>
  </conditionalFormatting>
  <conditionalFormatting sqref="G24:G28">
    <cfRule type="expression" priority="32" aboveAverage="0" equalAverage="0" bottom="0" percent="0" rank="0" text="" dxfId="30">
      <formula>OR(($A24="Samstag"),($A24="Sonntag"))</formula>
    </cfRule>
  </conditionalFormatting>
  <conditionalFormatting sqref="G31:G35">
    <cfRule type="expression" priority="33" aboveAverage="0" equalAverage="0" bottom="0" percent="0" rank="0" text="" dxfId="31">
      <formula>OR(($A31="Samstag"),($A31="Sonntag"))</formula>
    </cfRule>
  </conditionalFormatting>
  <conditionalFormatting sqref="G31:G35">
    <cfRule type="expression" priority="34" aboveAverage="0" equalAverage="0" bottom="0" percent="0" rank="0" text="" dxfId="32">
      <formula>OR(($A31="Samstag"),($A31="Sonntag"))</formula>
    </cfRule>
  </conditionalFormatting>
  <conditionalFormatting sqref="G38:G42">
    <cfRule type="expression" priority="35" aboveAverage="0" equalAverage="0" bottom="0" percent="0" rank="0" text="" dxfId="33">
      <formula>OR(($A38="Samstag"),($A38="Sonntag"))</formula>
    </cfRule>
  </conditionalFormatting>
  <conditionalFormatting sqref="G38:G42">
    <cfRule type="expression" priority="36" aboveAverage="0" equalAverage="0" bottom="0" percent="0" rank="0" text="" dxfId="34">
      <formula>OR(($A38="Samstag"),($A38="Sonntag"))</formula>
    </cfRule>
  </conditionalFormatting>
  <conditionalFormatting sqref="G45:G49">
    <cfRule type="expression" priority="37" aboveAverage="0" equalAverage="0" bottom="0" percent="0" rank="0" text="" dxfId="35">
      <formula>OR(($A45="Samstag"),($A45="Sonntag"))</formula>
    </cfRule>
  </conditionalFormatting>
  <conditionalFormatting sqref="G45:G49">
    <cfRule type="expression" priority="38" aboveAverage="0" equalAverage="0" bottom="0" percent="0" rank="0" text="" dxfId="36">
      <formula>OR(($A45="Samstag"),($A45="Sonntag"))</formula>
    </cfRule>
  </conditionalFormatting>
  <conditionalFormatting sqref="F21">
    <cfRule type="expression" priority="39" aboveAverage="0" equalAverage="0" bottom="0" percent="0" rank="0" text="" dxfId="37">
      <formula>OR(($A21="Samstag"),($A21="Sonntag"))</formula>
    </cfRule>
  </conditionalFormatting>
  <conditionalFormatting sqref="F21">
    <cfRule type="expression" priority="40" aboveAverage="0" equalAverage="0" bottom="0" percent="0" rank="0" text="" dxfId="38">
      <formula>OR(($A21="Samstag"),($A21="Sonntag"))</formula>
    </cfRule>
  </conditionalFormatting>
  <conditionalFormatting sqref="F24:F28">
    <cfRule type="expression" priority="41" aboveAverage="0" equalAverage="0" bottom="0" percent="0" rank="0" text="" dxfId="39">
      <formula>OR(($A24="Samstag"),($A24="Sonntag"))</formula>
    </cfRule>
  </conditionalFormatting>
  <conditionalFormatting sqref="F24:F28">
    <cfRule type="expression" priority="42" aboveAverage="0" equalAverage="0" bottom="0" percent="0" rank="0" text="" dxfId="40">
      <formula>OR(($A24="Samstag"),($A24="Sonntag"))</formula>
    </cfRule>
  </conditionalFormatting>
  <conditionalFormatting sqref="F31:F35">
    <cfRule type="expression" priority="43" aboveAverage="0" equalAverage="0" bottom="0" percent="0" rank="0" text="" dxfId="41">
      <formula>OR(($A31="Samstag"),($A31="Sonntag"))</formula>
    </cfRule>
  </conditionalFormatting>
  <conditionalFormatting sqref="F31:F35">
    <cfRule type="expression" priority="44" aboveAverage="0" equalAverage="0" bottom="0" percent="0" rank="0" text="" dxfId="42">
      <formula>OR(($A31="Samstag"),($A31="Sonntag"))</formula>
    </cfRule>
  </conditionalFormatting>
  <conditionalFormatting sqref="F38:F42">
    <cfRule type="expression" priority="45" aboveAverage="0" equalAverage="0" bottom="0" percent="0" rank="0" text="" dxfId="43">
      <formula>OR(($A38="Samstag"),($A38="Sonntag"))</formula>
    </cfRule>
  </conditionalFormatting>
  <conditionalFormatting sqref="F38:F42">
    <cfRule type="expression" priority="46" aboveAverage="0" equalAverage="0" bottom="0" percent="0" rank="0" text="" dxfId="44">
      <formula>OR(($A38="Samstag"),($A38="Sonntag"))</formula>
    </cfRule>
  </conditionalFormatting>
  <conditionalFormatting sqref="H38:H42">
    <cfRule type="expression" priority="47" aboveAverage="0" equalAverage="0" bottom="0" percent="0" rank="0" text="" dxfId="45">
      <formula>OR(($A38="Samstag"),($A38="Sonntag"))</formula>
    </cfRule>
  </conditionalFormatting>
  <conditionalFormatting sqref="H38:H42">
    <cfRule type="expression" priority="48" aboveAverage="0" equalAverage="0" bottom="0" percent="0" rank="0" text="" dxfId="46">
      <formula>OR(($A38="Samstag"),($A38="Sonntag"))</formula>
    </cfRule>
  </conditionalFormatting>
  <conditionalFormatting sqref="F45:F49">
    <cfRule type="expression" priority="49" aboveAverage="0" equalAverage="0" bottom="0" percent="0" rank="0" text="" dxfId="47">
      <formula>OR(($A45="Samstag"),($A45="Sonntag"))</formula>
    </cfRule>
  </conditionalFormatting>
  <conditionalFormatting sqref="F45:F49">
    <cfRule type="expression" priority="50" aboveAverage="0" equalAverage="0" bottom="0" percent="0" rank="0" text="" dxfId="48">
      <formula>OR(($A45="Samstag"),($A45="Sonntag"))</formula>
    </cfRule>
  </conditionalFormatting>
  <conditionalFormatting sqref="H21">
    <cfRule type="expression" priority="51" aboveAverage="0" equalAverage="0" bottom="0" percent="0" rank="0" text="" dxfId="49">
      <formula>OR(($A21="Samstag"),($A21="Sonntag"))</formula>
    </cfRule>
  </conditionalFormatting>
  <conditionalFormatting sqref="H21">
    <cfRule type="expression" priority="52" aboveAverage="0" equalAverage="0" bottom="0" percent="0" rank="0" text="" dxfId="50">
      <formula>OR(($A21="Samstag"),($A21="Sonntag"))</formula>
    </cfRule>
  </conditionalFormatting>
  <conditionalFormatting sqref="H24:H28">
    <cfRule type="expression" priority="53" aboveAverage="0" equalAverage="0" bottom="0" percent="0" rank="0" text="" dxfId="51">
      <formula>OR(($A24="Samstag"),($A24="Sonntag"))</formula>
    </cfRule>
  </conditionalFormatting>
  <conditionalFormatting sqref="H24:H28">
    <cfRule type="expression" priority="54" aboveAverage="0" equalAverage="0" bottom="0" percent="0" rank="0" text="" dxfId="52">
      <formula>OR(($A24="Samstag"),($A24="Sonntag"))</formula>
    </cfRule>
  </conditionalFormatting>
  <conditionalFormatting sqref="H31:H35">
    <cfRule type="expression" priority="55" aboveAverage="0" equalAverage="0" bottom="0" percent="0" rank="0" text="" dxfId="53">
      <formula>OR(($A31="Samstag"),($A31="Sonntag"))</formula>
    </cfRule>
  </conditionalFormatting>
  <conditionalFormatting sqref="H31:H35">
    <cfRule type="expression" priority="56" aboveAverage="0" equalAverage="0" bottom="0" percent="0" rank="0" text="" dxfId="54">
      <formula>OR(($A31="Samstag"),($A31="Sonntag"))</formula>
    </cfRule>
  </conditionalFormatting>
  <conditionalFormatting sqref="H45:H49">
    <cfRule type="expression" priority="57" aboveAverage="0" equalAverage="0" bottom="0" percent="0" rank="0" text="" dxfId="55">
      <formula>OR(($A45="Samstag"),($A45="Sonntag"))</formula>
    </cfRule>
  </conditionalFormatting>
  <conditionalFormatting sqref="H45:H49">
    <cfRule type="expression" priority="58" aboveAverage="0" equalAverage="0" bottom="0" percent="0" rank="0" text="" dxfId="56">
      <formula>OR(($A45="Samstag"),($A45="Sonntag"))</formula>
    </cfRule>
  </conditionalFormatting>
  <conditionalFormatting sqref="J30">
    <cfRule type="expression" priority="59" aboveAverage="0" equalAverage="0" bottom="0" percent="0" rank="0" text="" dxfId="57">
      <formula>OR(($A30="Samstag"),($A30="Sonntag"))</formula>
    </cfRule>
  </conditionalFormatting>
  <conditionalFormatting sqref="J30">
    <cfRule type="expression" priority="60" aboveAverage="0" equalAverage="0" bottom="0" percent="0" rank="0" text="" dxfId="58">
      <formula>OR(($A30="Samstag"),($A30="Sonntag"))</formula>
    </cfRule>
  </conditionalFormatting>
  <conditionalFormatting sqref="J50">
    <cfRule type="expression" priority="61" aboveAverage="0" equalAverage="0" bottom="0" percent="0" rank="0" text="" dxfId="59">
      <formula>OR(($A50="Samstag"),($A50="Sonntag"))</formula>
    </cfRule>
  </conditionalFormatting>
  <conditionalFormatting sqref="J50">
    <cfRule type="expression" priority="62" aboveAverage="0" equalAverage="0" bottom="0" percent="0" rank="0" text="" dxfId="60">
      <formula>OR(($A50="Samstag"),($A50="Sonntag"))</formula>
    </cfRule>
  </conditionalFormatting>
  <conditionalFormatting sqref="J44">
    <cfRule type="expression" priority="63" aboveAverage="0" equalAverage="0" bottom="0" percent="0" rank="0" text="" dxfId="61">
      <formula>OR(($A44="Samstag"),($A44="Sonntag"))</formula>
    </cfRule>
  </conditionalFormatting>
  <conditionalFormatting sqref="J30">
    <cfRule type="expression" priority="64" aboveAverage="0" equalAverage="0" bottom="0" percent="0" rank="0" text="" dxfId="62">
      <formula>OR(($A30="Samstag"),($A30="Sonntag"))</formula>
    </cfRule>
  </conditionalFormatting>
  <conditionalFormatting sqref="J22:J23">
    <cfRule type="expression" priority="65" aboveAverage="0" equalAverage="0" bottom="0" percent="0" rank="0" text="" dxfId="63">
      <formula>OR(($A22="Samstag"),($A22="Sonntag"))</formula>
    </cfRule>
  </conditionalFormatting>
  <conditionalFormatting sqref="J22">
    <cfRule type="expression" priority="66" aboveAverage="0" equalAverage="0" bottom="0" percent="0" rank="0" text="" dxfId="64">
      <formula>OR(($A22="Samstag"),($A22="Sonntag"))</formula>
    </cfRule>
  </conditionalFormatting>
  <conditionalFormatting sqref="J23">
    <cfRule type="expression" priority="67" aboveAverage="0" equalAverage="0" bottom="0" percent="0" rank="0" text="" dxfId="65">
      <formula>OR(($A23="Samstag"),($A23="Sonntag"))</formula>
    </cfRule>
  </conditionalFormatting>
  <conditionalFormatting sqref="J37">
    <cfRule type="expression" priority="68" aboveAverage="0" equalAverage="0" bottom="0" percent="0" rank="0" text="" dxfId="66">
      <formula>OR(($A37="Samstag"),($A37="Sonntag"))</formula>
    </cfRule>
  </conditionalFormatting>
  <conditionalFormatting sqref="J37">
    <cfRule type="expression" priority="69" aboveAverage="0" equalAverage="0" bottom="0" percent="0" rank="0" text="" dxfId="67">
      <formula>OR(($A37="Samstag"),($A37="Sonntag"))</formula>
    </cfRule>
  </conditionalFormatting>
  <conditionalFormatting sqref="J37">
    <cfRule type="expression" priority="70" aboveAverage="0" equalAverage="0" bottom="0" percent="0" rank="0" text="" dxfId="68">
      <formula>OR(($A37="Samstag"),($A37="Sonntag"))</formula>
    </cfRule>
  </conditionalFormatting>
  <conditionalFormatting sqref="J44">
    <cfRule type="expression" priority="71" aboveAverage="0" equalAverage="0" bottom="0" percent="0" rank="0" text="" dxfId="69">
      <formula>OR(($A44="Samstag"),($A44="Sonntag"))</formula>
    </cfRule>
  </conditionalFormatting>
  <conditionalFormatting sqref="J44">
    <cfRule type="expression" priority="72" aboveAverage="0" equalAverage="0" bottom="0" percent="0" rank="0" text="" dxfId="70">
      <formula>OR(($A44="Samstag"),($A44="Sonntag"))</formula>
    </cfRule>
  </conditionalFormatting>
  <conditionalFormatting sqref="J20">
    <cfRule type="expression" priority="73" aboveAverage="0" equalAverage="0" bottom="0" percent="0" rank="0" text="" dxfId="71">
      <formula>OR(($A20="Samstag"),($A20="Sonntag"))</formula>
    </cfRule>
  </conditionalFormatting>
  <conditionalFormatting sqref="J20">
    <cfRule type="expression" priority="74" aboveAverage="0" equalAverage="0" bottom="0" percent="0" rank="0" text="" dxfId="72">
      <formula>OR(($A20="Samstag"),($A20="Sonntag"))</formula>
    </cfRule>
  </conditionalFormatting>
  <conditionalFormatting sqref="J29">
    <cfRule type="expression" priority="75" aboveAverage="0" equalAverage="0" bottom="0" percent="0" rank="0" text="" dxfId="73">
      <formula>OR(($A29="Samstag"),($A29="Sonntag"))</formula>
    </cfRule>
  </conditionalFormatting>
  <conditionalFormatting sqref="J29">
    <cfRule type="expression" priority="76" aboveAverage="0" equalAverage="0" bottom="0" percent="0" rank="0" text="" dxfId="74">
      <formula>OR(($A29="Samstag"),($A29="Sonntag"))</formula>
    </cfRule>
  </conditionalFormatting>
  <conditionalFormatting sqref="J36">
    <cfRule type="expression" priority="77" aboveAverage="0" equalAverage="0" bottom="0" percent="0" rank="0" text="" dxfId="75">
      <formula>OR(($A36="Samstag"),($A36="Sonntag"))</formula>
    </cfRule>
  </conditionalFormatting>
  <conditionalFormatting sqref="J36">
    <cfRule type="expression" priority="78" aboveAverage="0" equalAverage="0" bottom="0" percent="0" rank="0" text="" dxfId="76">
      <formula>OR(($A36="Samstag"),($A36="Sonntag"))</formula>
    </cfRule>
  </conditionalFormatting>
  <conditionalFormatting sqref="J43">
    <cfRule type="expression" priority="79" aboveAverage="0" equalAverage="0" bottom="0" percent="0" rank="0" text="" dxfId="77">
      <formula>OR(($A43="Samstag"),($A43="Sonntag"))</formula>
    </cfRule>
  </conditionalFormatting>
  <conditionalFormatting sqref="J43">
    <cfRule type="expression" priority="80" aboveAverage="0" equalAverage="0" bottom="0" percent="0" rank="0" text="" dxfId="78">
      <formula>OR(($A43="Samstag"),($A43="Sonntag"))</formula>
    </cfRule>
  </conditionalFormatting>
  <conditionalFormatting sqref="J38:J42">
    <cfRule type="expression" priority="81" aboveAverage="0" equalAverage="0" bottom="0" percent="0" rank="0" text="" dxfId="79">
      <formula>OR(($A38="Samstag"),($A38="Sonntag"))</formula>
    </cfRule>
  </conditionalFormatting>
  <conditionalFormatting sqref="J38:J42">
    <cfRule type="expression" priority="82" aboveAverage="0" equalAverage="0" bottom="0" percent="0" rank="0" text="" dxfId="80">
      <formula>OR(($A38="Samstag"),($A38="Sonntag"))</formula>
    </cfRule>
  </conditionalFormatting>
  <conditionalFormatting sqref="J21">
    <cfRule type="expression" priority="83" aboveAverage="0" equalAverage="0" bottom="0" percent="0" rank="0" text="" dxfId="81">
      <formula>OR(($A21="Samstag"),($A21="Sonntag"))</formula>
    </cfRule>
  </conditionalFormatting>
  <conditionalFormatting sqref="J21">
    <cfRule type="expression" priority="84" aboveAverage="0" equalAverage="0" bottom="0" percent="0" rank="0" text="" dxfId="82">
      <formula>OR(($A21="Samstag"),($A21="Sonntag"))</formula>
    </cfRule>
  </conditionalFormatting>
  <conditionalFormatting sqref="J24:J28">
    <cfRule type="expression" priority="85" aboveAverage="0" equalAverage="0" bottom="0" percent="0" rank="0" text="" dxfId="83">
      <formula>OR(($A24="Samstag"),($A24="Sonntag"))</formula>
    </cfRule>
  </conditionalFormatting>
  <conditionalFormatting sqref="J24:J28">
    <cfRule type="expression" priority="86" aboveAverage="0" equalAverage="0" bottom="0" percent="0" rank="0" text="" dxfId="84">
      <formula>OR(($A24="Samstag"),($A24="Sonntag"))</formula>
    </cfRule>
  </conditionalFormatting>
  <conditionalFormatting sqref="J31:J35">
    <cfRule type="expression" priority="87" aboveAverage="0" equalAverage="0" bottom="0" percent="0" rank="0" text="" dxfId="85">
      <formula>OR(($A31="Samstag"),($A31="Sonntag"))</formula>
    </cfRule>
  </conditionalFormatting>
  <conditionalFormatting sqref="J31:J35">
    <cfRule type="expression" priority="88" aboveAverage="0" equalAverage="0" bottom="0" percent="0" rank="0" text="" dxfId="86">
      <formula>OR(($A31="Samstag"),($A31="Sonntag"))</formula>
    </cfRule>
  </conditionalFormatting>
  <conditionalFormatting sqref="J45:J49">
    <cfRule type="expression" priority="89" aboveAverage="0" equalAverage="0" bottom="0" percent="0" rank="0" text="" dxfId="87">
      <formula>OR(($A45="Samstag"),($A45="Sonntag"))</formula>
    </cfRule>
  </conditionalFormatting>
  <conditionalFormatting sqref="J45:J49">
    <cfRule type="expression" priority="90" aboveAverage="0" equalAverage="0" bottom="0" percent="0" rank="0" text="" dxfId="88">
      <formula>OR(($A45="Samstag"),($A45="Sonntag"))</formula>
    </cfRule>
  </conditionalFormatting>
  <conditionalFormatting sqref="K30">
    <cfRule type="expression" priority="91" aboveAverage="0" equalAverage="0" bottom="0" percent="0" rank="0" text="" dxfId="89">
      <formula>OR(($A30="Samstag"),($A30="Sonntag"))</formula>
    </cfRule>
  </conditionalFormatting>
  <conditionalFormatting sqref="K30">
    <cfRule type="expression" priority="92" aboveAverage="0" equalAverage="0" bottom="0" percent="0" rank="0" text="" dxfId="90">
      <formula>OR(($A30="Samstag"),($A30="Sonntag"))</formula>
    </cfRule>
  </conditionalFormatting>
  <conditionalFormatting sqref="K50">
    <cfRule type="expression" priority="93" aboveAverage="0" equalAverage="0" bottom="0" percent="0" rank="0" text="" dxfId="91">
      <formula>OR(($A50="Samstag"),($A50="Sonntag"))</formula>
    </cfRule>
  </conditionalFormatting>
  <conditionalFormatting sqref="K50">
    <cfRule type="expression" priority="94" aboveAverage="0" equalAverage="0" bottom="0" percent="0" rank="0" text="" dxfId="92">
      <formula>OR(($A50="Samstag"),($A50="Sonntag"))</formula>
    </cfRule>
  </conditionalFormatting>
  <conditionalFormatting sqref="K44">
    <cfRule type="expression" priority="95" aboveAverage="0" equalAverage="0" bottom="0" percent="0" rank="0" text="" dxfId="93">
      <formula>OR(($A44="Samstag"),($A44="Sonntag"))</formula>
    </cfRule>
  </conditionalFormatting>
  <conditionalFormatting sqref="K30">
    <cfRule type="expression" priority="96" aboveAverage="0" equalAverage="0" bottom="0" percent="0" rank="0" text="" dxfId="94">
      <formula>OR(($A30="Samstag"),($A30="Sonntag"))</formula>
    </cfRule>
  </conditionalFormatting>
  <conditionalFormatting sqref="K22:K23">
    <cfRule type="expression" priority="97" aboveAverage="0" equalAverage="0" bottom="0" percent="0" rank="0" text="" dxfId="95">
      <formula>OR(($A22="Samstag"),($A22="Sonntag"))</formula>
    </cfRule>
  </conditionalFormatting>
  <conditionalFormatting sqref="K22">
    <cfRule type="expression" priority="98" aboveAverage="0" equalAverage="0" bottom="0" percent="0" rank="0" text="" dxfId="96">
      <formula>OR(($A22="Samstag"),($A22="Sonntag"))</formula>
    </cfRule>
  </conditionalFormatting>
  <conditionalFormatting sqref="K23">
    <cfRule type="expression" priority="99" aboveAverage="0" equalAverage="0" bottom="0" percent="0" rank="0" text="" dxfId="97">
      <formula>OR(($A23="Samstag"),($A23="Sonntag"))</formula>
    </cfRule>
  </conditionalFormatting>
  <conditionalFormatting sqref="K37">
    <cfRule type="expression" priority="100" aboveAverage="0" equalAverage="0" bottom="0" percent="0" rank="0" text="" dxfId="98">
      <formula>OR(($A37="Samstag"),($A37="Sonntag"))</formula>
    </cfRule>
  </conditionalFormatting>
  <conditionalFormatting sqref="K37">
    <cfRule type="expression" priority="101" aboveAverage="0" equalAverage="0" bottom="0" percent="0" rank="0" text="" dxfId="99">
      <formula>OR(($A37="Samstag"),($A37="Sonntag"))</formula>
    </cfRule>
  </conditionalFormatting>
  <conditionalFormatting sqref="K37">
    <cfRule type="expression" priority="102" aboveAverage="0" equalAverage="0" bottom="0" percent="0" rank="0" text="" dxfId="100">
      <formula>OR(($A37="Samstag"),($A37="Sonntag"))</formula>
    </cfRule>
  </conditionalFormatting>
  <conditionalFormatting sqref="K44">
    <cfRule type="expression" priority="103" aboveAverage="0" equalAverage="0" bottom="0" percent="0" rank="0" text="" dxfId="101">
      <formula>OR(($A44="Samstag"),($A44="Sonntag"))</formula>
    </cfRule>
  </conditionalFormatting>
  <conditionalFormatting sqref="K44">
    <cfRule type="expression" priority="104" aboveAverage="0" equalAverage="0" bottom="0" percent="0" rank="0" text="" dxfId="102">
      <formula>OR(($A44="Samstag"),($A44="Sonntag"))</formula>
    </cfRule>
  </conditionalFormatting>
  <conditionalFormatting sqref="K20">
    <cfRule type="expression" priority="105" aboveAverage="0" equalAverage="0" bottom="0" percent="0" rank="0" text="" dxfId="103">
      <formula>OR(($A20="Samstag"),($A20="Sonntag"))</formula>
    </cfRule>
  </conditionalFormatting>
  <conditionalFormatting sqref="K20">
    <cfRule type="expression" priority="106" aboveAverage="0" equalAverage="0" bottom="0" percent="0" rank="0" text="" dxfId="104">
      <formula>OR(($A20="Samstag"),($A20="Sonntag"))</formula>
    </cfRule>
  </conditionalFormatting>
  <conditionalFormatting sqref="K29">
    <cfRule type="expression" priority="107" aboveAverage="0" equalAverage="0" bottom="0" percent="0" rank="0" text="" dxfId="105">
      <formula>OR(($A29="Samstag"),($A29="Sonntag"))</formula>
    </cfRule>
  </conditionalFormatting>
  <conditionalFormatting sqref="K29">
    <cfRule type="expression" priority="108" aboveAverage="0" equalAverage="0" bottom="0" percent="0" rank="0" text="" dxfId="106">
      <formula>OR(($A29="Samstag"),($A29="Sonntag"))</formula>
    </cfRule>
  </conditionalFormatting>
  <conditionalFormatting sqref="K36">
    <cfRule type="expression" priority="109" aboveAverage="0" equalAverage="0" bottom="0" percent="0" rank="0" text="" dxfId="107">
      <formula>OR(($A36="Samstag"),($A36="Sonntag"))</formula>
    </cfRule>
  </conditionalFormatting>
  <conditionalFormatting sqref="K36">
    <cfRule type="expression" priority="110" aboveAverage="0" equalAverage="0" bottom="0" percent="0" rank="0" text="" dxfId="108">
      <formula>OR(($A36="Samstag"),($A36="Sonntag"))</formula>
    </cfRule>
  </conditionalFormatting>
  <conditionalFormatting sqref="K43">
    <cfRule type="expression" priority="111" aboveAverage="0" equalAverage="0" bottom="0" percent="0" rank="0" text="" dxfId="109">
      <formula>OR(($A43="Samstag"),($A43="Sonntag"))</formula>
    </cfRule>
  </conditionalFormatting>
  <conditionalFormatting sqref="K43">
    <cfRule type="expression" priority="112" aboveAverage="0" equalAverage="0" bottom="0" percent="0" rank="0" text="" dxfId="110">
      <formula>OR(($A43="Samstag"),($A43="Sonntag"))</formula>
    </cfRule>
  </conditionalFormatting>
  <conditionalFormatting sqref="K38:K42">
    <cfRule type="expression" priority="113" aboveAverage="0" equalAverage="0" bottom="0" percent="0" rank="0" text="" dxfId="111">
      <formula>OR(($A38="Samstag"),($A38="Sonntag"))</formula>
    </cfRule>
  </conditionalFormatting>
  <conditionalFormatting sqref="K38:K42">
    <cfRule type="expression" priority="114" aboveAverage="0" equalAverage="0" bottom="0" percent="0" rank="0" text="" dxfId="112">
      <formula>OR(($A38="Samstag"),($A38="Sonntag"))</formula>
    </cfRule>
  </conditionalFormatting>
  <conditionalFormatting sqref="K21">
    <cfRule type="expression" priority="115" aboveAverage="0" equalAverage="0" bottom="0" percent="0" rank="0" text="" dxfId="113">
      <formula>OR(($A21="Samstag"),($A21="Sonntag"))</formula>
    </cfRule>
  </conditionalFormatting>
  <conditionalFormatting sqref="K21">
    <cfRule type="expression" priority="116" aboveAverage="0" equalAverage="0" bottom="0" percent="0" rank="0" text="" dxfId="114">
      <formula>OR(($A21="Samstag"),($A21="Sonntag"))</formula>
    </cfRule>
  </conditionalFormatting>
  <conditionalFormatting sqref="K24:K28">
    <cfRule type="expression" priority="117" aboveAverage="0" equalAverage="0" bottom="0" percent="0" rank="0" text="" dxfId="115">
      <formula>OR(($A24="Samstag"),($A24="Sonntag"))</formula>
    </cfRule>
  </conditionalFormatting>
  <conditionalFormatting sqref="K24:K28">
    <cfRule type="expression" priority="118" aboveAverage="0" equalAverage="0" bottom="0" percent="0" rank="0" text="" dxfId="116">
      <formula>OR(($A24="Samstag"),($A24="Sonntag"))</formula>
    </cfRule>
  </conditionalFormatting>
  <conditionalFormatting sqref="K31:K35">
    <cfRule type="expression" priority="119" aboveAverage="0" equalAverage="0" bottom="0" percent="0" rank="0" text="" dxfId="117">
      <formula>OR(($A31="Samstag"),($A31="Sonntag"))</formula>
    </cfRule>
  </conditionalFormatting>
  <conditionalFormatting sqref="K31:K35">
    <cfRule type="expression" priority="120" aboveAverage="0" equalAverage="0" bottom="0" percent="0" rank="0" text="" dxfId="118">
      <formula>OR(($A31="Samstag"),($A31="Sonntag"))</formula>
    </cfRule>
  </conditionalFormatting>
  <conditionalFormatting sqref="K45:K49">
    <cfRule type="expression" priority="121" aboveAverage="0" equalAverage="0" bottom="0" percent="0" rank="0" text="" dxfId="119">
      <formula>OR(($A45="Samstag"),($A45="Sonntag"))</formula>
    </cfRule>
  </conditionalFormatting>
  <conditionalFormatting sqref="K45:K49">
    <cfRule type="expression" priority="122" aboveAverage="0" equalAverage="0" bottom="0" percent="0" rank="0" text="" dxfId="120">
      <formula>OR(($A45="Samstag"),($A45="Sonntag"))</formula>
    </cfRule>
  </conditionalFormatting>
  <conditionalFormatting sqref="N11;N15">
    <cfRule type="cellIs" priority="123" operator="equal" aboveAverage="0" equalAverage="0" bottom="0" percent="0" rank="0" text="" dxfId="121">
      <formula>0</formula>
    </cfRule>
  </conditionalFormatting>
  <conditionalFormatting sqref="N11">
    <cfRule type="cellIs" priority="124" operator="equal" aboveAverage="0" equalAverage="0" bottom="0" percent="0" rank="0" text="" dxfId="122">
      <formula>$F$10</formula>
    </cfRule>
    <cfRule type="cellIs" priority="125" operator="notEqual" aboveAverage="0" equalAverage="0" bottom="0" percent="0" rank="0" text="" dxfId="123">
      <formula>$F$10</formula>
    </cfRule>
  </conditionalFormatting>
  <conditionalFormatting sqref="N15">
    <cfRule type="cellIs" priority="126" operator="notEqual" aboveAverage="0" equalAverage="0" bottom="0" percent="0" rank="0" text="" dxfId="124">
      <formula>$F$14</formula>
    </cfRule>
    <cfRule type="cellIs" priority="127" operator="equal" aboveAverage="0" equalAverage="0" bottom="0" percent="0" rank="0" text="" dxfId="125">
      <formula>$F$14</formula>
    </cfRule>
  </conditionalFormatting>
  <conditionalFormatting sqref="I20:I50">
    <cfRule type="expression" priority="128" aboveAverage="0" equalAverage="0" bottom="0" percent="0" rank="0" text="" dxfId="126">
      <formula>OR(($A20="Samstag"),($A20="Sonntag"))</formula>
    </cfRule>
  </conditionalFormatting>
  <conditionalFormatting sqref="I20:I50">
    <cfRule type="expression" priority="129" aboveAverage="0" equalAverage="0" bottom="0" percent="0" rank="0" text="" dxfId="127">
      <formula>OR(($A20="Samstag"),($A20="Sonntag"))</formula>
    </cfRule>
  </conditionalFormatting>
  <conditionalFormatting sqref="E20:E50">
    <cfRule type="expression" priority="130" aboveAverage="0" equalAverage="0" bottom="0" percent="0" rank="0" text="" dxfId="128">
      <formula>OR(($A20="Samstag"),($A20="Sonntag"))</formula>
    </cfRule>
  </conditionalFormatting>
  <dataValidations count="7">
    <dataValidation allowBlank="false" operator="between" showDropDown="false" showErrorMessage="true" showInputMessage="true" sqref="G8:I8" type="none">
      <formula1>0</formula1>
      <formula2>0</formula2>
    </dataValidation>
    <dataValidation allowBlank="true" operator="between" showDropDown="false" showErrorMessage="true" showInputMessage="true" sqref="E15:F15" type="list">
      <formula1>$B$20:$B$50</formula1>
      <formula2>0</formula2>
    </dataValidation>
    <dataValidation allowBlank="true" error="Bitte geben Sie eine Dezimalzahl ein." errorTitle="Eingabefehler" operator="between" showDropDown="false" showErrorMessage="true" showInputMessage="true" sqref="M7" type="decimal">
      <formula1>-1000</formula1>
      <formula2>1000</formula2>
    </dataValidation>
    <dataValidation allowBlank="true" operator="between" showDropDown="false" showErrorMessage="true" showInputMessage="true" sqref="I10:M10 I14:M14" type="decimal">
      <formula1>$AA$33</formula1>
      <formula2>$AA$34</formula2>
    </dataValidation>
    <dataValidation allowBlank="true" error="Bitte geben Sie eine Uhrzeit im Dezimalformat ( hh,mm ) zwischen 0,00 und 23,59 ein." errorTitle="Eingabefehler" operator="between" showDropDown="false" showErrorMessage="true" showInputMessage="true" sqref="F20:H50" type="decimal">
      <formula1>0</formula1>
      <formula2>23.59</formula2>
    </dataValidation>
    <dataValidation allowBlank="true" error="Bitte geben Sie eine positive Dezimalzahl ein." errorTitle="Eingabefehler" operator="between" showDropDown="false" showErrorMessage="true" showInputMessage="true" sqref="D20:D50" type="decimal">
      <formula1>0</formula1>
      <formula2>20</formula2>
    </dataValidation>
    <dataValidation allowBlank="true" operator="between" showDropDown="false" showErrorMessage="true" showInputMessage="true" sqref="C20:C50" type="list">
      <formula1>Vorgaben</formula1>
      <formula2>0</formula2>
    </dataValidation>
  </dataValidations>
  <printOptions headings="false" gridLines="false" gridLinesSet="true" horizontalCentered="false" verticalCentered="false"/>
  <pageMargins left="0.433333333333333" right="0.236111111111111" top="0.7375" bottom="0.540277777777778" header="0.4" footer="0.315277777777778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&amp;L&amp;8FeU-SH31-2015&amp;R&amp;8Arbeitszeitkonto - Stand: 15.04.2015</oddFooter>
  </headerFooter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65536:A1"/>
  <sheetViews>
    <sheetView windowProtection="false" showFormulas="false" showGridLines="false" showRowColHeaders="fals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9" activeCellId="0" sqref="J19"/>
    </sheetView>
  </sheetViews>
  <sheetFormatPr defaultRowHeight="14.25"/>
  <cols>
    <col collapsed="false" hidden="false" max="2" min="1" style="192" width="10.0688259109312"/>
    <col collapsed="false" hidden="false" max="11" min="3" style="192" width="11.0323886639676"/>
    <col collapsed="false" hidden="true" max="1025" min="12" style="192" width="0"/>
  </cols>
  <sheetData>
    <row r="1048576" customFormat="false" ht="14.25" hidden="true" customHeight="false" outlineLevel="0" collapsed="false"/>
  </sheetData>
  <sheetProtection sheet="true" password="ff69" objects="true" scenarios="true" selectLockedCells="true" selectUnlockedCells="true"/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3"/>
  <sheetViews>
    <sheetView windowProtection="false" showFormulas="false" showGridLines="true" showRowColHeaders="fals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C15" activeCellId="0" sqref="C15"/>
    </sheetView>
  </sheetViews>
  <sheetFormatPr defaultRowHeight="15"/>
  <cols>
    <col collapsed="false" hidden="false" max="1" min="1" style="193" width="26.5668016194332"/>
    <col collapsed="false" hidden="false" max="2" min="2" style="193" width="13.3886639676113"/>
    <col collapsed="false" hidden="false" max="1025" min="3" style="193" width="11.0323886639676"/>
  </cols>
  <sheetData>
    <row r="1" customFormat="false" ht="15" hidden="false" customHeight="false" outlineLevel="0" collapsed="false">
      <c r="A1" s="193" t="s">
        <v>69</v>
      </c>
      <c r="B1" s="0"/>
    </row>
    <row r="2" customFormat="false" ht="15" hidden="false" customHeight="false" outlineLevel="0" collapsed="false">
      <c r="A2" s="0"/>
      <c r="B2" s="0"/>
    </row>
    <row r="3" customFormat="false" ht="15" hidden="false" customHeight="false" outlineLevel="0" collapsed="false">
      <c r="A3" s="0"/>
      <c r="B3" s="0"/>
    </row>
    <row r="4" customFormat="false" ht="15" hidden="false" customHeight="false" outlineLevel="0" collapsed="false">
      <c r="A4" s="194" t="s">
        <v>70</v>
      </c>
      <c r="B4" s="0"/>
    </row>
    <row r="5" customFormat="false" ht="15" hidden="false" customHeight="false" outlineLevel="0" collapsed="false">
      <c r="A5" s="195"/>
      <c r="B5" s="0"/>
    </row>
    <row r="6" customFormat="false" ht="15" hidden="false" customHeight="false" outlineLevel="0" collapsed="false">
      <c r="A6" s="195" t="s">
        <v>71</v>
      </c>
      <c r="B6" s="0"/>
    </row>
    <row r="7" customFormat="false" ht="15" hidden="false" customHeight="false" outlineLevel="0" collapsed="false">
      <c r="A7" s="195" t="s">
        <v>72</v>
      </c>
      <c r="B7" s="0"/>
    </row>
    <row r="8" customFormat="false" ht="15" hidden="false" customHeight="false" outlineLevel="0" collapsed="false">
      <c r="A8" s="195" t="s">
        <v>73</v>
      </c>
      <c r="B8" s="0"/>
    </row>
    <row r="9" customFormat="false" ht="15" hidden="false" customHeight="false" outlineLevel="0" collapsed="false">
      <c r="A9" s="195" t="s">
        <v>74</v>
      </c>
      <c r="B9" s="0"/>
    </row>
    <row r="10" customFormat="false" ht="15" hidden="false" customHeight="false" outlineLevel="0" collapsed="false">
      <c r="A10" s="195" t="s">
        <v>75</v>
      </c>
      <c r="B10" s="0"/>
    </row>
    <row r="11" customFormat="false" ht="15" hidden="false" customHeight="false" outlineLevel="0" collapsed="false">
      <c r="A11" s="196" t="s">
        <v>76</v>
      </c>
      <c r="B11" s="0"/>
    </row>
    <row r="12" customFormat="false" ht="15" hidden="false" customHeight="false" outlineLevel="0" collapsed="false">
      <c r="A12" s="0"/>
      <c r="B12" s="0"/>
    </row>
    <row r="13" customFormat="false" ht="15" hidden="false" customHeight="false" outlineLevel="0" collapsed="false">
      <c r="A13" s="194" t="s">
        <v>77</v>
      </c>
      <c r="B13" s="0"/>
    </row>
    <row r="14" customFormat="false" ht="15" hidden="false" customHeight="false" outlineLevel="0" collapsed="false">
      <c r="A14" s="195" t="n">
        <v>0</v>
      </c>
      <c r="B14" s="0"/>
    </row>
    <row r="15" customFormat="false" ht="15" hidden="false" customHeight="false" outlineLevel="0" collapsed="false">
      <c r="A15" s="196" t="n">
        <v>10</v>
      </c>
      <c r="B15" s="0"/>
    </row>
    <row r="16" customFormat="false" ht="15" hidden="false" customHeight="false" outlineLevel="0" collapsed="false">
      <c r="A16" s="197"/>
      <c r="B16" s="0"/>
    </row>
    <row r="17" customFormat="false" ht="15" hidden="false" customHeight="false" outlineLevel="0" collapsed="false">
      <c r="A17" s="194" t="s">
        <v>78</v>
      </c>
      <c r="B17" s="0"/>
    </row>
    <row r="18" customFormat="false" ht="15" hidden="false" customHeight="false" outlineLevel="0" collapsed="false">
      <c r="A18" s="195" t="n">
        <v>0</v>
      </c>
      <c r="B18" s="0"/>
    </row>
    <row r="19" customFormat="false" ht="15" hidden="false" customHeight="false" outlineLevel="0" collapsed="false">
      <c r="A19" s="196" t="n">
        <v>48</v>
      </c>
      <c r="B19" s="0"/>
    </row>
    <row r="20" customFormat="false" ht="15" hidden="false" customHeight="false" outlineLevel="0" collapsed="false">
      <c r="A20" s="0"/>
      <c r="B20" s="0"/>
    </row>
    <row r="21" customFormat="false" ht="15" hidden="false" customHeight="false" outlineLevel="0" collapsed="false">
      <c r="A21" s="194" t="s">
        <v>79</v>
      </c>
      <c r="B21" s="198"/>
    </row>
    <row r="22" customFormat="false" ht="15" hidden="false" customHeight="false" outlineLevel="0" collapsed="false">
      <c r="A22" s="199" t="n">
        <v>10</v>
      </c>
      <c r="B22" s="0"/>
    </row>
    <row r="23" customFormat="false" ht="15" hidden="false" customHeight="false" outlineLevel="0" collapsed="false">
      <c r="A23" s="0"/>
      <c r="B23" s="0"/>
    </row>
    <row r="24" customFormat="false" ht="15" hidden="false" customHeight="false" outlineLevel="0" collapsed="false">
      <c r="A24" s="194" t="s">
        <v>6</v>
      </c>
      <c r="B24" s="0"/>
    </row>
    <row r="25" customFormat="false" ht="15" hidden="false" customHeight="false" outlineLevel="0" collapsed="false">
      <c r="A25" s="195"/>
      <c r="B25" s="0"/>
    </row>
    <row r="26" customFormat="false" ht="15" hidden="false" customHeight="false" outlineLevel="0" collapsed="false">
      <c r="A26" s="195" t="s">
        <v>63</v>
      </c>
      <c r="B26" s="0"/>
    </row>
    <row r="27" customFormat="false" ht="15" hidden="false" customHeight="false" outlineLevel="0" collapsed="false">
      <c r="A27" s="195" t="s">
        <v>80</v>
      </c>
      <c r="B27" s="0"/>
    </row>
    <row r="28" customFormat="false" ht="15" hidden="false" customHeight="false" outlineLevel="0" collapsed="false">
      <c r="A28" s="195" t="s">
        <v>81</v>
      </c>
      <c r="B28" s="0"/>
    </row>
    <row r="29" customFormat="false" ht="15" hidden="false" customHeight="false" outlineLevel="0" collapsed="false">
      <c r="A29" s="195" t="s">
        <v>82</v>
      </c>
      <c r="B29" s="0"/>
    </row>
    <row r="30" customFormat="false" ht="15" hidden="false" customHeight="false" outlineLevel="0" collapsed="false">
      <c r="A30" s="195" t="s">
        <v>83</v>
      </c>
      <c r="B30" s="0"/>
    </row>
    <row r="31" customFormat="false" ht="15" hidden="false" customHeight="false" outlineLevel="0" collapsed="false">
      <c r="A31" s="195" t="s">
        <v>84</v>
      </c>
      <c r="B31" s="0"/>
    </row>
    <row r="32" customFormat="false" ht="15" hidden="false" customHeight="false" outlineLevel="0" collapsed="false">
      <c r="A32" s="195" t="s">
        <v>85</v>
      </c>
      <c r="B32" s="0"/>
    </row>
    <row r="33" customFormat="false" ht="15" hidden="false" customHeight="false" outlineLevel="0" collapsed="false">
      <c r="A33" s="196" t="s">
        <v>86</v>
      </c>
      <c r="B33" s="0"/>
    </row>
    <row r="34" customFormat="false" ht="15" hidden="false" customHeight="false" outlineLevel="0" collapsed="false">
      <c r="A34" s="0"/>
      <c r="B34" s="0"/>
    </row>
    <row r="35" customFormat="false" ht="15" hidden="false" customHeight="false" outlineLevel="0" collapsed="false">
      <c r="A35" s="200" t="s">
        <v>87</v>
      </c>
      <c r="B35" s="201" t="s">
        <v>88</v>
      </c>
    </row>
    <row r="36" customFormat="false" ht="15" hidden="false" customHeight="false" outlineLevel="0" collapsed="false">
      <c r="A36" s="202" t="n">
        <v>1</v>
      </c>
      <c r="B36" s="203" t="n">
        <f aca="false">1/60*A36</f>
        <v>0.0166666666666667</v>
      </c>
    </row>
    <row r="37" customFormat="false" ht="15" hidden="false" customHeight="false" outlineLevel="0" collapsed="false">
      <c r="A37" s="202" t="n">
        <v>2</v>
      </c>
      <c r="B37" s="203" t="n">
        <f aca="false">1/60*A37</f>
        <v>0.0333333333333333</v>
      </c>
    </row>
    <row r="38" customFormat="false" ht="15" hidden="false" customHeight="false" outlineLevel="0" collapsed="false">
      <c r="A38" s="202" t="n">
        <v>3</v>
      </c>
      <c r="B38" s="203" t="n">
        <f aca="false">1/60*A38</f>
        <v>0.05</v>
      </c>
    </row>
    <row r="39" customFormat="false" ht="15" hidden="false" customHeight="false" outlineLevel="0" collapsed="false">
      <c r="A39" s="202" t="n">
        <v>4</v>
      </c>
      <c r="B39" s="203" t="n">
        <f aca="false">1/60*A39</f>
        <v>0.0666666666666667</v>
      </c>
    </row>
    <row r="40" customFormat="false" ht="15" hidden="false" customHeight="false" outlineLevel="0" collapsed="false">
      <c r="A40" s="202" t="n">
        <v>5</v>
      </c>
      <c r="B40" s="203" t="n">
        <f aca="false">1/60*A40</f>
        <v>0.0833333333333333</v>
      </c>
    </row>
    <row r="41" customFormat="false" ht="15" hidden="false" customHeight="false" outlineLevel="0" collapsed="false">
      <c r="A41" s="202" t="n">
        <v>6</v>
      </c>
      <c r="B41" s="203" t="n">
        <f aca="false">1/60*A41</f>
        <v>0.1</v>
      </c>
    </row>
    <row r="42" customFormat="false" ht="15" hidden="false" customHeight="false" outlineLevel="0" collapsed="false">
      <c r="A42" s="202" t="n">
        <v>7</v>
      </c>
      <c r="B42" s="203" t="n">
        <f aca="false">1/60*A42</f>
        <v>0.116666666666667</v>
      </c>
    </row>
    <row r="43" customFormat="false" ht="15" hidden="false" customHeight="false" outlineLevel="0" collapsed="false">
      <c r="A43" s="202" t="n">
        <v>8</v>
      </c>
      <c r="B43" s="203" t="n">
        <f aca="false">1/60*A43</f>
        <v>0.133333333333333</v>
      </c>
    </row>
    <row r="44" customFormat="false" ht="15" hidden="false" customHeight="false" outlineLevel="0" collapsed="false">
      <c r="A44" s="202" t="n">
        <v>9</v>
      </c>
      <c r="B44" s="203" t="n">
        <f aca="false">1/60*A44</f>
        <v>0.15</v>
      </c>
    </row>
    <row r="45" customFormat="false" ht="15" hidden="false" customHeight="false" outlineLevel="0" collapsed="false">
      <c r="A45" s="202" t="n">
        <v>10</v>
      </c>
      <c r="B45" s="203" t="n">
        <f aca="false">1/60*A45</f>
        <v>0.166666666666667</v>
      </c>
    </row>
    <row r="46" customFormat="false" ht="15" hidden="false" customHeight="false" outlineLevel="0" collapsed="false">
      <c r="A46" s="202" t="n">
        <v>11</v>
      </c>
      <c r="B46" s="203" t="n">
        <f aca="false">1/60*A46</f>
        <v>0.183333333333333</v>
      </c>
    </row>
    <row r="47" customFormat="false" ht="15" hidden="false" customHeight="false" outlineLevel="0" collapsed="false">
      <c r="A47" s="202" t="n">
        <v>12</v>
      </c>
      <c r="B47" s="203" t="n">
        <f aca="false">1/60*A47</f>
        <v>0.2</v>
      </c>
    </row>
    <row r="48" customFormat="false" ht="15" hidden="false" customHeight="false" outlineLevel="0" collapsed="false">
      <c r="A48" s="202" t="n">
        <v>13</v>
      </c>
      <c r="B48" s="203" t="n">
        <f aca="false">1/60*A48</f>
        <v>0.216666666666667</v>
      </c>
    </row>
    <row r="49" customFormat="false" ht="15" hidden="false" customHeight="false" outlineLevel="0" collapsed="false">
      <c r="A49" s="202" t="n">
        <v>14</v>
      </c>
      <c r="B49" s="203" t="n">
        <f aca="false">1/60*A49</f>
        <v>0.233333333333333</v>
      </c>
    </row>
    <row r="50" customFormat="false" ht="15" hidden="false" customHeight="false" outlineLevel="0" collapsed="false">
      <c r="A50" s="202" t="n">
        <v>15</v>
      </c>
      <c r="B50" s="203" t="n">
        <f aca="false">1/60*A50</f>
        <v>0.25</v>
      </c>
    </row>
    <row r="51" customFormat="false" ht="15" hidden="false" customHeight="false" outlineLevel="0" collapsed="false">
      <c r="A51" s="202" t="n">
        <v>16</v>
      </c>
      <c r="B51" s="203" t="n">
        <f aca="false">1/60*A51</f>
        <v>0.266666666666667</v>
      </c>
    </row>
    <row r="52" customFormat="false" ht="15" hidden="false" customHeight="false" outlineLevel="0" collapsed="false">
      <c r="A52" s="202" t="n">
        <v>17</v>
      </c>
      <c r="B52" s="203" t="n">
        <f aca="false">1/60*A52</f>
        <v>0.283333333333333</v>
      </c>
    </row>
    <row r="53" customFormat="false" ht="15" hidden="false" customHeight="false" outlineLevel="0" collapsed="false">
      <c r="A53" s="202" t="n">
        <v>18</v>
      </c>
      <c r="B53" s="203" t="n">
        <f aca="false">1/60*A53</f>
        <v>0.3</v>
      </c>
    </row>
    <row r="54" customFormat="false" ht="15" hidden="false" customHeight="false" outlineLevel="0" collapsed="false">
      <c r="A54" s="202" t="n">
        <v>19</v>
      </c>
      <c r="B54" s="203" t="n">
        <f aca="false">1/60*A54</f>
        <v>0.316666666666667</v>
      </c>
    </row>
    <row r="55" customFormat="false" ht="15" hidden="false" customHeight="false" outlineLevel="0" collapsed="false">
      <c r="A55" s="202" t="n">
        <v>20</v>
      </c>
      <c r="B55" s="203" t="n">
        <f aca="false">1/60*A55</f>
        <v>0.333333333333333</v>
      </c>
    </row>
    <row r="56" customFormat="false" ht="15" hidden="false" customHeight="false" outlineLevel="0" collapsed="false">
      <c r="A56" s="202" t="n">
        <v>21</v>
      </c>
      <c r="B56" s="203" t="n">
        <f aca="false">1/60*A56</f>
        <v>0.35</v>
      </c>
    </row>
    <row r="57" customFormat="false" ht="15" hidden="false" customHeight="false" outlineLevel="0" collapsed="false">
      <c r="A57" s="202" t="n">
        <v>22</v>
      </c>
      <c r="B57" s="203" t="n">
        <f aca="false">1/60*A57</f>
        <v>0.366666666666667</v>
      </c>
    </row>
    <row r="58" customFormat="false" ht="15" hidden="false" customHeight="false" outlineLevel="0" collapsed="false">
      <c r="A58" s="202" t="n">
        <v>23</v>
      </c>
      <c r="B58" s="203" t="n">
        <f aca="false">1/60*A58</f>
        <v>0.383333333333333</v>
      </c>
    </row>
    <row r="59" customFormat="false" ht="15" hidden="false" customHeight="false" outlineLevel="0" collapsed="false">
      <c r="A59" s="202" t="n">
        <v>24</v>
      </c>
      <c r="B59" s="203" t="n">
        <f aca="false">1/60*A59</f>
        <v>0.4</v>
      </c>
    </row>
    <row r="60" customFormat="false" ht="15" hidden="false" customHeight="false" outlineLevel="0" collapsed="false">
      <c r="A60" s="202" t="n">
        <v>25</v>
      </c>
      <c r="B60" s="203" t="n">
        <f aca="false">1/60*A60</f>
        <v>0.416666666666667</v>
      </c>
    </row>
    <row r="61" customFormat="false" ht="15" hidden="false" customHeight="false" outlineLevel="0" collapsed="false">
      <c r="A61" s="202" t="n">
        <v>26</v>
      </c>
      <c r="B61" s="203" t="n">
        <f aca="false">1/60*A61</f>
        <v>0.433333333333333</v>
      </c>
    </row>
    <row r="62" customFormat="false" ht="15" hidden="false" customHeight="false" outlineLevel="0" collapsed="false">
      <c r="A62" s="202" t="n">
        <v>27</v>
      </c>
      <c r="B62" s="203" t="n">
        <f aca="false">1/60*A62</f>
        <v>0.45</v>
      </c>
    </row>
    <row r="63" customFormat="false" ht="15" hidden="false" customHeight="false" outlineLevel="0" collapsed="false">
      <c r="A63" s="202" t="n">
        <v>28</v>
      </c>
      <c r="B63" s="203" t="n">
        <f aca="false">1/60*A63</f>
        <v>0.466666666666667</v>
      </c>
    </row>
    <row r="64" customFormat="false" ht="15" hidden="false" customHeight="false" outlineLevel="0" collapsed="false">
      <c r="A64" s="202" t="n">
        <v>29</v>
      </c>
      <c r="B64" s="203" t="n">
        <f aca="false">1/60*A64</f>
        <v>0.483333333333333</v>
      </c>
    </row>
    <row r="65" customFormat="false" ht="15" hidden="false" customHeight="false" outlineLevel="0" collapsed="false">
      <c r="A65" s="202" t="n">
        <v>30</v>
      </c>
      <c r="B65" s="203" t="n">
        <f aca="false">1/60*A65</f>
        <v>0.5</v>
      </c>
    </row>
    <row r="66" customFormat="false" ht="15" hidden="false" customHeight="false" outlineLevel="0" collapsed="false">
      <c r="A66" s="202" t="n">
        <v>31</v>
      </c>
      <c r="B66" s="203" t="n">
        <f aca="false">1/60*A66</f>
        <v>0.516666666666667</v>
      </c>
    </row>
    <row r="67" customFormat="false" ht="15" hidden="false" customHeight="false" outlineLevel="0" collapsed="false">
      <c r="A67" s="202" t="n">
        <v>32</v>
      </c>
      <c r="B67" s="203" t="n">
        <f aca="false">1/60*A67</f>
        <v>0.533333333333333</v>
      </c>
    </row>
    <row r="68" customFormat="false" ht="15" hidden="false" customHeight="false" outlineLevel="0" collapsed="false">
      <c r="A68" s="202" t="n">
        <v>33</v>
      </c>
      <c r="B68" s="203" t="n">
        <f aca="false">1/60*A68</f>
        <v>0.55</v>
      </c>
    </row>
    <row r="69" customFormat="false" ht="15" hidden="false" customHeight="false" outlineLevel="0" collapsed="false">
      <c r="A69" s="202" t="n">
        <v>34</v>
      </c>
      <c r="B69" s="203" t="n">
        <f aca="false">1/60*A69</f>
        <v>0.566666666666667</v>
      </c>
    </row>
    <row r="70" customFormat="false" ht="15" hidden="false" customHeight="false" outlineLevel="0" collapsed="false">
      <c r="A70" s="202" t="n">
        <v>35</v>
      </c>
      <c r="B70" s="203" t="n">
        <f aca="false">1/60*A70</f>
        <v>0.583333333333333</v>
      </c>
    </row>
    <row r="71" customFormat="false" ht="15" hidden="false" customHeight="false" outlineLevel="0" collapsed="false">
      <c r="A71" s="202" t="n">
        <v>38</v>
      </c>
      <c r="B71" s="203" t="n">
        <f aca="false">1/60*A71</f>
        <v>0.633333333333333</v>
      </c>
    </row>
    <row r="72" customFormat="false" ht="15" hidden="false" customHeight="false" outlineLevel="0" collapsed="false">
      <c r="A72" s="202" t="n">
        <v>39</v>
      </c>
      <c r="B72" s="203" t="n">
        <f aca="false">1/60*A72</f>
        <v>0.65</v>
      </c>
    </row>
    <row r="73" customFormat="false" ht="15" hidden="false" customHeight="false" outlineLevel="0" collapsed="false">
      <c r="A73" s="202" t="n">
        <v>40</v>
      </c>
      <c r="B73" s="203" t="n">
        <f aca="false">1/60*A73</f>
        <v>0.666666666666667</v>
      </c>
    </row>
    <row r="74" customFormat="false" ht="15" hidden="false" customHeight="false" outlineLevel="0" collapsed="false">
      <c r="A74" s="202" t="n">
        <v>41</v>
      </c>
      <c r="B74" s="203" t="n">
        <f aca="false">1/60*A74</f>
        <v>0.683333333333333</v>
      </c>
    </row>
    <row r="75" customFormat="false" ht="15" hidden="false" customHeight="false" outlineLevel="0" collapsed="false">
      <c r="A75" s="202" t="n">
        <v>42</v>
      </c>
      <c r="B75" s="203" t="n">
        <f aca="false">1/60*A75</f>
        <v>0.7</v>
      </c>
    </row>
    <row r="76" customFormat="false" ht="15" hidden="false" customHeight="false" outlineLevel="0" collapsed="false">
      <c r="A76" s="202" t="n">
        <v>43</v>
      </c>
      <c r="B76" s="203" t="n">
        <f aca="false">1/60*A76</f>
        <v>0.716666666666667</v>
      </c>
    </row>
    <row r="77" customFormat="false" ht="15" hidden="false" customHeight="false" outlineLevel="0" collapsed="false">
      <c r="A77" s="202" t="n">
        <v>44</v>
      </c>
      <c r="B77" s="203" t="n">
        <f aca="false">1/60*A77</f>
        <v>0.733333333333333</v>
      </c>
    </row>
    <row r="78" customFormat="false" ht="15" hidden="false" customHeight="false" outlineLevel="0" collapsed="false">
      <c r="A78" s="202" t="n">
        <v>45</v>
      </c>
      <c r="B78" s="203" t="n">
        <f aca="false">1/60*A78</f>
        <v>0.75</v>
      </c>
    </row>
    <row r="79" customFormat="false" ht="15" hidden="false" customHeight="false" outlineLevel="0" collapsed="false">
      <c r="A79" s="202" t="n">
        <v>46</v>
      </c>
      <c r="B79" s="203" t="n">
        <f aca="false">1/60*A79</f>
        <v>0.766666666666667</v>
      </c>
    </row>
    <row r="80" customFormat="false" ht="15" hidden="false" customHeight="false" outlineLevel="0" collapsed="false">
      <c r="A80" s="202" t="n">
        <v>47</v>
      </c>
      <c r="B80" s="203" t="n">
        <f aca="false">1/60*A80</f>
        <v>0.783333333333333</v>
      </c>
    </row>
    <row r="81" customFormat="false" ht="15" hidden="false" customHeight="false" outlineLevel="0" collapsed="false">
      <c r="A81" s="202" t="n">
        <v>48</v>
      </c>
      <c r="B81" s="203" t="n">
        <f aca="false">1/60*A81</f>
        <v>0.8</v>
      </c>
    </row>
    <row r="82" customFormat="false" ht="15" hidden="false" customHeight="false" outlineLevel="0" collapsed="false">
      <c r="A82" s="202" t="n">
        <v>49</v>
      </c>
      <c r="B82" s="203" t="n">
        <f aca="false">1/60*A82</f>
        <v>0.816666666666667</v>
      </c>
    </row>
    <row r="83" customFormat="false" ht="15" hidden="false" customHeight="false" outlineLevel="0" collapsed="false">
      <c r="A83" s="202" t="n">
        <v>50</v>
      </c>
      <c r="B83" s="203" t="n">
        <f aca="false">1/60*A83</f>
        <v>0.833333333333333</v>
      </c>
    </row>
    <row r="84" customFormat="false" ht="15" hidden="false" customHeight="false" outlineLevel="0" collapsed="false">
      <c r="A84" s="202" t="n">
        <v>51</v>
      </c>
      <c r="B84" s="203" t="n">
        <f aca="false">1/60*A84</f>
        <v>0.85</v>
      </c>
    </row>
    <row r="85" customFormat="false" ht="15" hidden="false" customHeight="false" outlineLevel="0" collapsed="false">
      <c r="A85" s="202" t="n">
        <v>52</v>
      </c>
      <c r="B85" s="203" t="n">
        <f aca="false">1/60*A85</f>
        <v>0.866666666666667</v>
      </c>
    </row>
    <row r="86" customFormat="false" ht="15" hidden="false" customHeight="false" outlineLevel="0" collapsed="false">
      <c r="A86" s="202" t="n">
        <v>53</v>
      </c>
      <c r="B86" s="203" t="n">
        <f aca="false">1/60*A86</f>
        <v>0.883333333333333</v>
      </c>
    </row>
    <row r="87" customFormat="false" ht="15" hidden="false" customHeight="false" outlineLevel="0" collapsed="false">
      <c r="A87" s="202" t="n">
        <v>54</v>
      </c>
      <c r="B87" s="203" t="n">
        <f aca="false">1/60*A87</f>
        <v>0.9</v>
      </c>
    </row>
    <row r="88" customFormat="false" ht="15" hidden="false" customHeight="false" outlineLevel="0" collapsed="false">
      <c r="A88" s="202" t="n">
        <v>55</v>
      </c>
      <c r="B88" s="203" t="n">
        <f aca="false">1/60*A88</f>
        <v>0.916666666666667</v>
      </c>
    </row>
    <row r="89" customFormat="false" ht="15" hidden="false" customHeight="false" outlineLevel="0" collapsed="false">
      <c r="A89" s="202" t="n">
        <v>56</v>
      </c>
      <c r="B89" s="203" t="n">
        <f aca="false">1/60*A89</f>
        <v>0.933333333333333</v>
      </c>
    </row>
    <row r="90" customFormat="false" ht="15" hidden="false" customHeight="false" outlineLevel="0" collapsed="false">
      <c r="A90" s="202" t="n">
        <v>57</v>
      </c>
      <c r="B90" s="203" t="n">
        <f aca="false">1/60*A90</f>
        <v>0.95</v>
      </c>
    </row>
    <row r="91" customFormat="false" ht="15" hidden="false" customHeight="false" outlineLevel="0" collapsed="false">
      <c r="A91" s="202" t="n">
        <v>58</v>
      </c>
      <c r="B91" s="203" t="n">
        <f aca="false">1/60*A91</f>
        <v>0.966666666666667</v>
      </c>
    </row>
    <row r="92" customFormat="false" ht="15" hidden="false" customHeight="false" outlineLevel="0" collapsed="false">
      <c r="A92" s="202" t="n">
        <v>59</v>
      </c>
      <c r="B92" s="203" t="n">
        <f aca="false">1/60*A92</f>
        <v>0.983333333333333</v>
      </c>
    </row>
    <row r="93" customFormat="false" ht="15" hidden="false" customHeight="false" outlineLevel="0" collapsed="false">
      <c r="A93" s="204" t="n">
        <v>60</v>
      </c>
      <c r="B93" s="205" t="n">
        <f aca="false">1/60*A93</f>
        <v>1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56"/>
  <sheetViews>
    <sheetView windowProtection="false" showFormulas="false" showGridLines="false" showRowColHeaders="false" showZeros="true" rightToLeft="false" tabSelected="false" showOutlineSymbols="true" defaultGridColor="true" view="normal" topLeftCell="A1" colorId="64" zoomScale="115" zoomScaleNormal="115" zoomScalePageLayoutView="55" workbookViewId="0">
      <selection pane="topLeft" activeCell="J11" activeCellId="0" sqref="J11"/>
    </sheetView>
  </sheetViews>
  <sheetFormatPr defaultRowHeight="15"/>
  <cols>
    <col collapsed="false" hidden="false" max="1" min="1" style="1" width="5.03643724696356"/>
    <col collapsed="false" hidden="false" max="2" min="2" style="2" width="7.2834008097166"/>
    <col collapsed="false" hidden="false" max="3" min="3" style="2" width="5.89068825910931"/>
    <col collapsed="false" hidden="false" max="8" min="4" style="2" width="7.49797570850202"/>
    <col collapsed="false" hidden="false" max="9" min="9" style="2" width="7.2834008097166"/>
    <col collapsed="false" hidden="false" max="10" min="10" style="2" width="9.31983805668016"/>
    <col collapsed="false" hidden="false" max="11" min="11" style="2" width="11.1417004048583"/>
    <col collapsed="false" hidden="false" max="12" min="12" style="2" width="25.6032388663968"/>
    <col collapsed="false" hidden="false" max="13" min="13" style="3" width="12.4251012145749"/>
    <col collapsed="false" hidden="false" max="14" min="14" style="3" width="5.03643724696356"/>
    <col collapsed="false" hidden="false" max="15" min="15" style="1" width="10.1781376518219"/>
    <col collapsed="false" hidden="false" max="16" min="16" style="1" width="7.49797570850202"/>
    <col collapsed="false" hidden="false" max="17" min="17" style="1" width="7.17813765182186"/>
    <col collapsed="false" hidden="false" max="18" min="18" style="1" width="7.2834008097166"/>
    <col collapsed="false" hidden="false" max="19" min="19" style="1" width="7.81781376518219"/>
    <col collapsed="false" hidden="false" max="20" min="20" style="1" width="7.49797570850202"/>
    <col collapsed="false" hidden="false" max="21" min="21" style="1" width="8.1417004048583"/>
    <col collapsed="false" hidden="false" max="23" min="22" style="1" width="7.2834008097166"/>
    <col collapsed="false" hidden="false" max="24" min="24" style="4" width="10.497975708502"/>
    <col collapsed="false" hidden="false" max="25" min="25" style="4" width="8.35627530364373"/>
    <col collapsed="false" hidden="false" max="26" min="26" style="1" width="11.1417004048583"/>
    <col collapsed="false" hidden="true" max="28" min="27" style="5" width="0"/>
    <col collapsed="false" hidden="true" max="31" min="29" style="6" width="0"/>
    <col collapsed="false" hidden="true" max="1025" min="32" style="7" width="0"/>
  </cols>
  <sheetData>
    <row r="1" customFormat="false" ht="11.25" hidden="false" customHeight="true" outlineLevel="0" collapsed="false">
      <c r="A1" s="0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9"/>
      <c r="N1" s="9"/>
      <c r="O1" s="10"/>
      <c r="P1" s="10"/>
      <c r="Q1" s="10"/>
      <c r="R1" s="1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21" hidden="false" customHeight="false" outlineLevel="0" collapsed="false">
      <c r="A2" s="0"/>
      <c r="B2" s="11" t="s">
        <v>0</v>
      </c>
      <c r="C2" s="11"/>
      <c r="D2" s="11"/>
      <c r="E2" s="11"/>
      <c r="F2" s="11"/>
      <c r="G2" s="11"/>
      <c r="H2" s="11"/>
      <c r="I2" s="11" t="s">
        <v>1</v>
      </c>
      <c r="J2" s="11"/>
      <c r="K2" s="12" t="n">
        <v>2015</v>
      </c>
      <c r="L2" s="13"/>
      <c r="M2" s="14"/>
      <c r="N2" s="9"/>
      <c r="O2" s="10"/>
      <c r="P2" s="10"/>
      <c r="Q2" s="10"/>
      <c r="R2" s="1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1.25" hidden="false" customHeight="true" outlineLevel="0" collapsed="false">
      <c r="A3" s="0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9"/>
      <c r="N3" s="9"/>
      <c r="O3" s="10"/>
      <c r="P3" s="10"/>
      <c r="Q3" s="10"/>
      <c r="R3" s="1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5.75" hidden="false" customHeight="false" outlineLevel="0" collapsed="false">
      <c r="A4" s="0"/>
      <c r="B4" s="16"/>
      <c r="C4" s="17"/>
      <c r="D4" s="17"/>
      <c r="E4" s="17"/>
      <c r="F4" s="17"/>
      <c r="G4" s="17"/>
      <c r="H4" s="17"/>
      <c r="I4" s="17"/>
      <c r="J4" s="17"/>
      <c r="K4" s="17"/>
      <c r="L4" s="17"/>
      <c r="M4" s="18"/>
      <c r="N4" s="9"/>
      <c r="O4" s="10"/>
      <c r="P4" s="10"/>
      <c r="Q4" s="10"/>
      <c r="R4" s="1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22.5" hidden="false" customHeight="true" outlineLevel="0" collapsed="false">
      <c r="A5" s="0"/>
      <c r="B5" s="33" t="s">
        <v>2</v>
      </c>
      <c r="C5" s="21"/>
      <c r="D5" s="21"/>
      <c r="E5" s="22" t="s">
        <v>3</v>
      </c>
      <c r="F5" s="22"/>
      <c r="G5" s="22"/>
      <c r="H5" s="22"/>
      <c r="I5" s="23"/>
      <c r="J5" s="20" t="s">
        <v>4</v>
      </c>
      <c r="K5" s="23"/>
      <c r="L5" s="22" t="s">
        <v>5</v>
      </c>
      <c r="M5" s="24"/>
      <c r="N5" s="25"/>
      <c r="O5" s="26"/>
      <c r="P5" s="4"/>
      <c r="Q5" s="4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5" hidden="false" customHeight="false" outlineLevel="0" collapsed="false">
      <c r="A6" s="0"/>
      <c r="B6" s="27"/>
      <c r="C6" s="28"/>
      <c r="D6" s="28"/>
      <c r="E6" s="28"/>
      <c r="F6" s="28"/>
      <c r="G6" s="29"/>
      <c r="H6" s="29"/>
      <c r="I6" s="23"/>
      <c r="J6" s="206"/>
      <c r="K6" s="46"/>
      <c r="L6" s="47"/>
      <c r="M6" s="3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22.5" hidden="false" customHeight="true" outlineLevel="0" collapsed="false">
      <c r="A7" s="0"/>
      <c r="B7" s="33" t="s">
        <v>6</v>
      </c>
      <c r="C7" s="46"/>
      <c r="D7" s="23"/>
      <c r="E7" s="31"/>
      <c r="F7" s="31"/>
      <c r="G7" s="31"/>
      <c r="H7" s="31"/>
      <c r="I7" s="23"/>
      <c r="J7" s="20" t="s">
        <v>14</v>
      </c>
      <c r="K7" s="23"/>
      <c r="L7" s="207" t="n">
        <v>19.915</v>
      </c>
      <c r="M7" s="3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5" hidden="false" customHeight="false" outlineLevel="0" collapsed="false">
      <c r="A8" s="0"/>
      <c r="B8" s="33"/>
      <c r="C8" s="20"/>
      <c r="D8" s="20"/>
      <c r="E8" s="20"/>
      <c r="F8" s="28"/>
      <c r="G8" s="34"/>
      <c r="H8" s="34"/>
      <c r="I8" s="34"/>
      <c r="J8" s="28"/>
      <c r="K8" s="20"/>
      <c r="L8" s="63"/>
      <c r="M8" s="30"/>
      <c r="N8" s="35"/>
      <c r="O8" s="4"/>
      <c r="P8" s="4"/>
      <c r="Q8" s="4"/>
      <c r="R8" s="4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22.5" hidden="false" customHeight="true" outlineLevel="0" collapsed="false">
      <c r="A9" s="0"/>
      <c r="B9" s="33" t="s">
        <v>8</v>
      </c>
      <c r="C9" s="23"/>
      <c r="D9" s="208" t="s">
        <v>9</v>
      </c>
      <c r="E9" s="209" t="s">
        <v>10</v>
      </c>
      <c r="F9" s="210" t="s">
        <v>11</v>
      </c>
      <c r="G9" s="208" t="s">
        <v>12</v>
      </c>
      <c r="H9" s="208" t="s">
        <v>13</v>
      </c>
      <c r="I9" s="211"/>
      <c r="J9" s="20" t="s">
        <v>7</v>
      </c>
      <c r="K9" s="23"/>
      <c r="L9" s="32" t="n">
        <v>2</v>
      </c>
      <c r="M9" s="30"/>
      <c r="N9" s="35"/>
      <c r="O9" s="4"/>
      <c r="P9" s="4"/>
      <c r="Q9" s="4"/>
      <c r="R9" s="4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22.5" hidden="false" customHeight="true" outlineLevel="0" collapsed="false">
      <c r="A10" s="0"/>
      <c r="B10" s="212" t="s">
        <v>15</v>
      </c>
      <c r="C10" s="212"/>
      <c r="D10" s="213" t="n">
        <f aca="false">$L$7/5</f>
        <v>3.983</v>
      </c>
      <c r="E10" s="214" t="n">
        <f aca="false">$L$7/5</f>
        <v>3.983</v>
      </c>
      <c r="F10" s="214" t="n">
        <f aca="false">$L$7/5</f>
        <v>3.983</v>
      </c>
      <c r="G10" s="214" t="n">
        <f aca="false">$L$7/5</f>
        <v>3.983</v>
      </c>
      <c r="H10" s="215" t="n">
        <f aca="false">$L$7/5</f>
        <v>3.983</v>
      </c>
      <c r="I10" s="216" t="s">
        <v>16</v>
      </c>
      <c r="J10" s="20"/>
      <c r="K10" s="23"/>
      <c r="L10" s="217"/>
      <c r="M10" s="30"/>
      <c r="N10" s="35"/>
      <c r="O10" s="4"/>
      <c r="P10" s="4"/>
      <c r="Q10" s="4"/>
      <c r="R10" s="4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22.5" hidden="false" customHeight="true" outlineLevel="0" collapsed="false">
      <c r="A11" s="0"/>
      <c r="B11" s="218" t="s">
        <v>17</v>
      </c>
      <c r="C11" s="218"/>
      <c r="D11" s="58"/>
      <c r="E11" s="59"/>
      <c r="F11" s="59"/>
      <c r="G11" s="59"/>
      <c r="H11" s="60"/>
      <c r="I11" s="61" t="n">
        <f aca="false">SUM(D11:H11)</f>
        <v>0</v>
      </c>
      <c r="J11" s="219" t="str">
        <f aca="false">IF($I$11=0,"",IF($I$11&lt;&gt;$L$7,"Bitte Soll-Zeiten überprüfen! - Summe ungleich wöchentl. Arbeitszeit",""))</f>
        <v/>
      </c>
      <c r="K11" s="23"/>
      <c r="L11" s="23"/>
      <c r="M11" s="3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5" hidden="false" customHeight="false" outlineLevel="0" collapsed="false">
      <c r="A12" s="0"/>
      <c r="B12" s="92"/>
      <c r="C12" s="93"/>
      <c r="D12" s="94"/>
      <c r="E12" s="94"/>
      <c r="F12" s="94"/>
      <c r="G12" s="94"/>
      <c r="H12" s="94"/>
      <c r="I12" s="220"/>
      <c r="J12" s="185"/>
      <c r="K12" s="95"/>
      <c r="L12" s="95"/>
      <c r="M12" s="96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5" hidden="false" customHeight="false" outlineLevel="0" collapsed="false">
      <c r="A13" s="97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s="108" customFormat="true" ht="18.75" hidden="false" customHeight="true" outlineLevel="0" collapsed="false">
      <c r="A14" s="98"/>
      <c r="B14" s="99"/>
      <c r="C14" s="100" t="s">
        <v>22</v>
      </c>
      <c r="D14" s="100"/>
      <c r="E14" s="100"/>
      <c r="F14" s="101" t="s">
        <v>23</v>
      </c>
      <c r="G14" s="101"/>
      <c r="H14" s="101"/>
      <c r="I14" s="102" t="s">
        <v>24</v>
      </c>
      <c r="J14" s="102"/>
      <c r="K14" s="102"/>
      <c r="L14" s="102"/>
      <c r="M14" s="102"/>
      <c r="N14" s="103"/>
      <c r="O14" s="104"/>
      <c r="P14" s="104" t="s">
        <v>25</v>
      </c>
      <c r="Q14" s="104" t="s">
        <v>26</v>
      </c>
      <c r="R14" s="104" t="s">
        <v>26</v>
      </c>
      <c r="S14" s="105" t="s">
        <v>27</v>
      </c>
      <c r="T14" s="105" t="s">
        <v>25</v>
      </c>
      <c r="U14" s="105" t="s">
        <v>25</v>
      </c>
      <c r="V14" s="105"/>
      <c r="W14" s="105"/>
      <c r="X14" s="104"/>
      <c r="Y14" s="104"/>
      <c r="Z14" s="105"/>
      <c r="AA14" s="106"/>
      <c r="AB14" s="106"/>
      <c r="AC14" s="107"/>
      <c r="AD14" s="107"/>
      <c r="AE14" s="107"/>
    </row>
    <row r="15" customFormat="false" ht="18.75" hidden="false" customHeight="true" outlineLevel="0" collapsed="false">
      <c r="A15" s="109" t="n">
        <f aca="false">DATEVALUE(I2&amp;K2)</f>
        <v>42005</v>
      </c>
      <c r="B15" s="110" t="s">
        <v>28</v>
      </c>
      <c r="C15" s="111" t="s">
        <v>29</v>
      </c>
      <c r="D15" s="112" t="s">
        <v>30</v>
      </c>
      <c r="E15" s="113" t="s">
        <v>31</v>
      </c>
      <c r="F15" s="110" t="s">
        <v>32</v>
      </c>
      <c r="G15" s="114" t="s">
        <v>33</v>
      </c>
      <c r="H15" s="113" t="s">
        <v>34</v>
      </c>
      <c r="I15" s="114" t="s">
        <v>35</v>
      </c>
      <c r="J15" s="114" t="s">
        <v>36</v>
      </c>
      <c r="K15" s="114" t="s">
        <v>37</v>
      </c>
      <c r="L15" s="115" t="s">
        <v>38</v>
      </c>
      <c r="M15" s="115"/>
      <c r="N15" s="116"/>
      <c r="O15" s="117"/>
      <c r="P15" s="118" t="s">
        <v>39</v>
      </c>
      <c r="Q15" s="118" t="s">
        <v>32</v>
      </c>
      <c r="R15" s="118" t="s">
        <v>33</v>
      </c>
      <c r="S15" s="26" t="s">
        <v>34</v>
      </c>
      <c r="T15" s="26" t="s">
        <v>40</v>
      </c>
      <c r="U15" s="26" t="s">
        <v>36</v>
      </c>
      <c r="V15" s="26" t="s">
        <v>37</v>
      </c>
      <c r="W15" s="119"/>
      <c r="Y15" s="0"/>
      <c r="AB15" s="0"/>
    </row>
    <row r="16" customFormat="false" ht="22.5" hidden="false" customHeight="true" outlineLevel="0" collapsed="false">
      <c r="A16" s="120" t="str">
        <f aca="false">TEXT(B16,"TTTT")</f>
        <v>Donnerstag</v>
      </c>
      <c r="B16" s="121" t="n">
        <f aca="false">($A$15+ROW(B1)-1)*(MONTH($A$15+1)=MONTH($A$15))</f>
        <v>42005</v>
      </c>
      <c r="C16" s="122" t="s">
        <v>73</v>
      </c>
      <c r="D16" s="123"/>
      <c r="E16" s="221" t="str">
        <f aca="false">IFERROR(IF(OR(C16="F",C16="UU"),"",IF(C16="SV",D16,IF($I$11=0,HLOOKUP($A16,$D$9:$H$10,2,0),IF($I$11=$L$7,HLOOKUP($A16,$D$9:$H$11,3,0),"FEHLER")))),"")</f>
        <v/>
      </c>
      <c r="F16" s="125"/>
      <c r="G16" s="125"/>
      <c r="H16" s="125"/>
      <c r="I16" s="126" t="n">
        <f aca="false">IF(OR(C16="K",C16="U"),E16,IF(C16="SU",IF(H16="",D16,((S16-Q16)-R16)+D16),IF(AND(H16="",E16=""),0,(S16-Q16)-R16)))</f>
        <v>0</v>
      </c>
      <c r="J16" s="126" t="n">
        <f aca="false">IF(E16="",I16,I16-E16)</f>
        <v>0</v>
      </c>
      <c r="K16" s="127" t="n">
        <f aca="false">SUM($L$9,J16)</f>
        <v>2</v>
      </c>
      <c r="L16" s="128"/>
      <c r="M16" s="128"/>
      <c r="N16" s="0"/>
      <c r="O16" s="0"/>
      <c r="P16" s="130" t="n">
        <f aca="false">IF(E16="",0,INT(E16)+((E16-INT(E16))/100*60))</f>
        <v>0</v>
      </c>
      <c r="Q16" s="130" t="n">
        <f aca="false">IF(F16="",0,INT(F16)+((F16-INT(F16))*100/60))</f>
        <v>0</v>
      </c>
      <c r="R16" s="130" t="n">
        <f aca="false">IF(G16="",0,INT(G16)+((G16-INT(G16))*100/60))</f>
        <v>0</v>
      </c>
      <c r="S16" s="130" t="n">
        <f aca="false">IF(H16="",0,INT(H16)+((H16-INT(H16))*100/60))</f>
        <v>0</v>
      </c>
      <c r="T16" s="130" t="n">
        <f aca="false">IF(I16="","",INT(I16)+((I16-INT(I16))/100*60))</f>
        <v>0</v>
      </c>
      <c r="U16" s="130" t="n">
        <f aca="false">IF(J16="","",INT(J16)+((J16-INT(J16))/100*60))</f>
        <v>0</v>
      </c>
      <c r="V16" s="130" t="n">
        <f aca="false">IF(K16="","",INT(K16)+((K16-INT(K16))/100*60))</f>
        <v>2</v>
      </c>
      <c r="W16" s="130"/>
      <c r="Y16" s="0"/>
      <c r="AB16" s="131"/>
    </row>
    <row r="17" customFormat="false" ht="22.5" hidden="false" customHeight="true" outlineLevel="0" collapsed="false">
      <c r="A17" s="120" t="str">
        <f aca="false">TEXT(B17,"TTTT")</f>
        <v>Freitag</v>
      </c>
      <c r="B17" s="132" t="n">
        <f aca="false">($A$15+ROW(B2)-1)*(MONTH(B16+1)=MONTH($A$15))</f>
        <v>42006</v>
      </c>
      <c r="C17" s="133"/>
      <c r="D17" s="134"/>
      <c r="E17" s="124" t="n">
        <f aca="false">IFERROR(IF(OR(C17="F",C17="UU"),"",IF(C17="SV",D17,IF($I$11=0,HLOOKUP($A17,$D$9:$H$10,2,0),IF($I$11=$L$7,HLOOKUP($A17,$D$9:$H$11,3,0),"FEHLER")))),"")</f>
        <v>3.983</v>
      </c>
      <c r="F17" s="125" t="n">
        <v>7.3</v>
      </c>
      <c r="G17" s="125"/>
      <c r="H17" s="125" t="n">
        <v>16.56</v>
      </c>
      <c r="I17" s="126" t="n">
        <f aca="false">IF(OR(C17="K",C17="U"),E17,IF(C17="SU",IF(H17="",D17,((S17-Q17)-R17)+D17),IF(AND(H17="",E17=""),0,(S17-Q17)-R17)))</f>
        <v>9.43333333333333</v>
      </c>
      <c r="J17" s="126" t="n">
        <f aca="false">IF(E17="",I17,I17-E17)</f>
        <v>5.45033333333333</v>
      </c>
      <c r="K17" s="127" t="n">
        <f aca="false">SUM(K16,J17)</f>
        <v>7.45033333333333</v>
      </c>
      <c r="L17" s="135"/>
      <c r="M17" s="135"/>
      <c r="N17" s="222"/>
      <c r="O17" s="129"/>
      <c r="P17" s="130" t="n">
        <f aca="false">IF(E17="",0,INT(E17)+((E17-INT(E17))/100*60))</f>
        <v>3.5898</v>
      </c>
      <c r="Q17" s="130" t="n">
        <f aca="false">IF(F17="",0,INT(F17)+((F17-INT(F17))*100/60))</f>
        <v>7.5</v>
      </c>
      <c r="R17" s="130" t="n">
        <f aca="false">IF(G17="",0,INT(G17)+((G17-INT(G17))*100/60))</f>
        <v>0</v>
      </c>
      <c r="S17" s="130" t="n">
        <f aca="false">IF(H17="",0,INT(H17)+((H17-INT(H17))*100/60))</f>
        <v>16.9333333333333</v>
      </c>
      <c r="T17" s="130" t="n">
        <f aca="false">IF(I17="","",INT(I17)+((I17-INT(I17))/100*60))</f>
        <v>9.26</v>
      </c>
      <c r="U17" s="130" t="n">
        <f aca="false">IF(J17="","",INT(J17)+((J17-INT(J17))/100*60))</f>
        <v>5.2702</v>
      </c>
      <c r="V17" s="130" t="n">
        <f aca="false">IF(K17="","",INT(K17)+((K17-INT(K17))/100*60))</f>
        <v>7.2702</v>
      </c>
      <c r="W17" s="130"/>
      <c r="Y17" s="0"/>
      <c r="AB17" s="131"/>
    </row>
    <row r="18" customFormat="false" ht="22.5" hidden="false" customHeight="true" outlineLevel="0" collapsed="false">
      <c r="A18" s="120" t="str">
        <f aca="false">TEXT(B18,"TTTT")</f>
        <v>Samstag</v>
      </c>
      <c r="B18" s="132" t="n">
        <f aca="false">($A$15+ROW(B3)-1)*(MONTH(B17+1)=MONTH($A$15))</f>
        <v>42007</v>
      </c>
      <c r="C18" s="133"/>
      <c r="D18" s="134"/>
      <c r="E18" s="124" t="str">
        <f aca="false">IFERROR(IF(OR(C18="F",C18="UU"),"",IF(C18="SV",D18,IF($I$11=0,HLOOKUP($A18,$D$9:$H$10,2,0),IF($I$11=$L$7,HLOOKUP($A18,$D$9:$H$11,3,0),"FEHLER")))),"")</f>
        <v/>
      </c>
      <c r="F18" s="125" t="n">
        <v>8</v>
      </c>
      <c r="G18" s="125"/>
      <c r="H18" s="125" t="n">
        <v>12</v>
      </c>
      <c r="I18" s="126" t="n">
        <f aca="false">IF(OR(C18="K",C18="U"),E18,IF(C18="SU",IF(H18="",D18,((S18-Q18)-R18)+D18),IF(AND(H18="",E18=""),0,(S18-Q18)-R18)))</f>
        <v>4</v>
      </c>
      <c r="J18" s="126" t="n">
        <f aca="false">IF(E18="",I18,I18-E18)</f>
        <v>4</v>
      </c>
      <c r="K18" s="127" t="n">
        <f aca="false">SUM(K17,J18)</f>
        <v>11.4503333333333</v>
      </c>
      <c r="L18" s="135"/>
      <c r="M18" s="135"/>
      <c r="N18" s="222"/>
      <c r="O18" s="129"/>
      <c r="P18" s="130" t="n">
        <f aca="false">IF(E18="",0,INT(E18)+((E18-INT(E18))/100*60))</f>
        <v>0</v>
      </c>
      <c r="Q18" s="130" t="n">
        <f aca="false">IF(F18="",0,INT(F18)+((F18-INT(F18))*100/60))</f>
        <v>8</v>
      </c>
      <c r="R18" s="130" t="n">
        <f aca="false">IF(G18="",0,INT(G18)+((G18-INT(G18))*100/60))</f>
        <v>0</v>
      </c>
      <c r="S18" s="130" t="n">
        <f aca="false">IF(H18="",0,INT(H18)+((H18-INT(H18))*100/60))</f>
        <v>12</v>
      </c>
      <c r="T18" s="130" t="n">
        <f aca="false">IF(I18="","",INT(I18)+((I18-INT(I18))/100*60))</f>
        <v>4</v>
      </c>
      <c r="U18" s="130" t="n">
        <f aca="false">IF(J18="","",INT(J18)+((J18-INT(J18))/100*60))</f>
        <v>4</v>
      </c>
      <c r="V18" s="130" t="n">
        <f aca="false">IF(K18="","",INT(K18)+((K18-INT(K18))/100*60))</f>
        <v>11.2702</v>
      </c>
      <c r="W18" s="130"/>
      <c r="Y18" s="0"/>
      <c r="AB18" s="131"/>
    </row>
    <row r="19" customFormat="false" ht="22.5" hidden="false" customHeight="true" outlineLevel="0" collapsed="false">
      <c r="A19" s="120" t="str">
        <f aca="false">TEXT(B19,"TTTT")</f>
        <v>Sonntag</v>
      </c>
      <c r="B19" s="132" t="n">
        <f aca="false">($A$15+ROW(B4)-1)*(MONTH(B18+1)=MONTH($A$15))</f>
        <v>42008</v>
      </c>
      <c r="C19" s="133"/>
      <c r="D19" s="134"/>
      <c r="E19" s="124" t="str">
        <f aca="false">IFERROR(IF(OR(C19="F",C19="UU"),"",IF(C19="SV",D19,IF($I$11=0,HLOOKUP($A19,$D$9:$H$10,2,0),IF($I$11=$L$7,HLOOKUP($A19,$D$9:$H$11,3,0),"FEHLER")))),"")</f>
        <v/>
      </c>
      <c r="F19" s="125"/>
      <c r="G19" s="125"/>
      <c r="H19" s="125"/>
      <c r="I19" s="126" t="n">
        <f aca="false">IF(OR(C19="K",C19="U"),E19,IF(C19="SU",IF(H19="",D19,((S19-Q19)-R19)+D19),IF(AND(H19="",E19=""),0,(S19-Q19)-R19)))</f>
        <v>0</v>
      </c>
      <c r="J19" s="126" t="n">
        <f aca="false">IF(E19="",I19,I19-E19)</f>
        <v>0</v>
      </c>
      <c r="K19" s="127" t="n">
        <f aca="false">SUM(K18,J19)</f>
        <v>11.4503333333333</v>
      </c>
      <c r="L19" s="135"/>
      <c r="M19" s="135"/>
      <c r="N19" s="222"/>
      <c r="O19" s="129"/>
      <c r="P19" s="130" t="n">
        <f aca="false">IF(E19="",0,INT(E19)+((E19-INT(E19))/100*60))</f>
        <v>0</v>
      </c>
      <c r="Q19" s="130" t="n">
        <f aca="false">IF(F19="",0,INT(F19)+((F19-INT(F19))*100/60))</f>
        <v>0</v>
      </c>
      <c r="R19" s="130" t="n">
        <f aca="false">IF(G19="",0,INT(G19)+((G19-INT(G19))*100/60))</f>
        <v>0</v>
      </c>
      <c r="S19" s="130" t="n">
        <f aca="false">IF(H19="",0,INT(H19)+((H19-INT(H19))*100/60))</f>
        <v>0</v>
      </c>
      <c r="T19" s="130" t="n">
        <f aca="false">IF(I19="","",INT(I19)+((I19-INT(I19))/100*60))</f>
        <v>0</v>
      </c>
      <c r="U19" s="130" t="n">
        <f aca="false">IF(J19="","",INT(J19)+((J19-INT(J19))/100*60))</f>
        <v>0</v>
      </c>
      <c r="V19" s="130" t="n">
        <f aca="false">IF(K19="","",INT(K19)+((K19-INT(K19))/100*60))</f>
        <v>11.2702</v>
      </c>
      <c r="W19" s="130"/>
      <c r="Y19" s="0"/>
      <c r="AB19" s="131"/>
    </row>
    <row r="20" customFormat="false" ht="22.5" hidden="false" customHeight="true" outlineLevel="0" collapsed="false">
      <c r="A20" s="120" t="str">
        <f aca="false">TEXT(B20,"TTTT")</f>
        <v>Montag</v>
      </c>
      <c r="B20" s="132" t="n">
        <f aca="false">($A$15+ROW(B5)-1)*(MONTH(B19+1)=MONTH($A$15))</f>
        <v>42009</v>
      </c>
      <c r="C20" s="133"/>
      <c r="D20" s="134"/>
      <c r="E20" s="124" t="n">
        <f aca="false">IFERROR(IF(OR(C20="F",C20="UU"),"",IF(C20="SV",D20,IF($I$11=0,HLOOKUP($A20,$D$9:$H$10,2,0),IF($I$11=$L$7,HLOOKUP($A20,$D$9:$H$11,3,0),"FEHLER")))),"")</f>
        <v>3.983</v>
      </c>
      <c r="F20" s="125" t="n">
        <v>8</v>
      </c>
      <c r="G20" s="125"/>
      <c r="H20" s="125" t="n">
        <v>15.48</v>
      </c>
      <c r="I20" s="126" t="n">
        <f aca="false">IF(OR(C20="K",C20="U"),E20,IF(C20="SU",IF(H20="",D20,((S20-Q20)-R20)+D20),IF(AND(H20="",E20=""),0,(S20-Q20)-R20)))</f>
        <v>7.8</v>
      </c>
      <c r="J20" s="126" t="n">
        <f aca="false">IF(E20="",I20,I20-E20)</f>
        <v>3.817</v>
      </c>
      <c r="K20" s="127" t="n">
        <f aca="false">SUM(K19,J20)</f>
        <v>15.2673333333333</v>
      </c>
      <c r="L20" s="135"/>
      <c r="M20" s="135"/>
      <c r="N20" s="222"/>
      <c r="O20" s="129"/>
      <c r="P20" s="130" t="n">
        <f aca="false">IF(E20="",0,INT(E20)+((E20-INT(E20))/100*60))</f>
        <v>3.5898</v>
      </c>
      <c r="Q20" s="130" t="n">
        <f aca="false">IF(F20="",0,INT(F20)+((F20-INT(F20))*100/60))</f>
        <v>8</v>
      </c>
      <c r="R20" s="130" t="n">
        <f aca="false">IF(G20="",0,INT(G20)+((G20-INT(G20))*100/60))</f>
        <v>0</v>
      </c>
      <c r="S20" s="130" t="n">
        <f aca="false">IF(H20="",0,INT(H20)+((H20-INT(H20))*100/60))</f>
        <v>15.8</v>
      </c>
      <c r="T20" s="130" t="n">
        <f aca="false">IF(I20="","",INT(I20)+((I20-INT(I20))/100*60))</f>
        <v>7.48</v>
      </c>
      <c r="U20" s="130" t="n">
        <f aca="false">IF(J20="","",INT(J20)+((J20-INT(J20))/100*60))</f>
        <v>3.4902</v>
      </c>
      <c r="V20" s="130" t="n">
        <f aca="false">IF(K20="","",INT(K20)+((K20-INT(K20))/100*60))</f>
        <v>15.1604</v>
      </c>
      <c r="W20" s="130"/>
      <c r="Y20" s="0"/>
      <c r="AB20" s="131"/>
    </row>
    <row r="21" customFormat="false" ht="22.5" hidden="false" customHeight="true" outlineLevel="0" collapsed="false">
      <c r="A21" s="120" t="str">
        <f aca="false">TEXT(B21,"TTTT")</f>
        <v>Dienstag</v>
      </c>
      <c r="B21" s="132" t="n">
        <f aca="false">($A$15+ROW(B6)-1)*(MONTH(B20+1)=MONTH($A$15))</f>
        <v>42010</v>
      </c>
      <c r="C21" s="133" t="s">
        <v>71</v>
      </c>
      <c r="D21" s="134"/>
      <c r="E21" s="124" t="n">
        <f aca="false">IFERROR(IF(OR(C21="F",C21="UU"),"",IF(C21="SV",D21,IF($I$11=0,HLOOKUP($A21,$D$9:$H$10,2,0),IF($I$11=$L$7,HLOOKUP($A21,$D$9:$H$11,3,0),"FEHLER")))),"")</f>
        <v>3.983</v>
      </c>
      <c r="F21" s="125"/>
      <c r="G21" s="125"/>
      <c r="H21" s="125"/>
      <c r="I21" s="126" t="n">
        <f aca="false">IF(OR(C21="K",C21="U"),E21,IF(C21="SU",IF(H21="",D21,((S21-Q21)-R21)+D21),IF(AND(H21="",E21=""),0,(S21-Q21)-R21)))</f>
        <v>3.983</v>
      </c>
      <c r="J21" s="126" t="n">
        <f aca="false">IF(E21="",I21,I21-E21)</f>
        <v>0</v>
      </c>
      <c r="K21" s="127" t="n">
        <f aca="false">SUM(K20,J21)</f>
        <v>15.2673333333333</v>
      </c>
      <c r="L21" s="135"/>
      <c r="M21" s="135"/>
      <c r="N21" s="222"/>
      <c r="O21" s="129"/>
      <c r="P21" s="130" t="n">
        <f aca="false">IF(E21="",0,INT(E21)+((E21-INT(E21))/100*60))</f>
        <v>3.5898</v>
      </c>
      <c r="Q21" s="130" t="n">
        <f aca="false">IF(F21="",0,INT(F21)+((F21-INT(F21))*100/60))</f>
        <v>0</v>
      </c>
      <c r="R21" s="130" t="n">
        <f aca="false">IF(G21="",0,INT(G21)+((G21-INT(G21))*100/60))</f>
        <v>0</v>
      </c>
      <c r="S21" s="130" t="n">
        <f aca="false">IF(H21="",0,INT(H21)+((H21-INT(H21))*100/60))</f>
        <v>0</v>
      </c>
      <c r="T21" s="130" t="n">
        <f aca="false">IF(I21="","",INT(I21)+((I21-INT(I21))/100*60))</f>
        <v>3.5898</v>
      </c>
      <c r="U21" s="130" t="n">
        <f aca="false">IF(J21="","",INT(J21)+((J21-INT(J21))/100*60))</f>
        <v>0</v>
      </c>
      <c r="V21" s="130" t="n">
        <f aca="false">IF(K21="","",INT(K21)+((K21-INT(K21))/100*60))</f>
        <v>15.1604</v>
      </c>
      <c r="W21" s="130"/>
      <c r="Y21" s="0"/>
      <c r="AB21" s="131"/>
    </row>
    <row r="22" customFormat="false" ht="22.5" hidden="false" customHeight="true" outlineLevel="0" collapsed="false">
      <c r="A22" s="120" t="str">
        <f aca="false">TEXT(B22,"TTTT")</f>
        <v>Mittwoch</v>
      </c>
      <c r="B22" s="132" t="n">
        <f aca="false">($A$15+ROW(B7)-1)*(MONTH(B21+1)=MONTH($A$15))</f>
        <v>42011</v>
      </c>
      <c r="C22" s="133"/>
      <c r="D22" s="134"/>
      <c r="E22" s="124" t="n">
        <f aca="false">IFERROR(IF(OR(C22="F",C22="UU"),"",IF(C22="SV",D22,IF($I$11=0,HLOOKUP($A22,$D$9:$H$10,2,0),IF($I$11=$L$7,HLOOKUP($A22,$D$9:$H$11,3,0),"FEHLER")))),"")</f>
        <v>3.983</v>
      </c>
      <c r="F22" s="125"/>
      <c r="G22" s="125"/>
      <c r="H22" s="125"/>
      <c r="I22" s="126" t="n">
        <f aca="false">IF(OR(C22="K",C22="U"),E22,IF(C22="SU",IF(H22="",D22,((S22-Q22)-R22)+D22),IF(AND(H22="",E22=""),0,(S22-Q22)-R22)))</f>
        <v>0</v>
      </c>
      <c r="J22" s="126" t="n">
        <f aca="false">IF(E22="",I22,I22-E22)</f>
        <v>-3.983</v>
      </c>
      <c r="K22" s="127" t="n">
        <f aca="false">SUM(K21,J22)</f>
        <v>11.2843333333333</v>
      </c>
      <c r="L22" s="135"/>
      <c r="M22" s="135"/>
      <c r="N22" s="222"/>
      <c r="O22" s="129"/>
      <c r="P22" s="130" t="n">
        <f aca="false">IF(E22="",0,INT(E22)+((E22-INT(E22))/100*60))</f>
        <v>3.5898</v>
      </c>
      <c r="Q22" s="130" t="n">
        <f aca="false">IF(F22="",0,INT(F22)+((F22-INT(F22))*100/60))</f>
        <v>0</v>
      </c>
      <c r="R22" s="130" t="n">
        <f aca="false">IF(G22="",0,INT(G22)+((G22-INT(G22))*100/60))</f>
        <v>0</v>
      </c>
      <c r="S22" s="130" t="n">
        <f aca="false">IF(H22="",0,INT(H22)+((H22-INT(H22))*100/60))</f>
        <v>0</v>
      </c>
      <c r="T22" s="130" t="n">
        <f aca="false">IF(I22="","",INT(I22)+((I22-INT(I22))/100*60))</f>
        <v>0</v>
      </c>
      <c r="U22" s="130" t="n">
        <f aca="false">IF(J22="","",INT(J22)+((J22-INT(J22))/100*60))</f>
        <v>-3.9898</v>
      </c>
      <c r="V22" s="130" t="n">
        <f aca="false">IF(K22="","",INT(K22)+((K22-INT(K22))/100*60))</f>
        <v>11.1706</v>
      </c>
      <c r="W22" s="130"/>
      <c r="Y22" s="0"/>
      <c r="AB22" s="131"/>
    </row>
    <row r="23" customFormat="false" ht="22.5" hidden="false" customHeight="true" outlineLevel="0" collapsed="false">
      <c r="A23" s="120" t="str">
        <f aca="false">TEXT(B23,"TTTT")</f>
        <v>Donnerstag</v>
      </c>
      <c r="B23" s="132" t="n">
        <f aca="false">($A$15+ROW(B8)-1)*(MONTH(B22+1)=MONTH($A$15))</f>
        <v>42012</v>
      </c>
      <c r="C23" s="133" t="s">
        <v>72</v>
      </c>
      <c r="D23" s="134"/>
      <c r="E23" s="124" t="n">
        <f aca="false">IFERROR(IF(OR(C23="F",C23="UU"),"",IF(C23="SV",D23,IF($I$11=0,HLOOKUP($A23,$D$9:$H$10,2,0),IF($I$11=$L$7,HLOOKUP($A23,$D$9:$H$11,3,0),"FEHLER")))),"")</f>
        <v>3.983</v>
      </c>
      <c r="F23" s="125"/>
      <c r="G23" s="125"/>
      <c r="H23" s="125"/>
      <c r="I23" s="126" t="n">
        <f aca="false">IF(OR(C23="K",C23="U"),E23,IF(C23="SU",IF(H23="",D23,((S23-Q23)-R23)+D23),IF(AND(H23="",E23=""),0,(S23-Q23)-R23)))</f>
        <v>3.983</v>
      </c>
      <c r="J23" s="126" t="n">
        <f aca="false">IF(E23="",I23,I23-E23)</f>
        <v>0</v>
      </c>
      <c r="K23" s="127" t="n">
        <f aca="false">SUM(K22,J23)</f>
        <v>11.2843333333333</v>
      </c>
      <c r="L23" s="135"/>
      <c r="M23" s="135"/>
      <c r="N23" s="222"/>
      <c r="O23" s="129"/>
      <c r="P23" s="130" t="n">
        <f aca="false">IF(E23="",0,INT(E23)+((E23-INT(E23))/100*60))</f>
        <v>3.5898</v>
      </c>
      <c r="Q23" s="130" t="n">
        <f aca="false">IF(F23="",0,INT(F23)+((F23-INT(F23))*100/60))</f>
        <v>0</v>
      </c>
      <c r="R23" s="130" t="n">
        <f aca="false">IF(G23="",0,INT(G23)+((G23-INT(G23))*100/60))</f>
        <v>0</v>
      </c>
      <c r="S23" s="130" t="n">
        <f aca="false">IF(H23="",0,INT(H23)+((H23-INT(H23))*100/60))</f>
        <v>0</v>
      </c>
      <c r="T23" s="130" t="n">
        <f aca="false">IF(I23="","",INT(I23)+((I23-INT(I23))/100*60))</f>
        <v>3.5898</v>
      </c>
      <c r="U23" s="130" t="n">
        <f aca="false">IF(J23="","",INT(J23)+((J23-INT(J23))/100*60))</f>
        <v>0</v>
      </c>
      <c r="V23" s="130" t="n">
        <f aca="false">IF(K23="","",INT(K23)+((K23-INT(K23))/100*60))</f>
        <v>11.1706</v>
      </c>
      <c r="W23" s="130"/>
      <c r="Y23" s="0"/>
      <c r="AB23" s="131"/>
    </row>
    <row r="24" customFormat="false" ht="22.5" hidden="false" customHeight="true" outlineLevel="0" collapsed="false">
      <c r="A24" s="120" t="str">
        <f aca="false">TEXT(B24,"TTTT")</f>
        <v>Freitag</v>
      </c>
      <c r="B24" s="132" t="n">
        <f aca="false">($A$15+ROW(B9)-1)*(MONTH(B23+1)=MONTH($A$15))</f>
        <v>42013</v>
      </c>
      <c r="C24" s="133"/>
      <c r="D24" s="134"/>
      <c r="E24" s="124" t="n">
        <f aca="false">IFERROR(IF(OR(C24="F",C24="UU"),"",IF(C24="SV",D24,IF($I$11=0,HLOOKUP($A24,$D$9:$H$10,2,0),IF($I$11=$L$7,HLOOKUP($A24,$D$9:$H$11,3,0),"FEHLER")))),"")</f>
        <v>3.983</v>
      </c>
      <c r="F24" s="125" t="n">
        <v>7</v>
      </c>
      <c r="G24" s="125"/>
      <c r="H24" s="125" t="n">
        <v>17</v>
      </c>
      <c r="I24" s="126" t="n">
        <f aca="false">IF(OR(C24="K",C24="U"),E24,IF(C24="SU",IF(H24="",D24,((S24-Q24)-R24)+D24),IF(AND(H24="",E24=""),0,(S24-Q24)-R24)))</f>
        <v>10</v>
      </c>
      <c r="J24" s="126" t="n">
        <f aca="false">IF(E24="",I24,I24-E24)</f>
        <v>6.017</v>
      </c>
      <c r="K24" s="127" t="n">
        <f aca="false">SUM(K23,J24)</f>
        <v>17.3013333333333</v>
      </c>
      <c r="L24" s="135"/>
      <c r="M24" s="135"/>
      <c r="N24" s="222"/>
      <c r="O24" s="129"/>
      <c r="P24" s="130" t="n">
        <f aca="false">IF(E24="",0,INT(E24)+((E24-INT(E24))/100*60))</f>
        <v>3.5898</v>
      </c>
      <c r="Q24" s="130" t="n">
        <f aca="false">IF(F24="",0,INT(F24)+((F24-INT(F24))*100/60))</f>
        <v>7</v>
      </c>
      <c r="R24" s="130" t="n">
        <f aca="false">IF(G24="",0,INT(G24)+((G24-INT(G24))*100/60))</f>
        <v>0</v>
      </c>
      <c r="S24" s="130" t="n">
        <f aca="false">IF(H24="",0,INT(H24)+((H24-INT(H24))*100/60))</f>
        <v>17</v>
      </c>
      <c r="T24" s="130" t="n">
        <f aca="false">IF(I24="","",INT(I24)+((I24-INT(I24))/100*60))</f>
        <v>10</v>
      </c>
      <c r="U24" s="130" t="n">
        <f aca="false">IF(J24="","",INT(J24)+((J24-INT(J24))/100*60))</f>
        <v>6.0102</v>
      </c>
      <c r="V24" s="130" t="n">
        <f aca="false">IF(K24="","",INT(K24)+((K24-INT(K24))/100*60))</f>
        <v>17.1808</v>
      </c>
      <c r="W24" s="130"/>
      <c r="Y24" s="0"/>
      <c r="AB24" s="131"/>
    </row>
    <row r="25" customFormat="false" ht="22.5" hidden="false" customHeight="true" outlineLevel="0" collapsed="false">
      <c r="A25" s="120" t="str">
        <f aca="false">TEXT(B25,"TTTT")</f>
        <v>Samstag</v>
      </c>
      <c r="B25" s="132" t="n">
        <f aca="false">($A$15+ROW(B10)-1)*(MONTH(B24+1)=MONTH($A$15))</f>
        <v>42014</v>
      </c>
      <c r="C25" s="133"/>
      <c r="D25" s="134"/>
      <c r="E25" s="124" t="str">
        <f aca="false">IFERROR(IF(OR(C25="F",C25="UU"),"",IF(C25="SV",D25,IF($I$11=0,HLOOKUP($A25,$D$9:$H$10,2,0),IF($I$11=$L$7,HLOOKUP($A25,$D$9:$H$11,3,0),"FEHLER")))),"")</f>
        <v/>
      </c>
      <c r="F25" s="125"/>
      <c r="G25" s="125"/>
      <c r="H25" s="125"/>
      <c r="I25" s="126" t="n">
        <f aca="false">IF(OR(C25="K",C25="U"),E25,IF(C25="SU",IF(H25="",D25,((S25-Q25)-R25)+D25),IF(AND(H25="",E25=""),0,(S25-Q25)-R25)))</f>
        <v>0</v>
      </c>
      <c r="J25" s="126" t="n">
        <f aca="false">IF(E25="",I25,I25-E25)</f>
        <v>0</v>
      </c>
      <c r="K25" s="127" t="n">
        <f aca="false">SUM(K24,J25)</f>
        <v>17.3013333333333</v>
      </c>
      <c r="L25" s="135"/>
      <c r="M25" s="135"/>
      <c r="N25" s="222"/>
      <c r="O25" s="129"/>
      <c r="P25" s="130" t="n">
        <f aca="false">IF(E25="",0,INT(E25)+((E25-INT(E25))/100*60))</f>
        <v>0</v>
      </c>
      <c r="Q25" s="130" t="n">
        <f aca="false">IF(F25="",0,INT(F25)+((F25-INT(F25))*100/60))</f>
        <v>0</v>
      </c>
      <c r="R25" s="130" t="n">
        <f aca="false">IF(G25="",0,INT(G25)+((G25-INT(G25))*100/60))</f>
        <v>0</v>
      </c>
      <c r="S25" s="130" t="n">
        <f aca="false">IF(H25="",0,INT(H25)+((H25-INT(H25))*100/60))</f>
        <v>0</v>
      </c>
      <c r="T25" s="130" t="n">
        <f aca="false">IF(I25="","",INT(I25)+((I25-INT(I25))/100*60))</f>
        <v>0</v>
      </c>
      <c r="U25" s="130" t="n">
        <f aca="false">IF(J25="","",INT(J25)+((J25-INT(J25))/100*60))</f>
        <v>0</v>
      </c>
      <c r="V25" s="130" t="n">
        <f aca="false">IF(K25="","",INT(K25)+((K25-INT(K25))/100*60))</f>
        <v>17.1808</v>
      </c>
      <c r="W25" s="130"/>
      <c r="Y25" s="0"/>
      <c r="AB25" s="131"/>
    </row>
    <row r="26" customFormat="false" ht="22.5" hidden="false" customHeight="true" outlineLevel="0" collapsed="false">
      <c r="A26" s="120" t="str">
        <f aca="false">TEXT(B26,"TTTT")</f>
        <v>Sonntag</v>
      </c>
      <c r="B26" s="132" t="n">
        <f aca="false">($A$15+ROW(B11)-1)*(MONTH(B25+1)=MONTH($A$15))</f>
        <v>42015</v>
      </c>
      <c r="C26" s="133"/>
      <c r="D26" s="134"/>
      <c r="E26" s="124" t="str">
        <f aca="false">IFERROR(IF(OR(C26="F",C26="UU"),"",IF(C26="SV",D26,IF($I$11=0,HLOOKUP($A26,$D$9:$H$10,2,0),IF($I$11=$L$7,HLOOKUP($A26,$D$9:$H$11,3,0),"FEHLER")))),"")</f>
        <v/>
      </c>
      <c r="F26" s="125"/>
      <c r="G26" s="125"/>
      <c r="H26" s="125"/>
      <c r="I26" s="126" t="n">
        <f aca="false">IF(OR(C26="K",C26="U"),E26,IF(C26="SU",IF(H26="",D26,((S26-Q26)-R26)+D26),IF(AND(H26="",E26=""),0,(S26-Q26)-R26)))</f>
        <v>0</v>
      </c>
      <c r="J26" s="126" t="n">
        <f aca="false">IF(E26="",I26,I26-E26)</f>
        <v>0</v>
      </c>
      <c r="K26" s="127" t="n">
        <f aca="false">SUM(K25,J26)</f>
        <v>17.3013333333333</v>
      </c>
      <c r="L26" s="135"/>
      <c r="M26" s="135"/>
      <c r="N26" s="222"/>
      <c r="O26" s="129"/>
      <c r="P26" s="130" t="n">
        <f aca="false">IF(E26="",0,INT(E26)+((E26-INT(E26))/100*60))</f>
        <v>0</v>
      </c>
      <c r="Q26" s="130" t="n">
        <f aca="false">IF(F26="",0,INT(F26)+((F26-INT(F26))*100/60))</f>
        <v>0</v>
      </c>
      <c r="R26" s="130" t="n">
        <f aca="false">IF(G26="",0,INT(G26)+((G26-INT(G26))*100/60))</f>
        <v>0</v>
      </c>
      <c r="S26" s="130" t="n">
        <f aca="false">IF(H26="",0,INT(H26)+((H26-INT(H26))*100/60))</f>
        <v>0</v>
      </c>
      <c r="T26" s="130" t="n">
        <f aca="false">IF(I26="","",INT(I26)+((I26-INT(I26))/100*60))</f>
        <v>0</v>
      </c>
      <c r="U26" s="130" t="n">
        <f aca="false">IF(J26="","",INT(J26)+((J26-INT(J26))/100*60))</f>
        <v>0</v>
      </c>
      <c r="V26" s="130" t="n">
        <f aca="false">IF(K26="","",INT(K26)+((K26-INT(K26))/100*60))</f>
        <v>17.1808</v>
      </c>
      <c r="W26" s="130"/>
      <c r="Y26" s="136"/>
      <c r="AB26" s="131"/>
    </row>
    <row r="27" customFormat="false" ht="22.5" hidden="false" customHeight="true" outlineLevel="0" collapsed="false">
      <c r="A27" s="120" t="str">
        <f aca="false">TEXT(B27,"TTTT")</f>
        <v>Montag</v>
      </c>
      <c r="B27" s="132" t="n">
        <f aca="false">($A$15+ROW(B12)-1)*(MONTH(B26+1)=MONTH($A$15))</f>
        <v>42016</v>
      </c>
      <c r="C27" s="133"/>
      <c r="D27" s="134"/>
      <c r="E27" s="124" t="n">
        <f aca="false">IFERROR(IF(OR(C27="F",C27="UU"),"",IF(C27="SV",D27,IF($I$11=0,HLOOKUP($A27,$D$9:$H$10,2,0),IF($I$11=$L$7,HLOOKUP($A27,$D$9:$H$11,3,0),"FEHLER")))),"")</f>
        <v>3.983</v>
      </c>
      <c r="F27" s="125" t="n">
        <v>7</v>
      </c>
      <c r="G27" s="125"/>
      <c r="H27" s="125" t="n">
        <v>17</v>
      </c>
      <c r="I27" s="126" t="n">
        <f aca="false">IF(OR(C27="K",C27="U"),E27,IF(C27="SU",IF(H27="",D27,((S27-Q27)-R27)+D27),IF(AND(H27="",E27=""),0,(S27-Q27)-R27)))</f>
        <v>10</v>
      </c>
      <c r="J27" s="126" t="n">
        <f aca="false">IF(E27="",I27,I27-E27)</f>
        <v>6.017</v>
      </c>
      <c r="K27" s="127" t="n">
        <f aca="false">SUM(K26,J27)</f>
        <v>23.3183333333333</v>
      </c>
      <c r="L27" s="135"/>
      <c r="M27" s="135"/>
      <c r="N27" s="222"/>
      <c r="O27" s="129"/>
      <c r="P27" s="130" t="n">
        <f aca="false">IF(E27="",0,INT(E27)+((E27-INT(E27))/100*60))</f>
        <v>3.5898</v>
      </c>
      <c r="Q27" s="130" t="n">
        <f aca="false">IF(F27="",0,INT(F27)+((F27-INT(F27))*100/60))</f>
        <v>7</v>
      </c>
      <c r="R27" s="130" t="n">
        <f aca="false">IF(G27="",0,INT(G27)+((G27-INT(G27))*100/60))</f>
        <v>0</v>
      </c>
      <c r="S27" s="130" t="n">
        <f aca="false">IF(H27="",0,INT(H27)+((H27-INT(H27))*100/60))</f>
        <v>17</v>
      </c>
      <c r="T27" s="130" t="n">
        <f aca="false">IF(I27="","",INT(I27)+((I27-INT(I27))/100*60))</f>
        <v>10</v>
      </c>
      <c r="U27" s="130" t="n">
        <f aca="false">IF(J27="","",INT(J27)+((J27-INT(J27))/100*60))</f>
        <v>6.0102</v>
      </c>
      <c r="V27" s="130" t="n">
        <f aca="false">IF(K27="","",INT(K27)+((K27-INT(K27))/100*60))</f>
        <v>23.191</v>
      </c>
      <c r="W27" s="130"/>
      <c r="AB27" s="131"/>
    </row>
    <row r="28" customFormat="false" ht="22.5" hidden="false" customHeight="true" outlineLevel="0" collapsed="false">
      <c r="A28" s="120" t="str">
        <f aca="false">TEXT(B28,"TTTT")</f>
        <v>Dienstag</v>
      </c>
      <c r="B28" s="132" t="n">
        <f aca="false">($A$15+ROW(B13)-1)*(MONTH(B27+1)=MONTH($A$15))</f>
        <v>42017</v>
      </c>
      <c r="C28" s="133" t="s">
        <v>75</v>
      </c>
      <c r="D28" s="134"/>
      <c r="E28" s="124" t="str">
        <f aca="false">IFERROR(IF(OR(C28="F",C28="UU"),"",IF(C28="SV",D28,IF($I$11=0,HLOOKUP($A28,$D$9:$H$10,2,0),IF($I$11=$L$7,HLOOKUP($A28,$D$9:$H$11,3,0),"FEHLER")))),"")</f>
        <v/>
      </c>
      <c r="F28" s="125"/>
      <c r="G28" s="125"/>
      <c r="H28" s="125"/>
      <c r="I28" s="126" t="n">
        <f aca="false">IF(OR(C28="K",C28="U"),E28,IF(C28="SU",IF(H28="",D28,((S28-Q28)-R28)+D28),IF(AND(H28="",E28=""),0,(S28-Q28)-R28)))</f>
        <v>0</v>
      </c>
      <c r="J28" s="126" t="n">
        <f aca="false">IF(E28="",I28,I28-E28)</f>
        <v>0</v>
      </c>
      <c r="K28" s="127" t="n">
        <f aca="false">SUM(K27,J28)</f>
        <v>23.3183333333333</v>
      </c>
      <c r="L28" s="135"/>
      <c r="M28" s="135"/>
      <c r="N28" s="222"/>
      <c r="O28" s="129"/>
      <c r="P28" s="130" t="n">
        <f aca="false">IF(E28="",0,INT(E28)+((E28-INT(E28))/100*60))</f>
        <v>0</v>
      </c>
      <c r="Q28" s="130" t="n">
        <f aca="false">IF(F28="",0,INT(F28)+((F28-INT(F28))*100/60))</f>
        <v>0</v>
      </c>
      <c r="R28" s="130" t="n">
        <f aca="false">IF(G28="",0,INT(G28)+((G28-INT(G28))*100/60))</f>
        <v>0</v>
      </c>
      <c r="S28" s="130" t="n">
        <f aca="false">IF(H28="",0,INT(H28)+((H28-INT(H28))*100/60))</f>
        <v>0</v>
      </c>
      <c r="T28" s="130" t="n">
        <f aca="false">IF(I28="","",INT(I28)+((I28-INT(I28))/100*60))</f>
        <v>0</v>
      </c>
      <c r="U28" s="130" t="n">
        <f aca="false">IF(J28="","",INT(J28)+((J28-INT(J28))/100*60))</f>
        <v>0</v>
      </c>
      <c r="V28" s="130" t="n">
        <f aca="false">IF(K28="","",INT(K28)+((K28-INT(K28))/100*60))</f>
        <v>23.191</v>
      </c>
      <c r="W28" s="130"/>
      <c r="AB28" s="131"/>
    </row>
    <row r="29" customFormat="false" ht="22.5" hidden="false" customHeight="true" outlineLevel="0" collapsed="false">
      <c r="A29" s="120" t="str">
        <f aca="false">TEXT(B29,"TTTT")</f>
        <v>Mittwoch</v>
      </c>
      <c r="B29" s="132" t="n">
        <f aca="false">($A$15+ROW(B14)-1)*(MONTH(B28+1)=MONTH($A$15))</f>
        <v>42018</v>
      </c>
      <c r="C29" s="133"/>
      <c r="D29" s="134"/>
      <c r="E29" s="124" t="n">
        <f aca="false">IFERROR(IF(OR(C29="F",C29="UU"),"",IF(C29="SV",D29,IF($I$11=0,HLOOKUP($A29,$D$9:$H$10,2,0),IF($I$11=$L$7,HLOOKUP($A29,$D$9:$H$11,3,0),"FEHLER")))),"")</f>
        <v>3.983</v>
      </c>
      <c r="F29" s="125" t="n">
        <v>7</v>
      </c>
      <c r="G29" s="125"/>
      <c r="H29" s="125" t="n">
        <v>18</v>
      </c>
      <c r="I29" s="126" t="n">
        <f aca="false">IF(OR(C29="K",C29="U"),E29,IF(C29="SU",IF(H29="",D29,((S29-Q29)-R29)+D29),IF(AND(H29="",E29=""),0,(S29-Q29)-R29)))</f>
        <v>11</v>
      </c>
      <c r="J29" s="126" t="n">
        <f aca="false">IF(E29="",I29,I29-E29)</f>
        <v>7.017</v>
      </c>
      <c r="K29" s="127" t="n">
        <f aca="false">SUM(K28,J29)</f>
        <v>30.3353333333333</v>
      </c>
      <c r="L29" s="135"/>
      <c r="M29" s="135"/>
      <c r="N29" s="222"/>
      <c r="O29" s="129"/>
      <c r="P29" s="130" t="n">
        <f aca="false">IF(E29="",0,INT(E29)+((E29-INT(E29))/100*60))</f>
        <v>3.5898</v>
      </c>
      <c r="Q29" s="130" t="n">
        <f aca="false">IF(F29="",0,INT(F29)+((F29-INT(F29))*100/60))</f>
        <v>7</v>
      </c>
      <c r="R29" s="130" t="n">
        <f aca="false">IF(G29="",0,INT(G29)+((G29-INT(G29))*100/60))</f>
        <v>0</v>
      </c>
      <c r="S29" s="130" t="n">
        <f aca="false">IF(H29="",0,INT(H29)+((H29-INT(H29))*100/60))</f>
        <v>18</v>
      </c>
      <c r="T29" s="130" t="n">
        <f aca="false">IF(I29="","",INT(I29)+((I29-INT(I29))/100*60))</f>
        <v>11</v>
      </c>
      <c r="U29" s="130" t="n">
        <f aca="false">IF(J29="","",INT(J29)+((J29-INT(J29))/100*60))</f>
        <v>7.0102</v>
      </c>
      <c r="V29" s="130" t="n">
        <f aca="false">IF(K29="","",INT(K29)+((K29-INT(K29))/100*60))</f>
        <v>30.2012</v>
      </c>
      <c r="W29" s="130"/>
      <c r="AB29" s="131"/>
    </row>
    <row r="30" customFormat="false" ht="22.5" hidden="false" customHeight="true" outlineLevel="0" collapsed="false">
      <c r="A30" s="120" t="str">
        <f aca="false">TEXT(B30,"TTTT")</f>
        <v>Donnerstag</v>
      </c>
      <c r="B30" s="132" t="n">
        <f aca="false">($A$15+ROW(B15)-1)*(MONTH(B29+1)=MONTH($A$15))</f>
        <v>42019</v>
      </c>
      <c r="C30" s="133"/>
      <c r="D30" s="134"/>
      <c r="E30" s="124" t="n">
        <f aca="false">IFERROR(IF(OR(C30="F",C30="UU"),"",IF(C30="SV",D30,IF($I$11=0,HLOOKUP($A30,$D$9:$H$10,2,0),IF($I$11=$L$7,HLOOKUP($A30,$D$9:$H$11,3,0),"FEHLER")))),"")</f>
        <v>3.983</v>
      </c>
      <c r="F30" s="125" t="n">
        <v>7</v>
      </c>
      <c r="G30" s="125"/>
      <c r="H30" s="125" t="n">
        <v>17</v>
      </c>
      <c r="I30" s="126" t="n">
        <f aca="false">IF(OR(C30="K",C30="U"),E30,IF(C30="SU",IF(H30="",D30,((S30-Q30)-R30)+D30),IF(AND(H30="",E30=""),0,(S30-Q30)-R30)))</f>
        <v>10</v>
      </c>
      <c r="J30" s="126" t="n">
        <f aca="false">IF(E30="",I30,I30-E30)</f>
        <v>6.017</v>
      </c>
      <c r="K30" s="127" t="n">
        <f aca="false">SUM(K29,J30)</f>
        <v>36.3523333333333</v>
      </c>
      <c r="L30" s="135"/>
      <c r="M30" s="135"/>
      <c r="N30" s="222"/>
      <c r="O30" s="129"/>
      <c r="P30" s="130" t="n">
        <f aca="false">IF(E30="",0,INT(E30)+((E30-INT(E30))/100*60))</f>
        <v>3.5898</v>
      </c>
      <c r="Q30" s="130" t="n">
        <f aca="false">IF(F30="",0,INT(F30)+((F30-INT(F30))*100/60))</f>
        <v>7</v>
      </c>
      <c r="R30" s="130" t="n">
        <f aca="false">IF(G30="",0,INT(G30)+((G30-INT(G30))*100/60))</f>
        <v>0</v>
      </c>
      <c r="S30" s="130" t="n">
        <f aca="false">IF(H30="",0,INT(H30)+((H30-INT(H30))*100/60))</f>
        <v>17</v>
      </c>
      <c r="T30" s="130" t="n">
        <f aca="false">IF(I30="","",INT(I30)+((I30-INT(I30))/100*60))</f>
        <v>10</v>
      </c>
      <c r="U30" s="130" t="n">
        <f aca="false">IF(J30="","",INT(J30)+((J30-INT(J30))/100*60))</f>
        <v>6.0102</v>
      </c>
      <c r="V30" s="130" t="n">
        <f aca="false">IF(K30="","",INT(K30)+((K30-INT(K30))/100*60))</f>
        <v>36.2114</v>
      </c>
      <c r="W30" s="130"/>
      <c r="AB30" s="131"/>
    </row>
    <row r="31" customFormat="false" ht="22.5" hidden="false" customHeight="true" outlineLevel="0" collapsed="false">
      <c r="A31" s="120" t="str">
        <f aca="false">TEXT(B31,"TTTT")</f>
        <v>Freitag</v>
      </c>
      <c r="B31" s="132" t="n">
        <f aca="false">($A$15+ROW(B16)-1)*(MONTH(B30+1)=MONTH($A$15))</f>
        <v>42020</v>
      </c>
      <c r="C31" s="133"/>
      <c r="D31" s="134"/>
      <c r="E31" s="124" t="n">
        <f aca="false">IFERROR(IF(OR(C31="F",C31="UU"),"",IF(C31="SV",D31,IF($I$11=0,HLOOKUP($A31,$D$9:$H$10,2,0),IF($I$11=$L$7,HLOOKUP($A31,$D$9:$H$11,3,0),"FEHLER")))),"")</f>
        <v>3.983</v>
      </c>
      <c r="F31" s="125" t="n">
        <v>7</v>
      </c>
      <c r="G31" s="125"/>
      <c r="H31" s="125" t="n">
        <v>17</v>
      </c>
      <c r="I31" s="126" t="n">
        <f aca="false">IF(OR(C31="K",C31="U"),E31,IF(C31="SU",IF(H31="",D31,((S31-Q31)-R31)+D31),IF(AND(H31="",E31=""),0,(S31-Q31)-R31)))</f>
        <v>10</v>
      </c>
      <c r="J31" s="126" t="n">
        <f aca="false">IF(E31="",I31,I31-E31)</f>
        <v>6.017</v>
      </c>
      <c r="K31" s="127" t="n">
        <f aca="false">SUM(K30,J31)</f>
        <v>42.3693333333333</v>
      </c>
      <c r="L31" s="135"/>
      <c r="M31" s="135"/>
      <c r="N31" s="222"/>
      <c r="O31" s="129"/>
      <c r="P31" s="130" t="n">
        <f aca="false">IF(E31="",0,INT(E31)+((E31-INT(E31))/100*60))</f>
        <v>3.5898</v>
      </c>
      <c r="Q31" s="130" t="n">
        <f aca="false">IF(F31="",0,INT(F31)+((F31-INT(F31))*100/60))</f>
        <v>7</v>
      </c>
      <c r="R31" s="130" t="n">
        <f aca="false">IF(G31="",0,INT(G31)+((G31-INT(G31))*100/60))</f>
        <v>0</v>
      </c>
      <c r="S31" s="130" t="n">
        <f aca="false">IF(H31="",0,INT(H31)+((H31-INT(H31))*100/60))</f>
        <v>17</v>
      </c>
      <c r="T31" s="130" t="n">
        <f aca="false">IF(I31="","",INT(I31)+((I31-INT(I31))/100*60))</f>
        <v>10</v>
      </c>
      <c r="U31" s="130" t="n">
        <f aca="false">IF(J31="","",INT(J31)+((J31-INT(J31))/100*60))</f>
        <v>6.0102</v>
      </c>
      <c r="V31" s="130" t="n">
        <f aca="false">IF(K31="","",INT(K31)+((K31-INT(K31))/100*60))</f>
        <v>42.2216</v>
      </c>
      <c r="W31" s="130"/>
      <c r="AB31" s="131"/>
    </row>
    <row r="32" customFormat="false" ht="22.5" hidden="false" customHeight="true" outlineLevel="0" collapsed="false">
      <c r="A32" s="120" t="str">
        <f aca="false">TEXT(B32,"TTTT")</f>
        <v>Samstag</v>
      </c>
      <c r="B32" s="132" t="n">
        <f aca="false">($A$15+ROW(B17)-1)*(MONTH(B31+1)=MONTH($A$15))</f>
        <v>42021</v>
      </c>
      <c r="C32" s="133"/>
      <c r="D32" s="134"/>
      <c r="E32" s="124" t="str">
        <f aca="false">IFERROR(IF(OR(C32="F",C32="UU"),"",IF(C32="SV",D32,IF($I$11=0,HLOOKUP($A32,$D$9:$H$10,2,0),IF($I$11=$L$7,HLOOKUP($A32,$D$9:$H$11,3,0),"FEHLER")))),"")</f>
        <v/>
      </c>
      <c r="F32" s="125"/>
      <c r="G32" s="125"/>
      <c r="H32" s="125"/>
      <c r="I32" s="126" t="n">
        <f aca="false">IF(OR(C32="K",C32="U"),E32,IF(C32="SU",IF(H32="",D32,((S32-Q32)-R32)+D32),IF(AND(H32="",E32=""),0,(S32-Q32)-R32)))</f>
        <v>0</v>
      </c>
      <c r="J32" s="126" t="n">
        <f aca="false">IF(E32="",I32,I32-E32)</f>
        <v>0</v>
      </c>
      <c r="K32" s="127" t="n">
        <f aca="false">SUM(K31,J32)</f>
        <v>42.3693333333333</v>
      </c>
      <c r="L32" s="135"/>
      <c r="M32" s="135"/>
      <c r="N32" s="222"/>
      <c r="O32" s="129"/>
      <c r="P32" s="130" t="n">
        <f aca="false">IF(E32="",0,INT(E32)+((E32-INT(E32))/100*60))</f>
        <v>0</v>
      </c>
      <c r="Q32" s="130" t="n">
        <f aca="false">IF(F32="",0,INT(F32)+((F32-INT(F32))*100/60))</f>
        <v>0</v>
      </c>
      <c r="R32" s="130" t="n">
        <f aca="false">IF(G32="",0,INT(G32)+((G32-INT(G32))*100/60))</f>
        <v>0</v>
      </c>
      <c r="S32" s="130" t="n">
        <f aca="false">IF(H32="",0,INT(H32)+((H32-INT(H32))*100/60))</f>
        <v>0</v>
      </c>
      <c r="T32" s="130" t="n">
        <f aca="false">IF(I32="","",INT(I32)+((I32-INT(I32))/100*60))</f>
        <v>0</v>
      </c>
      <c r="U32" s="130" t="n">
        <f aca="false">IF(J32="","",INT(J32)+((J32-INT(J32))/100*60))</f>
        <v>0</v>
      </c>
      <c r="V32" s="130" t="n">
        <f aca="false">IF(K32="","",INT(K32)+((K32-INT(K32))/100*60))</f>
        <v>42.2216</v>
      </c>
      <c r="W32" s="130"/>
      <c r="AB32" s="131"/>
    </row>
    <row r="33" customFormat="false" ht="22.5" hidden="false" customHeight="true" outlineLevel="0" collapsed="false">
      <c r="A33" s="120" t="str">
        <f aca="false">TEXT(B33,"TTTT")</f>
        <v>Sonntag</v>
      </c>
      <c r="B33" s="132" t="n">
        <f aca="false">($A$15+ROW(B18)-1)*(MONTH(B32+1)=MONTH($A$15))</f>
        <v>42022</v>
      </c>
      <c r="C33" s="133"/>
      <c r="D33" s="134"/>
      <c r="E33" s="124" t="str">
        <f aca="false">IFERROR(IF(OR(C33="F",C33="UU"),"",IF(C33="SV",D33,IF($I$11=0,HLOOKUP($A33,$D$9:$H$10,2,0),IF($I$11=$L$7,HLOOKUP($A33,$D$9:$H$11,3,0),"FEHLER")))),"")</f>
        <v/>
      </c>
      <c r="F33" s="125"/>
      <c r="G33" s="125"/>
      <c r="H33" s="125"/>
      <c r="I33" s="126" t="n">
        <f aca="false">IF(OR(C33="K",C33="U"),E33,IF(C33="SU",IF(H33="",D33,((S33-Q33)-R33)+D33),IF(AND(H33="",E33=""),0,(S33-Q33)-R33)))</f>
        <v>0</v>
      </c>
      <c r="J33" s="126" t="n">
        <f aca="false">IF(E33="",I33,I33-E33)</f>
        <v>0</v>
      </c>
      <c r="K33" s="127" t="n">
        <f aca="false">SUM(K32,J33)</f>
        <v>42.3693333333333</v>
      </c>
      <c r="L33" s="135"/>
      <c r="M33" s="135"/>
      <c r="N33" s="222"/>
      <c r="O33" s="129"/>
      <c r="P33" s="130" t="n">
        <f aca="false">IF(E33="",0,INT(E33)+((E33-INT(E33))/100*60))</f>
        <v>0</v>
      </c>
      <c r="Q33" s="130" t="n">
        <f aca="false">IF(F33="",0,INT(F33)+((F33-INT(F33))*100/60))</f>
        <v>0</v>
      </c>
      <c r="R33" s="130" t="n">
        <f aca="false">IF(G33="",0,INT(G33)+((G33-INT(G33))*100/60))</f>
        <v>0</v>
      </c>
      <c r="S33" s="130" t="n">
        <f aca="false">IF(H33="",0,INT(H33)+((H33-INT(H33))*100/60))</f>
        <v>0</v>
      </c>
      <c r="T33" s="130" t="n">
        <f aca="false">IF(I33="","",INT(I33)+((I33-INT(I33))/100*60))</f>
        <v>0</v>
      </c>
      <c r="U33" s="130" t="n">
        <f aca="false">IF(J33="","",INT(J33)+((J33-INT(J33))/100*60))</f>
        <v>0</v>
      </c>
      <c r="V33" s="130" t="n">
        <f aca="false">IF(K33="","",INT(K33)+((K33-INT(K33))/100*60))</f>
        <v>42.2216</v>
      </c>
      <c r="W33" s="130"/>
      <c r="AB33" s="131"/>
    </row>
    <row r="34" customFormat="false" ht="22.5" hidden="false" customHeight="true" outlineLevel="0" collapsed="false">
      <c r="A34" s="120" t="str">
        <f aca="false">TEXT(B34,"TTTT")</f>
        <v>Montag</v>
      </c>
      <c r="B34" s="132" t="n">
        <f aca="false">($A$15+ROW(B19)-1)*(MONTH(B33+1)=MONTH($A$15))</f>
        <v>42023</v>
      </c>
      <c r="C34" s="133"/>
      <c r="D34" s="134"/>
      <c r="E34" s="124" t="n">
        <f aca="false">IFERROR(IF(OR(C34="F",C34="UU"),"",IF(C34="SV",D34,IF($I$11=0,HLOOKUP($A34,$D$9:$H$10,2,0),IF($I$11=$L$7,HLOOKUP($A34,$D$9:$H$11,3,0),"FEHLER")))),"")</f>
        <v>3.983</v>
      </c>
      <c r="F34" s="125" t="n">
        <v>7</v>
      </c>
      <c r="G34" s="125"/>
      <c r="H34" s="125" t="n">
        <v>17</v>
      </c>
      <c r="I34" s="126" t="n">
        <f aca="false">IF(OR(C34="K",C34="U"),E34,IF(C34="SU",IF(H34="",D34,((S34-Q34)-R34)+D34),IF(AND(H34="",E34=""),0,(S34-Q34)-R34)))</f>
        <v>10</v>
      </c>
      <c r="J34" s="126" t="n">
        <f aca="false">IF(E34="",I34,I34-E34)</f>
        <v>6.017</v>
      </c>
      <c r="K34" s="127" t="n">
        <f aca="false">SUM(K33,J34)</f>
        <v>48.3863333333333</v>
      </c>
      <c r="L34" s="135"/>
      <c r="M34" s="135"/>
      <c r="N34" s="222"/>
      <c r="O34" s="129"/>
      <c r="P34" s="130" t="n">
        <f aca="false">IF(E34="",0,INT(E34)+((E34-INT(E34))/100*60))</f>
        <v>3.5898</v>
      </c>
      <c r="Q34" s="130" t="n">
        <f aca="false">IF(F34="",0,INT(F34)+((F34-INT(F34))*100/60))</f>
        <v>7</v>
      </c>
      <c r="R34" s="130" t="n">
        <f aca="false">IF(G34="",0,INT(G34)+((G34-INT(G34))*100/60))</f>
        <v>0</v>
      </c>
      <c r="S34" s="130" t="n">
        <f aca="false">IF(H34="",0,INT(H34)+((H34-INT(H34))*100/60))</f>
        <v>17</v>
      </c>
      <c r="T34" s="130" t="n">
        <f aca="false">IF(I34="","",INT(I34)+((I34-INT(I34))/100*60))</f>
        <v>10</v>
      </c>
      <c r="U34" s="130" t="n">
        <f aca="false">IF(J34="","",INT(J34)+((J34-INT(J34))/100*60))</f>
        <v>6.0102</v>
      </c>
      <c r="V34" s="130" t="n">
        <f aca="false">IF(K34="","",INT(K34)+((K34-INT(K34))/100*60))</f>
        <v>48.2318</v>
      </c>
      <c r="W34" s="130"/>
      <c r="AB34" s="131"/>
    </row>
    <row r="35" customFormat="false" ht="22.5" hidden="false" customHeight="true" outlineLevel="0" collapsed="false">
      <c r="A35" s="120" t="str">
        <f aca="false">TEXT(B35,"TTTT")</f>
        <v>Dienstag</v>
      </c>
      <c r="B35" s="132" t="n">
        <f aca="false">($A$15+ROW(B20)-1)*(MONTH(B34+1)=MONTH($A$15))</f>
        <v>42024</v>
      </c>
      <c r="C35" s="133"/>
      <c r="D35" s="134"/>
      <c r="E35" s="124" t="n">
        <f aca="false">IFERROR(IF(OR(C35="F",C35="UU"),"",IF(C35="SV",D35,IF($I$11=0,HLOOKUP($A35,$D$9:$H$10,2,0),IF($I$11=$L$7,HLOOKUP($A35,$D$9:$H$11,3,0),"FEHLER")))),"")</f>
        <v>3.983</v>
      </c>
      <c r="F35" s="125" t="n">
        <v>7</v>
      </c>
      <c r="G35" s="125"/>
      <c r="H35" s="125" t="n">
        <v>17</v>
      </c>
      <c r="I35" s="126" t="n">
        <f aca="false">IF(OR(C35="K",C35="U"),E35,IF(C35="SU",IF(H35="",D35,((S35-Q35)-R35)+D35),IF(AND(H35="",E35=""),0,(S35-Q35)-R35)))</f>
        <v>10</v>
      </c>
      <c r="J35" s="126" t="n">
        <f aca="false">IF(E35="",I35,I35-E35)</f>
        <v>6.017</v>
      </c>
      <c r="K35" s="127" t="n">
        <f aca="false">SUM(K34,J35)</f>
        <v>54.4033333333333</v>
      </c>
      <c r="L35" s="135"/>
      <c r="M35" s="135"/>
      <c r="N35" s="222"/>
      <c r="O35" s="129"/>
      <c r="P35" s="130" t="n">
        <f aca="false">IF(E35="",0,INT(E35)+((E35-INT(E35))/100*60))</f>
        <v>3.5898</v>
      </c>
      <c r="Q35" s="130" t="n">
        <f aca="false">IF(F35="",0,INT(F35)+((F35-INT(F35))*100/60))</f>
        <v>7</v>
      </c>
      <c r="R35" s="130" t="n">
        <f aca="false">IF(G35="",0,INT(G35)+((G35-INT(G35))*100/60))</f>
        <v>0</v>
      </c>
      <c r="S35" s="130" t="n">
        <f aca="false">IF(H35="",0,INT(H35)+((H35-INT(H35))*100/60))</f>
        <v>17</v>
      </c>
      <c r="T35" s="130" t="n">
        <f aca="false">IF(I35="","",INT(I35)+((I35-INT(I35))/100*60))</f>
        <v>10</v>
      </c>
      <c r="U35" s="130" t="n">
        <f aca="false">IF(J35="","",INT(J35)+((J35-INT(J35))/100*60))</f>
        <v>6.0102</v>
      </c>
      <c r="V35" s="130" t="n">
        <f aca="false">IF(K35="","",INT(K35)+((K35-INT(K35))/100*60))</f>
        <v>54.242</v>
      </c>
      <c r="W35" s="130"/>
      <c r="AB35" s="131"/>
    </row>
    <row r="36" customFormat="false" ht="22.5" hidden="false" customHeight="true" outlineLevel="0" collapsed="false">
      <c r="A36" s="120" t="str">
        <f aca="false">TEXT(B36,"TTTT")</f>
        <v>Mittwoch</v>
      </c>
      <c r="B36" s="132" t="n">
        <f aca="false">($A$15+ROW(B21)-1)*(MONTH(B35+1)=MONTH($A$15))</f>
        <v>42025</v>
      </c>
      <c r="C36" s="133" t="s">
        <v>74</v>
      </c>
      <c r="D36" s="134" t="n">
        <v>5</v>
      </c>
      <c r="E36" s="124" t="n">
        <f aca="false">IFERROR(IF(OR(C36="F",C36="UU"),"",IF(C36="SV",D36,IF($I$11=0,HLOOKUP($A36,$D$9:$H$10,2,0),IF($I$11=$L$7,HLOOKUP($A36,$D$9:$H$11,3,0),"FEHLER")))),"")</f>
        <v>3.983</v>
      </c>
      <c r="F36" s="125" t="n">
        <v>12</v>
      </c>
      <c r="G36" s="125"/>
      <c r="H36" s="125" t="n">
        <v>15</v>
      </c>
      <c r="I36" s="126" t="n">
        <f aca="false">IF(OR(C36="K",C36="U"),E36,IF(C36="SU",IF(H36="",D36,((S36-Q36)-R36)+D36),IF(AND(H36="",E36=""),0,(S36-Q36)-R36)))</f>
        <v>8</v>
      </c>
      <c r="J36" s="126" t="n">
        <f aca="false">IF(E36="",I36,I36-E36)</f>
        <v>4.017</v>
      </c>
      <c r="K36" s="127" t="n">
        <f aca="false">SUM(K35,J36)</f>
        <v>58.4203333333333</v>
      </c>
      <c r="L36" s="135"/>
      <c r="M36" s="135"/>
      <c r="N36" s="222"/>
      <c r="O36" s="129"/>
      <c r="P36" s="130" t="n">
        <f aca="false">IF(E36="",0,INT(E36)+((E36-INT(E36))/100*60))</f>
        <v>3.5898</v>
      </c>
      <c r="Q36" s="130" t="n">
        <f aca="false">IF(F36="",0,INT(F36)+((F36-INT(F36))*100/60))</f>
        <v>12</v>
      </c>
      <c r="R36" s="130" t="n">
        <f aca="false">IF(G36="",0,INT(G36)+((G36-INT(G36))*100/60))</f>
        <v>0</v>
      </c>
      <c r="S36" s="130" t="n">
        <f aca="false">IF(H36="",0,INT(H36)+((H36-INT(H36))*100/60))</f>
        <v>15</v>
      </c>
      <c r="T36" s="130" t="n">
        <f aca="false">IF(I36="","",INT(I36)+((I36-INT(I36))/100*60))</f>
        <v>8</v>
      </c>
      <c r="U36" s="130" t="n">
        <f aca="false">IF(J36="","",INT(J36)+((J36-INT(J36))/100*60))</f>
        <v>4.0102</v>
      </c>
      <c r="V36" s="130" t="n">
        <f aca="false">IF(K36="","",INT(K36)+((K36-INT(K36))/100*60))</f>
        <v>58.2522</v>
      </c>
      <c r="W36" s="130"/>
      <c r="AB36" s="131"/>
    </row>
    <row r="37" customFormat="false" ht="22.5" hidden="false" customHeight="true" outlineLevel="0" collapsed="false">
      <c r="A37" s="120" t="str">
        <f aca="false">TEXT(B37,"TTTT")</f>
        <v>Donnerstag</v>
      </c>
      <c r="B37" s="132" t="n">
        <f aca="false">($A$15+ROW(B22)-1)*(MONTH(B36+1)=MONTH($A$15))</f>
        <v>42026</v>
      </c>
      <c r="C37" s="133"/>
      <c r="D37" s="134"/>
      <c r="E37" s="124" t="n">
        <f aca="false">IFERROR(IF(OR(C37="F",C37="UU"),"",IF(C37="SV",D37,IF($I$11=0,HLOOKUP($A37,$D$9:$H$10,2,0),IF($I$11=$L$7,HLOOKUP($A37,$D$9:$H$11,3,0),"FEHLER")))),"")</f>
        <v>3.983</v>
      </c>
      <c r="F37" s="125" t="n">
        <v>7</v>
      </c>
      <c r="G37" s="125"/>
      <c r="H37" s="125" t="n">
        <v>17</v>
      </c>
      <c r="I37" s="126" t="n">
        <f aca="false">IF(OR(C37="K",C37="U"),E37,IF(C37="SU",IF(H37="",D37,((S37-Q37)-R37)+D37),IF(AND(H37="",E37=""),0,(S37-Q37)-R37)))</f>
        <v>10</v>
      </c>
      <c r="J37" s="126" t="n">
        <f aca="false">IF(E37="",I37,I37-E37)</f>
        <v>6.017</v>
      </c>
      <c r="K37" s="127" t="n">
        <f aca="false">SUM(K36,J37)</f>
        <v>64.4373333333333</v>
      </c>
      <c r="L37" s="135"/>
      <c r="M37" s="135"/>
      <c r="N37" s="222"/>
      <c r="O37" s="129"/>
      <c r="P37" s="130" t="n">
        <f aca="false">IF(E37="",0,INT(E37)+((E37-INT(E37))/100*60))</f>
        <v>3.5898</v>
      </c>
      <c r="Q37" s="130" t="n">
        <f aca="false">IF(F37="",0,INT(F37)+((F37-INT(F37))*100/60))</f>
        <v>7</v>
      </c>
      <c r="R37" s="130" t="n">
        <f aca="false">IF(G37="",0,INT(G37)+((G37-INT(G37))*100/60))</f>
        <v>0</v>
      </c>
      <c r="S37" s="130" t="n">
        <f aca="false">IF(H37="",0,INT(H37)+((H37-INT(H37))*100/60))</f>
        <v>17</v>
      </c>
      <c r="T37" s="130" t="n">
        <f aca="false">IF(I37="","",INT(I37)+((I37-INT(I37))/100*60))</f>
        <v>10</v>
      </c>
      <c r="U37" s="130" t="n">
        <f aca="false">IF(J37="","",INT(J37)+((J37-INT(J37))/100*60))</f>
        <v>6.0102</v>
      </c>
      <c r="V37" s="130" t="n">
        <f aca="false">IF(K37="","",INT(K37)+((K37-INT(K37))/100*60))</f>
        <v>64.2624</v>
      </c>
      <c r="W37" s="130"/>
      <c r="AB37" s="131"/>
    </row>
    <row r="38" customFormat="false" ht="22.5" hidden="false" customHeight="true" outlineLevel="0" collapsed="false">
      <c r="A38" s="120" t="str">
        <f aca="false">TEXT(B38,"TTTT")</f>
        <v>Freitag</v>
      </c>
      <c r="B38" s="132" t="n">
        <f aca="false">($A$15+ROW(B23)-1)*(MONTH(B37+1)=MONTH($A$15))</f>
        <v>42027</v>
      </c>
      <c r="C38" s="133"/>
      <c r="D38" s="134"/>
      <c r="E38" s="124" t="n">
        <f aca="false">IFERROR(IF(OR(C38="F",C38="UU"),"",IF(C38="SV",D38,IF($I$11=0,HLOOKUP($A38,$D$9:$H$10,2,0),IF($I$11=$L$7,HLOOKUP($A38,$D$9:$H$11,3,0),"FEHLER")))),"")</f>
        <v>3.983</v>
      </c>
      <c r="F38" s="125" t="n">
        <v>7</v>
      </c>
      <c r="G38" s="125"/>
      <c r="H38" s="125" t="n">
        <v>17</v>
      </c>
      <c r="I38" s="126" t="n">
        <f aca="false">IF(OR(C38="K",C38="U"),E38,IF(C38="SU",IF(H38="",D38,((S38-Q38)-R38)+D38),IF(AND(H38="",E38=""),0,(S38-Q38)-R38)))</f>
        <v>10</v>
      </c>
      <c r="J38" s="126" t="n">
        <f aca="false">IF(E38="",I38,I38-E38)</f>
        <v>6.017</v>
      </c>
      <c r="K38" s="127" t="n">
        <f aca="false">SUM(K37,J38)</f>
        <v>70.4543333333333</v>
      </c>
      <c r="L38" s="135"/>
      <c r="M38" s="135"/>
      <c r="N38" s="222"/>
      <c r="O38" s="129"/>
      <c r="P38" s="130" t="n">
        <f aca="false">IF(E38="",0,INT(E38)+((E38-INT(E38))/100*60))</f>
        <v>3.5898</v>
      </c>
      <c r="Q38" s="130" t="n">
        <f aca="false">IF(F38="",0,INT(F38)+((F38-INT(F38))*100/60))</f>
        <v>7</v>
      </c>
      <c r="R38" s="130" t="n">
        <f aca="false">IF(G38="",0,INT(G38)+((G38-INT(G38))*100/60))</f>
        <v>0</v>
      </c>
      <c r="S38" s="130" t="n">
        <f aca="false">IF(H38="",0,INT(H38)+((H38-INT(H38))*100/60))</f>
        <v>17</v>
      </c>
      <c r="T38" s="130" t="n">
        <f aca="false">IF(I38="","",INT(I38)+((I38-INT(I38))/100*60))</f>
        <v>10</v>
      </c>
      <c r="U38" s="130" t="n">
        <f aca="false">IF(J38="","",INT(J38)+((J38-INT(J38))/100*60))</f>
        <v>6.0102</v>
      </c>
      <c r="V38" s="130" t="n">
        <f aca="false">IF(K38="","",INT(K38)+((K38-INT(K38))/100*60))</f>
        <v>70.2726</v>
      </c>
      <c r="W38" s="130"/>
      <c r="AB38" s="131"/>
    </row>
    <row r="39" customFormat="false" ht="22.5" hidden="false" customHeight="true" outlineLevel="0" collapsed="false">
      <c r="A39" s="120" t="str">
        <f aca="false">TEXT(B39,"TTTT")</f>
        <v>Samstag</v>
      </c>
      <c r="B39" s="132" t="n">
        <f aca="false">($A$15+ROW(B24)-1)*(MONTH(B38+1)=MONTH($A$15))</f>
        <v>42028</v>
      </c>
      <c r="C39" s="133"/>
      <c r="D39" s="134"/>
      <c r="E39" s="124" t="str">
        <f aca="false">IFERROR(IF(OR(C39="F",C39="UU"),"",IF(C39="SV",D39,IF($I$11=0,HLOOKUP($A39,$D$9:$H$10,2,0),IF($I$11=$L$7,HLOOKUP($A39,$D$9:$H$11,3,0),"FEHLER")))),"")</f>
        <v/>
      </c>
      <c r="F39" s="125"/>
      <c r="G39" s="125"/>
      <c r="H39" s="125"/>
      <c r="I39" s="126" t="n">
        <f aca="false">IF(OR(C39="K",C39="U"),E39,IF(C39="SU",IF(H39="",D39,((S39-Q39)-R39)+D39),IF(AND(H39="",E39=""),0,(S39-Q39)-R39)))</f>
        <v>0</v>
      </c>
      <c r="J39" s="126" t="n">
        <f aca="false">IF(E39="",I39,I39-E39)</f>
        <v>0</v>
      </c>
      <c r="K39" s="127" t="n">
        <f aca="false">SUM(K38,J39)</f>
        <v>70.4543333333333</v>
      </c>
      <c r="L39" s="135"/>
      <c r="M39" s="135"/>
      <c r="N39" s="222"/>
      <c r="O39" s="129"/>
      <c r="P39" s="130" t="n">
        <f aca="false">IF(E39="",0,INT(E39)+((E39-INT(E39))/100*60))</f>
        <v>0</v>
      </c>
      <c r="Q39" s="130" t="n">
        <f aca="false">IF(F39="",0,INT(F39)+((F39-INT(F39))*100/60))</f>
        <v>0</v>
      </c>
      <c r="R39" s="130" t="n">
        <f aca="false">IF(G39="",0,INT(G39)+((G39-INT(G39))*100/60))</f>
        <v>0</v>
      </c>
      <c r="S39" s="130" t="n">
        <f aca="false">IF(H39="",0,INT(H39)+((H39-INT(H39))*100/60))</f>
        <v>0</v>
      </c>
      <c r="T39" s="130" t="n">
        <f aca="false">IF(I39="","",INT(I39)+((I39-INT(I39))/100*60))</f>
        <v>0</v>
      </c>
      <c r="U39" s="130" t="n">
        <f aca="false">IF(J39="","",INT(J39)+((J39-INT(J39))/100*60))</f>
        <v>0</v>
      </c>
      <c r="V39" s="130" t="n">
        <f aca="false">IF(K39="","",INT(K39)+((K39-INT(K39))/100*60))</f>
        <v>70.2726</v>
      </c>
      <c r="W39" s="130"/>
      <c r="AB39" s="131"/>
    </row>
    <row r="40" customFormat="false" ht="22.5" hidden="false" customHeight="true" outlineLevel="0" collapsed="false">
      <c r="A40" s="120" t="str">
        <f aca="false">TEXT(B40,"TTTT")</f>
        <v>Sonntag</v>
      </c>
      <c r="B40" s="132" t="n">
        <f aca="false">($A$15+ROW(B25)-1)*(MONTH(B39+1)=MONTH($A$15))</f>
        <v>42029</v>
      </c>
      <c r="C40" s="133"/>
      <c r="D40" s="134"/>
      <c r="E40" s="124" t="str">
        <f aca="false">IFERROR(IF(OR(C40="F",C40="UU"),"",IF(C40="SV",D40,IF($I$11=0,HLOOKUP($A40,$D$9:$H$10,2,0),IF($I$11=$L$7,HLOOKUP($A40,$D$9:$H$11,3,0),"FEHLER")))),"")</f>
        <v/>
      </c>
      <c r="F40" s="125"/>
      <c r="G40" s="125"/>
      <c r="H40" s="125"/>
      <c r="I40" s="126" t="n">
        <f aca="false">IF(OR(C40="K",C40="U"),E40,IF(C40="SU",IF(H40="",D40,((S40-Q40)-R40)+D40),IF(AND(H40="",E40=""),0,(S40-Q40)-R40)))</f>
        <v>0</v>
      </c>
      <c r="J40" s="126" t="n">
        <f aca="false">IF(E40="",I40,I40-E40)</f>
        <v>0</v>
      </c>
      <c r="K40" s="127" t="n">
        <f aca="false">SUM(K39,J40)</f>
        <v>70.4543333333333</v>
      </c>
      <c r="L40" s="135"/>
      <c r="M40" s="135"/>
      <c r="N40" s="222"/>
      <c r="O40" s="129"/>
      <c r="P40" s="130" t="n">
        <f aca="false">IF(E40="",0,INT(E40)+((E40-INT(E40))/100*60))</f>
        <v>0</v>
      </c>
      <c r="Q40" s="130" t="n">
        <f aca="false">IF(F40="",0,INT(F40)+((F40-INT(F40))*100/60))</f>
        <v>0</v>
      </c>
      <c r="R40" s="130" t="n">
        <f aca="false">IF(G40="",0,INT(G40)+((G40-INT(G40))*100/60))</f>
        <v>0</v>
      </c>
      <c r="S40" s="130" t="n">
        <f aca="false">IF(H40="",0,INT(H40)+((H40-INT(H40))*100/60))</f>
        <v>0</v>
      </c>
      <c r="T40" s="130" t="n">
        <f aca="false">IF(I40="","",INT(I40)+((I40-INT(I40))/100*60))</f>
        <v>0</v>
      </c>
      <c r="U40" s="130" t="n">
        <f aca="false">IF(J40="","",INT(J40)+((J40-INT(J40))/100*60))</f>
        <v>0</v>
      </c>
      <c r="V40" s="130" t="n">
        <f aca="false">IF(K40="","",INT(K40)+((K40-INT(K40))/100*60))</f>
        <v>70.2726</v>
      </c>
      <c r="W40" s="130"/>
      <c r="AB40" s="131"/>
    </row>
    <row r="41" customFormat="false" ht="22.5" hidden="false" customHeight="true" outlineLevel="0" collapsed="false">
      <c r="A41" s="120" t="str">
        <f aca="false">TEXT(B41,"TTTT")</f>
        <v>Montag</v>
      </c>
      <c r="B41" s="132" t="n">
        <f aca="false">($A$15+ROW(B26)-1)*(MONTH(B40+1)=MONTH($A$15))</f>
        <v>42030</v>
      </c>
      <c r="C41" s="133" t="s">
        <v>76</v>
      </c>
      <c r="D41" s="134" t="n">
        <v>7</v>
      </c>
      <c r="E41" s="124" t="n">
        <f aca="false">IFERROR(IF(OR(C41="F",C41="UU"),"",IF(C41="SV",D41,IF($I$11=0,HLOOKUP($A41,$D$9:$H$10,2,0),IF($I$11=$L$7,HLOOKUP($A41,$D$9:$H$11,3,0),"FEHLER")))),"")</f>
        <v>7</v>
      </c>
      <c r="F41" s="125" t="n">
        <v>7</v>
      </c>
      <c r="G41" s="125"/>
      <c r="H41" s="125" t="n">
        <v>17</v>
      </c>
      <c r="I41" s="126" t="n">
        <f aca="false">IF(OR(C41="K",C41="U"),E41,IF(C41="SU",IF(H41="",D41,((S41-Q41)-R41)+D41),IF(AND(H41="",E41=""),0,(S41-Q41)-R41)))</f>
        <v>10</v>
      </c>
      <c r="J41" s="126" t="n">
        <f aca="false">IF(E41="",I41,I41-E41)</f>
        <v>3</v>
      </c>
      <c r="K41" s="127" t="n">
        <f aca="false">SUM(K40,J41)</f>
        <v>73.4543333333333</v>
      </c>
      <c r="L41" s="135" t="s">
        <v>89</v>
      </c>
      <c r="M41" s="135"/>
      <c r="N41" s="222"/>
      <c r="O41" s="129"/>
      <c r="P41" s="130" t="n">
        <f aca="false">IF(E41="",0,INT(E41)+((E41-INT(E41))/100*60))</f>
        <v>7</v>
      </c>
      <c r="Q41" s="130" t="n">
        <f aca="false">IF(F41="",0,INT(F41)+((F41-INT(F41))*100/60))</f>
        <v>7</v>
      </c>
      <c r="R41" s="130" t="n">
        <f aca="false">IF(G41="",0,INT(G41)+((G41-INT(G41))*100/60))</f>
        <v>0</v>
      </c>
      <c r="S41" s="130" t="n">
        <f aca="false">IF(H41="",0,INT(H41)+((H41-INT(H41))*100/60))</f>
        <v>17</v>
      </c>
      <c r="T41" s="130" t="n">
        <f aca="false">IF(I41="","",INT(I41)+((I41-INT(I41))/100*60))</f>
        <v>10</v>
      </c>
      <c r="U41" s="130" t="n">
        <f aca="false">IF(J41="","",INT(J41)+((J41-INT(J41))/100*60))</f>
        <v>3</v>
      </c>
      <c r="V41" s="130" t="n">
        <f aca="false">IF(K41="","",INT(K41)+((K41-INT(K41))/100*60))</f>
        <v>73.2726</v>
      </c>
      <c r="W41" s="130"/>
      <c r="AB41" s="131"/>
    </row>
    <row r="42" customFormat="false" ht="22.5" hidden="false" customHeight="true" outlineLevel="0" collapsed="false">
      <c r="A42" s="120" t="str">
        <f aca="false">TEXT(B42,"TTTT")</f>
        <v>Dienstag</v>
      </c>
      <c r="B42" s="132" t="n">
        <f aca="false">($A$15+ROW(B27)-1)*(MONTH(B41+1)=MONTH($A$15))</f>
        <v>42031</v>
      </c>
      <c r="C42" s="133" t="s">
        <v>76</v>
      </c>
      <c r="D42" s="134" t="n">
        <v>7</v>
      </c>
      <c r="E42" s="124" t="n">
        <f aca="false">IFERROR(IF(OR(C42="F",C42="UU"),"",IF(C42="SV",D42,IF($I$11=0,HLOOKUP($A42,$D$9:$H$10,2,0),IF($I$11=$L$7,HLOOKUP($A42,$D$9:$H$11,3,0),"FEHLER")))),"")</f>
        <v>7</v>
      </c>
      <c r="F42" s="125" t="n">
        <v>7</v>
      </c>
      <c r="G42" s="125"/>
      <c r="H42" s="125" t="n">
        <v>14</v>
      </c>
      <c r="I42" s="126" t="n">
        <f aca="false">IF(OR(C42="K",C42="U"),E42,IF(C42="SU",IF(H42="",D42,((S42-Q42)-R42)+D42),IF(AND(H42="",E42=""),0,(S42-Q42)-R42)))</f>
        <v>7</v>
      </c>
      <c r="J42" s="126" t="n">
        <f aca="false">IF(E42="",I42,I42-E42)</f>
        <v>0</v>
      </c>
      <c r="K42" s="127" t="n">
        <f aca="false">SUM(K41,J42)</f>
        <v>73.4543333333333</v>
      </c>
      <c r="L42" s="135"/>
      <c r="M42" s="135"/>
      <c r="N42" s="222"/>
      <c r="O42" s="129"/>
      <c r="P42" s="130" t="n">
        <f aca="false">IF(E42="",0,INT(E42)+((E42-INT(E42))/100*60))</f>
        <v>7</v>
      </c>
      <c r="Q42" s="130" t="n">
        <f aca="false">IF(F42="",0,INT(F42)+((F42-INT(F42))*100/60))</f>
        <v>7</v>
      </c>
      <c r="R42" s="130" t="n">
        <f aca="false">IF(G42="",0,INT(G42)+((G42-INT(G42))*100/60))</f>
        <v>0</v>
      </c>
      <c r="S42" s="130" t="n">
        <f aca="false">IF(H42="",0,INT(H42)+((H42-INT(H42))*100/60))</f>
        <v>14</v>
      </c>
      <c r="T42" s="130" t="n">
        <f aca="false">IF(I42="","",INT(I42)+((I42-INT(I42))/100*60))</f>
        <v>7</v>
      </c>
      <c r="U42" s="130" t="n">
        <f aca="false">IF(J42="","",INT(J42)+((J42-INT(J42))/100*60))</f>
        <v>0</v>
      </c>
      <c r="V42" s="130" t="n">
        <f aca="false">IF(K42="","",INT(K42)+((K42-INT(K42))/100*60))</f>
        <v>73.2726</v>
      </c>
      <c r="W42" s="130"/>
      <c r="AB42" s="131"/>
    </row>
    <row r="43" customFormat="false" ht="22.5" hidden="false" customHeight="true" outlineLevel="0" collapsed="false">
      <c r="A43" s="120" t="str">
        <f aca="false">TEXT(B43,"TTTT")</f>
        <v>Mittwoch</v>
      </c>
      <c r="B43" s="132" t="n">
        <f aca="false">($A$15+ROW(B28)-1)*(MONTH(B42+1)=MONTH($A$15))</f>
        <v>42032</v>
      </c>
      <c r="C43" s="133" t="s">
        <v>76</v>
      </c>
      <c r="D43" s="134" t="n">
        <v>7</v>
      </c>
      <c r="E43" s="124" t="n">
        <f aca="false">IFERROR(IF(OR(C43="F",C43="UU"),"",IF(C43="SV",D43,IF($I$11=0,HLOOKUP($A43,$D$9:$H$10,2,0),IF($I$11=$L$7,HLOOKUP($A43,$D$9:$H$11,3,0),"FEHLER")))),"")</f>
        <v>7</v>
      </c>
      <c r="F43" s="125" t="n">
        <v>7</v>
      </c>
      <c r="G43" s="125"/>
      <c r="H43" s="125" t="n">
        <v>17</v>
      </c>
      <c r="I43" s="126" t="n">
        <f aca="false">IF(OR(C43="K",C43="U"),E43,IF(C43="SU",IF(H43="",D43,((S43-Q43)-R43)+D43),IF(AND(H43="",E43=""),0,(S43-Q43)-R43)))</f>
        <v>10</v>
      </c>
      <c r="J43" s="126" t="n">
        <f aca="false">IF(E43="",I43,I43-E43)</f>
        <v>3</v>
      </c>
      <c r="K43" s="127" t="n">
        <f aca="false">SUM(K42,J43)</f>
        <v>76.4543333333333</v>
      </c>
      <c r="L43" s="135"/>
      <c r="M43" s="135"/>
      <c r="N43" s="222"/>
      <c r="O43" s="129"/>
      <c r="P43" s="130" t="n">
        <f aca="false">IF(E43="",0,INT(E43)+((E43-INT(E43))/100*60))</f>
        <v>7</v>
      </c>
      <c r="Q43" s="130" t="n">
        <f aca="false">IF(F43="",0,INT(F43)+((F43-INT(F43))*100/60))</f>
        <v>7</v>
      </c>
      <c r="R43" s="130" t="n">
        <f aca="false">IF(G43="",0,INT(G43)+((G43-INT(G43))*100/60))</f>
        <v>0</v>
      </c>
      <c r="S43" s="130" t="n">
        <f aca="false">IF(H43="",0,INT(H43)+((H43-INT(H43))*100/60))</f>
        <v>17</v>
      </c>
      <c r="T43" s="130" t="n">
        <f aca="false">IF(I43="","",INT(I43)+((I43-INT(I43))/100*60))</f>
        <v>10</v>
      </c>
      <c r="U43" s="130" t="n">
        <f aca="false">IF(J43="","",INT(J43)+((J43-INT(J43))/100*60))</f>
        <v>3</v>
      </c>
      <c r="V43" s="130" t="n">
        <f aca="false">IF(K43="","",INT(K43)+((K43-INT(K43))/100*60))</f>
        <v>76.2726</v>
      </c>
      <c r="W43" s="130"/>
      <c r="AB43" s="131"/>
    </row>
    <row r="44" customFormat="false" ht="22.5" hidden="false" customHeight="true" outlineLevel="0" collapsed="false">
      <c r="A44" s="120" t="str">
        <f aca="false">TEXT(B44,"TTTT")</f>
        <v>Donnerstag</v>
      </c>
      <c r="B44" s="132" t="n">
        <f aca="false">($A$15+ROW(B29)-1)*(MONTH(B43+1)=MONTH($A$15))</f>
        <v>42033</v>
      </c>
      <c r="C44" s="133" t="s">
        <v>76</v>
      </c>
      <c r="D44" s="134" t="n">
        <v>7</v>
      </c>
      <c r="E44" s="124" t="n">
        <f aca="false">IFERROR(IF(OR(C44="F",C44="UU"),"",IF(C44="SV",D44,IF($I$11=0,HLOOKUP($A44,$D$9:$H$10,2,0),IF($I$11=$L$7,HLOOKUP($A44,$D$9:$H$11,3,0),"FEHLER")))),"")</f>
        <v>7</v>
      </c>
      <c r="F44" s="125" t="n">
        <v>7</v>
      </c>
      <c r="G44" s="125"/>
      <c r="H44" s="125" t="n">
        <v>17</v>
      </c>
      <c r="I44" s="126" t="n">
        <f aca="false">IF(OR(C44="K",C44="U"),E44,IF(C44="SU",IF(H44="",D44,((S44-Q44)-R44)+D44),IF(AND(H44="",E44=""),0,(S44-Q44)-R44)))</f>
        <v>10</v>
      </c>
      <c r="J44" s="126" t="n">
        <f aca="false">IF(E44="",I44,I44-E44)</f>
        <v>3</v>
      </c>
      <c r="K44" s="127" t="n">
        <f aca="false">SUM(K43,J44)</f>
        <v>79.4543333333333</v>
      </c>
      <c r="L44" s="135"/>
      <c r="M44" s="135"/>
      <c r="N44" s="222"/>
      <c r="O44" s="129"/>
      <c r="P44" s="130" t="n">
        <f aca="false">IF(E44="",0,INT(E44)+((E44-INT(E44))/100*60))</f>
        <v>7</v>
      </c>
      <c r="Q44" s="130" t="n">
        <f aca="false">IF(F44="",0,INT(F44)+((F44-INT(F44))*100/60))</f>
        <v>7</v>
      </c>
      <c r="R44" s="130" t="n">
        <f aca="false">IF(G44="",0,INT(G44)+((G44-INT(G44))*100/60))</f>
        <v>0</v>
      </c>
      <c r="S44" s="130" t="n">
        <f aca="false">IF(H44="",0,INT(H44)+((H44-INT(H44))*100/60))</f>
        <v>17</v>
      </c>
      <c r="T44" s="130" t="n">
        <f aca="false">IF(I44="","",INT(I44)+((I44-INT(I44))/100*60))</f>
        <v>10</v>
      </c>
      <c r="U44" s="130" t="n">
        <f aca="false">IF(J44="","",INT(J44)+((J44-INT(J44))/100*60))</f>
        <v>3</v>
      </c>
      <c r="V44" s="130" t="n">
        <f aca="false">IF(K44="","",INT(K44)+((K44-INT(K44))/100*60))</f>
        <v>79.2726</v>
      </c>
      <c r="W44" s="130"/>
      <c r="AB44" s="131"/>
    </row>
    <row r="45" customFormat="false" ht="22.5" hidden="false" customHeight="true" outlineLevel="0" collapsed="false">
      <c r="A45" s="120" t="str">
        <f aca="false">TEXT(B45,"TTTT")</f>
        <v>Freitag</v>
      </c>
      <c r="B45" s="132" t="n">
        <f aca="false">($A$15+ROW(B30)-1)*(MONTH(B44+1)=MONTH($A$15))</f>
        <v>42034</v>
      </c>
      <c r="C45" s="133" t="s">
        <v>72</v>
      </c>
      <c r="D45" s="134" t="n">
        <v>7</v>
      </c>
      <c r="E45" s="124" t="n">
        <f aca="false">IFERROR(IF(OR(C45="F",C45="UU"),"",IF(C45="SV",D45,IF($I$11=0,HLOOKUP($A45,$D$9:$H$10,2,0),IF($I$11=$L$7,HLOOKUP($A45,$D$9:$H$11,3,0),"FEHLER")))),"")</f>
        <v>3.983</v>
      </c>
      <c r="F45" s="125"/>
      <c r="G45" s="125"/>
      <c r="H45" s="125"/>
      <c r="I45" s="126" t="n">
        <f aca="false">IF(OR(C45="K",C45="U"),E45,IF(C45="SU",IF(H45="",D45,((S45-Q45)-R45)+D45),IF(AND(H45="",E45=""),0,(S45-Q45)-R45)))</f>
        <v>3.983</v>
      </c>
      <c r="J45" s="126" t="n">
        <f aca="false">IF(E45="",I45,I45-E45)</f>
        <v>0</v>
      </c>
      <c r="K45" s="127" t="n">
        <f aca="false">SUM(K44,J45)</f>
        <v>79.4543333333333</v>
      </c>
      <c r="L45" s="135"/>
      <c r="M45" s="135"/>
      <c r="N45" s="222"/>
      <c r="O45" s="129"/>
      <c r="P45" s="130" t="n">
        <f aca="false">IF(E45="",0,INT(E45)+((E45-INT(E45))/100*60))</f>
        <v>3.5898</v>
      </c>
      <c r="Q45" s="130" t="n">
        <f aca="false">IF(F45="",0,INT(F45)+((F45-INT(F45))*100/60))</f>
        <v>0</v>
      </c>
      <c r="R45" s="130" t="n">
        <f aca="false">IF(G45="",0,INT(G45)+((G45-INT(G45))*100/60))</f>
        <v>0</v>
      </c>
      <c r="S45" s="130" t="n">
        <f aca="false">IF(H45="",0,INT(H45)+((H45-INT(H45))*100/60))</f>
        <v>0</v>
      </c>
      <c r="T45" s="130" t="n">
        <f aca="false">IF(I45="","",INT(I45)+((I45-INT(I45))/100*60))</f>
        <v>3.5898</v>
      </c>
      <c r="U45" s="130" t="n">
        <f aca="false">IF(J45="","",INT(J45)+((J45-INT(J45))/100*60))</f>
        <v>0</v>
      </c>
      <c r="V45" s="130" t="n">
        <f aca="false">IF(K45="","",INT(K45)+((K45-INT(K45))/100*60))</f>
        <v>79.2726</v>
      </c>
      <c r="W45" s="130"/>
      <c r="AB45" s="131"/>
    </row>
    <row r="46" customFormat="false" ht="22.5" hidden="false" customHeight="true" outlineLevel="0" collapsed="false">
      <c r="A46" s="120" t="str">
        <f aca="false">TEXT(B46,"TTTT")</f>
        <v>Samstag</v>
      </c>
      <c r="B46" s="223" t="n">
        <f aca="false">($A$15+ROW(B31)-1)*(MONTH(B45+1)=MONTH($A$15))</f>
        <v>42035</v>
      </c>
      <c r="C46" s="137"/>
      <c r="D46" s="138"/>
      <c r="E46" s="224" t="str">
        <f aca="false">IFERROR(IF(OR(C46="F",C46="UU"),"",IF(C46="SV",D46,IF($I$11=0,HLOOKUP($A46,$D$9:$H$10,2,0),IF($I$11=$L$7,HLOOKUP($A46,$D$9:$H$11,3,0),"FEHLER")))),"")</f>
        <v/>
      </c>
      <c r="F46" s="139"/>
      <c r="G46" s="139"/>
      <c r="H46" s="139"/>
      <c r="I46" s="140" t="n">
        <f aca="false">IF(OR(C46="K",C46="U"),E46,IF(C46="SU",IF(H46="",D46,((S46-Q46)-R46)+D46),IF(AND(H46="",E46=""),0,(S46-Q46)-R46)))</f>
        <v>0</v>
      </c>
      <c r="J46" s="140" t="n">
        <f aca="false">IF(E46="",I46,I46-E46)</f>
        <v>0</v>
      </c>
      <c r="K46" s="141" t="n">
        <f aca="false">SUM(K45,J46)</f>
        <v>79.4543333333333</v>
      </c>
      <c r="L46" s="142"/>
      <c r="M46" s="142"/>
      <c r="N46" s="222"/>
      <c r="O46" s="129"/>
      <c r="P46" s="143" t="n">
        <f aca="false">IF(E46="",0,INT(E46)+((E46-INT(E46))/100*60))</f>
        <v>0</v>
      </c>
      <c r="Q46" s="143" t="n">
        <f aca="false">IF(F46="",0,INT(F46)+((F46-INT(F46))*100/60))</f>
        <v>0</v>
      </c>
      <c r="R46" s="143" t="n">
        <f aca="false">IF(G46="",0,INT(G46)+((G46-INT(G46))*100/60))</f>
        <v>0</v>
      </c>
      <c r="S46" s="143" t="n">
        <f aca="false">IF(H46="",0,INT(H46)+((H46-INT(H46))*100/60))</f>
        <v>0</v>
      </c>
      <c r="T46" s="143" t="n">
        <f aca="false">IF(I46="","",INT(I46)+((I46-INT(I46))/100*60))</f>
        <v>0</v>
      </c>
      <c r="U46" s="143" t="n">
        <f aca="false">IF(J46="","",INT(J46)+((J46-INT(J46))/100*60))</f>
        <v>0</v>
      </c>
      <c r="V46" s="143" t="n">
        <f aca="false">IF(K46="","",INT(K46)+((K46-INT(K46))/100*60))</f>
        <v>79.2726</v>
      </c>
      <c r="W46" s="144"/>
      <c r="AB46" s="131"/>
    </row>
    <row r="47" customFormat="false" ht="18.75" hidden="false" customHeight="true" outlineLevel="0" collapsed="false">
      <c r="B47" s="145" t="s">
        <v>41</v>
      </c>
      <c r="C47" s="146"/>
      <c r="D47" s="147"/>
      <c r="E47" s="147" t="s">
        <v>39</v>
      </c>
      <c r="F47" s="148"/>
      <c r="G47" s="148"/>
      <c r="H47" s="148"/>
      <c r="I47" s="147" t="s">
        <v>40</v>
      </c>
      <c r="J47" s="147" t="s">
        <v>42</v>
      </c>
      <c r="K47" s="147" t="s">
        <v>43</v>
      </c>
      <c r="L47" s="149"/>
      <c r="M47" s="150"/>
      <c r="N47" s="151"/>
      <c r="O47" s="152"/>
      <c r="P47" s="130" t="n">
        <f aca="false">IF(E48="",0,INT(E48)+((E48-INT(E48))/100*60))</f>
        <v>91.4368</v>
      </c>
      <c r="Q47" s="152"/>
      <c r="R47" s="152"/>
      <c r="S47" s="0"/>
      <c r="T47" s="144" t="n">
        <f aca="false">IF(I48="","",INT(I48)+((I48-INT(I48))/100*60))</f>
        <v>169.1094</v>
      </c>
      <c r="U47" s="130" t="n">
        <f aca="false">IF(J48="","",INT(J48)+((J48-INT(J48))/100*60))</f>
        <v>77.2726</v>
      </c>
      <c r="V47" s="153" t="n">
        <f aca="false">IF(K48="","",INT(K48)+((K48-INT(K48))/100*60))</f>
        <v>79.2726</v>
      </c>
      <c r="W47" s="153"/>
      <c r="AB47" s="131"/>
    </row>
    <row r="48" customFormat="false" ht="18.75" hidden="false" customHeight="true" outlineLevel="0" collapsed="false">
      <c r="B48" s="154"/>
      <c r="C48" s="155"/>
      <c r="D48" s="156"/>
      <c r="E48" s="157" t="n">
        <f aca="false">SUM(E16:E46)</f>
        <v>91.728</v>
      </c>
      <c r="F48" s="158"/>
      <c r="G48" s="159"/>
      <c r="H48" s="156"/>
      <c r="I48" s="157" t="n">
        <f aca="false">SUM(I16:I46)</f>
        <v>169.182333333333</v>
      </c>
      <c r="J48" s="157" t="n">
        <f aca="false">SUM(J16:J46)</f>
        <v>77.4543333333333</v>
      </c>
      <c r="K48" s="160" t="n">
        <f aca="false">K46</f>
        <v>79.4543333333333</v>
      </c>
      <c r="L48" s="161"/>
      <c r="M48" s="162"/>
      <c r="N48" s="163"/>
      <c r="O48" s="164"/>
      <c r="P48" s="165" t="n">
        <f aca="false">E48/24</f>
        <v>3.822</v>
      </c>
      <c r="Q48" s="164"/>
      <c r="R48" s="164"/>
      <c r="S48" s="0"/>
      <c r="T48" s="165" t="n">
        <f aca="false">I48/24</f>
        <v>7.04926388888889</v>
      </c>
      <c r="U48" s="165" t="n">
        <f aca="false">IF(U47&lt;0,"-"&amp;TEXT((U47*-1)/24,"[h]:mm"),U47/24)</f>
        <v>3.21969166666667</v>
      </c>
      <c r="AB48" s="131"/>
    </row>
    <row r="49" customFormat="false" ht="15" hidden="false" customHeight="false" outlineLevel="0" collapsed="false">
      <c r="B49" s="166"/>
      <c r="C49" s="166"/>
      <c r="D49" s="166"/>
      <c r="E49" s="166"/>
      <c r="F49" s="167"/>
      <c r="G49" s="168"/>
      <c r="H49" s="169" t="s">
        <v>44</v>
      </c>
      <c r="I49" s="1"/>
      <c r="J49" s="170"/>
      <c r="K49" s="171"/>
      <c r="L49" s="172"/>
      <c r="M49" s="173"/>
      <c r="N49" s="173"/>
      <c r="O49" s="174"/>
      <c r="P49" s="174"/>
      <c r="Q49" s="174"/>
      <c r="R49" s="174"/>
      <c r="S49" s="0"/>
      <c r="U49" s="130" t="n">
        <f aca="false">IF(U47&lt;0,U47*-1,U47)</f>
        <v>77.2726</v>
      </c>
      <c r="AB49" s="131"/>
    </row>
    <row r="50" customFormat="false" ht="15" hidden="false" customHeight="false" outlineLevel="0" collapsed="false">
      <c r="B50" s="166"/>
      <c r="C50" s="166"/>
      <c r="D50" s="166"/>
      <c r="E50" s="166"/>
      <c r="F50" s="167"/>
      <c r="G50" s="168"/>
      <c r="H50" s="175" t="s">
        <v>45</v>
      </c>
      <c r="I50" s="170"/>
      <c r="J50" s="170"/>
      <c r="K50" s="171"/>
      <c r="L50" s="172"/>
      <c r="M50" s="173"/>
      <c r="N50" s="173"/>
      <c r="O50" s="174"/>
      <c r="P50" s="174"/>
      <c r="Q50" s="174"/>
      <c r="R50" s="174"/>
      <c r="S50" s="0"/>
      <c r="U50" s="165" t="n">
        <f aca="false">U49/24</f>
        <v>3.21969166666667</v>
      </c>
      <c r="AB50" s="131"/>
    </row>
    <row r="51" customFormat="false" ht="15" hidden="false" customHeight="false" outlineLevel="0" collapsed="false">
      <c r="B51" s="176"/>
      <c r="C51" s="176"/>
      <c r="D51" s="176"/>
      <c r="E51" s="176"/>
      <c r="F51" s="176"/>
      <c r="G51" s="176"/>
      <c r="H51" s="177" t="s">
        <v>46</v>
      </c>
      <c r="I51" s="1"/>
      <c r="J51" s="1"/>
      <c r="K51" s="0"/>
      <c r="L51" s="0"/>
      <c r="M51" s="0"/>
      <c r="N51" s="0"/>
      <c r="O51" s="0"/>
      <c r="P51" s="0"/>
      <c r="Q51" s="0"/>
      <c r="R51" s="0"/>
      <c r="S51" s="0"/>
      <c r="AB51" s="131"/>
    </row>
    <row r="52" customFormat="false" ht="15" hidden="false" customHeight="false" outlineLevel="0" collapsed="false">
      <c r="B52" s="177"/>
      <c r="C52" s="177"/>
      <c r="D52" s="177"/>
      <c r="E52" s="177"/>
      <c r="F52" s="177"/>
      <c r="G52" s="177"/>
      <c r="H52" s="120" t="s">
        <v>47</v>
      </c>
      <c r="I52" s="178"/>
      <c r="J52" s="4"/>
      <c r="K52" s="179"/>
      <c r="L52" s="179"/>
      <c r="M52" s="180"/>
      <c r="N52" s="180"/>
      <c r="O52" s="181"/>
      <c r="P52" s="181"/>
      <c r="Q52" s="181"/>
      <c r="R52" s="181"/>
      <c r="S52" s="0"/>
      <c r="AB52" s="131"/>
    </row>
    <row r="53" customFormat="false" ht="15" hidden="false" customHeight="false" outlineLevel="0" collapsed="false">
      <c r="B53" s="182"/>
      <c r="C53" s="182"/>
      <c r="D53" s="182"/>
      <c r="E53" s="182"/>
      <c r="F53" s="182"/>
      <c r="G53" s="182"/>
      <c r="H53" s="183" t="s">
        <v>48</v>
      </c>
      <c r="I53" s="1"/>
      <c r="J53" s="1"/>
      <c r="K53" s="184"/>
      <c r="L53" s="184"/>
      <c r="M53" s="185"/>
      <c r="S53" s="0"/>
      <c r="AB53" s="131"/>
    </row>
    <row r="54" customFormat="false" ht="15" hidden="false" customHeight="false" outlineLevel="0" collapsed="false">
      <c r="B54" s="186" t="s">
        <v>49</v>
      </c>
      <c r="C54" s="187" t="s">
        <v>50</v>
      </c>
      <c r="D54" s="187"/>
      <c r="E54" s="187"/>
      <c r="F54" s="187"/>
      <c r="G54" s="187"/>
      <c r="H54" s="120" t="s">
        <v>51</v>
      </c>
      <c r="I54" s="188"/>
      <c r="J54" s="1"/>
      <c r="K54" s="186" t="s">
        <v>49</v>
      </c>
      <c r="L54" s="189" t="s">
        <v>52</v>
      </c>
      <c r="M54" s="189"/>
      <c r="S54" s="0"/>
      <c r="AB54" s="131"/>
    </row>
    <row r="55" customFormat="false" ht="15" hidden="false" customHeight="false" outlineLevel="0" collapsed="false">
      <c r="B55" s="186"/>
      <c r="C55" s="189"/>
      <c r="D55" s="189"/>
      <c r="E55" s="189"/>
      <c r="F55" s="189"/>
      <c r="G55" s="189"/>
      <c r="H55" s="120" t="s">
        <v>53</v>
      </c>
      <c r="I55" s="188"/>
      <c r="J55" s="1"/>
      <c r="K55" s="186"/>
      <c r="L55" s="189"/>
      <c r="M55" s="189"/>
      <c r="S55" s="0"/>
      <c r="AB55" s="131"/>
    </row>
    <row r="56" customFormat="false" ht="15" hidden="false" customHeight="false" outlineLevel="0" collapsed="false">
      <c r="H56" s="190" t="s">
        <v>54</v>
      </c>
      <c r="I56" s="120"/>
      <c r="J56" s="191" t="n">
        <v>42104</v>
      </c>
      <c r="S56" s="4"/>
      <c r="AB56" s="131"/>
    </row>
  </sheetData>
  <mergeCells count="45">
    <mergeCell ref="B2:H2"/>
    <mergeCell ref="I2:J2"/>
    <mergeCell ref="E5:H5"/>
    <mergeCell ref="E7:H7"/>
    <mergeCell ref="B10:C10"/>
    <mergeCell ref="B11:C11"/>
    <mergeCell ref="C14:E14"/>
    <mergeCell ref="F14:H14"/>
    <mergeCell ref="I14:K14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K52:L52"/>
    <mergeCell ref="C54:G54"/>
    <mergeCell ref="L54:M54"/>
  </mergeCells>
  <conditionalFormatting sqref="B18;L16:L18;C16:E46;C47:L47">
    <cfRule type="expression" priority="2" aboveAverage="0" equalAverage="0" bottom="0" percent="0" rank="0" text="" dxfId="0">
      <formula>OR(($A16="Samstag"),($A16="Sonntag"))</formula>
    </cfRule>
  </conditionalFormatting>
  <conditionalFormatting sqref="B19;L19">
    <cfRule type="expression" priority="3" aboveAverage="0" equalAverage="0" bottom="0" percent="0" rank="0" text="" dxfId="1">
      <formula>OR(($A19="Samstag"),($A19="Sonntag"))</formula>
    </cfRule>
  </conditionalFormatting>
  <conditionalFormatting sqref="B20:B46;L20:L46">
    <cfRule type="expression" priority="4" aboveAverage="0" equalAverage="0" bottom="0" percent="0" rank="0" text="" dxfId="2">
      <formula>OR(($A20="Samstag"),($A20="Sonntag"))</formula>
    </cfRule>
  </conditionalFormatting>
  <conditionalFormatting sqref="B16:B17">
    <cfRule type="expression" priority="5" aboveAverage="0" equalAverage="0" bottom="0" percent="0" rank="0" text="" dxfId="3">
      <formula>OR(($A16="Samstag"),($A16="Sonntag"))</formula>
    </cfRule>
  </conditionalFormatting>
  <conditionalFormatting sqref="F26:H26">
    <cfRule type="expression" priority="6" aboveAverage="0" equalAverage="0" bottom="0" percent="0" rank="0" text="" dxfId="4">
      <formula>OR(($A26="Samstag"),($A26="Sonntag"))</formula>
    </cfRule>
  </conditionalFormatting>
  <conditionalFormatting sqref="F26:H26">
    <cfRule type="expression" priority="7" aboveAverage="0" equalAverage="0" bottom="0" percent="0" rank="0" text="" dxfId="5">
      <formula>OR(($A26="Samstag"),($A26="Sonntag"))</formula>
    </cfRule>
  </conditionalFormatting>
  <conditionalFormatting sqref="F46:H46">
    <cfRule type="expression" priority="8" aboveAverage="0" equalAverage="0" bottom="0" percent="0" rank="0" text="" dxfId="6">
      <formula>OR(($A46="Samstag"),($A46="Sonntag"))</formula>
    </cfRule>
  </conditionalFormatting>
  <conditionalFormatting sqref="F46:H46">
    <cfRule type="expression" priority="9" aboveAverage="0" equalAverage="0" bottom="0" percent="0" rank="0" text="" dxfId="7">
      <formula>OR(($A46="Samstag"),($A46="Sonntag"))</formula>
    </cfRule>
  </conditionalFormatting>
  <conditionalFormatting sqref="F40:H40">
    <cfRule type="expression" priority="10" aboveAverage="0" equalAverage="0" bottom="0" percent="0" rank="0" text="" dxfId="8">
      <formula>OR(($A40="Samstag"),($A40="Sonntag"))</formula>
    </cfRule>
  </conditionalFormatting>
  <conditionalFormatting sqref="F26:H26">
    <cfRule type="expression" priority="11" aboveAverage="0" equalAverage="0" bottom="0" percent="0" rank="0" text="" dxfId="9">
      <formula>OR(($A26="Samstag"),($A26="Sonntag"))</formula>
    </cfRule>
  </conditionalFormatting>
  <conditionalFormatting sqref="F18:H19">
    <cfRule type="expression" priority="12" aboveAverage="0" equalAverage="0" bottom="0" percent="0" rank="0" text="" dxfId="10">
      <formula>OR(($A18="Samstag"),($A18="Sonntag"))</formula>
    </cfRule>
  </conditionalFormatting>
  <conditionalFormatting sqref="F18:H18">
    <cfRule type="expression" priority="13" aboveAverage="0" equalAverage="0" bottom="0" percent="0" rank="0" text="" dxfId="11">
      <formula>OR(($A18="Samstag"),($A18="Sonntag"))</formula>
    </cfRule>
  </conditionalFormatting>
  <conditionalFormatting sqref="F19:H19">
    <cfRule type="expression" priority="14" aboveAverage="0" equalAverage="0" bottom="0" percent="0" rank="0" text="" dxfId="12">
      <formula>OR(($A19="Samstag"),($A19="Sonntag"))</formula>
    </cfRule>
  </conditionalFormatting>
  <conditionalFormatting sqref="F33:H33">
    <cfRule type="expression" priority="15" aboveAverage="0" equalAverage="0" bottom="0" percent="0" rank="0" text="" dxfId="13">
      <formula>OR(($A33="Samstag"),($A33="Sonntag"))</formula>
    </cfRule>
  </conditionalFormatting>
  <conditionalFormatting sqref="F33:H33">
    <cfRule type="expression" priority="16" aboveAverage="0" equalAverage="0" bottom="0" percent="0" rank="0" text="" dxfId="14">
      <formula>OR(($A33="Samstag"),($A33="Sonntag"))</formula>
    </cfRule>
  </conditionalFormatting>
  <conditionalFormatting sqref="F33:H33">
    <cfRule type="expression" priority="17" aboveAverage="0" equalAverage="0" bottom="0" percent="0" rank="0" text="" dxfId="15">
      <formula>OR(($A33="Samstag"),($A33="Sonntag"))</formula>
    </cfRule>
  </conditionalFormatting>
  <conditionalFormatting sqref="F40:H40">
    <cfRule type="expression" priority="18" aboveAverage="0" equalAverage="0" bottom="0" percent="0" rank="0" text="" dxfId="16">
      <formula>OR(($A40="Samstag"),($A40="Sonntag"))</formula>
    </cfRule>
  </conditionalFormatting>
  <conditionalFormatting sqref="F40:H40">
    <cfRule type="expression" priority="19" aboveAverage="0" equalAverage="0" bottom="0" percent="0" rank="0" text="" dxfId="17">
      <formula>OR(($A40="Samstag"),($A40="Sonntag"))</formula>
    </cfRule>
  </conditionalFormatting>
  <conditionalFormatting sqref="F16:H16">
    <cfRule type="expression" priority="20" aboveAverage="0" equalAverage="0" bottom="0" percent="0" rank="0" text="" dxfId="18">
      <formula>OR(($A16="Samstag"),($A16="Sonntag"))</formula>
    </cfRule>
  </conditionalFormatting>
  <conditionalFormatting sqref="F16:H16">
    <cfRule type="expression" priority="21" aboveAverage="0" equalAverage="0" bottom="0" percent="0" rank="0" text="" dxfId="19">
      <formula>OR(($A16="Samstag"),($A16="Sonntag"))</formula>
    </cfRule>
  </conditionalFormatting>
  <conditionalFormatting sqref="G17">
    <cfRule type="expression" priority="22" aboveAverage="0" equalAverage="0" bottom="0" percent="0" rank="0" text="" dxfId="20">
      <formula>OR(($A17="Samstag"),($A17="Sonntag"))</formula>
    </cfRule>
  </conditionalFormatting>
  <conditionalFormatting sqref="G17">
    <cfRule type="expression" priority="23" aboveAverage="0" equalAverage="0" bottom="0" percent="0" rank="0" text="" dxfId="21">
      <formula>OR(($A17="Samstag"),($A17="Sonntag"))</formula>
    </cfRule>
  </conditionalFormatting>
  <conditionalFormatting sqref="F25:H25">
    <cfRule type="expression" priority="24" aboveAverage="0" equalAverage="0" bottom="0" percent="0" rank="0" text="" dxfId="22">
      <formula>OR(($A25="Samstag"),($A25="Sonntag"))</formula>
    </cfRule>
  </conditionalFormatting>
  <conditionalFormatting sqref="F25:H25">
    <cfRule type="expression" priority="25" aboveAverage="0" equalAverage="0" bottom="0" percent="0" rank="0" text="" dxfId="23">
      <formula>OR(($A25="Samstag"),($A25="Sonntag"))</formula>
    </cfRule>
  </conditionalFormatting>
  <conditionalFormatting sqref="F32:H32">
    <cfRule type="expression" priority="26" aboveAverage="0" equalAverage="0" bottom="0" percent="0" rank="0" text="" dxfId="24">
      <formula>OR(($A32="Samstag"),($A32="Sonntag"))</formula>
    </cfRule>
  </conditionalFormatting>
  <conditionalFormatting sqref="F32:H32">
    <cfRule type="expression" priority="27" aboveAverage="0" equalAverage="0" bottom="0" percent="0" rank="0" text="" dxfId="25">
      <formula>OR(($A32="Samstag"),($A32="Sonntag"))</formula>
    </cfRule>
  </conditionalFormatting>
  <conditionalFormatting sqref="F39:H39">
    <cfRule type="expression" priority="28" aboveAverage="0" equalAverage="0" bottom="0" percent="0" rank="0" text="" dxfId="26">
      <formula>OR(($A39="Samstag"),($A39="Sonntag"))</formula>
    </cfRule>
  </conditionalFormatting>
  <conditionalFormatting sqref="F39:H39">
    <cfRule type="expression" priority="29" aboveAverage="0" equalAverage="0" bottom="0" percent="0" rank="0" text="" dxfId="27">
      <formula>OR(($A39="Samstag"),($A39="Sonntag"))</formula>
    </cfRule>
  </conditionalFormatting>
  <conditionalFormatting sqref="G20:G24">
    <cfRule type="expression" priority="30" aboveAverage="0" equalAverage="0" bottom="0" percent="0" rank="0" text="" dxfId="28">
      <formula>OR(($A20="Samstag"),($A20="Sonntag"))</formula>
    </cfRule>
  </conditionalFormatting>
  <conditionalFormatting sqref="G20:G24">
    <cfRule type="expression" priority="31" aboveAverage="0" equalAverage="0" bottom="0" percent="0" rank="0" text="" dxfId="29">
      <formula>OR(($A20="Samstag"),($A20="Sonntag"))</formula>
    </cfRule>
  </conditionalFormatting>
  <conditionalFormatting sqref="G27:G31">
    <cfRule type="expression" priority="32" aboveAverage="0" equalAverage="0" bottom="0" percent="0" rank="0" text="" dxfId="30">
      <formula>OR(($A27="Samstag"),($A27="Sonntag"))</formula>
    </cfRule>
  </conditionalFormatting>
  <conditionalFormatting sqref="G27:G31">
    <cfRule type="expression" priority="33" aboveAverage="0" equalAverage="0" bottom="0" percent="0" rank="0" text="" dxfId="31">
      <formula>OR(($A27="Samstag"),($A27="Sonntag"))</formula>
    </cfRule>
  </conditionalFormatting>
  <conditionalFormatting sqref="G34:G38">
    <cfRule type="expression" priority="34" aboveAverage="0" equalAverage="0" bottom="0" percent="0" rank="0" text="" dxfId="32">
      <formula>OR(($A34="Samstag"),($A34="Sonntag"))</formula>
    </cfRule>
  </conditionalFormatting>
  <conditionalFormatting sqref="G34:G38">
    <cfRule type="expression" priority="35" aboveAverage="0" equalAverage="0" bottom="0" percent="0" rank="0" text="" dxfId="33">
      <formula>OR(($A34="Samstag"),($A34="Sonntag"))</formula>
    </cfRule>
  </conditionalFormatting>
  <conditionalFormatting sqref="G41:G45">
    <cfRule type="expression" priority="36" aboveAverage="0" equalAverage="0" bottom="0" percent="0" rank="0" text="" dxfId="34">
      <formula>OR(($A41="Samstag"),($A41="Sonntag"))</formula>
    </cfRule>
  </conditionalFormatting>
  <conditionalFormatting sqref="G41:G45">
    <cfRule type="expression" priority="37" aboveAverage="0" equalAverage="0" bottom="0" percent="0" rank="0" text="" dxfId="35">
      <formula>OR(($A41="Samstag"),($A41="Sonntag"))</formula>
    </cfRule>
  </conditionalFormatting>
  <conditionalFormatting sqref="F17">
    <cfRule type="expression" priority="38" aboveAverage="0" equalAverage="0" bottom="0" percent="0" rank="0" text="" dxfId="36">
      <formula>OR(($A17="Samstag"),($A17="Sonntag"))</formula>
    </cfRule>
  </conditionalFormatting>
  <conditionalFormatting sqref="F17">
    <cfRule type="expression" priority="39" aboveAverage="0" equalAverage="0" bottom="0" percent="0" rank="0" text="" dxfId="37">
      <formula>OR(($A17="Samstag"),($A17="Sonntag"))</formula>
    </cfRule>
  </conditionalFormatting>
  <conditionalFormatting sqref="F20:F24">
    <cfRule type="expression" priority="40" aboveAverage="0" equalAverage="0" bottom="0" percent="0" rank="0" text="" dxfId="38">
      <formula>OR(($A20="Samstag"),($A20="Sonntag"))</formula>
    </cfRule>
  </conditionalFormatting>
  <conditionalFormatting sqref="F20:F24">
    <cfRule type="expression" priority="41" aboveAverage="0" equalAverage="0" bottom="0" percent="0" rank="0" text="" dxfId="39">
      <formula>OR(($A20="Samstag"),($A20="Sonntag"))</formula>
    </cfRule>
  </conditionalFormatting>
  <conditionalFormatting sqref="F27:F31">
    <cfRule type="expression" priority="42" aboveAverage="0" equalAverage="0" bottom="0" percent="0" rank="0" text="" dxfId="40">
      <formula>OR(($A27="Samstag"),($A27="Sonntag"))</formula>
    </cfRule>
  </conditionalFormatting>
  <conditionalFormatting sqref="F27:F31">
    <cfRule type="expression" priority="43" aboveAverage="0" equalAverage="0" bottom="0" percent="0" rank="0" text="" dxfId="41">
      <formula>OR(($A27="Samstag"),($A27="Sonntag"))</formula>
    </cfRule>
  </conditionalFormatting>
  <conditionalFormatting sqref="F34:F38">
    <cfRule type="expression" priority="44" aboveAverage="0" equalAverage="0" bottom="0" percent="0" rank="0" text="" dxfId="42">
      <formula>OR(($A34="Samstag"),($A34="Sonntag"))</formula>
    </cfRule>
  </conditionalFormatting>
  <conditionalFormatting sqref="F34:F38">
    <cfRule type="expression" priority="45" aboveAverage="0" equalAverage="0" bottom="0" percent="0" rank="0" text="" dxfId="43">
      <formula>OR(($A34="Samstag"),($A34="Sonntag"))</formula>
    </cfRule>
  </conditionalFormatting>
  <conditionalFormatting sqref="H34:H38">
    <cfRule type="expression" priority="46" aboveAverage="0" equalAverage="0" bottom="0" percent="0" rank="0" text="" dxfId="44">
      <formula>OR(($A34="Samstag"),($A34="Sonntag"))</formula>
    </cfRule>
  </conditionalFormatting>
  <conditionalFormatting sqref="H34:H38">
    <cfRule type="expression" priority="47" aboveAverage="0" equalAverage="0" bottom="0" percent="0" rank="0" text="" dxfId="45">
      <formula>OR(($A34="Samstag"),($A34="Sonntag"))</formula>
    </cfRule>
  </conditionalFormatting>
  <conditionalFormatting sqref="F41:F45">
    <cfRule type="expression" priority="48" aboveAverage="0" equalAverage="0" bottom="0" percent="0" rank="0" text="" dxfId="46">
      <formula>OR(($A41="Samstag"),($A41="Sonntag"))</formula>
    </cfRule>
  </conditionalFormatting>
  <conditionalFormatting sqref="F41:F45">
    <cfRule type="expression" priority="49" aboveAverage="0" equalAverage="0" bottom="0" percent="0" rank="0" text="" dxfId="47">
      <formula>OR(($A41="Samstag"),($A41="Sonntag"))</formula>
    </cfRule>
  </conditionalFormatting>
  <conditionalFormatting sqref="H17">
    <cfRule type="expression" priority="50" aboveAverage="0" equalAverage="0" bottom="0" percent="0" rank="0" text="" dxfId="48">
      <formula>OR(($A17="Samstag"),($A17="Sonntag"))</formula>
    </cfRule>
  </conditionalFormatting>
  <conditionalFormatting sqref="H17">
    <cfRule type="expression" priority="51" aboveAverage="0" equalAverage="0" bottom="0" percent="0" rank="0" text="" dxfId="49">
      <formula>OR(($A17="Samstag"),($A17="Sonntag"))</formula>
    </cfRule>
  </conditionalFormatting>
  <conditionalFormatting sqref="H20:H24">
    <cfRule type="expression" priority="52" aboveAverage="0" equalAverage="0" bottom="0" percent="0" rank="0" text="" dxfId="50">
      <formula>OR(($A20="Samstag"),($A20="Sonntag"))</formula>
    </cfRule>
  </conditionalFormatting>
  <conditionalFormatting sqref="H20:H24">
    <cfRule type="expression" priority="53" aboveAverage="0" equalAverage="0" bottom="0" percent="0" rank="0" text="" dxfId="51">
      <formula>OR(($A20="Samstag"),($A20="Sonntag"))</formula>
    </cfRule>
  </conditionalFormatting>
  <conditionalFormatting sqref="H27:H31">
    <cfRule type="expression" priority="54" aboveAverage="0" equalAverage="0" bottom="0" percent="0" rank="0" text="" dxfId="52">
      <formula>OR(($A27="Samstag"),($A27="Sonntag"))</formula>
    </cfRule>
  </conditionalFormatting>
  <conditionalFormatting sqref="H27:H31">
    <cfRule type="expression" priority="55" aboveAverage="0" equalAverage="0" bottom="0" percent="0" rank="0" text="" dxfId="53">
      <formula>OR(($A27="Samstag"),($A27="Sonntag"))</formula>
    </cfRule>
  </conditionalFormatting>
  <conditionalFormatting sqref="H41:H45">
    <cfRule type="expression" priority="56" aboveAverage="0" equalAverage="0" bottom="0" percent="0" rank="0" text="" dxfId="54">
      <formula>OR(($A41="Samstag"),($A41="Sonntag"))</formula>
    </cfRule>
  </conditionalFormatting>
  <conditionalFormatting sqref="H41:H45">
    <cfRule type="expression" priority="57" aboveAverage="0" equalAverage="0" bottom="0" percent="0" rank="0" text="" dxfId="55">
      <formula>OR(($A41="Samstag"),($A41="Sonntag"))</formula>
    </cfRule>
  </conditionalFormatting>
  <conditionalFormatting sqref="I26:J26">
    <cfRule type="expression" priority="58" aboveAverage="0" equalAverage="0" bottom="0" percent="0" rank="0" text="" dxfId="56">
      <formula>OR(($A26="Samstag"),($A26="Sonntag"))</formula>
    </cfRule>
  </conditionalFormatting>
  <conditionalFormatting sqref="I26:J26">
    <cfRule type="expression" priority="59" aboveAverage="0" equalAverage="0" bottom="0" percent="0" rank="0" text="" dxfId="57">
      <formula>OR(($A26="Samstag"),($A26="Sonntag"))</formula>
    </cfRule>
  </conditionalFormatting>
  <conditionalFormatting sqref="I46:J46">
    <cfRule type="expression" priority="60" aboveAverage="0" equalAverage="0" bottom="0" percent="0" rank="0" text="" dxfId="58">
      <formula>OR(($A46="Samstag"),($A46="Sonntag"))</formula>
    </cfRule>
  </conditionalFormatting>
  <conditionalFormatting sqref="I46:J46">
    <cfRule type="expression" priority="61" aboveAverage="0" equalAverage="0" bottom="0" percent="0" rank="0" text="" dxfId="59">
      <formula>OR(($A46="Samstag"),($A46="Sonntag"))</formula>
    </cfRule>
  </conditionalFormatting>
  <conditionalFormatting sqref="I40:J40">
    <cfRule type="expression" priority="62" aboveAverage="0" equalAverage="0" bottom="0" percent="0" rank="0" text="" dxfId="60">
      <formula>OR(($A40="Samstag"),($A40="Sonntag"))</formula>
    </cfRule>
  </conditionalFormatting>
  <conditionalFormatting sqref="I26:J26">
    <cfRule type="expression" priority="63" aboveAverage="0" equalAverage="0" bottom="0" percent="0" rank="0" text="" dxfId="61">
      <formula>OR(($A26="Samstag"),($A26="Sonntag"))</formula>
    </cfRule>
  </conditionalFormatting>
  <conditionalFormatting sqref="I18:J19">
    <cfRule type="expression" priority="64" aboveAverage="0" equalAverage="0" bottom="0" percent="0" rank="0" text="" dxfId="62">
      <formula>OR(($A18="Samstag"),($A18="Sonntag"))</formula>
    </cfRule>
  </conditionalFormatting>
  <conditionalFormatting sqref="I18:J18">
    <cfRule type="expression" priority="65" aboveAverage="0" equalAverage="0" bottom="0" percent="0" rank="0" text="" dxfId="63">
      <formula>OR(($A18="Samstag"),($A18="Sonntag"))</formula>
    </cfRule>
  </conditionalFormatting>
  <conditionalFormatting sqref="I19:J19">
    <cfRule type="expression" priority="66" aboveAverage="0" equalAverage="0" bottom="0" percent="0" rank="0" text="" dxfId="64">
      <formula>OR(($A19="Samstag"),($A19="Sonntag"))</formula>
    </cfRule>
  </conditionalFormatting>
  <conditionalFormatting sqref="I33:J33">
    <cfRule type="expression" priority="67" aboveAverage="0" equalAverage="0" bottom="0" percent="0" rank="0" text="" dxfId="65">
      <formula>OR(($A33="Samstag"),($A33="Sonntag"))</formula>
    </cfRule>
  </conditionalFormatting>
  <conditionalFormatting sqref="I33:J33">
    <cfRule type="expression" priority="68" aboveAverage="0" equalAverage="0" bottom="0" percent="0" rank="0" text="" dxfId="66">
      <formula>OR(($A33="Samstag"),($A33="Sonntag"))</formula>
    </cfRule>
  </conditionalFormatting>
  <conditionalFormatting sqref="I33:J33">
    <cfRule type="expression" priority="69" aboveAverage="0" equalAverage="0" bottom="0" percent="0" rank="0" text="" dxfId="67">
      <formula>OR(($A33="Samstag"),($A33="Sonntag"))</formula>
    </cfRule>
  </conditionalFormatting>
  <conditionalFormatting sqref="I40:J40">
    <cfRule type="expression" priority="70" aboveAverage="0" equalAverage="0" bottom="0" percent="0" rank="0" text="" dxfId="68">
      <formula>OR(($A40="Samstag"),($A40="Sonntag"))</formula>
    </cfRule>
  </conditionalFormatting>
  <conditionalFormatting sqref="I40:J40">
    <cfRule type="expression" priority="71" aboveAverage="0" equalAverage="0" bottom="0" percent="0" rank="0" text="" dxfId="69">
      <formula>OR(($A40="Samstag"),($A40="Sonntag"))</formula>
    </cfRule>
  </conditionalFormatting>
  <conditionalFormatting sqref="I16:J16">
    <cfRule type="expression" priority="72" aboveAverage="0" equalAverage="0" bottom="0" percent="0" rank="0" text="" dxfId="70">
      <formula>OR(($A16="Samstag"),($A16="Sonntag"))</formula>
    </cfRule>
  </conditionalFormatting>
  <conditionalFormatting sqref="I16:J16">
    <cfRule type="expression" priority="73" aboveAverage="0" equalAverage="0" bottom="0" percent="0" rank="0" text="" dxfId="71">
      <formula>OR(($A16="Samstag"),($A16="Sonntag"))</formula>
    </cfRule>
  </conditionalFormatting>
  <conditionalFormatting sqref="I25:J25">
    <cfRule type="expression" priority="74" aboveAverage="0" equalAverage="0" bottom="0" percent="0" rank="0" text="" dxfId="72">
      <formula>OR(($A25="Samstag"),($A25="Sonntag"))</formula>
    </cfRule>
  </conditionalFormatting>
  <conditionalFormatting sqref="I25:J25">
    <cfRule type="expression" priority="75" aboveAverage="0" equalAverage="0" bottom="0" percent="0" rank="0" text="" dxfId="73">
      <formula>OR(($A25="Samstag"),($A25="Sonntag"))</formula>
    </cfRule>
  </conditionalFormatting>
  <conditionalFormatting sqref="I32:J32">
    <cfRule type="expression" priority="76" aboveAverage="0" equalAverage="0" bottom="0" percent="0" rank="0" text="" dxfId="74">
      <formula>OR(($A32="Samstag"),($A32="Sonntag"))</formula>
    </cfRule>
  </conditionalFormatting>
  <conditionalFormatting sqref="I32:J32">
    <cfRule type="expression" priority="77" aboveAverage="0" equalAverage="0" bottom="0" percent="0" rank="0" text="" dxfId="75">
      <formula>OR(($A32="Samstag"),($A32="Sonntag"))</formula>
    </cfRule>
  </conditionalFormatting>
  <conditionalFormatting sqref="I39:J39">
    <cfRule type="expression" priority="78" aboveAverage="0" equalAverage="0" bottom="0" percent="0" rank="0" text="" dxfId="76">
      <formula>OR(($A39="Samstag"),($A39="Sonntag"))</formula>
    </cfRule>
  </conditionalFormatting>
  <conditionalFormatting sqref="I39:J39">
    <cfRule type="expression" priority="79" aboveAverage="0" equalAverage="0" bottom="0" percent="0" rank="0" text="" dxfId="77">
      <formula>OR(($A39="Samstag"),($A39="Sonntag"))</formula>
    </cfRule>
  </conditionalFormatting>
  <conditionalFormatting sqref="I34:J38">
    <cfRule type="expression" priority="80" aboveAverage="0" equalAverage="0" bottom="0" percent="0" rank="0" text="" dxfId="78">
      <formula>OR(($A34="Samstag"),($A34="Sonntag"))</formula>
    </cfRule>
  </conditionalFormatting>
  <conditionalFormatting sqref="I34:J38">
    <cfRule type="expression" priority="81" aboveAverage="0" equalAverage="0" bottom="0" percent="0" rank="0" text="" dxfId="79">
      <formula>OR(($A34="Samstag"),($A34="Sonntag"))</formula>
    </cfRule>
  </conditionalFormatting>
  <conditionalFormatting sqref="I17:J17">
    <cfRule type="expression" priority="82" aboveAverage="0" equalAverage="0" bottom="0" percent="0" rank="0" text="" dxfId="80">
      <formula>OR(($A17="Samstag"),($A17="Sonntag"))</formula>
    </cfRule>
  </conditionalFormatting>
  <conditionalFormatting sqref="I17:J17">
    <cfRule type="expression" priority="83" aboveAverage="0" equalAverage="0" bottom="0" percent="0" rank="0" text="" dxfId="81">
      <formula>OR(($A17="Samstag"),($A17="Sonntag"))</formula>
    </cfRule>
  </conditionalFormatting>
  <conditionalFormatting sqref="I20:J24">
    <cfRule type="expression" priority="84" aboveAverage="0" equalAverage="0" bottom="0" percent="0" rank="0" text="" dxfId="82">
      <formula>OR(($A20="Samstag"),($A20="Sonntag"))</formula>
    </cfRule>
  </conditionalFormatting>
  <conditionalFormatting sqref="I20:J24">
    <cfRule type="expression" priority="85" aboveAverage="0" equalAverage="0" bottom="0" percent="0" rank="0" text="" dxfId="83">
      <formula>OR(($A20="Samstag"),($A20="Sonntag"))</formula>
    </cfRule>
  </conditionalFormatting>
  <conditionalFormatting sqref="I27:J31">
    <cfRule type="expression" priority="86" aboveAverage="0" equalAverage="0" bottom="0" percent="0" rank="0" text="" dxfId="84">
      <formula>OR(($A27="Samstag"),($A27="Sonntag"))</formula>
    </cfRule>
  </conditionalFormatting>
  <conditionalFormatting sqref="I27:J31">
    <cfRule type="expression" priority="87" aboveAverage="0" equalAverage="0" bottom="0" percent="0" rank="0" text="" dxfId="85">
      <formula>OR(($A27="Samstag"),($A27="Sonntag"))</formula>
    </cfRule>
  </conditionalFormatting>
  <conditionalFormatting sqref="I41:J45">
    <cfRule type="expression" priority="88" aboveAverage="0" equalAverage="0" bottom="0" percent="0" rank="0" text="" dxfId="86">
      <formula>OR(($A41="Samstag"),($A41="Sonntag"))</formula>
    </cfRule>
  </conditionalFormatting>
  <conditionalFormatting sqref="I41:J45">
    <cfRule type="expression" priority="89" aboveAverage="0" equalAverage="0" bottom="0" percent="0" rank="0" text="" dxfId="87">
      <formula>OR(($A41="Samstag"),($A41="Sonntag"))</formula>
    </cfRule>
  </conditionalFormatting>
  <conditionalFormatting sqref="K26">
    <cfRule type="expression" priority="90" aboveAverage="0" equalAverage="0" bottom="0" percent="0" rank="0" text="" dxfId="88">
      <formula>OR(($A26="Samstag"),($A26="Sonntag"))</formula>
    </cfRule>
  </conditionalFormatting>
  <conditionalFormatting sqref="K26">
    <cfRule type="expression" priority="91" aboveAverage="0" equalAverage="0" bottom="0" percent="0" rank="0" text="" dxfId="89">
      <formula>OR(($A26="Samstag"),($A26="Sonntag"))</formula>
    </cfRule>
  </conditionalFormatting>
  <conditionalFormatting sqref="K46">
    <cfRule type="expression" priority="92" aboveAverage="0" equalAverage="0" bottom="0" percent="0" rank="0" text="" dxfId="90">
      <formula>OR(($A46="Samstag"),($A46="Sonntag"))</formula>
    </cfRule>
  </conditionalFormatting>
  <conditionalFormatting sqref="K46">
    <cfRule type="expression" priority="93" aboveAverage="0" equalAverage="0" bottom="0" percent="0" rank="0" text="" dxfId="91">
      <formula>OR(($A46="Samstag"),($A46="Sonntag"))</formula>
    </cfRule>
  </conditionalFormatting>
  <conditionalFormatting sqref="K40">
    <cfRule type="expression" priority="94" aboveAverage="0" equalAverage="0" bottom="0" percent="0" rank="0" text="" dxfId="92">
      <formula>OR(($A40="Samstag"),($A40="Sonntag"))</formula>
    </cfRule>
  </conditionalFormatting>
  <conditionalFormatting sqref="K26">
    <cfRule type="expression" priority="95" aboveAverage="0" equalAverage="0" bottom="0" percent="0" rank="0" text="" dxfId="93">
      <formula>OR(($A26="Samstag"),($A26="Sonntag"))</formula>
    </cfRule>
  </conditionalFormatting>
  <conditionalFormatting sqref="K18:K19">
    <cfRule type="expression" priority="96" aboveAverage="0" equalAverage="0" bottom="0" percent="0" rank="0" text="" dxfId="94">
      <formula>OR(($A18="Samstag"),($A18="Sonntag"))</formula>
    </cfRule>
  </conditionalFormatting>
  <conditionalFormatting sqref="K18">
    <cfRule type="expression" priority="97" aboveAverage="0" equalAverage="0" bottom="0" percent="0" rank="0" text="" dxfId="95">
      <formula>OR(($A18="Samstag"),($A18="Sonntag"))</formula>
    </cfRule>
  </conditionalFormatting>
  <conditionalFormatting sqref="K19">
    <cfRule type="expression" priority="98" aboveAverage="0" equalAverage="0" bottom="0" percent="0" rank="0" text="" dxfId="96">
      <formula>OR(($A19="Samstag"),($A19="Sonntag"))</formula>
    </cfRule>
  </conditionalFormatting>
  <conditionalFormatting sqref="K33">
    <cfRule type="expression" priority="99" aboveAverage="0" equalAverage="0" bottom="0" percent="0" rank="0" text="" dxfId="97">
      <formula>OR(($A33="Samstag"),($A33="Sonntag"))</formula>
    </cfRule>
  </conditionalFormatting>
  <conditionalFormatting sqref="K33">
    <cfRule type="expression" priority="100" aboveAverage="0" equalAverage="0" bottom="0" percent="0" rank="0" text="" dxfId="98">
      <formula>OR(($A33="Samstag"),($A33="Sonntag"))</formula>
    </cfRule>
  </conditionalFormatting>
  <conditionalFormatting sqref="K33">
    <cfRule type="expression" priority="101" aboveAverage="0" equalAverage="0" bottom="0" percent="0" rank="0" text="" dxfId="99">
      <formula>OR(($A33="Samstag"),($A33="Sonntag"))</formula>
    </cfRule>
  </conditionalFormatting>
  <conditionalFormatting sqref="K40">
    <cfRule type="expression" priority="102" aboveAverage="0" equalAverage="0" bottom="0" percent="0" rank="0" text="" dxfId="100">
      <formula>OR(($A40="Samstag"),($A40="Sonntag"))</formula>
    </cfRule>
  </conditionalFormatting>
  <conditionalFormatting sqref="K40">
    <cfRule type="expression" priority="103" aboveAverage="0" equalAverage="0" bottom="0" percent="0" rank="0" text="" dxfId="101">
      <formula>OR(($A40="Samstag"),($A40="Sonntag"))</formula>
    </cfRule>
  </conditionalFormatting>
  <conditionalFormatting sqref="K16">
    <cfRule type="expression" priority="104" aboveAverage="0" equalAverage="0" bottom="0" percent="0" rank="0" text="" dxfId="102">
      <formula>OR(($A16="Samstag"),($A16="Sonntag"))</formula>
    </cfRule>
  </conditionalFormatting>
  <conditionalFormatting sqref="K16">
    <cfRule type="expression" priority="105" aboveAverage="0" equalAverage="0" bottom="0" percent="0" rank="0" text="" dxfId="103">
      <formula>OR(($A16="Samstag"),($A16="Sonntag"))</formula>
    </cfRule>
  </conditionalFormatting>
  <conditionalFormatting sqref="K25">
    <cfRule type="expression" priority="106" aboveAverage="0" equalAverage="0" bottom="0" percent="0" rank="0" text="" dxfId="104">
      <formula>OR(($A25="Samstag"),($A25="Sonntag"))</formula>
    </cfRule>
  </conditionalFormatting>
  <conditionalFormatting sqref="K25">
    <cfRule type="expression" priority="107" aboveAverage="0" equalAverage="0" bottom="0" percent="0" rank="0" text="" dxfId="105">
      <formula>OR(($A25="Samstag"),($A25="Sonntag"))</formula>
    </cfRule>
  </conditionalFormatting>
  <conditionalFormatting sqref="K32">
    <cfRule type="expression" priority="108" aboveAverage="0" equalAverage="0" bottom="0" percent="0" rank="0" text="" dxfId="106">
      <formula>OR(($A32="Samstag"),($A32="Sonntag"))</formula>
    </cfRule>
  </conditionalFormatting>
  <conditionalFormatting sqref="K32">
    <cfRule type="expression" priority="109" aboveAverage="0" equalAverage="0" bottom="0" percent="0" rank="0" text="" dxfId="107">
      <formula>OR(($A32="Samstag"),($A32="Sonntag"))</formula>
    </cfRule>
  </conditionalFormatting>
  <conditionalFormatting sqref="K39">
    <cfRule type="expression" priority="110" aboveAverage="0" equalAverage="0" bottom="0" percent="0" rank="0" text="" dxfId="108">
      <formula>OR(($A39="Samstag"),($A39="Sonntag"))</formula>
    </cfRule>
  </conditionalFormatting>
  <conditionalFormatting sqref="K39">
    <cfRule type="expression" priority="111" aboveAverage="0" equalAverage="0" bottom="0" percent="0" rank="0" text="" dxfId="109">
      <formula>OR(($A39="Samstag"),($A39="Sonntag"))</formula>
    </cfRule>
  </conditionalFormatting>
  <conditionalFormatting sqref="K34:K38">
    <cfRule type="expression" priority="112" aboveAverage="0" equalAverage="0" bottom="0" percent="0" rank="0" text="" dxfId="110">
      <formula>OR(($A34="Samstag"),($A34="Sonntag"))</formula>
    </cfRule>
  </conditionalFormatting>
  <conditionalFormatting sqref="K34:K38">
    <cfRule type="expression" priority="113" aboveAverage="0" equalAverage="0" bottom="0" percent="0" rank="0" text="" dxfId="111">
      <formula>OR(($A34="Samstag"),($A34="Sonntag"))</formula>
    </cfRule>
  </conditionalFormatting>
  <conditionalFormatting sqref="K17">
    <cfRule type="expression" priority="114" aboveAverage="0" equalAverage="0" bottom="0" percent="0" rank="0" text="" dxfId="112">
      <formula>OR(($A17="Samstag"),($A17="Sonntag"))</formula>
    </cfRule>
  </conditionalFormatting>
  <conditionalFormatting sqref="K17">
    <cfRule type="expression" priority="115" aboveAverage="0" equalAverage="0" bottom="0" percent="0" rank="0" text="" dxfId="113">
      <formula>OR(($A17="Samstag"),($A17="Sonntag"))</formula>
    </cfRule>
  </conditionalFormatting>
  <conditionalFormatting sqref="K20:K24">
    <cfRule type="expression" priority="116" aboveAverage="0" equalAverage="0" bottom="0" percent="0" rank="0" text="" dxfId="114">
      <formula>OR(($A20="Samstag"),($A20="Sonntag"))</formula>
    </cfRule>
  </conditionalFormatting>
  <conditionalFormatting sqref="K20:K24">
    <cfRule type="expression" priority="117" aboveAverage="0" equalAverage="0" bottom="0" percent="0" rank="0" text="" dxfId="115">
      <formula>OR(($A20="Samstag"),($A20="Sonntag"))</formula>
    </cfRule>
  </conditionalFormatting>
  <conditionalFormatting sqref="K27:K31">
    <cfRule type="expression" priority="118" aboveAverage="0" equalAverage="0" bottom="0" percent="0" rank="0" text="" dxfId="116">
      <formula>OR(($A27="Samstag"),($A27="Sonntag"))</formula>
    </cfRule>
  </conditionalFormatting>
  <conditionalFormatting sqref="K27:K31">
    <cfRule type="expression" priority="119" aboveAverage="0" equalAverage="0" bottom="0" percent="0" rank="0" text="" dxfId="117">
      <formula>OR(($A27="Samstag"),($A27="Sonntag"))</formula>
    </cfRule>
  </conditionalFormatting>
  <conditionalFormatting sqref="K41:K45">
    <cfRule type="expression" priority="120" aboveAverage="0" equalAverage="0" bottom="0" percent="0" rank="0" text="" dxfId="118">
      <formula>OR(($A41="Samstag"),($A41="Sonntag"))</formula>
    </cfRule>
  </conditionalFormatting>
  <conditionalFormatting sqref="K41:K45">
    <cfRule type="expression" priority="121" aboveAverage="0" equalAverage="0" bottom="0" percent="0" rank="0" text="" dxfId="119">
      <formula>OR(($A41="Samstag"),($A41="Sonntag"))</formula>
    </cfRule>
  </conditionalFormatting>
  <conditionalFormatting sqref="I11">
    <cfRule type="cellIs" priority="122" operator="equal" aboveAverage="0" equalAverage="0" bottom="0" percent="0" rank="0" text="" dxfId="120">
      <formula>0</formula>
    </cfRule>
    <cfRule type="cellIs" priority="123" operator="equal" aboveAverage="0" equalAverage="0" bottom="0" percent="0" rank="0" text="" dxfId="121">
      <formula>$L$7</formula>
    </cfRule>
    <cfRule type="cellIs" priority="124" operator="notEqual" aboveAverage="0" equalAverage="0" bottom="0" percent="0" rank="0" text="" dxfId="122">
      <formula>$L$7</formula>
    </cfRule>
  </conditionalFormatting>
  <dataValidations count="6">
    <dataValidation allowBlank="false" operator="between" showDropDown="false" showErrorMessage="true" showInputMessage="true" sqref="G8:I8" type="list">
      <formula1>$X$16:$X$24</formula1>
      <formula2>0</formula2>
    </dataValidation>
    <dataValidation allowBlank="true" operator="between" showDropDown="false" showErrorMessage="true" showInputMessage="true" sqref="D10:H10" type="decimal">
      <formula1>$X$29</formula1>
      <formula2>$X$30</formula2>
    </dataValidation>
    <dataValidation allowBlank="true" operator="between" showDropDown="false" showErrorMessage="true" showInputMessage="true" sqref="C47" type="list">
      <formula1>$X$33:$X$38</formula1>
      <formula2>0</formula2>
    </dataValidation>
    <dataValidation allowBlank="true" error="Bitte geben Sie eine Dezimalzahl ein." errorTitle="Eingabefehler" operator="between" showDropDown="false" showErrorMessage="true" showInputMessage="true" sqref="L9:L10" type="decimal">
      <formula1>-1000</formula1>
      <formula2>1000</formula2>
    </dataValidation>
    <dataValidation allowBlank="true" error="Bitte geben Sie eine Uhrzeit im Dezimalformat ( hh,mm ) zwischen 0,00 und 23,59 ein." errorTitle="Eingabefehler" operator="between" showDropDown="false" showErrorMessage="true" showInputMessage="true" sqref="F16:H46" type="decimal">
      <formula1>0</formula1>
      <formula2>23.59</formula2>
    </dataValidation>
    <dataValidation allowBlank="true" error="Bitte geben Sie eine positive Dezimalzahl ein." errorTitle="Eingabefehler" operator="between" showDropDown="false" showErrorMessage="true" showInputMessage="true" sqref="D16:D46" type="decimal">
      <formula1>0</formula1>
      <formula2>20</formula2>
    </dataValidation>
  </dataValidations>
  <printOptions headings="false" gridLines="false" gridLinesSet="true" horizontalCentered="false" verticalCentered="false"/>
  <pageMargins left="0.433333333333333" right="0.236111111111111" top="0.7375" bottom="0.540277777777778" header="0.4" footer="0.315277777777778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&amp;L&amp;8FeU-SH31-2015&amp;R&amp;8Arbeitszeitkonto - Stand: 10.04.2015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2015-01-12T09:04:31Z</dcterms:created>
  <dc:creator>jaldag</dc:creator>
  <dc:description/>
  <dc:language>de-DE</dc:language>
  <cp:lastModifiedBy/>
  <cp:lastPrinted>2015-05-18T09:31:52Z</cp:lastPrinted>
  <dcterms:modified xsi:type="dcterms:W3CDTF">2018-08-07T12:47:18Z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