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2210" firstSheet="1" activeTab="6"/>
  </bookViews>
  <sheets>
    <sheet name="TOP 5 PRODUCTIVE EMPLOYEE" sheetId="3" r:id="rId1"/>
    <sheet name="PRODUCTIVITY CONSISTANT" sheetId="4" r:id="rId2"/>
    <sheet name="Underutilized High Performers" sheetId="7" r:id="rId3"/>
    <sheet name="PRODUCTIVITY SCORE" sheetId="8" r:id="rId4"/>
    <sheet name="DATASET" sheetId="1" r:id="rId5"/>
    <sheet name="TOP 3 PEI RANK" sheetId="2" r:id="rId6"/>
    <sheet name="TASK PER HOUR EFFICIENCY" sheetId="9" r:id="rId7"/>
  </sheets>
  <definedNames>
    <definedName name="_xlnm._FilterDatabase" localSheetId="4" hidden="1">DATASET!$B$1:$K$1</definedName>
    <definedName name="_xlnm._FilterDatabase" localSheetId="3" hidden="1">'PRODUCTIVITY SCORE'!$F$3:$G$3</definedName>
    <definedName name="_xlnm._FilterDatabase" localSheetId="5" hidden="1">'TOP 3 PEI RANK'!$F$6:$H$6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L26" i="1" l="1"/>
  <c r="K8" i="1"/>
  <c r="K5" i="1"/>
  <c r="K2" i="1"/>
  <c r="K7" i="1"/>
  <c r="K6" i="1"/>
  <c r="K3" i="1"/>
  <c r="K4" i="1"/>
  <c r="K9" i="1"/>
  <c r="K11" i="1"/>
  <c r="K16" i="1"/>
  <c r="K14" i="1"/>
  <c r="K13" i="1"/>
  <c r="K12" i="1"/>
  <c r="K10" i="1"/>
  <c r="K15" i="1"/>
  <c r="K22" i="1"/>
  <c r="K21" i="1"/>
  <c r="K24" i="1"/>
  <c r="K20" i="1"/>
  <c r="K18" i="1"/>
  <c r="K19" i="1"/>
  <c r="K17" i="1"/>
  <c r="K26" i="1"/>
  <c r="K25" i="1"/>
  <c r="K23" i="1"/>
  <c r="P8" i="7"/>
  <c r="P7" i="7"/>
  <c r="P6" i="7"/>
  <c r="P5" i="7"/>
  <c r="J5" i="1"/>
  <c r="J2" i="1"/>
  <c r="J7" i="1"/>
  <c r="J6" i="1"/>
  <c r="J3" i="1"/>
  <c r="J4" i="1"/>
  <c r="J9" i="1"/>
  <c r="J11" i="1"/>
  <c r="J16" i="1"/>
  <c r="J14" i="1"/>
  <c r="J13" i="1"/>
  <c r="J12" i="1"/>
  <c r="J10" i="1"/>
  <c r="J15" i="1"/>
  <c r="J22" i="1"/>
  <c r="J21" i="1"/>
  <c r="J24" i="1"/>
  <c r="J20" i="1"/>
  <c r="J18" i="1"/>
  <c r="J19" i="1"/>
  <c r="J17" i="1"/>
  <c r="J26" i="1"/>
  <c r="J25" i="1"/>
  <c r="J23" i="1"/>
  <c r="J8" i="1"/>
  <c r="L14" i="1"/>
  <c r="L9" i="1"/>
  <c r="L3" i="1"/>
  <c r="I3" i="1"/>
  <c r="I9" i="1"/>
  <c r="I4" i="1"/>
  <c r="I6" i="1"/>
  <c r="I7" i="1"/>
  <c r="I2" i="1"/>
  <c r="I5" i="1"/>
  <c r="I8" i="1"/>
  <c r="I10" i="1"/>
  <c r="I12" i="1"/>
  <c r="I13" i="1"/>
  <c r="I14" i="1"/>
  <c r="I16" i="1"/>
  <c r="I15" i="1"/>
  <c r="I17" i="1"/>
  <c r="I19" i="1"/>
  <c r="I18" i="1"/>
  <c r="I20" i="1"/>
  <c r="I21" i="1"/>
  <c r="I22" i="1"/>
  <c r="I24" i="1"/>
  <c r="I23" i="1"/>
  <c r="I25" i="1"/>
  <c r="I26" i="1"/>
  <c r="I11" i="1"/>
  <c r="L21" i="1" l="1"/>
</calcChain>
</file>

<file path=xl/sharedStrings.xml><?xml version="1.0" encoding="utf-8"?>
<sst xmlns="http://schemas.openxmlformats.org/spreadsheetml/2006/main" count="122" uniqueCount="63">
  <si>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</si>
  <si>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</si>
  <si>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</si>
  <si>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</si>
  <si>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</si>
  <si>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</si>
  <si>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</si>
  <si>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</si>
  <si>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</si>
  <si>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</si>
  <si>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</si>
  <si>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</si>
  <si>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</si>
  <si>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</si>
  <si>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</si>
  <si>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</si>
  <si>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</si>
  <si>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</si>
  <si>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</si>
  <si>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</si>
  <si>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</si>
  <si>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</si>
  <si>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</si>
  <si>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</si>
  <si>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</si>
  <si>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</si>
  <si>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</si>
  <si>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</si>
  <si>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</si>
  <si>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</si>
  <si>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</si>
  <si>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</si>
  <si>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</si>
  <si>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</si>
  <si>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</si>
  <si>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</si>
  <si>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</si>
  <si>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</si>
  <si>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</si>
  <si>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Sum of Productivity_Score</t>
  </si>
  <si>
    <t>StdDevp of Productivity_Score</t>
  </si>
  <si>
    <t>PEI(PRODUCTIVITY EFFICIENCY INDEX</t>
  </si>
  <si>
    <t>PEI</t>
  </si>
  <si>
    <t>PEI RANK</t>
  </si>
  <si>
    <t>PEI Rank</t>
  </si>
  <si>
    <t xml:space="preserve"> strong positive correlation.</t>
  </si>
  <si>
    <t>Correlation for Hours_Worked vs Performance_Rating</t>
  </si>
  <si>
    <t>Correlation for Tasks_Completed vs Performance_Rating</t>
  </si>
  <si>
    <t>even stronger correlation.</t>
  </si>
  <si>
    <t>Metric</t>
  </si>
  <si>
    <t>Correlation</t>
  </si>
  <si>
    <t>~0.946</t>
  </si>
  <si>
    <t>~0.957 ✅ Stronger</t>
  </si>
  <si>
    <t>Average Hours Worked</t>
  </si>
  <si>
    <t>Underutilized High Performer</t>
  </si>
  <si>
    <t>Rating</t>
  </si>
  <si>
    <t>_</t>
  </si>
  <si>
    <t>TASK PER HOUR</t>
  </si>
  <si>
    <t>highest Tasks per Hour</t>
  </si>
  <si>
    <t>most task-efficient employee based on this metric</t>
  </si>
  <si>
    <t>Tasks_per_Hour</t>
  </si>
  <si>
    <t>Productivity Score</t>
  </si>
  <si>
    <t>Task per hour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</si>
</sst>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4"/>
      <color theme="0"/>
      <name val="Arial"/>
      <family val="2"/>
      <scheme val="minor"/>
    </font>
    <font>
      <sz val="24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2" applyNumberFormat="0" applyFont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</cellStyleXfs>
  <cellXfs count="3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9" fillId="0" borderId="0" xfId="0" applyFont="1" applyAlignment="1"/>
    <xf numFmtId="0" fontId="2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5" fillId="4" borderId="0" xfId="1" applyAlignment="1">
      <alignment vertical="center" wrapText="1"/>
    </xf>
    <xf numFmtId="0" fontId="8" fillId="7" borderId="0" xfId="4" applyAlignment="1">
      <alignment horizontal="center" vertical="center" wrapText="1"/>
    </xf>
    <xf numFmtId="0" fontId="0" fillId="0" borderId="0" xfId="0"/>
    <xf numFmtId="0" fontId="5" fillId="4" borderId="0" xfId="1" applyAlignment="1"/>
    <xf numFmtId="0" fontId="1" fillId="10" borderId="0" xfId="7" applyAlignment="1"/>
    <xf numFmtId="0" fontId="8" fillId="9" borderId="0" xfId="6" applyAlignment="1"/>
    <xf numFmtId="0" fontId="8" fillId="9" borderId="0" xfId="6" applyAlignment="1">
      <alignment horizontal="center" vertical="center" wrapText="1"/>
    </xf>
    <xf numFmtId="0" fontId="9" fillId="6" borderId="2" xfId="3" applyFont="1" applyAlignment="1">
      <alignment vertical="center" wrapText="1"/>
    </xf>
    <xf numFmtId="0" fontId="6" fillId="5" borderId="0" xfId="2" applyAlignment="1">
      <alignment vertical="center" wrapText="1"/>
    </xf>
    <xf numFmtId="0" fontId="7" fillId="9" borderId="0" xfId="6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8" borderId="1" xfId="5" applyBorder="1" applyAlignment="1">
      <alignment horizontal="center"/>
    </xf>
    <xf numFmtId="0" fontId="1" fillId="8" borderId="4" xfId="5" applyBorder="1" applyAlignment="1">
      <alignment horizontal="center"/>
    </xf>
    <xf numFmtId="2" fontId="1" fillId="8" borderId="3" xfId="5" applyNumberFormat="1" applyBorder="1" applyAlignment="1">
      <alignment horizontal="center"/>
    </xf>
    <xf numFmtId="0" fontId="12" fillId="9" borderId="0" xfId="6" applyFont="1" applyAlignment="1"/>
    <xf numFmtId="164" fontId="8" fillId="7" borderId="0" xfId="4" applyNumberFormat="1" applyAlignment="1">
      <alignment horizontal="center"/>
    </xf>
    <xf numFmtId="0" fontId="8" fillId="7" borderId="0" xfId="4" applyAlignment="1">
      <alignment horizontal="center"/>
    </xf>
    <xf numFmtId="2" fontId="8" fillId="7" borderId="0" xfId="4" applyNumberFormat="1" applyAlignment="1">
      <alignment horizontal="center"/>
    </xf>
    <xf numFmtId="0" fontId="13" fillId="11" borderId="0" xfId="0" applyFont="1" applyFill="1" applyAlignment="1"/>
    <xf numFmtId="0" fontId="0" fillId="11" borderId="0" xfId="0" applyFont="1" applyFill="1" applyAlignment="1"/>
  </cellXfs>
  <cellStyles count="8">
    <cellStyle name="40% - Accent4" xfId="5" builtinId="43"/>
    <cellStyle name="40% - Accent6" xfId="7" builtinId="51"/>
    <cellStyle name="Accent2" xfId="4" builtinId="33"/>
    <cellStyle name="Accent6" xfId="6" builtinId="49"/>
    <cellStyle name="Bad" xfId="2" builtinId="27"/>
    <cellStyle name="Good" xfId="1" builtinId="26"/>
    <cellStyle name="Normal" xfId="0" builtinId="0"/>
    <cellStyle name="Note" xfId="3" builtinId="10"/>
  </cellStyles>
  <dxfs count="1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[Productivity Dataset assignment 1.xlsx]TOP 5 PRODUCTIVE EMPLOYEE!PivotTable1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PRODUCTIVE EMPLOYEES</a:t>
            </a:r>
          </a:p>
        </c:rich>
      </c:tx>
      <c:layout>
        <c:manualLayout>
          <c:xMode val="edge"/>
          <c:yMode val="edge"/>
          <c:x val="0.23400581990558447"/>
          <c:y val="6.8814213813370981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PRODUCTIVE EMPLOYEE'!$B$3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'TOP 5 PRODUCTIVE EMPLOYEE'!$A$4:$A$9</c:f>
              <c:strCache>
                <c:ptCount val="5"/>
                <c:pt idx="0">
                  <c:v>Tanya</c:v>
                </c:pt>
                <c:pt idx="1">
                  <c:v>Riya</c:v>
                </c:pt>
                <c:pt idx="2">
                  <c:v>Rakesh</c:v>
                </c:pt>
                <c:pt idx="3">
                  <c:v>Rahul</c:v>
                </c:pt>
                <c:pt idx="4">
                  <c:v>Neeraj</c:v>
                </c:pt>
              </c:strCache>
            </c:strRef>
          </c:cat>
          <c:val>
            <c:numRef>
              <c:f>'TOP 5 PRODUCTIVE EMPLOYEE'!$B$4:$B$9</c:f>
              <c:numCache>
                <c:formatCode>General</c:formatCode>
                <c:ptCount val="5"/>
                <c:pt idx="0">
                  <c:v>99</c:v>
                </c:pt>
                <c:pt idx="1">
                  <c:v>95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2032"/>
        <c:axId val="211053568"/>
      </c:barChart>
      <c:catAx>
        <c:axId val="211052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1053568"/>
        <c:crosses val="autoZero"/>
        <c:auto val="1"/>
        <c:lblAlgn val="ctr"/>
        <c:lblOffset val="100"/>
        <c:noMultiLvlLbl val="0"/>
      </c:catAx>
      <c:valAx>
        <c:axId val="211053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05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[Productivity Dataset assignment 1.xlsx]PRODUCTIVITY CONSISTANT!PivotTable2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CONSISTENCY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'PRODUCTIVITY CONSISTANT'!$B$3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'PRODUCTIVITY CONSISTANT'!$A$4:$A$9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'PRODUCTIVITY CONSISTANT'!$B$4:$B$9</c:f>
              <c:numCache>
                <c:formatCode>0.00</c:formatCode>
                <c:ptCount val="5"/>
                <c:pt idx="0">
                  <c:v>2.9580398915498081</c:v>
                </c:pt>
                <c:pt idx="1">
                  <c:v>3.54400902933387</c:v>
                </c:pt>
                <c:pt idx="2">
                  <c:v>4.7074409183759283</c:v>
                </c:pt>
                <c:pt idx="3">
                  <c:v>2</c:v>
                </c:pt>
                <c:pt idx="4">
                  <c:v>4.3748015828022293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'PRODUCTIVITY SCORE'!$G$3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31750">
              <a:noFill/>
            </a:ln>
          </c:spPr>
          <c:xVal>
            <c:numRef>
              <c:f>'PRODUCTIVITY SCORE'!$F$4:$F$27</c:f>
              <c:numCache>
                <c:formatCode>General</c:formatCode>
                <c:ptCount val="24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47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'PRODUCTIVITY SCORE'!$G$4:$G$27</c:f>
              <c:numCache>
                <c:formatCode>General</c:formatCode>
                <c:ptCount val="24"/>
                <c:pt idx="0">
                  <c:v>90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99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80</c:v>
                </c:pt>
                <c:pt idx="10">
                  <c:v>83</c:v>
                </c:pt>
                <c:pt idx="11">
                  <c:v>85</c:v>
                </c:pt>
                <c:pt idx="12">
                  <c:v>87</c:v>
                </c:pt>
                <c:pt idx="13">
                  <c:v>89</c:v>
                </c:pt>
                <c:pt idx="14">
                  <c:v>78</c:v>
                </c:pt>
                <c:pt idx="15">
                  <c:v>68</c:v>
                </c:pt>
                <c:pt idx="16">
                  <c:v>70</c:v>
                </c:pt>
                <c:pt idx="17">
                  <c:v>65</c:v>
                </c:pt>
                <c:pt idx="18">
                  <c:v>72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60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336"/>
        <c:axId val="212224256"/>
      </c:scatterChart>
      <c:valAx>
        <c:axId val="2122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"Hours Worked"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718080826969747"/>
              <c:y val="0.927336946778604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224256"/>
        <c:crosses val="autoZero"/>
        <c:crossBetween val="midCat"/>
      </c:valAx>
      <c:valAx>
        <c:axId val="212224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2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461961</xdr:colOff>
      <xdr:row>2</xdr:row>
      <xdr:rowOff>61912</xdr:rowOff>
    </xdr:from>
    <xdr:to>
      <xdr:col>18</xdr:col>
      <xdr:colOff>47624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29766</xdr:colOff>
      <xdr:row>6</xdr:row>
      <xdr:rowOff>1</xdr:rowOff>
    </xdr:from>
    <xdr:to>
      <xdr:col>7</xdr:col>
      <xdr:colOff>75010</xdr:colOff>
      <xdr:row>7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964407"/>
          <a:ext cx="3152775" cy="17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41673</xdr:colOff>
      <xdr:row>4</xdr:row>
      <xdr:rowOff>130969</xdr:rowOff>
    </xdr:from>
    <xdr:to>
      <xdr:col>5</xdr:col>
      <xdr:colOff>557213</xdr:colOff>
      <xdr:row>5</xdr:row>
      <xdr:rowOff>140494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9173" y="773907"/>
          <a:ext cx="2408634" cy="170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253008</xdr:colOff>
      <xdr:row>7</xdr:row>
      <xdr:rowOff>131562</xdr:rowOff>
    </xdr:from>
    <xdr:to>
      <xdr:col>11</xdr:col>
      <xdr:colOff>23813</xdr:colOff>
      <xdr:row>25</xdr:row>
      <xdr:rowOff>125016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76200</xdr:rowOff>
    </xdr:from>
    <xdr:to>
      <xdr:col>12</xdr:col>
      <xdr:colOff>1085850</xdr:colOff>
      <xdr:row>2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6200"/>
          <a:ext cx="39433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198783</xdr:colOff>
      <xdr:row>2</xdr:row>
      <xdr:rowOff>33131</xdr:rowOff>
    </xdr:from>
    <xdr:to>
      <xdr:col>19</xdr:col>
      <xdr:colOff>16565</xdr:colOff>
      <xdr:row>28</xdr:row>
      <xdr:rowOff>66262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738186</xdr:colOff>
      <xdr:row>0</xdr:row>
      <xdr:rowOff>130968</xdr:rowOff>
    </xdr:from>
    <xdr:to>
      <xdr:col>14</xdr:col>
      <xdr:colOff>517921</xdr:colOff>
      <xdr:row>1</xdr:row>
      <xdr:rowOff>179730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5733" y="130968"/>
          <a:ext cx="1006079" cy="251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144518</xdr:colOff>
      <xdr:row>3</xdr:row>
      <xdr:rowOff>98534</xdr:rowOff>
    </xdr:from>
    <xdr:to>
      <xdr:col>7</xdr:col>
      <xdr:colOff>443077</xdr:colOff>
      <xdr:row>4</xdr:row>
      <xdr:rowOff>127765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087" y="591206"/>
          <a:ext cx="1632059" cy="193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285749</xdr:colOff>
      <xdr:row>2</xdr:row>
      <xdr:rowOff>47624</xdr:rowOff>
    </xdr:from>
    <xdr:ext cx="2695575" cy="35007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49" y="371474"/>
          <a:ext cx="2695575" cy="35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771.672376041664" createdVersion="4" refreshedVersion="4" minRefreshableVersion="3" recordCount="25">
  <cacheSource type="worksheet">
    <worksheetSource ref="A1:G26" sheet="DATAS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 count="25">
        <s v="Rahul"/>
        <s v="Tanya"/>
        <s v="Rakesh"/>
        <s v="Neeraj"/>
        <s v="Riya"/>
        <s v="Pooja"/>
        <s v="Arjun"/>
        <s v="Kunal"/>
        <s v="Meera"/>
        <s v="Deepak"/>
        <s v="Anjali"/>
        <s v="Neha"/>
        <s v="Sneha"/>
        <s v="Aakash"/>
        <s v="Suman"/>
        <s v="Akash"/>
        <s v="Varun"/>
        <s v="Jyoti"/>
        <s v="Sanjay"/>
        <s v="Suresh"/>
        <s v="Amit"/>
        <s v="Priya"/>
        <s v="Mohan"/>
        <s v="Kavita"/>
        <s v="Prakash"/>
      </sharedItems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7"/>
    <x v="0"/>
    <x v="0"/>
    <n v="50"/>
    <n v="80"/>
    <n v="100"/>
    <n v="5"/>
  </r>
  <r>
    <n v="125"/>
    <x v="1"/>
    <x v="0"/>
    <n v="47"/>
    <n v="79"/>
    <n v="99"/>
    <n v="5"/>
  </r>
  <r>
    <n v="115"/>
    <x v="2"/>
    <x v="0"/>
    <n v="48"/>
    <n v="78"/>
    <n v="98"/>
    <n v="5"/>
  </r>
  <r>
    <n v="123"/>
    <x v="3"/>
    <x v="1"/>
    <n v="46"/>
    <n v="77"/>
    <n v="96"/>
    <n v="5"/>
  </r>
  <r>
    <n v="104"/>
    <x v="4"/>
    <x v="0"/>
    <n v="45"/>
    <n v="75"/>
    <n v="95"/>
    <n v="5"/>
  </r>
  <r>
    <n v="112"/>
    <x v="5"/>
    <x v="1"/>
    <n v="44"/>
    <n v="73"/>
    <n v="94"/>
    <n v="5"/>
  </r>
  <r>
    <n v="118"/>
    <x v="6"/>
    <x v="1"/>
    <n v="43"/>
    <n v="75"/>
    <n v="93"/>
    <n v="5"/>
  </r>
  <r>
    <n v="109"/>
    <x v="7"/>
    <x v="1"/>
    <n v="42"/>
    <n v="70"/>
    <n v="92"/>
    <n v="5"/>
  </r>
  <r>
    <n v="102"/>
    <x v="8"/>
    <x v="1"/>
    <n v="40"/>
    <n v="65"/>
    <n v="90"/>
    <n v="5"/>
  </r>
  <r>
    <n v="114"/>
    <x v="9"/>
    <x v="2"/>
    <n v="41"/>
    <n v="66"/>
    <n v="89"/>
    <n v="4"/>
  </r>
  <r>
    <n v="119"/>
    <x v="10"/>
    <x v="0"/>
    <n v="39"/>
    <n v="60"/>
    <n v="87"/>
    <n v="4"/>
  </r>
  <r>
    <n v="106"/>
    <x v="11"/>
    <x v="2"/>
    <n v="38"/>
    <n v="58"/>
    <n v="85"/>
    <n v="4"/>
  </r>
  <r>
    <n v="110"/>
    <x v="12"/>
    <x v="2"/>
    <n v="37"/>
    <n v="55"/>
    <n v="83"/>
    <n v="4"/>
  </r>
  <r>
    <n v="101"/>
    <x v="13"/>
    <x v="2"/>
    <n v="35"/>
    <n v="50"/>
    <n v="80"/>
    <n v="4"/>
  </r>
  <r>
    <n v="120"/>
    <x v="14"/>
    <x v="2"/>
    <n v="36"/>
    <n v="52"/>
    <n v="78"/>
    <n v="4"/>
  </r>
  <r>
    <n v="124"/>
    <x v="15"/>
    <x v="2"/>
    <n v="34"/>
    <n v="48"/>
    <n v="76"/>
    <n v="3"/>
  </r>
  <r>
    <n v="113"/>
    <x v="16"/>
    <x v="3"/>
    <n v="33"/>
    <n v="45"/>
    <n v="75"/>
    <n v="3"/>
  </r>
  <r>
    <n v="122"/>
    <x v="17"/>
    <x v="3"/>
    <n v="32"/>
    <n v="44"/>
    <n v="74"/>
    <n v="3"/>
  </r>
  <r>
    <n v="117"/>
    <x v="18"/>
    <x v="3"/>
    <n v="31"/>
    <n v="42"/>
    <n v="72"/>
    <n v="3"/>
  </r>
  <r>
    <n v="103"/>
    <x v="19"/>
    <x v="3"/>
    <n v="30"/>
    <n v="40"/>
    <n v="70"/>
    <n v="3"/>
  </r>
  <r>
    <n v="111"/>
    <x v="20"/>
    <x v="4"/>
    <n v="29"/>
    <n v="38"/>
    <n v="68"/>
    <n v="3"/>
  </r>
  <r>
    <n v="108"/>
    <x v="21"/>
    <x v="3"/>
    <n v="28"/>
    <n v="35"/>
    <n v="65"/>
    <n v="3"/>
  </r>
  <r>
    <n v="121"/>
    <x v="22"/>
    <x v="4"/>
    <n v="27"/>
    <n v="34"/>
    <n v="64"/>
    <n v="2"/>
  </r>
  <r>
    <n v="116"/>
    <x v="23"/>
    <x v="4"/>
    <n v="26"/>
    <n v="32"/>
    <n v="62"/>
    <n v="2"/>
  </r>
  <r>
    <n v="105"/>
    <x v="24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7">
    <pivotField showAll="0"/>
    <pivotField axis="axisRow" showAll="0" measureFilter="1" sortType="descending">
      <items count="26">
        <item x="16"/>
        <item x="1"/>
        <item x="19"/>
        <item x="14"/>
        <item x="12"/>
        <item x="18"/>
        <item x="4"/>
        <item x="2"/>
        <item x="0"/>
        <item x="21"/>
        <item x="24"/>
        <item x="5"/>
        <item x="11"/>
        <item x="3"/>
        <item x="22"/>
        <item x="8"/>
        <item x="7"/>
        <item x="23"/>
        <item x="17"/>
        <item x="9"/>
        <item x="6"/>
        <item x="10"/>
        <item x="20"/>
        <item x="15"/>
        <item x="1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 v="1"/>
    </i>
    <i>
      <x v="6"/>
    </i>
    <i>
      <x v="7"/>
    </i>
    <i>
      <x v="8"/>
    </i>
    <i>
      <x v="13"/>
    </i>
    <i t="grand">
      <x/>
    </i>
  </rowItems>
  <colItems count="1">
    <i/>
  </colItems>
  <dataFields count="1">
    <dataField name="Sum of Productivity_Scor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formats count="6"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collapsedLevelsAreSubtotals="1" fieldPosition="0">
        <references count="1">
          <reference field="2" count="1">
            <x v="1"/>
          </reference>
        </references>
      </pivotArea>
    </format>
    <format dxfId="9">
      <pivotArea collapsedLevelsAreSubtotals="1" fieldPosition="0">
        <references count="1">
          <reference field="2" count="1">
            <x v="2"/>
          </reference>
        </references>
      </pivotArea>
    </format>
    <format dxfId="8">
      <pivotArea collapsedLevelsAreSubtotals="1" fieldPosition="0">
        <references count="1">
          <reference field="2" count="1">
            <x v="3"/>
          </reference>
        </references>
      </pivotArea>
    </format>
    <format dxfId="7">
      <pivotArea collapsedLevelsAreSubtotals="1" fieldPosition="0">
        <references count="1">
          <reference field="2" count="1">
            <x v="4"/>
          </reference>
        </references>
      </pivotArea>
    </format>
    <format dxfId="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V24" sqref="V24"/>
    </sheetView>
  </sheetViews>
  <sheetFormatPr defaultRowHeight="12.75" x14ac:dyDescent="0.2"/>
  <cols>
    <col min="1" max="1" width="13.85546875" bestFit="1" customWidth="1"/>
    <col min="2" max="2" width="25.5703125" bestFit="1" customWidth="1"/>
  </cols>
  <sheetData>
    <row r="3" spans="1:2" x14ac:dyDescent="0.2">
      <c r="A3" s="4" t="s">
        <v>37</v>
      </c>
      <c r="B3" t="s">
        <v>39</v>
      </c>
    </row>
    <row r="4" spans="1:2" x14ac:dyDescent="0.2">
      <c r="A4" s="5" t="s">
        <v>36</v>
      </c>
      <c r="B4" s="6">
        <v>99</v>
      </c>
    </row>
    <row r="5" spans="1:2" x14ac:dyDescent="0.2">
      <c r="A5" s="5" t="s">
        <v>13</v>
      </c>
      <c r="B5" s="6">
        <v>95</v>
      </c>
    </row>
    <row r="6" spans="1:2" x14ac:dyDescent="0.2">
      <c r="A6" s="5" t="s">
        <v>26</v>
      </c>
      <c r="B6" s="6">
        <v>98</v>
      </c>
    </row>
    <row r="7" spans="1:2" x14ac:dyDescent="0.2">
      <c r="A7" s="5" t="s">
        <v>18</v>
      </c>
      <c r="B7" s="6">
        <v>100</v>
      </c>
    </row>
    <row r="8" spans="1:2" x14ac:dyDescent="0.2">
      <c r="A8" s="5" t="s">
        <v>34</v>
      </c>
      <c r="B8" s="6">
        <v>96</v>
      </c>
    </row>
    <row r="9" spans="1:2" x14ac:dyDescent="0.2">
      <c r="A9" s="5" t="s">
        <v>38</v>
      </c>
      <c r="B9" s="6">
        <v>488</v>
      </c>
    </row>
  </sheetData>
  <conditionalFormatting sqref="A3:B3 A10:B29 A4:A9">
    <cfRule type="top10" dxfId="12" priority="2" rank="5"/>
  </conditionalFormatting>
  <conditionalFormatting sqref="A3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160" zoomScaleNormal="160" workbookViewId="0">
      <selection activeCell="K11" sqref="K11"/>
    </sheetView>
  </sheetViews>
  <sheetFormatPr defaultRowHeight="12.75" x14ac:dyDescent="0.2"/>
  <cols>
    <col min="1" max="1" width="13.85546875" bestFit="1" customWidth="1"/>
    <col min="2" max="2" width="29" bestFit="1" customWidth="1"/>
    <col min="4" max="4" width="10.140625" customWidth="1"/>
  </cols>
  <sheetData>
    <row r="3" spans="1:4" x14ac:dyDescent="0.2">
      <c r="A3" s="4" t="s">
        <v>37</v>
      </c>
      <c r="B3" t="s">
        <v>40</v>
      </c>
    </row>
    <row r="4" spans="1:4" x14ac:dyDescent="0.2">
      <c r="A4" s="5" t="s">
        <v>16</v>
      </c>
      <c r="B4" s="7">
        <v>2.9580398915498081</v>
      </c>
      <c r="D4" s="8"/>
    </row>
    <row r="5" spans="1:4" x14ac:dyDescent="0.2">
      <c r="A5" s="5" t="s">
        <v>12</v>
      </c>
      <c r="B5" s="7">
        <v>3.54400902933387</v>
      </c>
      <c r="D5" s="8"/>
    </row>
    <row r="6" spans="1:4" x14ac:dyDescent="0.2">
      <c r="A6" s="5" t="s">
        <v>14</v>
      </c>
      <c r="B6" s="7">
        <v>4.7074409183759283</v>
      </c>
    </row>
    <row r="7" spans="1:4" x14ac:dyDescent="0.2">
      <c r="A7" s="5" t="s">
        <v>10</v>
      </c>
      <c r="B7" s="7">
        <v>2</v>
      </c>
    </row>
    <row r="8" spans="1:4" x14ac:dyDescent="0.2">
      <c r="A8" s="5" t="s">
        <v>8</v>
      </c>
      <c r="B8" s="7">
        <v>4.3748015828022293</v>
      </c>
    </row>
    <row r="9" spans="1:4" x14ac:dyDescent="0.2">
      <c r="A9" s="5" t="s">
        <v>38</v>
      </c>
      <c r="B9" s="7">
        <v>12.412896519346321</v>
      </c>
    </row>
  </sheetData>
  <conditionalFormatting sqref="A3:B3 A4:A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A3:B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D17" sqref="D17"/>
    </sheetView>
  </sheetViews>
  <sheetFormatPr defaultRowHeight="12.75" x14ac:dyDescent="0.2"/>
  <cols>
    <col min="1" max="1" width="13.85546875" bestFit="1" customWidth="1"/>
    <col min="2" max="2" width="25.5703125" bestFit="1" customWidth="1"/>
    <col min="8" max="8" width="12.7109375" bestFit="1" customWidth="1"/>
    <col min="9" max="9" width="7.28515625" bestFit="1" customWidth="1"/>
    <col min="10" max="10" width="11.7109375" bestFit="1" customWidth="1"/>
    <col min="11" max="11" width="14.42578125" bestFit="1" customWidth="1"/>
    <col min="12" max="12" width="16.7109375" bestFit="1" customWidth="1"/>
    <col min="13" max="13" width="17.85546875" bestFit="1" customWidth="1"/>
    <col min="14" max="14" width="19.28515625" bestFit="1" customWidth="1"/>
    <col min="15" max="15" width="34.7109375" bestFit="1" customWidth="1"/>
    <col min="16" max="16" width="27.85546875" bestFit="1" customWidth="1"/>
  </cols>
  <sheetData>
    <row r="2" spans="1:16" x14ac:dyDescent="0.2">
      <c r="A2" s="5"/>
      <c r="B2" s="6"/>
    </row>
    <row r="3" spans="1:16" x14ac:dyDescent="0.2">
      <c r="A3" s="5"/>
      <c r="B3" s="6"/>
      <c r="H3" s="19"/>
    </row>
    <row r="4" spans="1:16" ht="15" x14ac:dyDescent="0.25">
      <c r="A4" s="5"/>
      <c r="B4" s="6"/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9" t="s">
        <v>41</v>
      </c>
      <c r="P4" s="10" t="s">
        <v>54</v>
      </c>
    </row>
    <row r="5" spans="1:16" ht="14.25" x14ac:dyDescent="0.2">
      <c r="A5" s="5"/>
      <c r="B5" s="6"/>
      <c r="H5" s="29">
        <v>101</v>
      </c>
      <c r="I5" s="29" t="s">
        <v>7</v>
      </c>
      <c r="J5" s="29" t="s">
        <v>8</v>
      </c>
      <c r="K5" s="29">
        <v>35</v>
      </c>
      <c r="L5" s="29">
        <v>50</v>
      </c>
      <c r="M5" s="29">
        <v>80</v>
      </c>
      <c r="N5" s="30">
        <v>4</v>
      </c>
      <c r="O5" s="31">
        <v>9.1428571428571423</v>
      </c>
      <c r="P5" s="27" t="str">
        <f t="shared" ref="P5:P8" si="0">IF(AND(N5&gt;=4, K5&lt;38.5), "Yes", "No")</f>
        <v>Yes</v>
      </c>
    </row>
    <row r="6" spans="1:16" ht="14.25" x14ac:dyDescent="0.2">
      <c r="A6" s="5"/>
      <c r="B6" s="6"/>
      <c r="H6" s="29">
        <v>110</v>
      </c>
      <c r="I6" s="29" t="s">
        <v>21</v>
      </c>
      <c r="J6" s="29" t="s">
        <v>8</v>
      </c>
      <c r="K6" s="29">
        <v>37</v>
      </c>
      <c r="L6" s="29">
        <v>55</v>
      </c>
      <c r="M6" s="29">
        <v>83</v>
      </c>
      <c r="N6" s="30">
        <v>4</v>
      </c>
      <c r="O6" s="31">
        <v>8.9729729729729737</v>
      </c>
      <c r="P6" s="27" t="str">
        <f t="shared" si="0"/>
        <v>Yes</v>
      </c>
    </row>
    <row r="7" spans="1:16" ht="14.25" x14ac:dyDescent="0.2">
      <c r="A7" s="5"/>
      <c r="B7" s="6"/>
      <c r="H7" s="29">
        <v>106</v>
      </c>
      <c r="I7" s="29" t="s">
        <v>17</v>
      </c>
      <c r="J7" s="29" t="s">
        <v>8</v>
      </c>
      <c r="K7" s="29">
        <v>38</v>
      </c>
      <c r="L7" s="29">
        <v>58</v>
      </c>
      <c r="M7" s="29">
        <v>85</v>
      </c>
      <c r="N7" s="30">
        <v>4</v>
      </c>
      <c r="O7" s="31">
        <v>8.9473684210526319</v>
      </c>
      <c r="P7" s="27" t="str">
        <f t="shared" si="0"/>
        <v>Yes</v>
      </c>
    </row>
    <row r="8" spans="1:16" ht="14.25" x14ac:dyDescent="0.2">
      <c r="A8" s="5"/>
      <c r="B8" s="6"/>
      <c r="H8" s="29">
        <v>120</v>
      </c>
      <c r="I8" s="29" t="s">
        <v>31</v>
      </c>
      <c r="J8" s="29" t="s">
        <v>8</v>
      </c>
      <c r="K8" s="29">
        <v>36</v>
      </c>
      <c r="L8" s="29">
        <v>52</v>
      </c>
      <c r="M8" s="29">
        <v>78</v>
      </c>
      <c r="N8" s="30">
        <v>4</v>
      </c>
      <c r="O8" s="31">
        <v>8.6666666666666661</v>
      </c>
      <c r="P8" s="27" t="str">
        <f t="shared" si="0"/>
        <v>Yes</v>
      </c>
    </row>
    <row r="9" spans="1:16" x14ac:dyDescent="0.2">
      <c r="A9" s="5"/>
      <c r="B9" s="6"/>
      <c r="I9" s="16"/>
      <c r="J9" s="16"/>
      <c r="K9" s="16"/>
    </row>
    <row r="10" spans="1:16" x14ac:dyDescent="0.2">
      <c r="A10" s="5"/>
      <c r="B10" s="6"/>
    </row>
    <row r="11" spans="1:16" x14ac:dyDescent="0.2">
      <c r="A11" s="5"/>
      <c r="B11" s="6"/>
    </row>
    <row r="12" spans="1:16" x14ac:dyDescent="0.2">
      <c r="A12" s="5"/>
      <c r="B12" s="6"/>
    </row>
    <row r="13" spans="1:16" x14ac:dyDescent="0.2">
      <c r="A13" s="5"/>
      <c r="B13" s="6"/>
    </row>
    <row r="14" spans="1:16" x14ac:dyDescent="0.2">
      <c r="A14" s="5"/>
      <c r="B14" s="6"/>
      <c r="O14" s="8" t="s">
        <v>56</v>
      </c>
    </row>
    <row r="15" spans="1:16" x14ac:dyDescent="0.2">
      <c r="A15" s="5"/>
      <c r="B15" s="6"/>
    </row>
    <row r="16" spans="1:16" x14ac:dyDescent="0.2">
      <c r="A16" s="5"/>
      <c r="B16" s="6"/>
    </row>
    <row r="17" spans="1:2" x14ac:dyDescent="0.2">
      <c r="A17" s="5"/>
      <c r="B17" s="6"/>
    </row>
    <row r="18" spans="1:2" x14ac:dyDescent="0.2">
      <c r="A18" s="5"/>
      <c r="B18" s="6"/>
    </row>
    <row r="19" spans="1:2" x14ac:dyDescent="0.2">
      <c r="A19" s="5"/>
      <c r="B19" s="6"/>
    </row>
    <row r="20" spans="1:2" x14ac:dyDescent="0.2">
      <c r="A20" s="5"/>
      <c r="B20" s="6"/>
    </row>
    <row r="21" spans="1:2" x14ac:dyDescent="0.2">
      <c r="A21" s="5"/>
      <c r="B21" s="6"/>
    </row>
    <row r="22" spans="1:2" x14ac:dyDescent="0.2">
      <c r="A22" s="5"/>
      <c r="B22" s="6"/>
    </row>
    <row r="23" spans="1:2" x14ac:dyDescent="0.2">
      <c r="A23" s="5"/>
      <c r="B23" s="6"/>
    </row>
    <row r="24" spans="1:2" x14ac:dyDescent="0.2">
      <c r="A24" s="5"/>
      <c r="B24" s="6"/>
    </row>
    <row r="25" spans="1:2" x14ac:dyDescent="0.2">
      <c r="A25" s="5"/>
      <c r="B25" s="6"/>
    </row>
    <row r="26" spans="1:2" x14ac:dyDescent="0.2">
      <c r="A26" s="5"/>
      <c r="B26" s="6"/>
    </row>
    <row r="27" spans="1:2" x14ac:dyDescent="0.2">
      <c r="A27" s="5"/>
      <c r="B27" s="6"/>
    </row>
  </sheetData>
  <conditionalFormatting sqref="P5:P7">
    <cfRule type="cellIs" dxfId="5" priority="5" operator="equal">
      <formula>"YES"</formula>
    </cfRule>
  </conditionalFormatting>
  <conditionalFormatting sqref="P8">
    <cfRule type="cellIs" dxfId="4" priority="3" operator="equal">
      <formula>"YES"</formula>
    </cfRule>
  </conditionalFormatting>
  <conditionalFormatting sqref="P4">
    <cfRule type="cellIs" dxfId="3" priority="1" operator="equal">
      <formula>"YES"</formula>
    </cfRule>
  </conditionalFormatting>
  <conditionalFormatting sqref="P5:P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zoomScale="115" zoomScaleNormal="115" workbookViewId="0">
      <selection activeCell="B17" sqref="B17"/>
    </sheetView>
  </sheetViews>
  <sheetFormatPr defaultRowHeight="12.75" x14ac:dyDescent="0.2"/>
  <cols>
    <col min="1" max="1" width="13.85546875" bestFit="1" customWidth="1"/>
    <col min="2" max="2" width="25.5703125" bestFit="1" customWidth="1"/>
    <col min="6" max="6" width="19" bestFit="1" customWidth="1"/>
    <col min="7" max="7" width="17.85546875" bestFit="1" customWidth="1"/>
  </cols>
  <sheetData>
    <row r="3" spans="1:7" ht="15" x14ac:dyDescent="0.25">
      <c r="F3" s="1" t="s">
        <v>3</v>
      </c>
      <c r="G3" s="1" t="s">
        <v>5</v>
      </c>
    </row>
    <row r="4" spans="1:7" ht="15" x14ac:dyDescent="0.25">
      <c r="A4" s="5"/>
      <c r="B4" s="6"/>
      <c r="F4" s="3">
        <v>40</v>
      </c>
      <c r="G4" s="3">
        <v>90</v>
      </c>
    </row>
    <row r="5" spans="1:7" ht="15" x14ac:dyDescent="0.25">
      <c r="A5" s="5"/>
      <c r="B5" s="6"/>
      <c r="F5" s="2">
        <v>42</v>
      </c>
      <c r="G5" s="2">
        <v>92</v>
      </c>
    </row>
    <row r="6" spans="1:7" ht="15" x14ac:dyDescent="0.25">
      <c r="A6" s="5"/>
      <c r="B6" s="6"/>
      <c r="F6" s="3">
        <v>43</v>
      </c>
      <c r="G6" s="3">
        <v>93</v>
      </c>
    </row>
    <row r="7" spans="1:7" ht="15" x14ac:dyDescent="0.25">
      <c r="A7" s="5"/>
      <c r="B7" s="6"/>
      <c r="F7" s="3">
        <v>44</v>
      </c>
      <c r="G7" s="3">
        <v>94</v>
      </c>
    </row>
    <row r="8" spans="1:7" ht="15" x14ac:dyDescent="0.25">
      <c r="A8" s="5"/>
      <c r="B8" s="6"/>
      <c r="F8" s="3">
        <v>45</v>
      </c>
      <c r="G8" s="3">
        <v>95</v>
      </c>
    </row>
    <row r="9" spans="1:7" ht="15" x14ac:dyDescent="0.25">
      <c r="A9" s="5"/>
      <c r="B9" s="6"/>
      <c r="F9" s="2">
        <v>47</v>
      </c>
      <c r="G9" s="2">
        <v>99</v>
      </c>
    </row>
    <row r="10" spans="1:7" ht="15" x14ac:dyDescent="0.25">
      <c r="A10" s="5"/>
      <c r="B10" s="6"/>
      <c r="F10" s="2">
        <v>46</v>
      </c>
      <c r="G10" s="2">
        <v>96</v>
      </c>
    </row>
    <row r="11" spans="1:7" ht="15" x14ac:dyDescent="0.25">
      <c r="A11" s="5"/>
      <c r="B11" s="6"/>
      <c r="F11" s="2">
        <v>48</v>
      </c>
      <c r="G11" s="2">
        <v>98</v>
      </c>
    </row>
    <row r="12" spans="1:7" ht="15" x14ac:dyDescent="0.25">
      <c r="A12" s="5"/>
      <c r="B12" s="6"/>
      <c r="F12" s="2">
        <v>50</v>
      </c>
      <c r="G12" s="11">
        <v>100</v>
      </c>
    </row>
    <row r="13" spans="1:7" ht="15" x14ac:dyDescent="0.25">
      <c r="A13" s="5"/>
      <c r="B13" s="6"/>
      <c r="F13" s="2">
        <v>35</v>
      </c>
      <c r="G13" s="2">
        <v>80</v>
      </c>
    </row>
    <row r="14" spans="1:7" ht="15" x14ac:dyDescent="0.25">
      <c r="A14" s="5"/>
      <c r="B14" s="6"/>
      <c r="F14" s="3">
        <v>37</v>
      </c>
      <c r="G14" s="3">
        <v>83</v>
      </c>
    </row>
    <row r="15" spans="1:7" ht="15" x14ac:dyDescent="0.25">
      <c r="A15" s="5"/>
      <c r="B15" s="6"/>
      <c r="F15" s="3">
        <v>38</v>
      </c>
      <c r="G15" s="3">
        <v>85</v>
      </c>
    </row>
    <row r="16" spans="1:7" ht="15" x14ac:dyDescent="0.25">
      <c r="A16" s="5"/>
      <c r="B16" s="6"/>
      <c r="F16" s="2">
        <v>39</v>
      </c>
      <c r="G16" s="2">
        <v>87</v>
      </c>
    </row>
    <row r="17" spans="1:7" ht="15" x14ac:dyDescent="0.25">
      <c r="A17" s="5"/>
      <c r="B17" s="6"/>
      <c r="F17" s="3">
        <v>41</v>
      </c>
      <c r="G17" s="3">
        <v>89</v>
      </c>
    </row>
    <row r="18" spans="1:7" ht="15" x14ac:dyDescent="0.25">
      <c r="A18" s="5"/>
      <c r="B18" s="6"/>
      <c r="F18" s="3">
        <v>36</v>
      </c>
      <c r="G18" s="3">
        <v>78</v>
      </c>
    </row>
    <row r="19" spans="1:7" ht="15" x14ac:dyDescent="0.25">
      <c r="A19" s="5"/>
      <c r="B19" s="6"/>
      <c r="F19" s="2">
        <v>29</v>
      </c>
      <c r="G19" s="2">
        <v>68</v>
      </c>
    </row>
    <row r="20" spans="1:7" ht="15" x14ac:dyDescent="0.25">
      <c r="A20" s="5"/>
      <c r="B20" s="6"/>
      <c r="F20" s="2">
        <v>30</v>
      </c>
      <c r="G20" s="2">
        <v>70</v>
      </c>
    </row>
    <row r="21" spans="1:7" ht="15" x14ac:dyDescent="0.25">
      <c r="A21" s="5"/>
      <c r="B21" s="6"/>
      <c r="F21" s="3">
        <v>28</v>
      </c>
      <c r="G21" s="3">
        <v>65</v>
      </c>
    </row>
    <row r="22" spans="1:7" ht="15" x14ac:dyDescent="0.25">
      <c r="A22" s="5"/>
      <c r="B22" s="6"/>
      <c r="F22" s="2">
        <v>31</v>
      </c>
      <c r="G22" s="2">
        <v>72</v>
      </c>
    </row>
    <row r="23" spans="1:7" ht="15" x14ac:dyDescent="0.25">
      <c r="A23" s="5"/>
      <c r="B23" s="6"/>
      <c r="F23" s="3">
        <v>32</v>
      </c>
      <c r="G23" s="3">
        <v>74</v>
      </c>
    </row>
    <row r="24" spans="1:7" ht="15" x14ac:dyDescent="0.25">
      <c r="A24" s="5"/>
      <c r="B24" s="6"/>
      <c r="F24" s="2">
        <v>33</v>
      </c>
      <c r="G24" s="2">
        <v>75</v>
      </c>
    </row>
    <row r="25" spans="1:7" ht="15" x14ac:dyDescent="0.25">
      <c r="A25" s="5"/>
      <c r="B25" s="6"/>
      <c r="F25" s="3">
        <v>34</v>
      </c>
      <c r="G25" s="3">
        <v>76</v>
      </c>
    </row>
    <row r="26" spans="1:7" ht="15" x14ac:dyDescent="0.25">
      <c r="A26" s="5"/>
      <c r="B26" s="6"/>
      <c r="F26" s="2">
        <v>25</v>
      </c>
      <c r="G26" s="2">
        <v>60</v>
      </c>
    </row>
    <row r="27" spans="1:7" ht="15" x14ac:dyDescent="0.25">
      <c r="A27" s="5"/>
      <c r="B27" s="6"/>
      <c r="F27" s="3">
        <v>26</v>
      </c>
      <c r="G27" s="3">
        <v>62</v>
      </c>
    </row>
    <row r="28" spans="1:7" ht="15" x14ac:dyDescent="0.25">
      <c r="A28" s="5"/>
      <c r="B28" s="6"/>
      <c r="F28" s="2">
        <v>27</v>
      </c>
      <c r="G28" s="2">
        <v>64</v>
      </c>
    </row>
    <row r="29" spans="1:7" x14ac:dyDescent="0.2">
      <c r="A29" s="5"/>
      <c r="B29" s="6"/>
    </row>
  </sheetData>
  <autoFilter ref="F3:G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6"/>
  <sheetViews>
    <sheetView topLeftCell="G1" zoomScale="115" zoomScaleNormal="115" workbookViewId="0">
      <selection activeCell="O26" sqref="O26"/>
    </sheetView>
  </sheetViews>
  <sheetFormatPr defaultColWidth="12.5703125" defaultRowHeight="15.75" customHeight="1" x14ac:dyDescent="0.2"/>
  <cols>
    <col min="1" max="1" width="17.28515625" bestFit="1" customWidth="1"/>
    <col min="2" max="2" width="10.85546875" bestFit="1" customWidth="1"/>
    <col min="3" max="3" width="16.28515625" bestFit="1" customWidth="1"/>
    <col min="4" max="4" width="19" bestFit="1" customWidth="1"/>
    <col min="5" max="5" width="21.28515625" bestFit="1" customWidth="1"/>
    <col min="6" max="6" width="22.42578125" bestFit="1" customWidth="1"/>
    <col min="7" max="7" width="23.85546875" bestFit="1" customWidth="1"/>
    <col min="8" max="8" width="23.85546875" customWidth="1"/>
    <col min="10" max="10" width="32.42578125" bestFit="1" customWidth="1"/>
    <col min="11" max="11" width="19.5703125" bestFit="1" customWidth="1"/>
    <col min="12" max="12" width="55.85546875" bestFit="1" customWidth="1"/>
    <col min="14" max="14" width="18.42578125" bestFit="1" customWidth="1"/>
    <col min="15" max="15" width="17" bestFit="1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41</v>
      </c>
      <c r="I1" s="10" t="s">
        <v>43</v>
      </c>
      <c r="J1" s="10" t="s">
        <v>54</v>
      </c>
      <c r="K1" s="10" t="s">
        <v>57</v>
      </c>
      <c r="L1" s="21" t="s">
        <v>46</v>
      </c>
    </row>
    <row r="2" spans="1:15" ht="15.75" customHeight="1" x14ac:dyDescent="0.25">
      <c r="A2" s="3">
        <v>102</v>
      </c>
      <c r="B2" s="3" t="s">
        <v>29</v>
      </c>
      <c r="C2" s="3" t="s">
        <v>10</v>
      </c>
      <c r="D2" s="3">
        <v>43</v>
      </c>
      <c r="E2" s="3">
        <v>75</v>
      </c>
      <c r="F2" s="3">
        <v>93</v>
      </c>
      <c r="G2" s="13">
        <v>5</v>
      </c>
      <c r="H2" s="15">
        <v>10.813953488372093</v>
      </c>
      <c r="I2" s="27">
        <f t="shared" ref="I2:I26" si="0">RANK(H2,$H$2:$H$26)</f>
        <v>3</v>
      </c>
      <c r="J2" s="27" t="str">
        <f t="shared" ref="J2:J26" si="1">IF(AND(G2&gt;=4, D2&lt;38.5), "Yes", "No")</f>
        <v>No</v>
      </c>
      <c r="K2" s="28">
        <f t="shared" ref="K2:K26" si="2">E2/D2</f>
        <v>1.7441860465116279</v>
      </c>
      <c r="L2" s="20" t="s">
        <v>45</v>
      </c>
      <c r="N2" s="19"/>
    </row>
    <row r="3" spans="1:15" ht="15.75" customHeight="1" x14ac:dyDescent="0.25">
      <c r="A3" s="2">
        <v>109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12">
        <v>5</v>
      </c>
      <c r="H3" s="14">
        <v>10.531914893617021</v>
      </c>
      <c r="I3" s="27">
        <f t="shared" si="0"/>
        <v>6</v>
      </c>
      <c r="J3" s="27" t="str">
        <f t="shared" si="1"/>
        <v>No</v>
      </c>
      <c r="K3" s="28">
        <f t="shared" si="2"/>
        <v>1.6808510638297873</v>
      </c>
      <c r="L3" s="33">
        <f>CORREL(D2:D26,G2:G26)</f>
        <v>0.94623485838187738</v>
      </c>
      <c r="N3" s="23" t="s">
        <v>49</v>
      </c>
      <c r="O3" s="23" t="s">
        <v>50</v>
      </c>
    </row>
    <row r="4" spans="1:15" ht="15.75" customHeight="1" x14ac:dyDescent="0.25">
      <c r="A4" s="3">
        <v>118</v>
      </c>
      <c r="B4" s="2" t="s">
        <v>34</v>
      </c>
      <c r="C4" s="2" t="s">
        <v>10</v>
      </c>
      <c r="D4" s="2">
        <v>46</v>
      </c>
      <c r="E4" s="2">
        <v>77</v>
      </c>
      <c r="F4" s="2">
        <v>96</v>
      </c>
      <c r="G4" s="12">
        <v>5</v>
      </c>
      <c r="H4" s="14">
        <v>10.434782608695652</v>
      </c>
      <c r="I4" s="27">
        <f t="shared" si="0"/>
        <v>7</v>
      </c>
      <c r="J4" s="27" t="str">
        <f t="shared" si="1"/>
        <v>No</v>
      </c>
      <c r="K4" s="28">
        <f t="shared" si="2"/>
        <v>1.673913043478261</v>
      </c>
      <c r="N4" s="24" t="s">
        <v>3</v>
      </c>
      <c r="O4" s="24" t="s">
        <v>51</v>
      </c>
    </row>
    <row r="5" spans="1:15" ht="15.75" customHeight="1" x14ac:dyDescent="0.25">
      <c r="A5" s="3">
        <v>112</v>
      </c>
      <c r="B5" s="2" t="s">
        <v>20</v>
      </c>
      <c r="C5" s="2" t="s">
        <v>10</v>
      </c>
      <c r="D5" s="2">
        <v>42</v>
      </c>
      <c r="E5" s="2">
        <v>70</v>
      </c>
      <c r="F5" s="2">
        <v>92</v>
      </c>
      <c r="G5" s="12">
        <v>5</v>
      </c>
      <c r="H5" s="14">
        <v>10.952380952380953</v>
      </c>
      <c r="I5" s="27">
        <f t="shared" si="0"/>
        <v>2</v>
      </c>
      <c r="J5" s="27" t="str">
        <f t="shared" si="1"/>
        <v>No</v>
      </c>
      <c r="K5" s="28">
        <f t="shared" si="2"/>
        <v>1.6666666666666667</v>
      </c>
      <c r="N5" s="24" t="s">
        <v>4</v>
      </c>
      <c r="O5" s="24" t="s">
        <v>52</v>
      </c>
    </row>
    <row r="6" spans="1:15" ht="15.75" customHeight="1" x14ac:dyDescent="0.2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13">
        <v>5</v>
      </c>
      <c r="H6" s="15">
        <v>10.555555555555555</v>
      </c>
      <c r="I6" s="27">
        <f t="shared" si="0"/>
        <v>5</v>
      </c>
      <c r="J6" s="27" t="str">
        <f t="shared" si="1"/>
        <v>No</v>
      </c>
      <c r="K6" s="28">
        <f t="shared" si="2"/>
        <v>1.6666666666666667</v>
      </c>
    </row>
    <row r="7" spans="1:15" ht="15.75" customHeight="1" x14ac:dyDescent="0.25">
      <c r="A7" s="2">
        <v>125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13">
        <v>5</v>
      </c>
      <c r="H7" s="15">
        <v>10.681818181818182</v>
      </c>
      <c r="I7" s="27">
        <f t="shared" si="0"/>
        <v>4</v>
      </c>
      <c r="J7" s="27" t="str">
        <f t="shared" si="1"/>
        <v>No</v>
      </c>
      <c r="K7" s="28">
        <f t="shared" si="2"/>
        <v>1.6590909090909092</v>
      </c>
      <c r="L7" s="21" t="s">
        <v>47</v>
      </c>
    </row>
    <row r="8" spans="1:15" ht="15.75" customHeight="1" x14ac:dyDescent="0.25">
      <c r="A8" s="2">
        <v>123</v>
      </c>
      <c r="B8" s="3" t="s">
        <v>9</v>
      </c>
      <c r="C8" s="3" t="s">
        <v>10</v>
      </c>
      <c r="D8" s="3">
        <v>40</v>
      </c>
      <c r="E8" s="3">
        <v>65</v>
      </c>
      <c r="F8" s="3">
        <v>90</v>
      </c>
      <c r="G8" s="13">
        <v>5</v>
      </c>
      <c r="H8" s="15">
        <v>11.25</v>
      </c>
      <c r="I8" s="27">
        <f t="shared" si="0"/>
        <v>1</v>
      </c>
      <c r="J8" s="27" t="str">
        <f t="shared" si="1"/>
        <v>No</v>
      </c>
      <c r="K8" s="28">
        <f t="shared" si="2"/>
        <v>1.625</v>
      </c>
      <c r="L8" s="20" t="s">
        <v>48</v>
      </c>
    </row>
    <row r="9" spans="1:15" ht="15.75" customHeight="1" x14ac:dyDescent="0.2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12">
        <v>5</v>
      </c>
      <c r="H9" s="14">
        <v>10.208333333333334</v>
      </c>
      <c r="I9" s="27">
        <f t="shared" si="0"/>
        <v>8</v>
      </c>
      <c r="J9" s="27" t="str">
        <f t="shared" si="1"/>
        <v>No</v>
      </c>
      <c r="K9" s="28">
        <f t="shared" si="2"/>
        <v>1.625</v>
      </c>
      <c r="L9" s="33">
        <f>CORREL(E2:E26,G2:G26)</f>
        <v>0.95745537036476258</v>
      </c>
      <c r="N9" s="19"/>
    </row>
    <row r="10" spans="1:15" ht="15.75" customHeight="1" x14ac:dyDescent="0.25">
      <c r="A10" s="2">
        <v>107</v>
      </c>
      <c r="B10" s="3" t="s">
        <v>25</v>
      </c>
      <c r="C10" s="3" t="s">
        <v>8</v>
      </c>
      <c r="D10" s="3">
        <v>41</v>
      </c>
      <c r="E10" s="3">
        <v>66</v>
      </c>
      <c r="F10" s="3">
        <v>89</v>
      </c>
      <c r="G10" s="13">
        <v>4</v>
      </c>
      <c r="H10" s="15">
        <v>8.6829268292682933</v>
      </c>
      <c r="I10" s="27">
        <f t="shared" si="0"/>
        <v>14</v>
      </c>
      <c r="J10" s="27" t="str">
        <f t="shared" si="1"/>
        <v>No</v>
      </c>
      <c r="K10" s="28">
        <f t="shared" si="2"/>
        <v>1.6097560975609757</v>
      </c>
    </row>
    <row r="11" spans="1:15" ht="15.75" customHeight="1" x14ac:dyDescent="0.25">
      <c r="A11" s="2">
        <v>101</v>
      </c>
      <c r="B11" s="2" t="s">
        <v>18</v>
      </c>
      <c r="C11" s="2" t="s">
        <v>14</v>
      </c>
      <c r="D11" s="2">
        <v>50</v>
      </c>
      <c r="E11" s="2">
        <v>80</v>
      </c>
      <c r="F11" s="11">
        <v>100</v>
      </c>
      <c r="G11" s="12">
        <v>5</v>
      </c>
      <c r="H11" s="14">
        <v>10</v>
      </c>
      <c r="I11" s="27">
        <f t="shared" si="0"/>
        <v>9</v>
      </c>
      <c r="J11" s="27" t="str">
        <f t="shared" si="1"/>
        <v>No</v>
      </c>
      <c r="K11" s="28">
        <f t="shared" si="2"/>
        <v>1.6</v>
      </c>
    </row>
    <row r="12" spans="1:15" ht="15.75" customHeight="1" x14ac:dyDescent="0.25">
      <c r="A12" s="3">
        <v>110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12">
        <v>4</v>
      </c>
      <c r="H12" s="14">
        <v>8.9230769230769234</v>
      </c>
      <c r="I12" s="27">
        <f t="shared" si="0"/>
        <v>13</v>
      </c>
      <c r="J12" s="27" t="str">
        <f t="shared" si="1"/>
        <v>No</v>
      </c>
      <c r="K12" s="28">
        <f t="shared" si="2"/>
        <v>1.5384615384615385</v>
      </c>
    </row>
    <row r="13" spans="1:15" ht="15.75" customHeight="1" x14ac:dyDescent="0.2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13">
        <v>4</v>
      </c>
      <c r="H13" s="15">
        <v>8.9473684210526319</v>
      </c>
      <c r="I13" s="27">
        <f t="shared" si="0"/>
        <v>12</v>
      </c>
      <c r="J13" s="27" t="str">
        <f t="shared" si="1"/>
        <v>Yes</v>
      </c>
      <c r="K13" s="28">
        <f t="shared" si="2"/>
        <v>1.5263157894736843</v>
      </c>
      <c r="L13" s="26" t="s">
        <v>53</v>
      </c>
    </row>
    <row r="14" spans="1:15" ht="15.75" customHeight="1" x14ac:dyDescent="0.25">
      <c r="A14" s="2">
        <v>119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13">
        <v>4</v>
      </c>
      <c r="H14" s="15">
        <v>8.9729729729729737</v>
      </c>
      <c r="I14" s="27">
        <f t="shared" si="0"/>
        <v>11</v>
      </c>
      <c r="J14" s="27" t="str">
        <f t="shared" si="1"/>
        <v>Yes</v>
      </c>
      <c r="K14" s="28">
        <f t="shared" si="2"/>
        <v>1.4864864864864864</v>
      </c>
      <c r="L14" s="34">
        <f>AVERAGE(D2:D26)</f>
        <v>37.04</v>
      </c>
      <c r="M14" s="19"/>
    </row>
    <row r="15" spans="1:15" ht="15.75" customHeight="1" x14ac:dyDescent="0.25">
      <c r="A15" s="3">
        <v>114</v>
      </c>
      <c r="B15" s="3" t="s">
        <v>31</v>
      </c>
      <c r="C15" s="3" t="s">
        <v>8</v>
      </c>
      <c r="D15" s="3">
        <v>36</v>
      </c>
      <c r="E15" s="3">
        <v>52</v>
      </c>
      <c r="F15" s="3">
        <v>78</v>
      </c>
      <c r="G15" s="13">
        <v>4</v>
      </c>
      <c r="H15" s="15">
        <v>8.6666666666666661</v>
      </c>
      <c r="I15" s="27">
        <f t="shared" si="0"/>
        <v>15</v>
      </c>
      <c r="J15" s="27" t="str">
        <f t="shared" si="1"/>
        <v>Yes</v>
      </c>
      <c r="K15" s="28">
        <f t="shared" si="2"/>
        <v>1.4444444444444444</v>
      </c>
    </row>
    <row r="16" spans="1:15" ht="15.75" customHeight="1" x14ac:dyDescent="0.25">
      <c r="A16" s="3">
        <v>120</v>
      </c>
      <c r="B16" s="2" t="s">
        <v>7</v>
      </c>
      <c r="C16" s="2" t="s">
        <v>8</v>
      </c>
      <c r="D16" s="2">
        <v>35</v>
      </c>
      <c r="E16" s="2">
        <v>50</v>
      </c>
      <c r="F16" s="2">
        <v>80</v>
      </c>
      <c r="G16" s="12">
        <v>4</v>
      </c>
      <c r="H16" s="14">
        <v>9.1428571428571423</v>
      </c>
      <c r="I16" s="27">
        <f t="shared" si="0"/>
        <v>10</v>
      </c>
      <c r="J16" s="27" t="str">
        <f t="shared" si="1"/>
        <v>Yes</v>
      </c>
      <c r="K16" s="28">
        <f t="shared" si="2"/>
        <v>1.4285714285714286</v>
      </c>
    </row>
    <row r="17" spans="1:12" ht="15.75" customHeight="1" x14ac:dyDescent="0.25">
      <c r="A17" s="2">
        <v>111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13">
        <v>3</v>
      </c>
      <c r="H17" s="15">
        <v>6.7058823529411766</v>
      </c>
      <c r="I17" s="27">
        <f t="shared" si="0"/>
        <v>22</v>
      </c>
      <c r="J17" s="27" t="str">
        <f t="shared" si="1"/>
        <v>No</v>
      </c>
      <c r="K17" s="28">
        <f t="shared" si="2"/>
        <v>1.411764705882353</v>
      </c>
    </row>
    <row r="18" spans="1:12" ht="15.75" customHeight="1" x14ac:dyDescent="0.25">
      <c r="A18" s="2">
        <v>103</v>
      </c>
      <c r="B18" s="3" t="s">
        <v>33</v>
      </c>
      <c r="C18" s="3" t="s">
        <v>12</v>
      </c>
      <c r="D18" s="3">
        <v>32</v>
      </c>
      <c r="E18" s="3">
        <v>44</v>
      </c>
      <c r="F18" s="3">
        <v>74</v>
      </c>
      <c r="G18" s="13">
        <v>3</v>
      </c>
      <c r="H18" s="15">
        <v>6.9375</v>
      </c>
      <c r="I18" s="27">
        <f t="shared" si="0"/>
        <v>20</v>
      </c>
      <c r="J18" s="27" t="str">
        <f t="shared" si="1"/>
        <v>No</v>
      </c>
      <c r="K18" s="28">
        <f t="shared" si="2"/>
        <v>1.375</v>
      </c>
    </row>
    <row r="19" spans="1:12" ht="15.75" customHeight="1" x14ac:dyDescent="0.25">
      <c r="A19" s="3">
        <v>108</v>
      </c>
      <c r="B19" s="2" t="s">
        <v>24</v>
      </c>
      <c r="C19" s="2" t="s">
        <v>12</v>
      </c>
      <c r="D19" s="2">
        <v>33</v>
      </c>
      <c r="E19" s="2">
        <v>45</v>
      </c>
      <c r="F19" s="2">
        <v>75</v>
      </c>
      <c r="G19" s="12">
        <v>3</v>
      </c>
      <c r="H19" s="14">
        <v>6.8181818181818183</v>
      </c>
      <c r="I19" s="27">
        <f t="shared" si="0"/>
        <v>21</v>
      </c>
      <c r="J19" s="27" t="str">
        <f t="shared" si="1"/>
        <v>No</v>
      </c>
      <c r="K19" s="28">
        <f t="shared" si="2"/>
        <v>1.3636363636363635</v>
      </c>
    </row>
    <row r="20" spans="1:12" ht="15.75" customHeight="1" x14ac:dyDescent="0.2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12">
        <v>3</v>
      </c>
      <c r="H20" s="14">
        <v>6.96</v>
      </c>
      <c r="I20" s="27">
        <f t="shared" si="0"/>
        <v>19</v>
      </c>
      <c r="J20" s="27" t="str">
        <f t="shared" si="1"/>
        <v>No</v>
      </c>
      <c r="K20" s="28">
        <f t="shared" si="2"/>
        <v>1.3548387096774193</v>
      </c>
      <c r="L20" s="32" t="s">
        <v>58</v>
      </c>
    </row>
    <row r="21" spans="1:12" ht="15.75" customHeight="1" x14ac:dyDescent="0.25">
      <c r="A21" s="3">
        <v>122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12">
        <v>3</v>
      </c>
      <c r="H21" s="14">
        <v>7</v>
      </c>
      <c r="I21" s="27">
        <f t="shared" si="0"/>
        <v>17</v>
      </c>
      <c r="J21" s="27" t="str">
        <f t="shared" si="1"/>
        <v>No</v>
      </c>
      <c r="K21" s="28">
        <f t="shared" si="2"/>
        <v>1.3333333333333333</v>
      </c>
      <c r="L21" s="35">
        <f>MAX(K2:K26)</f>
        <v>1.7441860465116279</v>
      </c>
    </row>
    <row r="22" spans="1:12" ht="15.75" customHeight="1" x14ac:dyDescent="0.25">
      <c r="A22" s="2">
        <v>113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12">
        <v>3</v>
      </c>
      <c r="H22" s="14">
        <v>7.0344827586206895</v>
      </c>
      <c r="I22" s="27">
        <f t="shared" si="0"/>
        <v>16</v>
      </c>
      <c r="J22" s="27" t="str">
        <f t="shared" si="1"/>
        <v>No</v>
      </c>
      <c r="K22" s="28">
        <f t="shared" si="2"/>
        <v>1.3103448275862069</v>
      </c>
    </row>
    <row r="23" spans="1:12" ht="15.75" customHeight="1" x14ac:dyDescent="0.25">
      <c r="A23" s="3">
        <v>124</v>
      </c>
      <c r="B23" s="2" t="s">
        <v>32</v>
      </c>
      <c r="C23" s="2" t="s">
        <v>16</v>
      </c>
      <c r="D23" s="2">
        <v>27</v>
      </c>
      <c r="E23" s="2">
        <v>34</v>
      </c>
      <c r="F23" s="2">
        <v>64</v>
      </c>
      <c r="G23" s="12">
        <v>2</v>
      </c>
      <c r="H23" s="14">
        <v>4.7407407407407405</v>
      </c>
      <c r="I23" s="27">
        <f t="shared" si="0"/>
        <v>25</v>
      </c>
      <c r="J23" s="27" t="str">
        <f t="shared" si="1"/>
        <v>No</v>
      </c>
      <c r="K23" s="28">
        <f t="shared" si="2"/>
        <v>1.2592592592592593</v>
      </c>
    </row>
    <row r="24" spans="1:12" ht="15.75" customHeight="1" x14ac:dyDescent="0.25">
      <c r="A24" s="2">
        <v>105</v>
      </c>
      <c r="B24" s="3" t="s">
        <v>19</v>
      </c>
      <c r="C24" s="3" t="s">
        <v>12</v>
      </c>
      <c r="D24" s="3">
        <v>28</v>
      </c>
      <c r="E24" s="3">
        <v>35</v>
      </c>
      <c r="F24" s="3">
        <v>65</v>
      </c>
      <c r="G24" s="13">
        <v>3</v>
      </c>
      <c r="H24" s="15">
        <v>6.9642857142857144</v>
      </c>
      <c r="I24" s="27">
        <f t="shared" si="0"/>
        <v>18</v>
      </c>
      <c r="J24" s="27" t="str">
        <f t="shared" si="1"/>
        <v>No</v>
      </c>
      <c r="K24" s="28">
        <f t="shared" si="2"/>
        <v>1.25</v>
      </c>
      <c r="L24" s="8"/>
    </row>
    <row r="25" spans="1:12" ht="15.75" customHeight="1" x14ac:dyDescent="0.2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13">
        <v>2</v>
      </c>
      <c r="H25" s="15">
        <v>4.7692307692307692</v>
      </c>
      <c r="I25" s="27">
        <f t="shared" si="0"/>
        <v>24</v>
      </c>
      <c r="J25" s="27" t="str">
        <f t="shared" si="1"/>
        <v>No</v>
      </c>
      <c r="K25" s="28">
        <f t="shared" si="2"/>
        <v>1.2307692307692308</v>
      </c>
      <c r="L25" s="22" t="s">
        <v>59</v>
      </c>
    </row>
    <row r="26" spans="1:12" ht="15.75" customHeight="1" x14ac:dyDescent="0.25">
      <c r="A26" s="2">
        <v>121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12">
        <v>2</v>
      </c>
      <c r="H26" s="14">
        <v>4.8</v>
      </c>
      <c r="I26" s="27">
        <f t="shared" si="0"/>
        <v>23</v>
      </c>
      <c r="J26" s="27" t="str">
        <f t="shared" si="1"/>
        <v>No</v>
      </c>
      <c r="K26" s="28">
        <f t="shared" si="2"/>
        <v>1.2</v>
      </c>
      <c r="L26" s="34" t="str">
        <f>INDEX(B2:B26,MATCH(K2,K2:K26,0))</f>
        <v>Arjun</v>
      </c>
    </row>
  </sheetData>
  <autoFilter ref="B1:K1">
    <sortState ref="B2:K26">
      <sortCondition descending="1" ref="K1"/>
    </sortState>
  </autoFilter>
  <sortState ref="A2:I26">
    <sortCondition ref="I1"/>
  </sortState>
  <conditionalFormatting sqref="I1:J26 K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6 K1">
    <cfRule type="cellIs" dxfId="2" priority="4" operator="equal">
      <formula>"YES"</formula>
    </cfRule>
  </conditionalFormatting>
  <conditionalFormatting sqref="J2:J26">
    <cfRule type="cellIs" dxfId="1" priority="3" operator="equal">
      <formula>"NO"</formula>
    </cfRule>
  </conditionalFormatting>
  <conditionalFormatting sqref="J1:J26">
    <cfRule type="cellIs" dxfId="0" priority="2" operator="equal">
      <formula>"NO"</formula>
    </cfRule>
  </conditionalFormatting>
  <conditionalFormatting sqref="K2:K2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9"/>
  <sheetViews>
    <sheetView zoomScale="145" zoomScaleNormal="145" workbookViewId="0">
      <selection activeCell="H16" sqref="H16"/>
    </sheetView>
  </sheetViews>
  <sheetFormatPr defaultRowHeight="12.75" x14ac:dyDescent="0.2"/>
  <cols>
    <col min="6" max="6" width="11.140625" bestFit="1" customWidth="1"/>
    <col min="7" max="7" width="8.85546875" bestFit="1" customWidth="1"/>
    <col min="8" max="8" width="12.7109375" bestFit="1" customWidth="1"/>
  </cols>
  <sheetData>
    <row r="3" spans="6:8" x14ac:dyDescent="0.2">
      <c r="F3" s="19"/>
    </row>
    <row r="6" spans="6:8" ht="14.25" x14ac:dyDescent="0.2">
      <c r="F6" s="18" t="s">
        <v>1</v>
      </c>
      <c r="G6" s="18" t="s">
        <v>42</v>
      </c>
      <c r="H6" s="18" t="s">
        <v>44</v>
      </c>
    </row>
    <row r="7" spans="6:8" ht="14.25" x14ac:dyDescent="0.2">
      <c r="F7" s="17" t="s">
        <v>9</v>
      </c>
      <c r="G7" s="17">
        <v>11.25</v>
      </c>
      <c r="H7" s="17">
        <v>1</v>
      </c>
    </row>
    <row r="8" spans="6:8" ht="14.25" x14ac:dyDescent="0.2">
      <c r="F8" s="17" t="s">
        <v>20</v>
      </c>
      <c r="G8" s="17">
        <v>10.95</v>
      </c>
      <c r="H8" s="17">
        <v>2</v>
      </c>
    </row>
    <row r="9" spans="6:8" ht="14.25" x14ac:dyDescent="0.2">
      <c r="F9" s="17" t="s">
        <v>29</v>
      </c>
      <c r="G9" s="17">
        <v>10.81</v>
      </c>
      <c r="H9" s="17">
        <v>3</v>
      </c>
    </row>
  </sheetData>
  <autoFilter ref="F6:H6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"/>
  <sheetViews>
    <sheetView tabSelected="1" workbookViewId="0">
      <selection activeCell="M16" sqref="M16"/>
    </sheetView>
  </sheetViews>
  <sheetFormatPr defaultRowHeight="12.75" x14ac:dyDescent="0.2"/>
  <cols>
    <col min="2" max="2" width="20.42578125" bestFit="1" customWidth="1"/>
    <col min="8" max="8" width="10.85546875" customWidth="1"/>
    <col min="9" max="9" width="21.85546875" customWidth="1"/>
    <col min="10" max="10" width="20.42578125" customWidth="1"/>
    <col min="11" max="11" width="14" customWidth="1"/>
  </cols>
  <sheetData>
    <row r="3" spans="2:16" ht="30" x14ac:dyDescent="0.4">
      <c r="B3" s="36" t="s">
        <v>62</v>
      </c>
      <c r="C3" s="37"/>
      <c r="D3" s="37"/>
      <c r="E3" s="37"/>
      <c r="F3" s="37"/>
    </row>
    <row r="4" spans="2:16" x14ac:dyDescent="0.2">
      <c r="I4" s="19"/>
    </row>
    <row r="6" spans="2:16" ht="14.25" x14ac:dyDescent="0.2">
      <c r="H6" s="23" t="s">
        <v>1</v>
      </c>
      <c r="I6" s="23" t="s">
        <v>60</v>
      </c>
      <c r="J6" s="23" t="s">
        <v>61</v>
      </c>
      <c r="K6" s="23" t="s">
        <v>55</v>
      </c>
    </row>
    <row r="7" spans="2:16" ht="14.25" x14ac:dyDescent="0.2">
      <c r="H7" s="25" t="s">
        <v>29</v>
      </c>
      <c r="I7" s="25">
        <v>1.74</v>
      </c>
      <c r="J7" s="25">
        <v>93</v>
      </c>
      <c r="K7" s="25">
        <v>5</v>
      </c>
      <c r="P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5 PRODUCTIVE EMPLOYEE</vt:lpstr>
      <vt:lpstr>PRODUCTIVITY CONSISTANT</vt:lpstr>
      <vt:lpstr>Underutilized High Performers</vt:lpstr>
      <vt:lpstr>PRODUCTIVITY SCORE</vt:lpstr>
      <vt:lpstr>DATASET</vt:lpstr>
      <vt:lpstr>TOP 3 PEI RANK</vt:lpstr>
      <vt:lpstr>TASK PER HOUR EFFICIENCY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singh</dc:creator>
  <cp:lastModifiedBy>Asus</cp:lastModifiedBy>
  <dcterms:created xsi:type="dcterms:W3CDTF">2025-04-24T13:01:02Z</dcterms:created>
  <dcterms:modified xsi:type="dcterms:W3CDTF">2025-04-24T13:06:19Z</dcterms:modified>
</cp:coreProperties>
</file>