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<sst xmlns="http://schemas.openxmlformats.org/spreadsheetml/2006/main" uniqueCount="155">
  <si>
    <t>BUYING DATE</t>
  </si>
  <si>
    <t>RECEIVED</t>
  </si>
  <si>
    <t>SOLD</t>
  </si>
  <si>
    <t>TYPE</t>
  </si>
  <si>
    <t>FOR</t>
  </si>
  <si>
    <t>DESCRIPTION</t>
  </si>
  <si>
    <t>BUYING PRICE</t>
  </si>
  <si>
    <t>SELLING PRICE</t>
  </si>
  <si>
    <t>DELTA PRICE</t>
  </si>
  <si>
    <t>MARKUP</t>
  </si>
  <si>
    <t>+</t>
  </si>
  <si>
    <t>Back Door</t>
  </si>
  <si>
    <t>Samsung Galaxy S4 i9500</t>
  </si>
  <si>
    <t>Dog Puppy</t>
  </si>
  <si>
    <t>Samsung Galaxy Note 3 N9000</t>
  </si>
  <si>
    <t>Red Clouds</t>
  </si>
  <si>
    <t>Case</t>
  </si>
  <si>
    <t>Samsung Galaxy Grand 2 G7106</t>
  </si>
  <si>
    <t>Leather Case</t>
  </si>
  <si>
    <t>Hard Cover</t>
  </si>
  <si>
    <t>Apple iPhone 4 4S</t>
  </si>
  <si>
    <t>Brown Statue Liberty</t>
  </si>
  <si>
    <t>-</t>
  </si>
  <si>
    <t>---</t>
  </si>
  <si>
    <t>Soft Cover</t>
  </si>
  <si>
    <t>Asus PadFone X / S PF500KL</t>
  </si>
  <si>
    <t>Gray</t>
  </si>
  <si>
    <t>Калінін</t>
  </si>
  <si>
    <t>Abstract Lovely Fox</t>
  </si>
  <si>
    <t>Samsung Galaxy S3 i9300</t>
  </si>
  <si>
    <t>Vintage Gramophone</t>
  </si>
  <si>
    <t>Apple iPhone 5 5S</t>
  </si>
  <si>
    <t>Oil Painting Naked Sexy Girl</t>
  </si>
  <si>
    <t>…</t>
  </si>
  <si>
    <t>Girl Taking Fruit</t>
  </si>
  <si>
    <t>Apple iPhone 6</t>
  </si>
  <si>
    <t>Gothic Punk Joy Division</t>
  </si>
  <si>
    <t>Apple iPhone 6 Plus</t>
  </si>
  <si>
    <t>Cute Banana</t>
  </si>
  <si>
    <t>Christmas Quiet Village Night</t>
  </si>
  <si>
    <t>Graffiti</t>
  </si>
  <si>
    <t>Samsung Galaxy S4 Mini</t>
  </si>
  <si>
    <t>Lonely Kitty</t>
  </si>
  <si>
    <t>Red Complex</t>
  </si>
  <si>
    <t>Петренко</t>
  </si>
  <si>
    <t>Lovely Donkey</t>
  </si>
  <si>
    <t>Rock Star</t>
  </si>
  <si>
    <r>
      <rPr>
        <sz val="10"/>
        <color indexed="8"/>
        <rFont val="Arial"/>
      </rPr>
      <t>Motorola Moto G2 2</t>
    </r>
    <r>
      <rPr>
        <vertAlign val="superscript"/>
        <sz val="10"/>
        <color indexed="8"/>
        <rFont val="Arial"/>
      </rPr>
      <t>nd</t>
    </r>
    <r>
      <rPr>
        <sz val="10"/>
        <color indexed="8"/>
        <rFont val="Arial"/>
      </rPr>
      <t xml:space="preserve"> Gen</t>
    </r>
  </si>
  <si>
    <t>Hakuna Matata</t>
  </si>
  <si>
    <t xml:space="preserve">Samsung Galaxy Note 2 N7100 </t>
  </si>
  <si>
    <t>Sony Xperia Z1 L39H</t>
  </si>
  <si>
    <t>Ultra Thin PU Leather Skin</t>
  </si>
  <si>
    <t>Brave Two Lions</t>
  </si>
  <si>
    <t>Wisdom</t>
  </si>
  <si>
    <t>Порошенко</t>
  </si>
  <si>
    <t>Motomo Hybrid Brushed Metal</t>
  </si>
  <si>
    <t>Breathe View</t>
  </si>
  <si>
    <t>Xmas Reindeer</t>
  </si>
  <si>
    <t>Samsung Galaxy S Duos S7562</t>
  </si>
  <si>
    <t>Cute Pink Bear</t>
  </si>
  <si>
    <t>Sunflowers</t>
  </si>
  <si>
    <t>СУПРУНЕНКО</t>
  </si>
  <si>
    <t>London Big Ben Red Car</t>
  </si>
  <si>
    <t>Swell Smoke Euphoria</t>
  </si>
  <si>
    <t>Panther</t>
  </si>
  <si>
    <t>Leopard Spots</t>
  </si>
  <si>
    <t>Adorable Owl</t>
  </si>
  <si>
    <t>Атрошенко</t>
  </si>
  <si>
    <t>Flowers</t>
  </si>
  <si>
    <t>Leopard Blue-Yellow-Red</t>
  </si>
  <si>
    <t>Happy Tiger</t>
  </si>
  <si>
    <t>Яценюк</t>
  </si>
  <si>
    <t>Triangle Stripe Combination</t>
  </si>
  <si>
    <t>Old Eiffel Tower</t>
  </si>
  <si>
    <t>Турчінов</t>
  </si>
  <si>
    <t>Iron Gate</t>
  </si>
  <si>
    <t>Romance Paris Eiffel</t>
  </si>
  <si>
    <t>Клімкін</t>
  </si>
  <si>
    <t>Black Triangle Patern</t>
  </si>
  <si>
    <t>Ляшко</t>
  </si>
  <si>
    <t>Red Sky</t>
  </si>
  <si>
    <t>Post Tower</t>
  </si>
  <si>
    <t xml:space="preserve">Back Door </t>
  </si>
  <si>
    <t>Квіт</t>
  </si>
  <si>
    <t>Big Ear Donkey</t>
  </si>
  <si>
    <t>Королевская</t>
  </si>
  <si>
    <t>Gold Leather Colour</t>
  </si>
  <si>
    <t>Sony Xperia M2</t>
  </si>
  <si>
    <t>Embossed Design Drawing</t>
  </si>
  <si>
    <t>Lovely Colorful Skull</t>
  </si>
  <si>
    <t>Sexy Lips</t>
  </si>
  <si>
    <t>Vyshyvanka</t>
  </si>
  <si>
    <t>Red Metal; White Edge</t>
  </si>
  <si>
    <t>Blue</t>
  </si>
  <si>
    <t>Superman</t>
  </si>
  <si>
    <t>Retro Patterns (Carpet)</t>
  </si>
  <si>
    <t>Samsung Galaxy S5</t>
  </si>
  <si>
    <t>Marilyn Monroe</t>
  </si>
  <si>
    <t>Circle and Wave</t>
  </si>
  <si>
    <t>Banana Pattern</t>
  </si>
  <si>
    <t>Aztec Tribal</t>
  </si>
  <si>
    <t>Retro Cassette Tape</t>
  </si>
  <si>
    <t>New City Night</t>
  </si>
  <si>
    <t>Lovers</t>
  </si>
  <si>
    <t>Lovely Bear</t>
  </si>
  <si>
    <t>0.3mm Transparent Pink</t>
  </si>
  <si>
    <t>0.3mm Transparent Red</t>
  </si>
  <si>
    <t>New Fit Triangle</t>
  </si>
  <si>
    <t>Vogue Art</t>
  </si>
  <si>
    <t>Sony Xperia Z3</t>
  </si>
  <si>
    <t>Smile Butterfly</t>
  </si>
  <si>
    <t>Cut Fashion Design</t>
  </si>
  <si>
    <t>Leather Strap</t>
  </si>
  <si>
    <t>Wrist Watch</t>
  </si>
  <si>
    <t>20mm 23</t>
  </si>
  <si>
    <t>16mm 26</t>
  </si>
  <si>
    <t>16mm 27</t>
  </si>
  <si>
    <t>Cub Bear</t>
  </si>
  <si>
    <t>Memory</t>
  </si>
  <si>
    <t>USB</t>
  </si>
  <si>
    <t>8GB Cartoon Anime Skull Chef</t>
  </si>
  <si>
    <t>Dark Geometric Stripe</t>
  </si>
  <si>
    <t>Trendy Stripe Anchors</t>
  </si>
  <si>
    <t>Colorful Leopard</t>
  </si>
  <si>
    <t>Dark Color Figure Striped</t>
  </si>
  <si>
    <t>Cartoon Part Image</t>
  </si>
  <si>
    <t>Bird Night Owls Sleeping</t>
  </si>
  <si>
    <t>Puppy Footprint</t>
  </si>
  <si>
    <t>Holly Cross Skulls</t>
  </si>
  <si>
    <t>Tabby Bow</t>
  </si>
  <si>
    <t>Retro US National Flag</t>
  </si>
  <si>
    <t>Square Check Pattern</t>
  </si>
  <si>
    <t>8GB Silver Metal Oval</t>
  </si>
  <si>
    <t>16 GB Cool Gun</t>
  </si>
  <si>
    <t>Picks</t>
  </si>
  <si>
    <t>Guitar</t>
  </si>
  <si>
    <t>10pcs 0.71mm</t>
  </si>
  <si>
    <t>Grid Colorful</t>
  </si>
  <si>
    <t>Hybrid Case</t>
  </si>
  <si>
    <t>Yellow Heavy Duty</t>
  </si>
  <si>
    <t>Blue Heavy Duty</t>
  </si>
  <si>
    <t>Laser Cat</t>
  </si>
  <si>
    <t>Illuminati</t>
  </si>
  <si>
    <t>HTC 820</t>
  </si>
  <si>
    <t>Ultra Slim Matte Glossy Blue</t>
  </si>
  <si>
    <t>Ultra Thin TPU Patterns</t>
  </si>
  <si>
    <t>Samsung Galaxy A7</t>
  </si>
  <si>
    <t>Hot Pattern Transparent Flowers</t>
  </si>
  <si>
    <t>Samsung Galaxy Alpha G850</t>
  </si>
  <si>
    <t>Hot Pattern Transparent Owls</t>
  </si>
  <si>
    <t>SLIM Helmet Hornet Silicone Yellow</t>
  </si>
  <si>
    <t>SLIM Helmet Hornet Silicone Orange</t>
  </si>
  <si>
    <t>SUM OF RECEIVED BUYING</t>
  </si>
  <si>
    <t>SUM OF SOLD</t>
  </si>
  <si>
    <t>SUM OF SOLD BUYING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</si>
</sst>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&quot;DD&quot;/&quot;YY&quot;"/>
  </numFmts>
  <fonts count="3">
    <font>
      <sz val="10"/>
      <color indexed="8"/>
      <name val="Arial"/>
    </font>
    <font>
      <sz val="13"/>
      <color indexed="8"/>
      <name val="Arial"/>
    </font>
    <font>
      <vertAlign val="superscript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horizontal="right" vertical="bottom"/>
    </xf>
    <xf numFmtId="49" fontId="0" fillId="2" borderId="4" applyNumberFormat="1" applyFont="1" applyFill="1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horizontal="right" vertical="bottom"/>
    </xf>
    <xf numFmtId="49" fontId="0" fillId="2" borderId="4" applyNumberFormat="1" applyFont="1" applyFill="1" applyBorder="1" applyAlignment="1" applyProtection="0">
      <alignment horizontal="left" vertical="bottom"/>
    </xf>
    <xf numFmtId="4" fontId="0" fillId="2" borderId="4" applyNumberFormat="1" applyFont="1" applyFill="1" applyBorder="1" applyAlignment="1" applyProtection="0">
      <alignment horizontal="right" vertical="bottom"/>
    </xf>
    <xf numFmtId="1" fontId="0" fillId="2" borderId="4" applyNumberFormat="1" applyFont="1" applyFill="1" applyBorder="1" applyAlignment="1" applyProtection="0">
      <alignment horizontal="right" vertical="bottom"/>
    </xf>
    <xf numFmtId="10" fontId="0" fillId="2" borderId="4" applyNumberFormat="1" applyFont="1" applyFill="1" applyBorder="1" applyAlignment="1" applyProtection="0">
      <alignment horizontal="right" vertical="bottom"/>
    </xf>
    <xf numFmtId="4" fontId="0" fillId="2" borderId="3" applyNumberFormat="1" applyFont="1" applyFill="1" applyBorder="1" applyAlignment="1" applyProtection="0">
      <alignment horizontal="right" vertical="bottom"/>
    </xf>
    <xf numFmtId="1" fontId="0" fillId="2" borderId="3" applyNumberFormat="1" applyFont="1" applyFill="1" applyBorder="1" applyAlignment="1" applyProtection="0">
      <alignment vertical="bottom"/>
    </xf>
    <xf numFmtId="59" fontId="0" fillId="2" borderId="3" applyNumberFormat="1" applyFont="1" applyFill="1" applyBorder="1" applyAlignment="1" applyProtection="0">
      <alignment horizontal="right" vertical="bottom"/>
    </xf>
    <xf numFmtId="49" fontId="0" fillId="2" borderId="3" applyNumberFormat="1" applyFont="1" applyFill="1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3" applyNumberFormat="1" applyFont="1" applyFill="1" applyBorder="1" applyAlignment="1" applyProtection="0">
      <alignment horizontal="left" vertical="bottom"/>
    </xf>
    <xf numFmtId="1" fontId="0" fillId="2" borderId="3" applyNumberFormat="1" applyFont="1" applyFill="1" applyBorder="1" applyAlignment="1" applyProtection="0">
      <alignment horizontal="right" vertical="bottom"/>
    </xf>
    <xf numFmtId="10" fontId="0" fillId="2" borderId="3" applyNumberFormat="1" applyFont="1" applyFill="1" applyBorder="1" applyAlignment="1" applyProtection="0">
      <alignment horizontal="right" vertical="bottom"/>
    </xf>
    <xf numFmtId="49" fontId="0" fillId="2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0"/>
  <sheetViews>
    <sheetView workbookViewId="0" showGridLines="0" defaultGridColor="1"/>
  </sheetViews>
  <sheetFormatPr defaultColWidth="10.8333" defaultRowHeight="12.8" customHeight="1" outlineLevelRow="0" outlineLevelCol="0"/>
  <cols>
    <col min="1" max="1" width="12.8516" style="1" customWidth="1"/>
    <col min="2" max="2" width="11.3516" style="1" customWidth="1"/>
    <col min="3" max="3" width="14.3516" style="1" customWidth="1"/>
    <col min="4" max="4" width="12.8516" style="1" customWidth="1"/>
    <col min="5" max="5" width="31.3516" style="1" customWidth="1"/>
    <col min="6" max="6" width="29.6719" style="1" customWidth="1"/>
    <col min="7" max="7" width="15.5" style="1" customWidth="1"/>
    <col min="8" max="8" width="15" style="1" customWidth="1"/>
    <col min="9" max="9" width="13.5" style="1" customWidth="1"/>
    <col min="10" max="10" width="11.5" style="1" customWidth="1"/>
    <col min="11" max="11" width="11.5" style="1" customWidth="1"/>
    <col min="12" max="12" width="11.5" style="1" customWidth="1"/>
    <col min="13" max="13" width="11.5" style="1" customWidth="1"/>
    <col min="14" max="14" width="11.5" style="1" customWidth="1"/>
    <col min="15" max="15" width="11.5" style="1" customWidth="1"/>
    <col min="16" max="16" width="11.5" style="1" customWidth="1"/>
    <col min="17" max="256" width="10.8516" style="1" customWidth="1"/>
  </cols>
  <sheetData>
    <row r="1" ht="13.65" customHeight="1">
      <c r="A1" t="s" s="2">
        <v>0</v>
      </c>
      <c r="B1" t="s" s="3">
        <v>1</v>
      </c>
      <c r="C1" t="s" s="2">
        <v>2</v>
      </c>
      <c r="D1" t="s" s="4">
        <v>3</v>
      </c>
      <c r="E1" t="s" s="4">
        <v>4</v>
      </c>
      <c r="F1" t="s" s="4">
        <v>5</v>
      </c>
      <c r="G1" t="s" s="2">
        <v>6</v>
      </c>
      <c r="H1" t="s" s="2">
        <v>7</v>
      </c>
      <c r="I1" t="s" s="2">
        <v>8</v>
      </c>
      <c r="J1" t="s" s="2">
        <v>9</v>
      </c>
      <c r="K1" s="5"/>
      <c r="L1" s="6"/>
      <c r="M1" s="6"/>
      <c r="N1" s="6"/>
      <c r="O1" s="6"/>
      <c r="P1" s="6"/>
    </row>
    <row r="2" ht="13.65" customHeight="1">
      <c r="A2" s="7">
        <f>DATE(2015,3,14)</f>
        <v>42077</v>
      </c>
      <c r="B2" t="s" s="8">
        <v>10</v>
      </c>
      <c r="C2" t="s" s="9">
        <v>10</v>
      </c>
      <c r="D2" t="s" s="10">
        <v>11</v>
      </c>
      <c r="E2" t="s" s="10">
        <v>12</v>
      </c>
      <c r="F2" t="s" s="10">
        <v>13</v>
      </c>
      <c r="G2" s="11">
        <v>3.13</v>
      </c>
      <c r="H2" s="12">
        <v>32</v>
      </c>
      <c r="I2" s="12">
        <f>H2-G2</f>
        <v>28.87</v>
      </c>
      <c r="J2" s="13">
        <f>I2/G2</f>
        <v>9.223642172523963</v>
      </c>
      <c r="K2" s="6"/>
      <c r="L2" s="6"/>
      <c r="M2" s="6"/>
      <c r="N2" s="6"/>
      <c r="O2" s="14">
        <v>9.07</v>
      </c>
      <c r="P2" s="15">
        <f>SUM(O2:O22)</f>
        <v>135.82</v>
      </c>
    </row>
    <row r="3" ht="13.65" customHeight="1">
      <c r="A3" s="16">
        <f t="shared" si="4" ref="A3:A4">DATE(2015,4,21)</f>
        <v>42115</v>
      </c>
      <c r="B3" t="s" s="17">
        <v>10</v>
      </c>
      <c r="C3" t="s" s="18">
        <v>10</v>
      </c>
      <c r="D3" t="s" s="19">
        <v>11</v>
      </c>
      <c r="E3" t="s" s="19">
        <v>14</v>
      </c>
      <c r="F3" t="s" s="19">
        <v>15</v>
      </c>
      <c r="G3" s="14">
        <v>7.35</v>
      </c>
      <c r="H3" s="20">
        <v>3</v>
      </c>
      <c r="I3" s="20">
        <f>H3-G3</f>
        <v>-4.35</v>
      </c>
      <c r="J3" s="21">
        <f>I3/G3</f>
        <v>-0.5918367346938775</v>
      </c>
      <c r="K3" s="6"/>
      <c r="L3" s="6"/>
      <c r="M3" s="6"/>
      <c r="N3" s="6"/>
      <c r="O3" s="14">
        <v>6.37</v>
      </c>
      <c r="P3" s="6"/>
    </row>
    <row r="4" ht="13.65" customHeight="1">
      <c r="A4" s="16">
        <f t="shared" si="4"/>
        <v>42115</v>
      </c>
      <c r="B4" t="s" s="17">
        <v>10</v>
      </c>
      <c r="C4" t="s" s="18">
        <v>10</v>
      </c>
      <c r="D4" t="s" s="19">
        <v>16</v>
      </c>
      <c r="E4" t="s" s="19">
        <v>17</v>
      </c>
      <c r="F4" t="s" s="19">
        <v>18</v>
      </c>
      <c r="G4" s="14">
        <v>6.62</v>
      </c>
      <c r="H4" s="20">
        <v>100</v>
      </c>
      <c r="I4" s="20">
        <f>H4-G4</f>
        <v>93.38</v>
      </c>
      <c r="J4" s="21">
        <f>I4/G4</f>
        <v>14.10574018126888</v>
      </c>
      <c r="K4" s="6"/>
      <c r="L4" s="6"/>
      <c r="M4" s="6"/>
      <c r="N4" s="6"/>
      <c r="O4" s="14">
        <v>5.39</v>
      </c>
      <c r="P4" s="6"/>
    </row>
    <row r="5" ht="13.65" customHeight="1">
      <c r="A5" s="16">
        <f t="shared" si="10" ref="A5:A24">DATE(2015,4,22)</f>
        <v>42116</v>
      </c>
      <c r="B5" t="s" s="17">
        <v>10</v>
      </c>
      <c r="C5" t="s" s="18">
        <v>10</v>
      </c>
      <c r="D5" t="s" s="19">
        <v>19</v>
      </c>
      <c r="E5" t="s" s="19">
        <v>20</v>
      </c>
      <c r="F5" t="s" s="19">
        <v>21</v>
      </c>
      <c r="G5" s="14">
        <v>10.29</v>
      </c>
      <c r="H5" s="20">
        <v>2</v>
      </c>
      <c r="I5" s="20">
        <f>H5-G5</f>
        <v>-8.289999999999999</v>
      </c>
      <c r="J5" s="21">
        <f>I5/G5</f>
        <v>-0.8056365403304179</v>
      </c>
      <c r="K5" s="6"/>
      <c r="L5" s="6"/>
      <c r="M5" s="6"/>
      <c r="N5" s="6"/>
      <c r="O5" s="14">
        <v>5.15</v>
      </c>
      <c r="P5" s="6"/>
    </row>
    <row r="6" ht="13.65" customHeight="1">
      <c r="A6" s="16">
        <f t="shared" si="10"/>
        <v>42116</v>
      </c>
      <c r="B6" t="s" s="17">
        <v>22</v>
      </c>
      <c r="C6" t="s" s="18">
        <v>23</v>
      </c>
      <c r="D6" t="s" s="19">
        <v>24</v>
      </c>
      <c r="E6" t="s" s="19">
        <v>25</v>
      </c>
      <c r="F6" t="s" s="19">
        <v>26</v>
      </c>
      <c r="G6" t="s" s="18">
        <v>23</v>
      </c>
      <c r="H6" t="s" s="18">
        <v>23</v>
      </c>
      <c r="I6" t="s" s="18">
        <v>23</v>
      </c>
      <c r="J6" t="s" s="18">
        <v>23</v>
      </c>
      <c r="K6" s="6"/>
      <c r="L6" s="6"/>
      <c r="M6" s="6"/>
      <c r="N6" s="6"/>
      <c r="O6" s="14">
        <v>7.6</v>
      </c>
      <c r="P6" s="6"/>
    </row>
    <row r="7" ht="13.65" customHeight="1">
      <c r="A7" s="16">
        <f t="shared" si="10"/>
        <v>42116</v>
      </c>
      <c r="B7" t="s" s="17">
        <v>10</v>
      </c>
      <c r="C7" t="s" s="18">
        <v>10</v>
      </c>
      <c r="D7" t="s" s="19">
        <v>19</v>
      </c>
      <c r="E7" t="s" s="19">
        <v>27</v>
      </c>
      <c r="F7" t="s" s="19">
        <v>28</v>
      </c>
      <c r="G7" s="14">
        <v>9.07</v>
      </c>
      <c r="H7" s="20">
        <v>6</v>
      </c>
      <c r="I7" s="20">
        <f>H7-G7</f>
        <v>-3.07</v>
      </c>
      <c r="J7" s="21">
        <f>I7/G7</f>
        <v>-0.3384785005512679</v>
      </c>
      <c r="K7" s="6"/>
      <c r="L7" s="6"/>
      <c r="M7" s="6"/>
      <c r="N7" s="6"/>
      <c r="O7" s="14">
        <v>9.800000000000001</v>
      </c>
      <c r="P7" s="6"/>
    </row>
    <row r="8" ht="13.65" customHeight="1">
      <c r="A8" s="16">
        <f t="shared" si="10"/>
        <v>42116</v>
      </c>
      <c r="B8" t="s" s="17">
        <v>10</v>
      </c>
      <c r="C8" t="s" s="18">
        <v>10</v>
      </c>
      <c r="D8" t="s" s="19">
        <v>19</v>
      </c>
      <c r="E8" t="s" s="19">
        <v>29</v>
      </c>
      <c r="F8" t="s" s="19">
        <v>30</v>
      </c>
      <c r="G8" s="14">
        <v>6.37</v>
      </c>
      <c r="H8" s="20">
        <v>40</v>
      </c>
      <c r="I8" s="20">
        <f>H8-G8</f>
        <v>33.63</v>
      </c>
      <c r="J8" s="21">
        <f>I8/G8</f>
        <v>5.279434850863423</v>
      </c>
      <c r="K8" s="6"/>
      <c r="L8" s="6"/>
      <c r="M8" s="6"/>
      <c r="N8" s="6"/>
      <c r="O8" s="14">
        <v>8.58</v>
      </c>
      <c r="P8" s="6"/>
    </row>
    <row r="9" ht="13.65" customHeight="1">
      <c r="A9" s="16">
        <f t="shared" si="10"/>
        <v>42116</v>
      </c>
      <c r="B9" t="s" s="17">
        <v>10</v>
      </c>
      <c r="C9" t="s" s="18">
        <v>10</v>
      </c>
      <c r="D9" t="s" s="19">
        <v>19</v>
      </c>
      <c r="E9" t="s" s="19">
        <v>31</v>
      </c>
      <c r="F9" t="s" s="19">
        <v>32</v>
      </c>
      <c r="G9" s="14">
        <v>5.39</v>
      </c>
      <c r="H9" s="20">
        <v>16</v>
      </c>
      <c r="I9" s="20">
        <f>H9-G9</f>
        <v>10.61</v>
      </c>
      <c r="J9" s="21">
        <f>I9/G9</f>
        <v>1.968460111317254</v>
      </c>
      <c r="K9" s="6"/>
      <c r="L9" s="6"/>
      <c r="M9" s="6"/>
      <c r="N9" s="6"/>
      <c r="O9" s="14">
        <v>7.6</v>
      </c>
      <c r="P9" s="6"/>
    </row>
    <row r="10" ht="13.65" customHeight="1">
      <c r="A10" s="16">
        <f t="shared" si="10"/>
        <v>42116</v>
      </c>
      <c r="B10" t="s" s="17">
        <v>10</v>
      </c>
      <c r="C10" t="s" s="18">
        <v>33</v>
      </c>
      <c r="D10" t="s" s="19">
        <v>19</v>
      </c>
      <c r="E10" t="s" s="19">
        <v>31</v>
      </c>
      <c r="F10" t="s" s="19">
        <v>34</v>
      </c>
      <c r="G10" s="14">
        <v>5.15</v>
      </c>
      <c r="H10" s="6"/>
      <c r="I10" s="6"/>
      <c r="J10" s="6"/>
      <c r="K10" s="6"/>
      <c r="L10" s="6"/>
      <c r="M10" s="6"/>
      <c r="N10" s="6"/>
      <c r="O10" s="14">
        <v>8.83</v>
      </c>
      <c r="P10" s="6"/>
    </row>
    <row r="11" ht="13.65" customHeight="1">
      <c r="A11" s="16">
        <f t="shared" si="10"/>
        <v>42116</v>
      </c>
      <c r="B11" t="s" s="17">
        <v>10</v>
      </c>
      <c r="C11" t="s" s="18">
        <v>10</v>
      </c>
      <c r="D11" t="s" s="19">
        <v>19</v>
      </c>
      <c r="E11" t="s" s="19">
        <v>35</v>
      </c>
      <c r="F11" t="s" s="19">
        <v>36</v>
      </c>
      <c r="G11" s="14">
        <v>8.58</v>
      </c>
      <c r="H11" s="20">
        <v>2</v>
      </c>
      <c r="I11" s="20">
        <f>H11-G11</f>
        <v>-6.58</v>
      </c>
      <c r="J11" s="21">
        <f>I11/G11</f>
        <v>-0.7668997668997669</v>
      </c>
      <c r="K11" s="6"/>
      <c r="L11" s="6"/>
      <c r="M11" s="6"/>
      <c r="N11" s="6"/>
      <c r="O11" s="14">
        <v>7.35</v>
      </c>
      <c r="P11" s="6"/>
    </row>
    <row r="12" ht="13.65" customHeight="1">
      <c r="A12" s="16">
        <f t="shared" si="10"/>
        <v>42116</v>
      </c>
      <c r="B12" t="s" s="17">
        <v>10</v>
      </c>
      <c r="C12" t="s" s="18">
        <v>10</v>
      </c>
      <c r="D12" t="s" s="22">
        <v>19</v>
      </c>
      <c r="E12" t="s" s="22">
        <v>37</v>
      </c>
      <c r="F12" t="s" s="22">
        <v>38</v>
      </c>
      <c r="G12" s="14">
        <v>8.58</v>
      </c>
      <c r="H12" s="20">
        <v>20</v>
      </c>
      <c r="I12" s="20">
        <f>H12-G12</f>
        <v>11.42</v>
      </c>
      <c r="J12" s="21">
        <f>I12/G12</f>
        <v>1.331002331002331</v>
      </c>
      <c r="K12" s="6"/>
      <c r="L12" s="6"/>
      <c r="M12" s="6"/>
      <c r="N12" s="6"/>
      <c r="O12" s="14">
        <v>6.35</v>
      </c>
      <c r="P12" s="6"/>
    </row>
    <row r="13" ht="13.65" customHeight="1">
      <c r="A13" s="16">
        <f t="shared" si="10"/>
        <v>42116</v>
      </c>
      <c r="B13" t="s" s="17">
        <v>10</v>
      </c>
      <c r="C13" s="6"/>
      <c r="D13" t="s" s="22">
        <v>19</v>
      </c>
      <c r="E13" t="s" s="22">
        <v>31</v>
      </c>
      <c r="F13" t="s" s="22">
        <v>39</v>
      </c>
      <c r="G13" s="14">
        <v>7.6</v>
      </c>
      <c r="H13" s="6"/>
      <c r="I13" s="6"/>
      <c r="J13" s="6"/>
      <c r="K13" s="6"/>
      <c r="L13" s="6"/>
      <c r="M13" s="6"/>
      <c r="N13" s="6"/>
      <c r="O13" s="14">
        <v>4.83</v>
      </c>
      <c r="P13" s="6"/>
    </row>
    <row r="14" ht="13.65" customHeight="1">
      <c r="A14" s="16">
        <f t="shared" si="10"/>
        <v>42116</v>
      </c>
      <c r="B14" t="s" s="17">
        <v>10</v>
      </c>
      <c r="C14" t="s" s="18">
        <v>33</v>
      </c>
      <c r="D14" t="s" s="22">
        <v>19</v>
      </c>
      <c r="E14" t="s" s="22">
        <v>31</v>
      </c>
      <c r="F14" t="s" s="22">
        <v>40</v>
      </c>
      <c r="G14" s="14">
        <v>9.800000000000001</v>
      </c>
      <c r="H14" s="6"/>
      <c r="I14" s="6"/>
      <c r="J14" s="6"/>
      <c r="K14" s="6"/>
      <c r="L14" s="6"/>
      <c r="M14" s="6"/>
      <c r="N14" s="6"/>
      <c r="O14" s="14">
        <v>3.68</v>
      </c>
      <c r="P14" s="6"/>
    </row>
    <row r="15" ht="13.65" customHeight="1">
      <c r="A15" s="16">
        <f t="shared" si="10"/>
        <v>42116</v>
      </c>
      <c r="B15" t="s" s="17">
        <v>10</v>
      </c>
      <c r="C15" t="s" s="18">
        <v>10</v>
      </c>
      <c r="D15" t="s" s="22">
        <v>19</v>
      </c>
      <c r="E15" t="s" s="22">
        <v>41</v>
      </c>
      <c r="F15" t="s" s="22">
        <v>42</v>
      </c>
      <c r="G15" s="14">
        <v>6.13</v>
      </c>
      <c r="H15" s="20">
        <v>1</v>
      </c>
      <c r="I15" s="20">
        <f>H15-G15</f>
        <v>-5.13</v>
      </c>
      <c r="J15" s="21">
        <f>I15/G15</f>
        <v>-0.8368678629690048</v>
      </c>
      <c r="K15" s="6"/>
      <c r="L15" s="6"/>
      <c r="M15" s="6"/>
      <c r="N15" s="6"/>
      <c r="O15" s="14">
        <v>5.06</v>
      </c>
      <c r="P15" s="6"/>
    </row>
    <row r="16" ht="13.65" customHeight="1">
      <c r="A16" s="16">
        <f t="shared" si="10"/>
        <v>42116</v>
      </c>
      <c r="B16" t="s" s="17">
        <v>10</v>
      </c>
      <c r="C16" t="s" s="18">
        <v>10</v>
      </c>
      <c r="D16" t="s" s="22">
        <v>19</v>
      </c>
      <c r="E16" t="s" s="22">
        <v>37</v>
      </c>
      <c r="F16" t="s" s="22">
        <v>43</v>
      </c>
      <c r="G16" s="14">
        <v>8.58</v>
      </c>
      <c r="H16" s="20">
        <v>50</v>
      </c>
      <c r="I16" s="20">
        <f>H16-G16</f>
        <v>41.42</v>
      </c>
      <c r="J16" s="21">
        <f>I16/G16</f>
        <v>4.827505827505828</v>
      </c>
      <c r="K16" s="6"/>
      <c r="L16" s="6"/>
      <c r="M16" s="6"/>
      <c r="N16" s="6"/>
      <c r="O16" s="14">
        <v>4.83</v>
      </c>
      <c r="P16" s="6"/>
    </row>
    <row r="17" ht="13.65" customHeight="1">
      <c r="A17" s="16">
        <f t="shared" si="10"/>
        <v>42116</v>
      </c>
      <c r="B17" t="s" s="17">
        <v>10</v>
      </c>
      <c r="C17" t="s" s="18">
        <v>10</v>
      </c>
      <c r="D17" t="s" s="22">
        <v>19</v>
      </c>
      <c r="E17" t="s" s="22">
        <v>44</v>
      </c>
      <c r="F17" t="s" s="22">
        <v>45</v>
      </c>
      <c r="G17" s="14">
        <v>1.47</v>
      </c>
      <c r="H17" s="20">
        <v>1</v>
      </c>
      <c r="I17" s="20">
        <f>H17-G17</f>
        <v>-0.47</v>
      </c>
      <c r="J17" s="21">
        <f>I17/G17</f>
        <v>-0.3197278911564626</v>
      </c>
      <c r="K17" s="6"/>
      <c r="L17" s="6"/>
      <c r="M17" s="6"/>
      <c r="N17" s="6"/>
      <c r="O17" s="14">
        <v>5.29</v>
      </c>
      <c r="P17" s="6"/>
    </row>
    <row r="18" ht="13.65" customHeight="1">
      <c r="A18" s="16">
        <f t="shared" si="10"/>
        <v>42116</v>
      </c>
      <c r="B18" t="s" s="17">
        <v>10</v>
      </c>
      <c r="C18" s="6"/>
      <c r="D18" t="s" s="22">
        <v>19</v>
      </c>
      <c r="E18" t="s" s="22">
        <v>35</v>
      </c>
      <c r="F18" t="s" s="22">
        <v>46</v>
      </c>
      <c r="G18" s="14">
        <v>7.6</v>
      </c>
      <c r="H18" s="6"/>
      <c r="I18" s="6"/>
      <c r="J18" s="6"/>
      <c r="K18" s="6"/>
      <c r="L18" s="6"/>
      <c r="M18" s="6"/>
      <c r="N18" s="6"/>
      <c r="O18" s="14">
        <v>4.84</v>
      </c>
      <c r="P18" s="6"/>
    </row>
    <row r="19" ht="13.65" customHeight="1">
      <c r="A19" s="16">
        <f t="shared" si="10"/>
        <v>42116</v>
      </c>
      <c r="B19" t="s" s="17">
        <v>10</v>
      </c>
      <c r="C19" t="s" s="18">
        <v>10</v>
      </c>
      <c r="D19" t="s" s="22">
        <v>19</v>
      </c>
      <c r="E19" t="s" s="22">
        <v>47</v>
      </c>
      <c r="F19" t="s" s="22">
        <v>48</v>
      </c>
      <c r="G19" s="14">
        <v>4.9</v>
      </c>
      <c r="H19" s="20">
        <v>3</v>
      </c>
      <c r="I19" s="20">
        <f>H19-G19</f>
        <v>-1.9</v>
      </c>
      <c r="J19" s="21">
        <f>I19/G19</f>
        <v>-0.3877551020408164</v>
      </c>
      <c r="K19" s="6"/>
      <c r="L19" s="6"/>
      <c r="M19" s="6"/>
      <c r="N19" s="6"/>
      <c r="O19" s="14">
        <v>4.6</v>
      </c>
      <c r="P19" s="6"/>
    </row>
    <row r="20" ht="13.65" customHeight="1">
      <c r="A20" s="16">
        <f t="shared" si="10"/>
        <v>42116</v>
      </c>
      <c r="B20" t="s" s="17">
        <v>10</v>
      </c>
      <c r="C20" t="s" s="18">
        <v>10</v>
      </c>
      <c r="D20" t="s" s="22">
        <v>19</v>
      </c>
      <c r="E20" t="s" s="22">
        <v>49</v>
      </c>
      <c r="F20" t="s" s="22">
        <v>45</v>
      </c>
      <c r="G20" s="14">
        <v>3.92</v>
      </c>
      <c r="H20" s="20">
        <v>7.8</v>
      </c>
      <c r="I20" s="20">
        <f>H20-G20</f>
        <v>3.88</v>
      </c>
      <c r="J20" s="21">
        <f>I20/G20</f>
        <v>0.9897959183673469</v>
      </c>
      <c r="K20" s="6"/>
      <c r="L20" s="6"/>
      <c r="M20" s="6"/>
      <c r="N20" s="6"/>
      <c r="O20" s="14">
        <v>4.83</v>
      </c>
      <c r="P20" s="6"/>
    </row>
    <row r="21" ht="13.65" customHeight="1">
      <c r="A21" s="16">
        <f t="shared" si="10"/>
        <v>42116</v>
      </c>
      <c r="B21" t="s" s="17">
        <v>10</v>
      </c>
      <c r="C21" t="s" s="18">
        <v>10</v>
      </c>
      <c r="D21" t="s" s="22">
        <v>19</v>
      </c>
      <c r="E21" t="s" s="22">
        <v>50</v>
      </c>
      <c r="F21" t="s" s="22">
        <v>51</v>
      </c>
      <c r="G21" s="14">
        <v>6.37</v>
      </c>
      <c r="H21" s="20">
        <v>4</v>
      </c>
      <c r="I21" s="20">
        <f>H21-G21</f>
        <v>-2.37</v>
      </c>
      <c r="J21" s="21">
        <f>I21/G21</f>
        <v>-0.3720565149136578</v>
      </c>
      <c r="K21" s="6"/>
      <c r="L21" s="6"/>
      <c r="M21" s="6"/>
      <c r="N21" s="6"/>
      <c r="O21" s="14">
        <v>7.19</v>
      </c>
      <c r="P21" s="6"/>
    </row>
    <row r="22" ht="13.65" customHeight="1">
      <c r="A22" s="16">
        <f t="shared" si="10"/>
        <v>42116</v>
      </c>
      <c r="B22" t="s" s="17">
        <v>10</v>
      </c>
      <c r="C22" t="s" s="18">
        <v>10</v>
      </c>
      <c r="D22" t="s" s="22">
        <v>19</v>
      </c>
      <c r="E22" t="s" s="22">
        <v>20</v>
      </c>
      <c r="F22" t="s" s="22">
        <v>52</v>
      </c>
      <c r="G22" s="14">
        <v>8.83</v>
      </c>
      <c r="H22" s="20">
        <v>4.5</v>
      </c>
      <c r="I22" s="20">
        <f>H22-G22</f>
        <v>-4.33</v>
      </c>
      <c r="J22" s="21">
        <f>I22/G22</f>
        <v>-0.4903737259343148</v>
      </c>
      <c r="K22" s="6"/>
      <c r="L22" s="6"/>
      <c r="M22" s="6"/>
      <c r="N22" s="6"/>
      <c r="O22" s="14">
        <v>8.58</v>
      </c>
      <c r="P22" s="6"/>
    </row>
    <row r="23" ht="13.65" customHeight="1">
      <c r="A23" s="16">
        <f t="shared" si="10"/>
        <v>42116</v>
      </c>
      <c r="B23" t="s" s="17">
        <v>10</v>
      </c>
      <c r="C23" t="s" s="18">
        <v>10</v>
      </c>
      <c r="D23" t="s" s="22">
        <v>11</v>
      </c>
      <c r="E23" t="s" s="22">
        <v>29</v>
      </c>
      <c r="F23" t="s" s="22">
        <v>53</v>
      </c>
      <c r="G23" s="14">
        <v>7.35</v>
      </c>
      <c r="H23" s="20">
        <v>40</v>
      </c>
      <c r="I23" s="20">
        <f>H23-G23</f>
        <v>32.65</v>
      </c>
      <c r="J23" s="21">
        <f>I23/G23</f>
        <v>4.442176870748299</v>
      </c>
      <c r="K23" s="6"/>
      <c r="L23" s="6"/>
      <c r="M23" s="6"/>
      <c r="N23" s="6"/>
      <c r="O23" s="6"/>
      <c r="P23" s="6"/>
    </row>
    <row r="24" ht="13.65" customHeight="1">
      <c r="A24" s="16">
        <f t="shared" si="10"/>
        <v>42116</v>
      </c>
      <c r="B24" t="s" s="17">
        <v>10</v>
      </c>
      <c r="C24" t="s" s="18">
        <v>10</v>
      </c>
      <c r="D24" t="s" s="22">
        <v>19</v>
      </c>
      <c r="E24" t="s" s="22">
        <v>54</v>
      </c>
      <c r="F24" t="s" s="22">
        <v>55</v>
      </c>
      <c r="G24" s="14">
        <v>2.3</v>
      </c>
      <c r="H24" s="20">
        <v>4.58</v>
      </c>
      <c r="I24" s="20">
        <f>H24-G24</f>
        <v>2.28</v>
      </c>
      <c r="J24" s="21">
        <f>I24/G24</f>
        <v>0.9913043478260871</v>
      </c>
      <c r="K24" s="6"/>
      <c r="L24" s="6"/>
      <c r="M24" s="6"/>
      <c r="N24" s="6"/>
      <c r="O24" s="6"/>
      <c r="P24" s="6"/>
    </row>
    <row r="25" ht="13.65" customHeight="1">
      <c r="A25" s="16">
        <f t="shared" si="60" ref="A25:A27">DATE(2015,4,23)</f>
        <v>42117</v>
      </c>
      <c r="B25" t="s" s="17">
        <v>22</v>
      </c>
      <c r="C25" t="s" s="18">
        <v>23</v>
      </c>
      <c r="D25" t="s" s="22">
        <v>11</v>
      </c>
      <c r="E25" t="s" s="22">
        <v>29</v>
      </c>
      <c r="F25" t="s" s="22">
        <v>56</v>
      </c>
      <c r="G25" t="s" s="18">
        <v>23</v>
      </c>
      <c r="H25" t="s" s="18">
        <v>23</v>
      </c>
      <c r="I25" t="s" s="18">
        <v>23</v>
      </c>
      <c r="J25" t="s" s="18">
        <v>23</v>
      </c>
      <c r="K25" s="6"/>
      <c r="L25" s="6"/>
      <c r="M25" s="6"/>
      <c r="N25" s="6"/>
      <c r="O25" s="6"/>
      <c r="P25" s="6"/>
    </row>
    <row r="26" ht="13.65" customHeight="1">
      <c r="A26" s="16">
        <f t="shared" si="60"/>
        <v>42117</v>
      </c>
      <c r="B26" t="s" s="17">
        <v>22</v>
      </c>
      <c r="C26" t="s" s="18">
        <v>23</v>
      </c>
      <c r="D26" t="s" s="22">
        <v>11</v>
      </c>
      <c r="E26" t="s" s="22">
        <v>29</v>
      </c>
      <c r="F26" t="s" s="22">
        <v>57</v>
      </c>
      <c r="G26" t="s" s="18">
        <v>23</v>
      </c>
      <c r="H26" t="s" s="18">
        <v>23</v>
      </c>
      <c r="I26" t="s" s="18">
        <v>23</v>
      </c>
      <c r="J26" t="s" s="18">
        <v>23</v>
      </c>
      <c r="K26" s="6"/>
      <c r="L26" s="6"/>
      <c r="M26" s="6"/>
      <c r="N26" s="6"/>
      <c r="O26" s="6"/>
      <c r="P26" s="6"/>
    </row>
    <row r="27" ht="13.65" customHeight="1">
      <c r="A27" s="16">
        <f t="shared" si="60"/>
        <v>42117</v>
      </c>
      <c r="B27" t="s" s="17">
        <v>10</v>
      </c>
      <c r="C27" t="s" s="18">
        <v>10</v>
      </c>
      <c r="D27" t="s" s="19">
        <v>16</v>
      </c>
      <c r="E27" t="s" s="19">
        <v>17</v>
      </c>
      <c r="F27" t="s" s="19">
        <v>18</v>
      </c>
      <c r="G27" s="14">
        <v>11.76</v>
      </c>
      <c r="H27" s="20">
        <v>96</v>
      </c>
      <c r="I27" s="20">
        <f>H27-G27</f>
        <v>84.23999999999999</v>
      </c>
      <c r="J27" s="21">
        <f>I27/G27</f>
        <v>7.163265306122448</v>
      </c>
      <c r="K27" s="6"/>
      <c r="L27" s="6"/>
      <c r="M27" s="6"/>
      <c r="N27" s="6"/>
      <c r="O27" s="6"/>
      <c r="P27" s="6"/>
    </row>
    <row r="28" ht="13.65" customHeight="1">
      <c r="A28" s="16">
        <f t="shared" si="65" ref="A28:A35">DATE(2015,4,24)</f>
        <v>42118</v>
      </c>
      <c r="B28" t="s" s="17">
        <v>10</v>
      </c>
      <c r="C28" t="s" s="18">
        <v>10</v>
      </c>
      <c r="D28" t="s" s="22">
        <v>19</v>
      </c>
      <c r="E28" t="s" s="22">
        <v>58</v>
      </c>
      <c r="F28" t="s" s="22">
        <v>59</v>
      </c>
      <c r="G28" s="14">
        <v>7.06</v>
      </c>
      <c r="H28" s="20">
        <v>18.8</v>
      </c>
      <c r="I28" s="20">
        <f>H28-G28</f>
        <v>11.74</v>
      </c>
      <c r="J28" s="21">
        <f>I28/G28</f>
        <v>1.662889518413598</v>
      </c>
      <c r="K28" s="6"/>
      <c r="L28" s="6"/>
      <c r="M28" s="6"/>
      <c r="N28" s="6"/>
      <c r="O28" s="6"/>
      <c r="P28" s="6"/>
    </row>
    <row r="29" ht="13.65" customHeight="1">
      <c r="A29" s="16">
        <f t="shared" si="65"/>
        <v>42118</v>
      </c>
      <c r="B29" t="s" s="17">
        <v>22</v>
      </c>
      <c r="C29" t="s" s="18">
        <v>23</v>
      </c>
      <c r="D29" t="s" s="22">
        <v>19</v>
      </c>
      <c r="E29" t="s" s="22">
        <v>35</v>
      </c>
      <c r="F29" t="s" s="22">
        <v>60</v>
      </c>
      <c r="G29" t="s" s="18">
        <v>23</v>
      </c>
      <c r="H29" t="s" s="18">
        <v>23</v>
      </c>
      <c r="I29" t="s" s="18">
        <v>23</v>
      </c>
      <c r="J29" t="s" s="18">
        <v>23</v>
      </c>
      <c r="K29" s="6"/>
      <c r="L29" s="6"/>
      <c r="M29" s="6"/>
      <c r="N29" s="6"/>
      <c r="O29" s="6"/>
      <c r="P29" s="6"/>
    </row>
    <row r="30" ht="13.65" customHeight="1">
      <c r="A30" s="16">
        <f t="shared" si="65"/>
        <v>42118</v>
      </c>
      <c r="B30" t="s" s="17">
        <v>22</v>
      </c>
      <c r="C30" t="s" s="18">
        <v>23</v>
      </c>
      <c r="D30" t="s" s="22">
        <v>11</v>
      </c>
      <c r="E30" t="s" s="22">
        <v>29</v>
      </c>
      <c r="F30" t="s" s="22">
        <v>57</v>
      </c>
      <c r="G30" t="s" s="18">
        <v>23</v>
      </c>
      <c r="H30" t="s" s="18">
        <v>23</v>
      </c>
      <c r="I30" t="s" s="18">
        <v>23</v>
      </c>
      <c r="J30" t="s" s="18">
        <v>23</v>
      </c>
      <c r="K30" s="6"/>
      <c r="L30" s="6"/>
      <c r="M30" s="6"/>
      <c r="N30" s="6"/>
      <c r="O30" s="6"/>
      <c r="P30" s="6"/>
    </row>
    <row r="31" ht="13.65" customHeight="1">
      <c r="A31" s="16">
        <f t="shared" si="65"/>
        <v>42118</v>
      </c>
      <c r="B31" t="s" s="17">
        <v>10</v>
      </c>
      <c r="C31" t="s" s="18">
        <v>10</v>
      </c>
      <c r="D31" t="s" s="22">
        <v>19</v>
      </c>
      <c r="E31" t="s" s="22">
        <v>61</v>
      </c>
      <c r="F31" t="s" s="22">
        <v>62</v>
      </c>
      <c r="G31" s="14">
        <v>7.06</v>
      </c>
      <c r="H31" s="20">
        <v>1</v>
      </c>
      <c r="I31" s="20">
        <f>H31-G31</f>
        <v>-6.06</v>
      </c>
      <c r="J31" s="21">
        <f>I31/G31</f>
        <v>-0.858356940509915</v>
      </c>
      <c r="K31" s="6"/>
      <c r="L31" s="6"/>
      <c r="M31" s="6"/>
      <c r="N31" s="6"/>
      <c r="O31" s="6"/>
      <c r="P31" s="6"/>
    </row>
    <row r="32" ht="13.65" customHeight="1">
      <c r="A32" s="16">
        <f t="shared" si="65"/>
        <v>42118</v>
      </c>
      <c r="B32" t="s" s="17">
        <v>22</v>
      </c>
      <c r="C32" t="s" s="18">
        <v>23</v>
      </c>
      <c r="D32" t="s" s="22">
        <v>11</v>
      </c>
      <c r="E32" t="s" s="22">
        <v>49</v>
      </c>
      <c r="F32" t="s" s="22">
        <v>63</v>
      </c>
      <c r="G32" t="s" s="18">
        <v>23</v>
      </c>
      <c r="H32" t="s" s="18">
        <v>23</v>
      </c>
      <c r="I32" t="s" s="18">
        <v>23</v>
      </c>
      <c r="J32" t="s" s="18">
        <v>23</v>
      </c>
      <c r="K32" s="6"/>
      <c r="L32" s="6"/>
      <c r="M32" s="6"/>
      <c r="N32" s="6"/>
      <c r="O32" s="6"/>
      <c r="P32" s="6"/>
    </row>
    <row r="33" ht="13.65" customHeight="1">
      <c r="A33" s="16">
        <f t="shared" si="65"/>
        <v>42118</v>
      </c>
      <c r="B33" t="s" s="17">
        <v>22</v>
      </c>
      <c r="C33" t="s" s="18">
        <v>23</v>
      </c>
      <c r="D33" t="s" s="22">
        <v>19</v>
      </c>
      <c r="E33" t="s" s="22">
        <v>35</v>
      </c>
      <c r="F33" t="s" s="22">
        <v>64</v>
      </c>
      <c r="G33" t="s" s="18">
        <v>23</v>
      </c>
      <c r="H33" t="s" s="18">
        <v>23</v>
      </c>
      <c r="I33" t="s" s="18">
        <v>23</v>
      </c>
      <c r="J33" t="s" s="18">
        <v>23</v>
      </c>
      <c r="K33" s="6"/>
      <c r="L33" s="6"/>
      <c r="M33" s="6"/>
      <c r="N33" s="6"/>
      <c r="O33" s="6"/>
      <c r="P33" s="6"/>
    </row>
    <row r="34" ht="13.65" customHeight="1">
      <c r="A34" s="16">
        <f t="shared" si="65"/>
        <v>42118</v>
      </c>
      <c r="B34" t="s" s="17">
        <v>22</v>
      </c>
      <c r="C34" t="s" s="18">
        <v>23</v>
      </c>
      <c r="D34" t="s" s="22">
        <v>11</v>
      </c>
      <c r="E34" t="s" s="22">
        <v>41</v>
      </c>
      <c r="F34" t="s" s="22">
        <v>65</v>
      </c>
      <c r="G34" t="s" s="18">
        <v>23</v>
      </c>
      <c r="H34" t="s" s="18">
        <v>23</v>
      </c>
      <c r="I34" t="s" s="18">
        <v>23</v>
      </c>
      <c r="J34" t="s" s="18">
        <v>23</v>
      </c>
      <c r="K34" s="6"/>
      <c r="L34" s="6"/>
      <c r="M34" s="6"/>
      <c r="N34" s="6"/>
      <c r="O34" s="6"/>
      <c r="P34" s="6"/>
    </row>
    <row r="35" ht="13.65" customHeight="1">
      <c r="A35" s="16">
        <f t="shared" si="65"/>
        <v>42118</v>
      </c>
      <c r="B35" t="s" s="17">
        <v>10</v>
      </c>
      <c r="C35" t="s" s="18">
        <v>10</v>
      </c>
      <c r="D35" t="s" s="22">
        <v>19</v>
      </c>
      <c r="E35" t="s" s="22">
        <v>58</v>
      </c>
      <c r="F35" t="s" s="22">
        <v>66</v>
      </c>
      <c r="G35" s="14">
        <v>3.77</v>
      </c>
      <c r="H35" s="20">
        <v>12.5</v>
      </c>
      <c r="I35" s="20">
        <f>H35-G35</f>
        <v>8.73</v>
      </c>
      <c r="J35" s="21">
        <f>I35/G35</f>
        <v>2.315649867374006</v>
      </c>
      <c r="K35" s="6"/>
      <c r="L35" s="6"/>
      <c r="M35" s="6"/>
      <c r="N35" s="6"/>
      <c r="O35" s="6"/>
      <c r="P35" s="6"/>
    </row>
    <row r="36" ht="13.65" customHeight="1">
      <c r="A36" s="16">
        <f t="shared" si="79" ref="A36:A49">DATE(2015,4,25)</f>
        <v>42119</v>
      </c>
      <c r="B36" t="s" s="17">
        <v>10</v>
      </c>
      <c r="C36" t="s" s="18">
        <v>10</v>
      </c>
      <c r="D36" t="s" s="22">
        <v>24</v>
      </c>
      <c r="E36" t="s" s="22">
        <v>67</v>
      </c>
      <c r="F36" t="s" s="22">
        <v>68</v>
      </c>
      <c r="G36" s="14">
        <v>1.08</v>
      </c>
      <c r="H36" s="20">
        <v>4.58</v>
      </c>
      <c r="I36" s="20">
        <f>H36-G36</f>
        <v>3.5</v>
      </c>
      <c r="J36" s="21">
        <f>I36/G36</f>
        <v>3.24074074074074</v>
      </c>
      <c r="K36" s="6"/>
      <c r="L36" s="6"/>
      <c r="M36" s="6"/>
      <c r="N36" s="6"/>
      <c r="O36" s="6"/>
      <c r="P36" s="6"/>
    </row>
    <row r="37" ht="13.65" customHeight="1">
      <c r="A37" s="16">
        <f t="shared" si="79"/>
        <v>42119</v>
      </c>
      <c r="B37" t="s" s="17">
        <v>10</v>
      </c>
      <c r="C37" s="6"/>
      <c r="D37" t="s" s="22">
        <v>19</v>
      </c>
      <c r="E37" t="s" s="22">
        <v>58</v>
      </c>
      <c r="F37" t="s" s="22">
        <v>69</v>
      </c>
      <c r="G37" s="14">
        <v>8.24</v>
      </c>
      <c r="H37" s="6"/>
      <c r="I37" s="6"/>
      <c r="J37" s="6"/>
      <c r="K37" s="6"/>
      <c r="L37" s="6"/>
      <c r="M37" s="6"/>
      <c r="N37" s="6"/>
      <c r="O37" s="6"/>
      <c r="P37" s="6"/>
    </row>
    <row r="38" ht="13.65" customHeight="1">
      <c r="A38" s="16">
        <f t="shared" si="79"/>
        <v>42119</v>
      </c>
      <c r="B38" t="s" s="17">
        <v>22</v>
      </c>
      <c r="C38" t="s" s="18">
        <v>23</v>
      </c>
      <c r="D38" t="s" s="22">
        <v>11</v>
      </c>
      <c r="E38" t="s" s="22">
        <v>29</v>
      </c>
      <c r="F38" t="s" s="22">
        <v>70</v>
      </c>
      <c r="G38" t="s" s="18">
        <v>23</v>
      </c>
      <c r="H38" t="s" s="18">
        <v>23</v>
      </c>
      <c r="I38" t="s" s="18">
        <v>23</v>
      </c>
      <c r="J38" t="s" s="18">
        <v>23</v>
      </c>
      <c r="K38" s="6"/>
      <c r="L38" s="6"/>
      <c r="M38" s="6"/>
      <c r="N38" s="6"/>
      <c r="O38" s="6"/>
      <c r="P38" s="6"/>
    </row>
    <row r="39" ht="13.65" customHeight="1">
      <c r="A39" s="16">
        <f t="shared" si="79"/>
        <v>42119</v>
      </c>
      <c r="B39" t="s" s="17">
        <v>10</v>
      </c>
      <c r="C39" s="6"/>
      <c r="D39" t="s" s="22">
        <v>19</v>
      </c>
      <c r="E39" t="s" s="22">
        <v>71</v>
      </c>
      <c r="F39" t="s" s="22">
        <v>72</v>
      </c>
      <c r="G39" s="14">
        <v>7.3</v>
      </c>
      <c r="H39" s="6"/>
      <c r="I39" s="6"/>
      <c r="J39" s="6"/>
      <c r="K39" s="6"/>
      <c r="L39" s="6"/>
      <c r="M39" s="6"/>
      <c r="N39" s="6"/>
      <c r="O39" s="6"/>
      <c r="P39" s="6"/>
    </row>
    <row r="40" ht="13.65" customHeight="1">
      <c r="A40" s="16">
        <f t="shared" si="79"/>
        <v>42119</v>
      </c>
      <c r="B40" t="s" s="17">
        <v>22</v>
      </c>
      <c r="C40" t="s" s="18">
        <v>23</v>
      </c>
      <c r="D40" t="s" s="22">
        <v>11</v>
      </c>
      <c r="E40" t="s" s="22">
        <v>14</v>
      </c>
      <c r="F40" t="s" s="22">
        <v>73</v>
      </c>
      <c r="G40" s="14">
        <v>4.71</v>
      </c>
      <c r="H40" t="s" s="18">
        <v>23</v>
      </c>
      <c r="I40" t="s" s="18">
        <v>23</v>
      </c>
      <c r="J40" t="s" s="18">
        <v>23</v>
      </c>
      <c r="K40" s="6"/>
      <c r="L40" s="6"/>
      <c r="M40" s="6"/>
      <c r="N40" s="6"/>
      <c r="O40" s="6"/>
      <c r="P40" s="6"/>
    </row>
    <row r="41" ht="13.65" customHeight="1">
      <c r="A41" s="16">
        <f t="shared" si="79"/>
        <v>42119</v>
      </c>
      <c r="B41" t="s" s="17">
        <v>10</v>
      </c>
      <c r="C41" t="s" s="18">
        <v>10</v>
      </c>
      <c r="D41" t="s" s="22">
        <v>19</v>
      </c>
      <c r="E41" t="s" s="22">
        <v>35</v>
      </c>
      <c r="F41" t="s" s="22">
        <v>36</v>
      </c>
      <c r="G41" s="14">
        <v>7.06</v>
      </c>
      <c r="H41" s="20">
        <v>2</v>
      </c>
      <c r="I41" s="20">
        <f>H41-G41</f>
        <v>-5.06</v>
      </c>
      <c r="J41" s="21">
        <f>I41/G41</f>
        <v>-0.71671388101983</v>
      </c>
      <c r="K41" s="6"/>
      <c r="L41" s="6"/>
      <c r="M41" s="6"/>
      <c r="N41" s="6"/>
      <c r="O41" s="6"/>
      <c r="P41" s="6"/>
    </row>
    <row r="42" ht="13.65" customHeight="1">
      <c r="A42" s="16">
        <f t="shared" si="79"/>
        <v>42119</v>
      </c>
      <c r="B42" t="s" s="17">
        <v>22</v>
      </c>
      <c r="C42" t="s" s="18">
        <v>23</v>
      </c>
      <c r="D42" t="s" s="22">
        <v>11</v>
      </c>
      <c r="E42" t="s" s="22">
        <v>74</v>
      </c>
      <c r="F42" t="s" s="22">
        <v>75</v>
      </c>
      <c r="G42" t="s" s="18">
        <v>23</v>
      </c>
      <c r="H42" t="s" s="18">
        <v>23</v>
      </c>
      <c r="I42" t="s" s="18">
        <v>23</v>
      </c>
      <c r="J42" t="s" s="18">
        <v>23</v>
      </c>
      <c r="K42" s="6"/>
      <c r="L42" s="6"/>
      <c r="M42" s="6"/>
      <c r="N42" s="6"/>
      <c r="O42" s="6"/>
      <c r="P42" s="6"/>
    </row>
    <row r="43" ht="13.65" customHeight="1">
      <c r="A43" s="16">
        <f t="shared" si="79"/>
        <v>42119</v>
      </c>
      <c r="B43" t="s" s="17">
        <v>10</v>
      </c>
      <c r="C43" t="s" s="18">
        <v>10</v>
      </c>
      <c r="D43" t="s" s="22">
        <v>24</v>
      </c>
      <c r="E43" t="s" s="22">
        <v>35</v>
      </c>
      <c r="F43" t="s" s="22">
        <v>76</v>
      </c>
      <c r="G43" s="14">
        <v>6.24</v>
      </c>
      <c r="H43" s="20">
        <v>100</v>
      </c>
      <c r="I43" s="20">
        <f>H43-G43</f>
        <v>93.76000000000001</v>
      </c>
      <c r="J43" s="21">
        <f>I43/G43</f>
        <v>15.02564102564103</v>
      </c>
      <c r="K43" s="6"/>
      <c r="L43" s="6"/>
      <c r="M43" s="6"/>
      <c r="N43" s="6"/>
      <c r="O43" s="6"/>
      <c r="P43" s="6"/>
    </row>
    <row r="44" ht="13.65" customHeight="1">
      <c r="A44" s="16">
        <f t="shared" si="79"/>
        <v>42119</v>
      </c>
      <c r="B44" t="s" s="17">
        <v>10</v>
      </c>
      <c r="C44" s="6"/>
      <c r="D44" t="s" s="22">
        <v>19</v>
      </c>
      <c r="E44" t="s" s="22">
        <v>77</v>
      </c>
      <c r="F44" t="s" s="22">
        <v>78</v>
      </c>
      <c r="G44" s="14">
        <v>8.24</v>
      </c>
      <c r="H44" s="6"/>
      <c r="I44" s="6"/>
      <c r="J44" s="6"/>
      <c r="K44" s="6"/>
      <c r="L44" s="6"/>
      <c r="M44" s="6"/>
      <c r="N44" s="6"/>
      <c r="O44" s="6"/>
      <c r="P44" s="6"/>
    </row>
    <row r="45" ht="13.65" customHeight="1">
      <c r="A45" s="16">
        <f t="shared" si="79"/>
        <v>42119</v>
      </c>
      <c r="B45" t="s" s="17">
        <v>10</v>
      </c>
      <c r="C45" s="6"/>
      <c r="D45" t="s" s="22">
        <v>19</v>
      </c>
      <c r="E45" t="s" s="22">
        <v>79</v>
      </c>
      <c r="F45" t="s" s="22">
        <v>48</v>
      </c>
      <c r="G45" s="14">
        <v>2.58</v>
      </c>
      <c r="H45" s="6"/>
      <c r="I45" s="6"/>
      <c r="J45" s="6"/>
      <c r="K45" s="6"/>
      <c r="L45" s="6"/>
      <c r="M45" s="6"/>
      <c r="N45" s="6"/>
      <c r="O45" s="6"/>
      <c r="P45" s="6"/>
    </row>
    <row r="46" ht="13.65" customHeight="1">
      <c r="A46" s="16">
        <f t="shared" si="79"/>
        <v>42119</v>
      </c>
      <c r="B46" t="s" s="17">
        <v>22</v>
      </c>
      <c r="C46" t="s" s="18">
        <v>23</v>
      </c>
      <c r="D46" t="s" s="22">
        <v>11</v>
      </c>
      <c r="E46" t="s" s="22">
        <v>14</v>
      </c>
      <c r="F46" t="s" s="22">
        <v>80</v>
      </c>
      <c r="G46" t="s" s="18">
        <v>23</v>
      </c>
      <c r="H46" t="s" s="18">
        <v>23</v>
      </c>
      <c r="I46" t="s" s="18">
        <v>23</v>
      </c>
      <c r="J46" t="s" s="18">
        <v>23</v>
      </c>
      <c r="K46" s="6"/>
      <c r="L46" s="6"/>
      <c r="M46" s="6"/>
      <c r="N46" s="6"/>
      <c r="O46" s="6"/>
      <c r="P46" s="6"/>
    </row>
    <row r="47" ht="13.65" customHeight="1">
      <c r="A47" s="16">
        <f t="shared" si="79"/>
        <v>42119</v>
      </c>
      <c r="B47" t="s" s="17">
        <v>22</v>
      </c>
      <c r="C47" t="s" s="18">
        <v>23</v>
      </c>
      <c r="D47" t="s" s="22">
        <v>11</v>
      </c>
      <c r="E47" t="s" s="22">
        <v>41</v>
      </c>
      <c r="F47" t="s" s="22">
        <v>81</v>
      </c>
      <c r="G47" t="s" s="18">
        <v>23</v>
      </c>
      <c r="H47" t="s" s="18">
        <v>23</v>
      </c>
      <c r="I47" t="s" s="18">
        <v>23</v>
      </c>
      <c r="J47" t="s" s="18">
        <v>23</v>
      </c>
      <c r="K47" s="6"/>
      <c r="L47" s="6"/>
      <c r="M47" s="6"/>
      <c r="N47" s="6"/>
      <c r="O47" s="6"/>
      <c r="P47" s="6"/>
    </row>
    <row r="48" ht="13.65" customHeight="1">
      <c r="A48" s="16">
        <f t="shared" si="79"/>
        <v>42119</v>
      </c>
      <c r="B48" t="s" s="17">
        <v>22</v>
      </c>
      <c r="C48" t="s" s="18">
        <v>23</v>
      </c>
      <c r="D48" t="s" s="22">
        <v>82</v>
      </c>
      <c r="E48" t="s" s="22">
        <v>83</v>
      </c>
      <c r="F48" t="s" s="22">
        <v>84</v>
      </c>
      <c r="G48" t="s" s="18">
        <v>23</v>
      </c>
      <c r="H48" t="s" s="18">
        <v>23</v>
      </c>
      <c r="I48" t="s" s="18">
        <v>23</v>
      </c>
      <c r="J48" t="s" s="18">
        <v>23</v>
      </c>
      <c r="K48" s="6"/>
      <c r="L48" s="6"/>
      <c r="M48" s="6"/>
      <c r="N48" s="6"/>
      <c r="O48" s="6"/>
      <c r="P48" s="6"/>
    </row>
    <row r="49" ht="13.65" customHeight="1">
      <c r="A49" s="16">
        <f t="shared" si="79"/>
        <v>42119</v>
      </c>
      <c r="B49" t="s" s="17">
        <v>10</v>
      </c>
      <c r="C49" t="s" s="18">
        <v>10</v>
      </c>
      <c r="D49" t="s" s="22">
        <v>19</v>
      </c>
      <c r="E49" t="s" s="22">
        <v>85</v>
      </c>
      <c r="F49" t="s" s="22">
        <v>86</v>
      </c>
      <c r="G49" s="14">
        <v>7.06</v>
      </c>
      <c r="H49" s="20">
        <v>3</v>
      </c>
      <c r="I49" s="20">
        <f>H49-G49</f>
        <v>-4.06</v>
      </c>
      <c r="J49" s="21">
        <f>I49/G49</f>
        <v>-0.575070821529745</v>
      </c>
      <c r="K49" s="6"/>
      <c r="L49" s="6"/>
      <c r="M49" s="6"/>
      <c r="N49" s="6"/>
      <c r="O49" s="6"/>
      <c r="P49" s="6"/>
    </row>
    <row r="50" ht="13.65" customHeight="1">
      <c r="A50" s="16">
        <f t="shared" si="101" ref="A50:A57">DATE(2015,4,26)</f>
        <v>42120</v>
      </c>
      <c r="B50" t="s" s="17">
        <v>10</v>
      </c>
      <c r="C50" t="s" s="18">
        <v>10</v>
      </c>
      <c r="D50" t="s" s="22">
        <v>19</v>
      </c>
      <c r="E50" t="s" s="22">
        <v>87</v>
      </c>
      <c r="F50" t="s" s="22">
        <v>88</v>
      </c>
      <c r="G50" s="14">
        <v>0.24</v>
      </c>
      <c r="H50" s="20">
        <v>3</v>
      </c>
      <c r="I50" s="20">
        <f>H50-G50</f>
        <v>2.76</v>
      </c>
      <c r="J50" s="21">
        <f>I50/G50</f>
        <v>11.5</v>
      </c>
      <c r="K50" s="6"/>
      <c r="L50" s="6"/>
      <c r="M50" s="6"/>
      <c r="N50" s="6"/>
      <c r="O50" s="6"/>
      <c r="P50" s="6"/>
    </row>
    <row r="51" ht="13.65" customHeight="1">
      <c r="A51" s="16">
        <f t="shared" si="101"/>
        <v>42120</v>
      </c>
      <c r="B51" t="s" s="17">
        <v>10</v>
      </c>
      <c r="C51" t="s" s="18">
        <v>10</v>
      </c>
      <c r="D51" t="s" s="22">
        <v>19</v>
      </c>
      <c r="E51" t="s" s="22">
        <v>20</v>
      </c>
      <c r="F51" t="s" s="22">
        <v>89</v>
      </c>
      <c r="G51" s="14">
        <v>7.06</v>
      </c>
      <c r="H51" s="20">
        <v>3</v>
      </c>
      <c r="I51" s="20">
        <f>H51-G51</f>
        <v>-4.06</v>
      </c>
      <c r="J51" s="21">
        <f>I51/G51</f>
        <v>-0.575070821529745</v>
      </c>
      <c r="K51" s="6"/>
      <c r="L51" s="6"/>
      <c r="M51" s="6"/>
      <c r="N51" s="6"/>
      <c r="O51" s="6"/>
      <c r="P51" s="6"/>
    </row>
    <row r="52" ht="13.65" customHeight="1">
      <c r="A52" s="16">
        <f t="shared" si="101"/>
        <v>42120</v>
      </c>
      <c r="B52" t="s" s="17">
        <v>22</v>
      </c>
      <c r="C52" t="s" s="18">
        <v>23</v>
      </c>
      <c r="D52" t="s" s="22">
        <v>11</v>
      </c>
      <c r="E52" t="s" s="22">
        <v>29</v>
      </c>
      <c r="F52" t="s" s="22">
        <v>90</v>
      </c>
      <c r="G52" t="s" s="18">
        <v>23</v>
      </c>
      <c r="H52" t="s" s="18">
        <v>23</v>
      </c>
      <c r="I52" t="s" s="18">
        <v>23</v>
      </c>
      <c r="J52" t="s" s="18">
        <v>23</v>
      </c>
      <c r="K52" s="6"/>
      <c r="L52" s="6"/>
      <c r="M52" s="6"/>
      <c r="N52" s="6"/>
      <c r="O52" s="6"/>
      <c r="P52" s="6"/>
    </row>
    <row r="53" ht="13.65" customHeight="1">
      <c r="A53" s="16">
        <f t="shared" si="101"/>
        <v>42120</v>
      </c>
      <c r="B53" t="s" s="17">
        <v>10</v>
      </c>
      <c r="C53" t="s" s="18">
        <v>10</v>
      </c>
      <c r="D53" t="s" s="22">
        <v>24</v>
      </c>
      <c r="E53" t="s" s="22">
        <v>35</v>
      </c>
      <c r="F53" t="s" s="22">
        <v>91</v>
      </c>
      <c r="G53" s="14">
        <v>8.390000000000001</v>
      </c>
      <c r="H53" s="20">
        <v>21.52</v>
      </c>
      <c r="I53" s="20">
        <f>H53-G53</f>
        <v>13.13</v>
      </c>
      <c r="J53" s="21">
        <f>I53/G53</f>
        <v>1.564958283671037</v>
      </c>
      <c r="K53" s="6"/>
      <c r="L53" s="6"/>
      <c r="M53" s="6"/>
      <c r="N53" s="6"/>
      <c r="O53" s="6"/>
      <c r="P53" s="6"/>
    </row>
    <row r="54" ht="13.65" customHeight="1">
      <c r="A54" s="16">
        <f t="shared" si="101"/>
        <v>42120</v>
      </c>
      <c r="B54" t="s" s="17">
        <v>10</v>
      </c>
      <c r="C54" t="s" s="18">
        <v>10</v>
      </c>
      <c r="D54" t="s" s="22">
        <v>11</v>
      </c>
      <c r="E54" t="s" s="22">
        <v>29</v>
      </c>
      <c r="F54" t="s" s="22">
        <v>92</v>
      </c>
      <c r="G54" s="14">
        <v>7.19</v>
      </c>
      <c r="H54" s="20">
        <v>6</v>
      </c>
      <c r="I54" s="20">
        <f>H54-G54</f>
        <v>-1.19</v>
      </c>
      <c r="J54" s="21">
        <f>I54/G54</f>
        <v>-0.1655076495132128</v>
      </c>
      <c r="K54" s="6"/>
      <c r="L54" s="6"/>
      <c r="M54" s="6"/>
      <c r="N54" s="6"/>
      <c r="O54" s="6"/>
      <c r="P54" s="6"/>
    </row>
    <row r="55" ht="13.65" customHeight="1">
      <c r="A55" s="16">
        <f t="shared" si="101"/>
        <v>42120</v>
      </c>
      <c r="B55" t="s" s="17">
        <v>10</v>
      </c>
      <c r="C55" t="s" s="18">
        <v>33</v>
      </c>
      <c r="D55" t="s" s="22">
        <v>19</v>
      </c>
      <c r="E55" t="s" s="22">
        <v>35</v>
      </c>
      <c r="F55" t="s" s="22">
        <v>93</v>
      </c>
      <c r="G55" s="14">
        <v>7.19</v>
      </c>
      <c r="H55" s="6"/>
      <c r="I55" s="6"/>
      <c r="J55" s="6"/>
      <c r="K55" s="6"/>
      <c r="L55" s="6"/>
      <c r="M55" s="6"/>
      <c r="N55" s="6"/>
      <c r="O55" s="6"/>
      <c r="P55" s="6"/>
    </row>
    <row r="56" ht="13.65" customHeight="1">
      <c r="A56" s="16">
        <f t="shared" si="101"/>
        <v>42120</v>
      </c>
      <c r="B56" t="s" s="17">
        <v>22</v>
      </c>
      <c r="C56" t="s" s="18">
        <v>23</v>
      </c>
      <c r="D56" t="s" s="22">
        <v>11</v>
      </c>
      <c r="E56" t="s" s="22">
        <v>29</v>
      </c>
      <c r="F56" t="s" s="22">
        <v>94</v>
      </c>
      <c r="G56" t="s" s="18">
        <v>23</v>
      </c>
      <c r="H56" t="s" s="18">
        <v>23</v>
      </c>
      <c r="I56" t="s" s="18">
        <v>23</v>
      </c>
      <c r="J56" t="s" s="18">
        <v>23</v>
      </c>
      <c r="K56" s="6"/>
      <c r="L56" s="6"/>
      <c r="M56" s="6"/>
      <c r="N56" s="6"/>
      <c r="O56" s="6"/>
      <c r="P56" s="6"/>
    </row>
    <row r="57" ht="13.65" customHeight="1">
      <c r="A57" s="16">
        <f t="shared" si="101"/>
        <v>42120</v>
      </c>
      <c r="B57" t="s" s="17">
        <v>10</v>
      </c>
      <c r="C57" t="s" s="18">
        <v>33</v>
      </c>
      <c r="D57" t="s" s="22">
        <v>19</v>
      </c>
      <c r="E57" t="s" s="22">
        <v>20</v>
      </c>
      <c r="F57" t="s" s="22">
        <v>95</v>
      </c>
      <c r="G57" s="14">
        <v>8.390000000000001</v>
      </c>
      <c r="H57" s="6"/>
      <c r="I57" s="6"/>
      <c r="J57" s="6"/>
      <c r="K57" s="6"/>
      <c r="L57" s="6"/>
      <c r="M57" s="6"/>
      <c r="N57" s="6"/>
      <c r="O57" s="6"/>
      <c r="P57" s="6"/>
    </row>
    <row r="58" ht="13.65" customHeight="1">
      <c r="A58" s="16">
        <f t="shared" si="117" ref="A58:A62">DATE(2015,4,28)</f>
        <v>42122</v>
      </c>
      <c r="B58" t="s" s="17">
        <v>10</v>
      </c>
      <c r="C58" t="s" s="18">
        <v>10</v>
      </c>
      <c r="D58" t="s" s="22">
        <v>19</v>
      </c>
      <c r="E58" t="s" s="22">
        <v>96</v>
      </c>
      <c r="F58" t="s" s="22">
        <v>97</v>
      </c>
      <c r="G58" s="14">
        <v>3.76</v>
      </c>
      <c r="H58" s="20">
        <v>2</v>
      </c>
      <c r="I58" s="20">
        <f>H58-G58</f>
        <v>-1.76</v>
      </c>
      <c r="J58" s="21">
        <f>I58/G58</f>
        <v>-0.4680851063829787</v>
      </c>
      <c r="K58" s="6"/>
      <c r="L58" s="6"/>
      <c r="M58" s="6"/>
      <c r="N58" s="6"/>
      <c r="O58" s="6"/>
      <c r="P58" s="6"/>
    </row>
    <row r="59" ht="13.65" customHeight="1">
      <c r="A59" s="16">
        <f t="shared" si="117"/>
        <v>42122</v>
      </c>
      <c r="B59" t="s" s="17">
        <v>10</v>
      </c>
      <c r="C59" s="6"/>
      <c r="D59" t="s" s="22">
        <v>19</v>
      </c>
      <c r="E59" t="s" s="22">
        <v>31</v>
      </c>
      <c r="F59" t="s" s="22">
        <v>98</v>
      </c>
      <c r="G59" s="14">
        <v>4.83</v>
      </c>
      <c r="H59" s="6"/>
      <c r="I59" s="6"/>
      <c r="J59" s="6"/>
      <c r="K59" s="6"/>
      <c r="L59" s="6"/>
      <c r="M59" s="6"/>
      <c r="N59" s="6"/>
      <c r="O59" s="6"/>
      <c r="P59" s="6"/>
    </row>
    <row r="60" ht="13.65" customHeight="1">
      <c r="A60" s="16">
        <f t="shared" si="117"/>
        <v>42122</v>
      </c>
      <c r="B60" t="s" s="17">
        <v>10</v>
      </c>
      <c r="C60" t="s" s="18">
        <v>33</v>
      </c>
      <c r="D60" t="s" s="22">
        <v>19</v>
      </c>
      <c r="E60" t="s" s="22">
        <v>31</v>
      </c>
      <c r="F60" t="s" s="22">
        <v>99</v>
      </c>
      <c r="G60" s="14">
        <v>3.68</v>
      </c>
      <c r="H60" s="6"/>
      <c r="I60" s="6"/>
      <c r="J60" s="6"/>
      <c r="K60" s="6"/>
      <c r="L60" s="6"/>
      <c r="M60" s="6"/>
      <c r="N60" s="6"/>
      <c r="O60" s="6"/>
      <c r="P60" s="6"/>
    </row>
    <row r="61" ht="13.65" customHeight="1">
      <c r="A61" s="16">
        <f t="shared" si="117"/>
        <v>42122</v>
      </c>
      <c r="B61" t="s" s="17">
        <v>22</v>
      </c>
      <c r="C61" t="s" s="18">
        <v>23</v>
      </c>
      <c r="D61" t="s" s="22">
        <v>19</v>
      </c>
      <c r="E61" t="s" s="22">
        <v>20</v>
      </c>
      <c r="F61" t="s" s="22">
        <v>100</v>
      </c>
      <c r="G61" t="s" s="18">
        <v>23</v>
      </c>
      <c r="H61" t="s" s="18">
        <v>23</v>
      </c>
      <c r="I61" t="s" s="18">
        <v>23</v>
      </c>
      <c r="J61" t="s" s="18">
        <v>23</v>
      </c>
      <c r="K61" s="6"/>
      <c r="L61" s="6"/>
      <c r="M61" s="6"/>
      <c r="N61" s="6"/>
      <c r="O61" s="6"/>
      <c r="P61" s="6"/>
    </row>
    <row r="62" ht="13.65" customHeight="1">
      <c r="A62" s="16">
        <f t="shared" si="117"/>
        <v>42122</v>
      </c>
      <c r="B62" t="s" s="17">
        <v>10</v>
      </c>
      <c r="C62" t="s" s="18">
        <v>10</v>
      </c>
      <c r="D62" t="s" s="22">
        <v>19</v>
      </c>
      <c r="E62" t="s" s="22">
        <v>12</v>
      </c>
      <c r="F62" t="s" s="22">
        <v>101</v>
      </c>
      <c r="G62" s="14">
        <v>4.83</v>
      </c>
      <c r="H62" s="20">
        <v>1</v>
      </c>
      <c r="I62" s="20">
        <f>H62-G62</f>
        <v>-3.83</v>
      </c>
      <c r="J62" s="21">
        <f>I62/G62</f>
        <v>-0.7929606625258799</v>
      </c>
      <c r="K62" s="6"/>
      <c r="L62" s="6"/>
      <c r="M62" s="6"/>
      <c r="N62" s="6"/>
      <c r="O62" s="6"/>
      <c r="P62" s="6"/>
    </row>
    <row r="63" ht="13.65" customHeight="1">
      <c r="A63" s="16">
        <f t="shared" si="126" ref="A63:A71">DATE(2015,4,29)</f>
        <v>42123</v>
      </c>
      <c r="B63" t="s" s="17">
        <v>10</v>
      </c>
      <c r="C63" t="s" s="18">
        <v>33</v>
      </c>
      <c r="D63" t="s" s="22">
        <v>19</v>
      </c>
      <c r="E63" t="s" s="22">
        <v>31</v>
      </c>
      <c r="F63" t="s" s="22">
        <v>102</v>
      </c>
      <c r="G63" s="14">
        <v>5.06</v>
      </c>
      <c r="H63" s="6"/>
      <c r="I63" s="6"/>
      <c r="J63" s="6"/>
      <c r="K63" s="6"/>
      <c r="L63" s="6"/>
      <c r="M63" s="6"/>
      <c r="N63" s="6"/>
      <c r="O63" s="6"/>
      <c r="P63" s="6"/>
    </row>
    <row r="64" ht="13.65" customHeight="1">
      <c r="A64" s="16">
        <f t="shared" si="126"/>
        <v>42123</v>
      </c>
      <c r="B64" t="s" s="17">
        <v>10</v>
      </c>
      <c r="C64" t="s" s="18">
        <v>33</v>
      </c>
      <c r="D64" t="s" s="22">
        <v>19</v>
      </c>
      <c r="E64" t="s" s="19">
        <v>31</v>
      </c>
      <c r="F64" t="s" s="19">
        <v>32</v>
      </c>
      <c r="G64" s="14">
        <v>4.83</v>
      </c>
      <c r="H64" s="6"/>
      <c r="I64" s="6"/>
      <c r="J64" s="6"/>
      <c r="K64" s="6"/>
      <c r="L64" s="6"/>
      <c r="M64" s="6"/>
      <c r="N64" s="6"/>
      <c r="O64" s="6"/>
      <c r="P64" s="6"/>
    </row>
    <row r="65" ht="13.65" customHeight="1">
      <c r="A65" s="16">
        <f t="shared" si="126"/>
        <v>42123</v>
      </c>
      <c r="B65" t="s" s="17">
        <v>10</v>
      </c>
      <c r="C65" s="6"/>
      <c r="D65" t="s" s="22">
        <v>19</v>
      </c>
      <c r="E65" t="s" s="22">
        <v>31</v>
      </c>
      <c r="F65" t="s" s="22">
        <v>98</v>
      </c>
      <c r="G65" s="14">
        <v>5.29</v>
      </c>
      <c r="H65" s="6"/>
      <c r="I65" s="6"/>
      <c r="J65" s="6"/>
      <c r="K65" s="6"/>
      <c r="L65" s="6"/>
      <c r="M65" s="6"/>
      <c r="N65" s="6"/>
      <c r="O65" s="6"/>
      <c r="P65" s="6"/>
    </row>
    <row r="66" ht="13.65" customHeight="1">
      <c r="A66" s="16">
        <f t="shared" si="126"/>
        <v>42123</v>
      </c>
      <c r="B66" t="s" s="17">
        <v>10</v>
      </c>
      <c r="C66" t="s" s="18">
        <v>33</v>
      </c>
      <c r="D66" t="s" s="22">
        <v>19</v>
      </c>
      <c r="E66" t="s" s="22">
        <v>31</v>
      </c>
      <c r="F66" t="s" s="22">
        <v>103</v>
      </c>
      <c r="G66" s="14">
        <v>4.84</v>
      </c>
      <c r="H66" s="6"/>
      <c r="I66" s="6"/>
      <c r="J66" s="6"/>
      <c r="K66" s="6"/>
      <c r="L66" s="6"/>
      <c r="M66" s="6"/>
      <c r="N66" s="6"/>
      <c r="O66" s="6"/>
      <c r="P66" s="6"/>
    </row>
    <row r="67" ht="13.65" customHeight="1">
      <c r="A67" s="16">
        <f t="shared" si="126"/>
        <v>42123</v>
      </c>
      <c r="B67" t="s" s="17">
        <v>10</v>
      </c>
      <c r="C67" t="s" s="18">
        <v>33</v>
      </c>
      <c r="D67" t="s" s="22">
        <v>19</v>
      </c>
      <c r="E67" t="s" s="22">
        <v>20</v>
      </c>
      <c r="F67" t="s" s="22">
        <v>104</v>
      </c>
      <c r="G67" s="14">
        <v>4.6</v>
      </c>
      <c r="H67" s="6"/>
      <c r="I67" s="6"/>
      <c r="J67" s="6"/>
      <c r="K67" s="6"/>
      <c r="L67" s="6"/>
      <c r="M67" s="6"/>
      <c r="N67" s="6"/>
      <c r="O67" s="6"/>
      <c r="P67" s="6"/>
    </row>
    <row r="68" ht="13.65" customHeight="1">
      <c r="A68" s="16">
        <f t="shared" si="126"/>
        <v>42123</v>
      </c>
      <c r="B68" t="s" s="17">
        <v>10</v>
      </c>
      <c r="C68" t="s" s="18">
        <v>33</v>
      </c>
      <c r="D68" t="s" s="22">
        <v>19</v>
      </c>
      <c r="E68" t="s" s="22">
        <v>35</v>
      </c>
      <c r="F68" t="s" s="22">
        <v>105</v>
      </c>
      <c r="G68" s="14">
        <v>3.45</v>
      </c>
      <c r="H68" s="6"/>
      <c r="I68" s="6"/>
      <c r="J68" s="6"/>
      <c r="K68" s="6"/>
      <c r="L68" s="6"/>
      <c r="M68" s="6"/>
      <c r="N68" s="6"/>
      <c r="O68" s="6"/>
      <c r="P68" s="6"/>
    </row>
    <row r="69" ht="13.65" customHeight="1">
      <c r="A69" s="16">
        <f t="shared" si="126"/>
        <v>42123</v>
      </c>
      <c r="B69" t="s" s="17">
        <v>10</v>
      </c>
      <c r="C69" t="s" s="18">
        <v>10</v>
      </c>
      <c r="D69" t="s" s="22">
        <v>19</v>
      </c>
      <c r="E69" t="s" s="22">
        <v>35</v>
      </c>
      <c r="F69" t="s" s="22">
        <v>106</v>
      </c>
      <c r="G69" s="14">
        <v>3.45</v>
      </c>
      <c r="H69" s="20">
        <v>3.45</v>
      </c>
      <c r="I69" s="20">
        <f>H69-G69</f>
        <v>0</v>
      </c>
      <c r="J69" s="21">
        <f>I69/G69</f>
        <v>0</v>
      </c>
      <c r="K69" s="6"/>
      <c r="L69" s="6"/>
      <c r="M69" s="6"/>
      <c r="N69" s="6"/>
      <c r="O69" s="6"/>
      <c r="P69" s="6"/>
    </row>
    <row r="70" ht="13.65" customHeight="1">
      <c r="A70" s="16">
        <f t="shared" si="126"/>
        <v>42123</v>
      </c>
      <c r="B70" t="s" s="17">
        <v>10</v>
      </c>
      <c r="C70" s="6"/>
      <c r="D70" t="s" s="22">
        <v>19</v>
      </c>
      <c r="E70" t="s" s="22">
        <v>31</v>
      </c>
      <c r="F70" t="s" s="22">
        <v>107</v>
      </c>
      <c r="G70" s="14">
        <v>4.83</v>
      </c>
      <c r="H70" s="6"/>
      <c r="I70" s="6"/>
      <c r="J70" s="6"/>
      <c r="K70" s="6"/>
      <c r="L70" s="6"/>
      <c r="M70" s="6"/>
      <c r="N70" s="6"/>
      <c r="O70" s="6"/>
      <c r="P70" s="6"/>
    </row>
    <row r="71" ht="13.65" customHeight="1">
      <c r="A71" s="16">
        <f t="shared" si="126"/>
        <v>42123</v>
      </c>
      <c r="B71" t="s" s="17">
        <v>22</v>
      </c>
      <c r="C71" t="s" s="18">
        <v>23</v>
      </c>
      <c r="D71" t="s" s="22">
        <v>19</v>
      </c>
      <c r="E71" t="s" s="22">
        <v>31</v>
      </c>
      <c r="F71" t="s" s="22">
        <v>108</v>
      </c>
      <c r="G71" t="s" s="18">
        <v>23</v>
      </c>
      <c r="H71" t="s" s="18">
        <v>23</v>
      </c>
      <c r="I71" t="s" s="18">
        <v>23</v>
      </c>
      <c r="J71" t="s" s="18">
        <v>23</v>
      </c>
      <c r="K71" s="6"/>
      <c r="L71" s="6"/>
      <c r="M71" s="6"/>
      <c r="N71" s="6"/>
      <c r="O71" s="6"/>
      <c r="P71" s="6"/>
    </row>
    <row r="72" ht="13.65" customHeight="1">
      <c r="A72" s="16">
        <f t="shared" si="137" ref="A72:A73">DATE(2015,4,30)</f>
        <v>42124</v>
      </c>
      <c r="B72" t="s" s="17">
        <v>10</v>
      </c>
      <c r="C72" t="s" s="18">
        <v>10</v>
      </c>
      <c r="D72" t="s" s="22">
        <v>19</v>
      </c>
      <c r="E72" t="s" s="22">
        <v>109</v>
      </c>
      <c r="F72" t="s" s="22">
        <v>110</v>
      </c>
      <c r="G72" s="14">
        <v>2.53</v>
      </c>
      <c r="H72" s="20">
        <v>6</v>
      </c>
      <c r="I72" s="20">
        <f>H72-G72</f>
        <v>3.47</v>
      </c>
      <c r="J72" s="21">
        <f>I72/G72</f>
        <v>1.371541501976285</v>
      </c>
      <c r="K72" s="6"/>
      <c r="L72" s="6"/>
      <c r="M72" s="6"/>
      <c r="N72" s="6"/>
      <c r="O72" s="6"/>
      <c r="P72" s="6"/>
    </row>
    <row r="73" ht="13.65" customHeight="1">
      <c r="A73" s="16">
        <f t="shared" si="137"/>
        <v>42124</v>
      </c>
      <c r="B73" t="s" s="17">
        <v>10</v>
      </c>
      <c r="C73" t="s" s="18">
        <v>10</v>
      </c>
      <c r="D73" t="s" s="22">
        <v>19</v>
      </c>
      <c r="E73" t="s" s="22">
        <v>109</v>
      </c>
      <c r="F73" t="s" s="22">
        <v>111</v>
      </c>
      <c r="G73" s="14">
        <v>2.53</v>
      </c>
      <c r="H73" s="20">
        <v>4.58</v>
      </c>
      <c r="I73" s="20">
        <f>H73-G73</f>
        <v>2.05</v>
      </c>
      <c r="J73" s="21">
        <f>I73/G73</f>
        <v>0.8102766798418974</v>
      </c>
      <c r="K73" s="6"/>
      <c r="L73" s="6"/>
      <c r="M73" s="6"/>
      <c r="N73" s="6"/>
      <c r="O73" s="6"/>
      <c r="P73" s="6"/>
    </row>
    <row r="74" ht="13.65" customHeight="1">
      <c r="A74" s="16">
        <f t="shared" si="143" ref="A74:A76">DATE(2015,5,4)</f>
        <v>42128</v>
      </c>
      <c r="B74" t="s" s="17">
        <v>10</v>
      </c>
      <c r="C74" t="s" s="18">
        <v>10</v>
      </c>
      <c r="D74" t="s" s="22">
        <v>112</v>
      </c>
      <c r="E74" t="s" s="22">
        <v>113</v>
      </c>
      <c r="F74" t="s" s="22">
        <v>114</v>
      </c>
      <c r="G74" s="14">
        <v>2.3</v>
      </c>
      <c r="H74" s="20">
        <v>35</v>
      </c>
      <c r="I74" s="20">
        <f>H74-G74</f>
        <v>32.7</v>
      </c>
      <c r="J74" s="21">
        <f>I74/G74</f>
        <v>14.21739130434783</v>
      </c>
      <c r="K74" s="6"/>
      <c r="L74" s="6"/>
      <c r="M74" s="6"/>
      <c r="N74" s="6"/>
      <c r="O74" s="6"/>
      <c r="P74" s="6"/>
    </row>
    <row r="75" ht="13.65" customHeight="1">
      <c r="A75" s="16">
        <f t="shared" si="143"/>
        <v>42128</v>
      </c>
      <c r="B75" t="s" s="17">
        <v>10</v>
      </c>
      <c r="C75" t="s" s="18">
        <v>10</v>
      </c>
      <c r="D75" t="s" s="22">
        <v>112</v>
      </c>
      <c r="E75" t="s" s="22">
        <v>113</v>
      </c>
      <c r="F75" t="s" s="22">
        <v>115</v>
      </c>
      <c r="G75" s="14">
        <v>3.22</v>
      </c>
      <c r="H75" s="20">
        <v>16.6</v>
      </c>
      <c r="I75" s="20">
        <f>H75-G75</f>
        <v>13.38</v>
      </c>
      <c r="J75" s="21">
        <f>I75/G75</f>
        <v>4.15527950310559</v>
      </c>
      <c r="K75" s="6"/>
      <c r="L75" s="6"/>
      <c r="M75" s="6"/>
      <c r="N75" s="6"/>
      <c r="O75" s="6"/>
      <c r="P75" s="6"/>
    </row>
    <row r="76" ht="13.65" customHeight="1">
      <c r="A76" s="16">
        <f t="shared" si="143"/>
        <v>42128</v>
      </c>
      <c r="B76" t="s" s="17">
        <v>10</v>
      </c>
      <c r="C76" t="s" s="18">
        <v>10</v>
      </c>
      <c r="D76" t="s" s="22">
        <v>112</v>
      </c>
      <c r="E76" t="s" s="22">
        <v>113</v>
      </c>
      <c r="F76" t="s" s="22">
        <v>116</v>
      </c>
      <c r="G76" s="14">
        <v>2.53</v>
      </c>
      <c r="H76" s="20">
        <v>7.8</v>
      </c>
      <c r="I76" s="20">
        <f>H76-G76</f>
        <v>5.27</v>
      </c>
      <c r="J76" s="21">
        <f>I76/G76</f>
        <v>2.08300395256917</v>
      </c>
      <c r="K76" s="6"/>
      <c r="L76" s="6"/>
      <c r="M76" s="6"/>
      <c r="N76" s="6"/>
      <c r="O76" s="6"/>
      <c r="P76" s="6"/>
    </row>
    <row r="77" ht="13.65" customHeight="1">
      <c r="A77" s="16">
        <f t="shared" si="152" ref="A77:A78">DATE(2015,5,7)</f>
        <v>42131</v>
      </c>
      <c r="B77" t="s" s="17">
        <v>22</v>
      </c>
      <c r="C77" t="s" s="18">
        <v>23</v>
      </c>
      <c r="D77" t="s" s="22">
        <v>19</v>
      </c>
      <c r="E77" t="s" s="22">
        <v>31</v>
      </c>
      <c r="F77" t="s" s="22">
        <v>32</v>
      </c>
      <c r="G77" t="s" s="18">
        <v>23</v>
      </c>
      <c r="H77" t="s" s="18">
        <v>23</v>
      </c>
      <c r="I77" t="s" s="18">
        <v>23</v>
      </c>
      <c r="J77" t="s" s="18">
        <v>23</v>
      </c>
      <c r="K77" s="6"/>
      <c r="L77" s="6"/>
      <c r="M77" s="6"/>
      <c r="N77" s="6"/>
      <c r="O77" s="6"/>
      <c r="P77" s="6"/>
    </row>
    <row r="78" ht="13.65" customHeight="1">
      <c r="A78" s="16">
        <f t="shared" si="152"/>
        <v>42131</v>
      </c>
      <c r="B78" t="s" s="17">
        <v>22</v>
      </c>
      <c r="C78" t="s" s="18">
        <v>23</v>
      </c>
      <c r="D78" t="s" s="22">
        <v>11</v>
      </c>
      <c r="E78" t="s" s="22">
        <v>29</v>
      </c>
      <c r="F78" t="s" s="22">
        <v>117</v>
      </c>
      <c r="G78" t="s" s="18">
        <v>23</v>
      </c>
      <c r="H78" t="s" s="18">
        <v>23</v>
      </c>
      <c r="I78" t="s" s="18">
        <v>23</v>
      </c>
      <c r="J78" t="s" s="18">
        <v>23</v>
      </c>
      <c r="K78" s="6"/>
      <c r="L78" s="6"/>
      <c r="M78" s="6"/>
      <c r="N78" s="6"/>
      <c r="O78" s="6"/>
      <c r="P78" s="6"/>
    </row>
    <row r="79" ht="13.65" customHeight="1">
      <c r="A79" s="16">
        <f>DATE(2015,5,13)</f>
        <v>42137</v>
      </c>
      <c r="B79" s="6"/>
      <c r="C79" s="6"/>
      <c r="D79" t="s" s="22">
        <v>118</v>
      </c>
      <c r="E79" t="s" s="22">
        <v>119</v>
      </c>
      <c r="F79" t="s" s="22">
        <v>120</v>
      </c>
      <c r="G79" s="14">
        <v>52.41</v>
      </c>
      <c r="H79" s="6"/>
      <c r="I79" s="6"/>
      <c r="J79" s="6"/>
      <c r="K79" s="6"/>
      <c r="L79" s="6"/>
      <c r="M79" s="6"/>
      <c r="N79" s="6"/>
      <c r="O79" s="6"/>
      <c r="P79" s="6"/>
    </row>
    <row r="80" ht="13.65" customHeight="1">
      <c r="A80" s="16">
        <f t="shared" si="155" ref="A80:A90">DATE(2015,5,14)</f>
        <v>42138</v>
      </c>
      <c r="B80" t="s" s="17">
        <v>10</v>
      </c>
      <c r="C80" t="s" s="18">
        <v>33</v>
      </c>
      <c r="D80" t="s" s="22">
        <v>19</v>
      </c>
      <c r="E80" t="s" s="22">
        <v>58</v>
      </c>
      <c r="F80" t="s" s="22">
        <v>121</v>
      </c>
      <c r="G80" s="14">
        <v>3.83</v>
      </c>
      <c r="H80" s="6"/>
      <c r="I80" s="6"/>
      <c r="J80" s="6"/>
      <c r="K80" s="6"/>
      <c r="L80" s="6"/>
      <c r="M80" s="6"/>
      <c r="N80" s="6"/>
      <c r="O80" s="6"/>
      <c r="P80" s="6"/>
    </row>
    <row r="81" ht="13.65" customHeight="1">
      <c r="A81" s="16">
        <f t="shared" si="155"/>
        <v>42138</v>
      </c>
      <c r="B81" t="s" s="17">
        <v>10</v>
      </c>
      <c r="C81" t="s" s="18">
        <v>33</v>
      </c>
      <c r="D81" t="s" s="22">
        <v>19</v>
      </c>
      <c r="E81" t="s" s="22">
        <v>58</v>
      </c>
      <c r="F81" t="s" s="22">
        <v>122</v>
      </c>
      <c r="G81" s="14">
        <v>3.83</v>
      </c>
      <c r="H81" s="20">
        <v>12.5</v>
      </c>
      <c r="I81" s="20">
        <f>H81-G81</f>
        <v>8.67</v>
      </c>
      <c r="J81" s="21">
        <f>I81/G81</f>
        <v>2.263707571801567</v>
      </c>
      <c r="K81" s="6"/>
      <c r="L81" s="6"/>
      <c r="M81" s="6"/>
      <c r="N81" s="6"/>
      <c r="O81" s="6"/>
      <c r="P81" s="6"/>
    </row>
    <row r="82" ht="13.65" customHeight="1">
      <c r="A82" s="16">
        <f t="shared" si="155"/>
        <v>42138</v>
      </c>
      <c r="B82" t="s" s="17">
        <v>10</v>
      </c>
      <c r="C82" t="s" s="18">
        <v>33</v>
      </c>
      <c r="D82" t="s" s="22">
        <v>19</v>
      </c>
      <c r="E82" t="s" s="22">
        <v>20</v>
      </c>
      <c r="F82" t="s" s="22">
        <v>123</v>
      </c>
      <c r="G82" s="14">
        <v>3.83</v>
      </c>
      <c r="H82" s="6"/>
      <c r="I82" s="6"/>
      <c r="J82" s="6"/>
      <c r="K82" s="6"/>
      <c r="L82" s="6"/>
      <c r="M82" s="6"/>
      <c r="N82" s="6"/>
      <c r="O82" s="6"/>
      <c r="P82" s="6"/>
    </row>
    <row r="83" ht="13.65" customHeight="1">
      <c r="A83" s="16">
        <f t="shared" si="155"/>
        <v>42138</v>
      </c>
      <c r="B83" t="s" s="17">
        <v>10</v>
      </c>
      <c r="C83" s="6"/>
      <c r="D83" t="s" s="22">
        <v>19</v>
      </c>
      <c r="E83" t="s" s="22">
        <v>29</v>
      </c>
      <c r="F83" t="s" s="22">
        <v>124</v>
      </c>
      <c r="G83" s="14">
        <v>4.73</v>
      </c>
      <c r="H83" s="6"/>
      <c r="I83" s="6"/>
      <c r="J83" s="6"/>
      <c r="K83" s="6"/>
      <c r="L83" s="6"/>
      <c r="M83" s="6"/>
      <c r="N83" s="6"/>
      <c r="O83" s="6"/>
      <c r="P83" s="6"/>
    </row>
    <row r="84" ht="13.65" customHeight="1">
      <c r="A84" s="16">
        <f t="shared" si="155"/>
        <v>42138</v>
      </c>
      <c r="B84" t="s" s="17">
        <v>10</v>
      </c>
      <c r="C84" t="s" s="18">
        <v>33</v>
      </c>
      <c r="D84" t="s" s="22">
        <v>19</v>
      </c>
      <c r="E84" t="s" s="22">
        <v>31</v>
      </c>
      <c r="F84" t="s" s="22">
        <v>125</v>
      </c>
      <c r="G84" s="14">
        <v>4.05</v>
      </c>
      <c r="H84" s="6"/>
      <c r="I84" s="6"/>
      <c r="J84" s="6"/>
      <c r="K84" s="6"/>
      <c r="L84" s="6"/>
      <c r="M84" s="6"/>
      <c r="N84" s="6"/>
      <c r="O84" s="6"/>
      <c r="P84" s="6"/>
    </row>
    <row r="85" ht="13.65" customHeight="1">
      <c r="A85" s="16">
        <f t="shared" si="155"/>
        <v>42138</v>
      </c>
      <c r="B85" t="s" s="17">
        <v>10</v>
      </c>
      <c r="C85" t="s" s="18">
        <v>10</v>
      </c>
      <c r="D85" t="s" s="22">
        <v>19</v>
      </c>
      <c r="E85" t="s" s="22">
        <v>31</v>
      </c>
      <c r="F85" t="s" s="22">
        <v>126</v>
      </c>
      <c r="G85" s="14">
        <v>2.7</v>
      </c>
      <c r="H85" s="20">
        <v>45</v>
      </c>
      <c r="I85" s="20">
        <f>H85-G85</f>
        <v>42.3</v>
      </c>
      <c r="J85" s="21">
        <f>I85/G85</f>
        <v>15.66666666666666</v>
      </c>
      <c r="K85" s="6"/>
      <c r="L85" s="6"/>
      <c r="M85" s="6"/>
      <c r="N85" s="6"/>
      <c r="O85" s="6"/>
      <c r="P85" s="6"/>
    </row>
    <row r="86" ht="13.65" customHeight="1">
      <c r="A86" s="16">
        <f t="shared" si="155"/>
        <v>42138</v>
      </c>
      <c r="B86" t="s" s="17">
        <v>10</v>
      </c>
      <c r="C86" t="s" s="18">
        <v>10</v>
      </c>
      <c r="D86" t="s" s="22">
        <v>19</v>
      </c>
      <c r="E86" t="s" s="22">
        <v>58</v>
      </c>
      <c r="F86" t="s" s="22">
        <v>127</v>
      </c>
      <c r="G86" s="14">
        <v>2.7</v>
      </c>
      <c r="H86" s="20">
        <v>15.8</v>
      </c>
      <c r="I86" s="20">
        <f>H86-G86</f>
        <v>13.1</v>
      </c>
      <c r="J86" s="21">
        <f>I86/G86</f>
        <v>4.851851851851852</v>
      </c>
      <c r="K86" s="6"/>
      <c r="L86" s="6"/>
      <c r="M86" s="6"/>
      <c r="N86" s="6"/>
      <c r="O86" s="6"/>
      <c r="P86" s="6"/>
    </row>
    <row r="87" ht="13.65" customHeight="1">
      <c r="A87" s="16">
        <f t="shared" si="155"/>
        <v>42138</v>
      </c>
      <c r="B87" t="s" s="17">
        <v>10</v>
      </c>
      <c r="C87" t="s" s="18">
        <v>10</v>
      </c>
      <c r="D87" t="s" s="22">
        <v>24</v>
      </c>
      <c r="E87" t="s" s="22">
        <v>35</v>
      </c>
      <c r="F87" t="s" s="22">
        <v>128</v>
      </c>
      <c r="G87" s="14">
        <v>4.96</v>
      </c>
      <c r="H87" s="20">
        <v>26.4</v>
      </c>
      <c r="I87" s="20">
        <f>H87-G87</f>
        <v>21.44</v>
      </c>
      <c r="J87" s="21">
        <f>I87/G87</f>
        <v>4.32258064516129</v>
      </c>
      <c r="K87" s="6"/>
      <c r="L87" s="6"/>
      <c r="M87" s="6"/>
      <c r="N87" s="6"/>
      <c r="O87" s="6"/>
      <c r="P87" s="6"/>
    </row>
    <row r="88" ht="13.65" customHeight="1">
      <c r="A88" s="16">
        <f t="shared" si="155"/>
        <v>42138</v>
      </c>
      <c r="B88" t="s" s="17">
        <v>10</v>
      </c>
      <c r="C88" t="s" s="18">
        <v>10</v>
      </c>
      <c r="D88" t="s" s="22">
        <v>24</v>
      </c>
      <c r="E88" t="s" s="22">
        <v>35</v>
      </c>
      <c r="F88" t="s" s="22">
        <v>129</v>
      </c>
      <c r="G88" s="14">
        <v>8.390000000000001</v>
      </c>
      <c r="H88" s="20">
        <v>21.52</v>
      </c>
      <c r="I88" s="20">
        <f>H88-G88</f>
        <v>13.13</v>
      </c>
      <c r="J88" s="21">
        <f>I88/G88</f>
        <v>1.564958283671037</v>
      </c>
      <c r="K88" s="6"/>
      <c r="L88" s="6"/>
      <c r="M88" s="6"/>
      <c r="N88" s="6"/>
      <c r="O88" s="6"/>
      <c r="P88" s="6"/>
    </row>
    <row r="89" ht="13.65" customHeight="1">
      <c r="A89" s="16">
        <f t="shared" si="155"/>
        <v>42138</v>
      </c>
      <c r="B89" t="s" s="17">
        <v>10</v>
      </c>
      <c r="C89" t="s" s="18">
        <v>10</v>
      </c>
      <c r="D89" t="s" s="22">
        <v>24</v>
      </c>
      <c r="E89" t="s" s="22">
        <v>35</v>
      </c>
      <c r="F89" t="s" s="22">
        <v>130</v>
      </c>
      <c r="G89" s="14">
        <v>4.73</v>
      </c>
      <c r="H89" s="20">
        <v>50</v>
      </c>
      <c r="I89" s="20">
        <f>H89-G89</f>
        <v>45.27</v>
      </c>
      <c r="J89" s="21">
        <f>I89/G89</f>
        <v>9.570824524312895</v>
      </c>
      <c r="K89" s="6"/>
      <c r="L89" s="6"/>
      <c r="M89" s="6"/>
      <c r="N89" s="6"/>
      <c r="O89" s="6"/>
      <c r="P89" s="6"/>
    </row>
    <row r="90" ht="13.65" customHeight="1">
      <c r="A90" s="16">
        <f t="shared" si="155"/>
        <v>42138</v>
      </c>
      <c r="B90" t="s" s="17">
        <v>10</v>
      </c>
      <c r="C90" t="s" s="18">
        <v>10</v>
      </c>
      <c r="D90" t="s" s="22">
        <v>24</v>
      </c>
      <c r="E90" t="s" s="22">
        <v>35</v>
      </c>
      <c r="F90" t="s" s="22">
        <v>131</v>
      </c>
      <c r="G90" s="14">
        <v>4.96</v>
      </c>
      <c r="H90" s="20">
        <v>26.4</v>
      </c>
      <c r="I90" s="20">
        <f>H90-G90</f>
        <v>21.44</v>
      </c>
      <c r="J90" s="21">
        <f>I90/G90</f>
        <v>4.32258064516129</v>
      </c>
      <c r="K90" s="6"/>
      <c r="L90" s="6"/>
      <c r="M90" s="6"/>
      <c r="N90" s="6"/>
      <c r="O90" s="6"/>
      <c r="P90" s="6"/>
    </row>
    <row r="91" ht="13.65" customHeight="1">
      <c r="A91" s="16">
        <f t="shared" si="180" ref="A91:A92">DATE(2015,5,28)</f>
        <v>42152</v>
      </c>
      <c r="B91" t="s" s="17">
        <v>10</v>
      </c>
      <c r="C91" t="s" s="18">
        <v>10</v>
      </c>
      <c r="D91" t="s" s="22">
        <v>118</v>
      </c>
      <c r="E91" t="s" s="22">
        <v>119</v>
      </c>
      <c r="F91" t="s" s="22">
        <v>132</v>
      </c>
      <c r="G91" s="14">
        <v>53.6</v>
      </c>
      <c r="H91" s="20">
        <v>85.39</v>
      </c>
      <c r="I91" s="20">
        <f>H91-G91</f>
        <v>31.79</v>
      </c>
      <c r="J91" s="21">
        <f>I91/G91</f>
        <v>0.5930970149253731</v>
      </c>
      <c r="K91" s="6"/>
      <c r="L91" s="6"/>
      <c r="M91" s="6"/>
      <c r="N91" s="6"/>
      <c r="O91" s="6"/>
      <c r="P91" s="6"/>
    </row>
    <row r="92" ht="13.65" customHeight="1">
      <c r="A92" s="16">
        <f t="shared" si="180"/>
        <v>42152</v>
      </c>
      <c r="B92" t="s" s="17">
        <v>22</v>
      </c>
      <c r="C92" t="s" s="18">
        <v>23</v>
      </c>
      <c r="D92" t="s" s="22">
        <v>118</v>
      </c>
      <c r="E92" t="s" s="22">
        <v>119</v>
      </c>
      <c r="F92" t="s" s="22">
        <v>133</v>
      </c>
      <c r="G92" t="s" s="18">
        <v>23</v>
      </c>
      <c r="H92" t="s" s="18">
        <v>23</v>
      </c>
      <c r="I92" t="s" s="18">
        <v>23</v>
      </c>
      <c r="J92" t="s" s="18">
        <v>23</v>
      </c>
      <c r="K92" s="6"/>
      <c r="L92" s="6"/>
      <c r="M92" s="6"/>
      <c r="N92" s="6"/>
      <c r="O92" s="6"/>
      <c r="P92" s="6"/>
    </row>
    <row r="93" ht="13.65" customHeight="1">
      <c r="A93" s="16">
        <f>DATE(2015,6,19)</f>
        <v>42174</v>
      </c>
      <c r="B93" t="s" s="17">
        <v>10</v>
      </c>
      <c r="C93" s="6"/>
      <c r="D93" t="s" s="22">
        <v>134</v>
      </c>
      <c r="E93" t="s" s="22">
        <v>135</v>
      </c>
      <c r="F93" t="s" s="22">
        <v>136</v>
      </c>
      <c r="G93" s="14">
        <v>2.25</v>
      </c>
      <c r="H93" s="6"/>
      <c r="I93" s="6"/>
      <c r="J93" s="6"/>
      <c r="K93" s="6"/>
      <c r="L93" s="6"/>
      <c r="M93" s="6"/>
      <c r="N93" s="6"/>
      <c r="O93" s="6"/>
      <c r="P93" s="6"/>
    </row>
    <row r="94" ht="13.65" customHeight="1">
      <c r="A94" s="16">
        <f t="shared" si="185" ref="A94:A98">DATE(2015,6,22)</f>
        <v>42177</v>
      </c>
      <c r="B94" s="6"/>
      <c r="C94" s="6"/>
      <c r="D94" t="s" s="22">
        <v>24</v>
      </c>
      <c r="E94" t="s" s="22">
        <v>35</v>
      </c>
      <c r="F94" t="s" s="22">
        <v>137</v>
      </c>
      <c r="G94" s="14">
        <v>14.86</v>
      </c>
      <c r="H94" s="6"/>
      <c r="I94" s="6"/>
      <c r="J94" s="6"/>
      <c r="K94" s="6"/>
      <c r="L94" s="6"/>
      <c r="M94" s="6"/>
      <c r="N94" s="6"/>
      <c r="O94" s="6"/>
      <c r="P94" s="6"/>
    </row>
    <row r="95" ht="13.65" customHeight="1">
      <c r="A95" s="16">
        <f t="shared" si="185"/>
        <v>42177</v>
      </c>
      <c r="B95" t="s" s="17">
        <v>10</v>
      </c>
      <c r="C95" t="s" s="18">
        <v>33</v>
      </c>
      <c r="D95" t="s" s="22">
        <v>138</v>
      </c>
      <c r="E95" t="s" s="22">
        <v>35</v>
      </c>
      <c r="F95" t="s" s="22">
        <v>139</v>
      </c>
      <c r="G95" s="14">
        <v>22.25</v>
      </c>
      <c r="H95" s="6"/>
      <c r="I95" s="6"/>
      <c r="J95" s="6"/>
      <c r="K95" s="6"/>
      <c r="L95" s="6"/>
      <c r="M95" s="6"/>
      <c r="N95" s="6"/>
      <c r="O95" s="6"/>
      <c r="P95" s="6"/>
    </row>
    <row r="96" ht="13.65" customHeight="1">
      <c r="A96" s="16">
        <f t="shared" si="185"/>
        <v>42177</v>
      </c>
      <c r="B96" t="s" s="17">
        <v>10</v>
      </c>
      <c r="C96" t="s" s="18">
        <v>33</v>
      </c>
      <c r="D96" t="s" s="22">
        <v>138</v>
      </c>
      <c r="E96" t="s" s="22">
        <v>37</v>
      </c>
      <c r="F96" t="s" s="22">
        <v>140</v>
      </c>
      <c r="G96" s="14">
        <v>22.25</v>
      </c>
      <c r="H96" s="6"/>
      <c r="I96" s="6"/>
      <c r="J96" s="6"/>
      <c r="K96" s="6"/>
      <c r="L96" s="6"/>
      <c r="M96" s="6"/>
      <c r="N96" s="6"/>
      <c r="O96" s="6"/>
      <c r="P96" s="6"/>
    </row>
    <row r="97" ht="13.65" customHeight="1">
      <c r="A97" s="16">
        <f t="shared" si="185"/>
        <v>42177</v>
      </c>
      <c r="B97" t="s" s="17">
        <v>10</v>
      </c>
      <c r="C97" t="s" s="18">
        <v>33</v>
      </c>
      <c r="D97" t="s" s="22">
        <v>19</v>
      </c>
      <c r="E97" t="s" s="22">
        <v>35</v>
      </c>
      <c r="F97" t="s" s="22">
        <v>141</v>
      </c>
      <c r="G97" s="14">
        <v>6.08</v>
      </c>
      <c r="H97" s="6"/>
      <c r="I97" s="6"/>
      <c r="J97" s="6"/>
      <c r="K97" s="6"/>
      <c r="L97" s="6"/>
      <c r="M97" s="6"/>
      <c r="N97" s="6"/>
      <c r="O97" s="6"/>
      <c r="P97" s="6"/>
    </row>
    <row r="98" ht="13.65" customHeight="1">
      <c r="A98" s="16">
        <f t="shared" si="185"/>
        <v>42177</v>
      </c>
      <c r="B98" t="s" s="17">
        <v>10</v>
      </c>
      <c r="C98" t="s" s="18">
        <v>33</v>
      </c>
      <c r="D98" t="s" s="22">
        <v>19</v>
      </c>
      <c r="E98" t="s" s="22">
        <v>35</v>
      </c>
      <c r="F98" t="s" s="22">
        <v>142</v>
      </c>
      <c r="G98" s="14">
        <v>6.08</v>
      </c>
      <c r="H98" s="6"/>
      <c r="I98" s="6"/>
      <c r="J98" s="6"/>
      <c r="K98" s="6"/>
      <c r="L98" s="6"/>
      <c r="M98" s="6"/>
      <c r="N98" s="6"/>
      <c r="O98" s="6"/>
      <c r="P98" s="6"/>
    </row>
    <row r="99" ht="13.65" customHeight="1">
      <c r="A99" s="16">
        <f>DATE(2015,7,3)</f>
        <v>42188</v>
      </c>
      <c r="B99" s="6"/>
      <c r="C99" s="6"/>
      <c r="D99" t="s" s="22">
        <v>24</v>
      </c>
      <c r="E99" t="s" s="22">
        <v>143</v>
      </c>
      <c r="F99" t="s" s="22">
        <v>144</v>
      </c>
      <c r="G99" s="14">
        <v>8.859999999999999</v>
      </c>
      <c r="H99" s="6"/>
      <c r="I99" s="6"/>
      <c r="J99" s="6"/>
      <c r="K99" s="6"/>
      <c r="L99" s="6"/>
      <c r="M99" s="6"/>
      <c r="N99" s="6"/>
      <c r="O99" s="6"/>
      <c r="P99" s="6"/>
    </row>
    <row r="100" ht="13.65" customHeight="1">
      <c r="A100" s="16">
        <f t="shared" si="191" ref="A100:A104">DATE(2015,7,4)</f>
        <v>42189</v>
      </c>
      <c r="B100" t="s" s="17">
        <v>10</v>
      </c>
      <c r="C100" s="6"/>
      <c r="D100" t="s" s="22">
        <v>24</v>
      </c>
      <c r="E100" t="s" s="22">
        <v>96</v>
      </c>
      <c r="F100" t="s" s="22">
        <v>145</v>
      </c>
      <c r="G100" s="20">
        <v>9.48</v>
      </c>
      <c r="H100" s="6"/>
      <c r="I100" s="6"/>
      <c r="J100" s="6"/>
      <c r="K100" s="6"/>
      <c r="L100" s="6"/>
      <c r="M100" s="6"/>
      <c r="N100" s="6"/>
      <c r="O100" s="6"/>
      <c r="P100" s="6"/>
    </row>
    <row r="101" ht="13.65" customHeight="1">
      <c r="A101" s="16">
        <f t="shared" si="191"/>
        <v>42189</v>
      </c>
      <c r="B101" t="s" s="17">
        <v>10</v>
      </c>
      <c r="C101" s="6"/>
      <c r="D101" t="s" s="22">
        <v>24</v>
      </c>
      <c r="E101" t="s" s="22">
        <v>146</v>
      </c>
      <c r="F101" t="s" s="22">
        <v>147</v>
      </c>
      <c r="G101" s="20">
        <v>9.48</v>
      </c>
      <c r="H101" s="6"/>
      <c r="I101" s="6"/>
      <c r="J101" s="6"/>
      <c r="K101" s="6"/>
      <c r="L101" s="6"/>
      <c r="M101" s="6"/>
      <c r="N101" s="6"/>
      <c r="O101" s="6"/>
      <c r="P101" s="6"/>
    </row>
    <row r="102" ht="13.65" customHeight="1">
      <c r="A102" s="16">
        <f t="shared" si="191"/>
        <v>42189</v>
      </c>
      <c r="B102" t="s" s="17">
        <v>10</v>
      </c>
      <c r="C102" s="6"/>
      <c r="D102" t="s" s="22">
        <v>24</v>
      </c>
      <c r="E102" t="s" s="22">
        <v>148</v>
      </c>
      <c r="F102" t="s" s="22">
        <v>149</v>
      </c>
      <c r="G102" s="14">
        <v>6.55</v>
      </c>
      <c r="H102" s="6"/>
      <c r="I102" s="6"/>
      <c r="J102" s="6"/>
      <c r="K102" s="6"/>
      <c r="L102" s="6"/>
      <c r="M102" s="6"/>
      <c r="N102" s="6"/>
      <c r="O102" s="6"/>
      <c r="P102" s="6"/>
    </row>
    <row r="103" ht="13.65" customHeight="1">
      <c r="A103" s="16">
        <f t="shared" si="191"/>
        <v>42189</v>
      </c>
      <c r="B103" t="s" s="17">
        <v>10</v>
      </c>
      <c r="C103" s="6"/>
      <c r="D103" t="s" s="22">
        <v>24</v>
      </c>
      <c r="E103" t="s" s="22">
        <v>35</v>
      </c>
      <c r="F103" t="s" s="22">
        <v>150</v>
      </c>
      <c r="G103" s="14">
        <v>23.64</v>
      </c>
      <c r="H103" s="6"/>
      <c r="I103" s="6"/>
      <c r="J103" s="6"/>
      <c r="K103" s="6"/>
      <c r="L103" s="6"/>
      <c r="M103" s="6"/>
      <c r="N103" s="6"/>
      <c r="O103" s="6"/>
      <c r="P103" s="6"/>
    </row>
    <row r="104" ht="13.65" customHeight="1">
      <c r="A104" s="16">
        <f t="shared" si="191"/>
        <v>42189</v>
      </c>
      <c r="B104" t="s" s="17">
        <v>10</v>
      </c>
      <c r="C104" s="6"/>
      <c r="D104" t="s" s="22">
        <v>24</v>
      </c>
      <c r="E104" t="s" s="22">
        <v>35</v>
      </c>
      <c r="F104" t="s" s="22">
        <v>151</v>
      </c>
      <c r="G104" s="14">
        <v>22.5</v>
      </c>
      <c r="H104" s="6"/>
      <c r="I104" s="6"/>
      <c r="J104" s="6"/>
      <c r="K104" s="6"/>
      <c r="L104" s="6"/>
      <c r="M104" s="6"/>
      <c r="N104" s="6"/>
      <c r="O104" s="6"/>
      <c r="P104" s="6"/>
    </row>
    <row r="105" ht="13.65" customHeight="1">
      <c r="A105" s="6"/>
      <c r="B105" s="6"/>
      <c r="C105" s="6"/>
      <c r="D105" s="6"/>
      <c r="E105" s="6"/>
      <c r="F105" s="6"/>
      <c r="G105" s="15"/>
      <c r="H105" s="15"/>
      <c r="I105" s="15"/>
      <c r="J105" s="6"/>
      <c r="K105" s="6"/>
      <c r="L105" s="6"/>
      <c r="M105" s="6"/>
      <c r="N105" s="6"/>
      <c r="O105" s="6"/>
      <c r="P105" s="6"/>
    </row>
    <row r="106" ht="13.65" customHeight="1">
      <c r="A106" s="6"/>
      <c r="B106" s="6"/>
      <c r="C106" s="6"/>
      <c r="D106" s="6"/>
      <c r="E106" s="6"/>
      <c r="F106" s="6"/>
      <c r="G106" s="15"/>
      <c r="H106" s="15"/>
      <c r="I106" s="15"/>
      <c r="J106" s="6"/>
      <c r="K106" s="6"/>
      <c r="L106" s="6"/>
      <c r="M106" s="6"/>
      <c r="N106" s="6"/>
      <c r="O106" s="6"/>
      <c r="P106" s="6"/>
    </row>
    <row r="107" ht="13.6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ht="13.6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ht="13.6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ht="13.6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ht="13.6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ht="13.6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ht="13.6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ht="13.6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ht="13.65" customHeight="1">
      <c r="A115" s="6"/>
      <c r="B115" s="6"/>
      <c r="C115" s="6"/>
      <c r="D115" s="6"/>
      <c r="E115" s="6"/>
      <c r="F115" s="6"/>
      <c r="G115" t="s" s="18">
        <v>152</v>
      </c>
      <c r="H115" t="s" s="18">
        <v>153</v>
      </c>
      <c r="I115" t="s" s="18">
        <v>154</v>
      </c>
      <c r="J115" s="6"/>
      <c r="K115" s="6"/>
      <c r="L115" s="6"/>
      <c r="M115" s="6"/>
      <c r="N115" s="6"/>
      <c r="O115" s="6"/>
      <c r="P115" s="6"/>
    </row>
    <row r="116" ht="13.65" customHeight="1">
      <c r="A116" s="6"/>
      <c r="B116" s="6"/>
      <c r="C116" s="6"/>
      <c r="D116" s="6"/>
      <c r="E116" s="6"/>
      <c r="F116" s="6"/>
      <c r="G116" s="14">
        <f>SUMIF(B1:B200,"+",G1:G200)</f>
      </c>
      <c r="H116" s="20">
        <f>SUM(H1:H111)</f>
        <v>967.7199999999999</v>
      </c>
      <c r="I116" s="20">
        <f>SUMIF(H1:H111,"&lt;&gt;",G1:G111)</f>
        <v>304.9300000000001</v>
      </c>
      <c r="J116" s="6"/>
      <c r="K116" s="6"/>
      <c r="L116" s="6"/>
      <c r="M116" s="6"/>
      <c r="N116" s="6"/>
      <c r="O116" s="6"/>
      <c r="P116" s="6"/>
    </row>
    <row r="117" ht="13.6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ht="13.6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ht="13.6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ht="13.6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ht="13.6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ht="13.6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ht="13.6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ht="13.6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ht="13.6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ht="13.6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ht="13.6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ht="13.6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ht="13.6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ht="13.6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ht="13.6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ht="13.6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ht="13.6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ht="13.6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ht="13.6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ht="13.6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ht="13.6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ht="13.6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ht="13.6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ht="13.6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ht="13.6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ht="13.6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ht="13.6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ht="13.6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ht="13.6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ht="13.6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ht="13.6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ht="13.6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ht="13.6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ht="13.6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ht="13.6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ht="13.6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ht="13.6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ht="13.6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ht="13.6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ht="13.6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ht="13.6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ht="13.6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ht="13.6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ht="13.6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ht="13.6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ht="13.6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ht="13.6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ht="13.6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ht="13.6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ht="13.6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ht="13.6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ht="13.6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ht="13.6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ht="13.6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ht="13.6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ht="13.6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ht="13.6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ht="13.6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ht="13.6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ht="13.6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ht="13.6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ht="13.6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ht="13.6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ht="13.6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ht="13.6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ht="13.6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ht="13.6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ht="13.6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ht="13.6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ht="13.6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ht="13.6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ht="13.6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ht="13.6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ht="13.6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ht="13.6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ht="13.6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ht="13.6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ht="13.6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ht="13.6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ht="13.6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ht="13.6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ht="13.6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ht="13.6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ht="13.6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</sheetData>
  <pageMargins left="0.7875" right="0.7875" top="1.025" bottom="1.025" header="0.7875" footer="0.7875"/>
  <pageSetup firstPageNumber="1" fitToHeight="1" fitToWidth="1" scale="100" useFirstPageNumber="0" orientation="portrait" pageOrder="downThenOver"/>
  <headerFooter>
    <oddHeader>&amp;C&amp;"Arial,Regular"&amp;10&amp;K000000Sheet1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