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007gc-my.sharepoint.com/personal/karine_villeneuve_ec_gc_ca/Documents/02_bearmitogenome/mitogenome_project/"/>
    </mc:Choice>
  </mc:AlternateContent>
  <xr:revisionPtr revIDLastSave="596" documentId="8_{E7E078A9-EF86-43A7-BA1E-237E39A20DB2}" xr6:coauthVersionLast="47" xr6:coauthVersionMax="47" xr10:uidLastSave="{CE6C992F-8B79-4F4C-AEEC-5BD747F541F1}"/>
  <bookViews>
    <workbookView xWindow="-120" yWindow="-120" windowWidth="29040" windowHeight="15720" activeTab="8" xr2:uid="{4792A6F9-F11D-462C-AAE5-44CC7ED0BF51}"/>
  </bookViews>
  <sheets>
    <sheet name="combined_results" sheetId="3" r:id="rId1"/>
    <sheet name="00_sample_details" sheetId="8" r:id="rId2"/>
    <sheet name="01_fastqc" sheetId="2" r:id="rId3"/>
    <sheet name="02_fastp" sheetId="6" r:id="rId4"/>
    <sheet name="03_mtgrasp" sheetId="1" r:id="rId5"/>
    <sheet name="04_mtDNA_depth" sheetId="4" r:id="rId6"/>
    <sheet name="05_mapping" sheetId="5" r:id="rId7"/>
    <sheet name="06_statflag" sheetId="7" r:id="rId8"/>
    <sheet name="07_unikseq"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3" l="1"/>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2" i="3"/>
  <c r="L2" i="3"/>
  <c r="R3" i="7"/>
  <c r="R4" i="7"/>
  <c r="R5" i="7"/>
  <c r="R6" i="7"/>
  <c r="R7" i="7"/>
  <c r="R8" i="7"/>
  <c r="R9" i="7"/>
  <c r="R10" i="7"/>
  <c r="R11" i="7"/>
  <c r="R12" i="7"/>
  <c r="R13" i="7"/>
  <c r="R14" i="7"/>
  <c r="R15" i="7"/>
  <c r="R16" i="7"/>
  <c r="R17" i="7"/>
  <c r="R18" i="7"/>
  <c r="R19" i="7"/>
  <c r="R20" i="7"/>
  <c r="R21" i="7"/>
  <c r="R22" i="7"/>
  <c r="R23" i="7"/>
  <c r="R24" i="7"/>
  <c r="R25" i="7"/>
  <c r="R26" i="7"/>
  <c r="R27" i="7"/>
  <c r="R28" i="7"/>
  <c r="R29" i="7"/>
  <c r="R30" i="7"/>
  <c r="R31" i="7"/>
  <c r="R32" i="7"/>
  <c r="R2" i="7"/>
  <c r="L3" i="3" l="1"/>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H3" i="5"/>
  <c r="H4" i="5"/>
  <c r="H8" i="5"/>
  <c r="H9" i="5"/>
  <c r="H15" i="5"/>
  <c r="H16" i="5"/>
  <c r="H17" i="5"/>
  <c r="H18" i="5"/>
  <c r="H19" i="5"/>
  <c r="H20" i="5"/>
  <c r="H21" i="5"/>
  <c r="H27" i="5"/>
  <c r="H28" i="5"/>
  <c r="H32" i="5"/>
  <c r="H2" i="5"/>
  <c r="G14" i="5"/>
  <c r="H14" i="5" s="1"/>
  <c r="G17" i="5"/>
  <c r="G18" i="5"/>
  <c r="G19" i="5"/>
  <c r="G26" i="5"/>
  <c r="H26" i="5" s="1"/>
  <c r="G29" i="5"/>
  <c r="H29" i="5" s="1"/>
  <c r="G30" i="5"/>
  <c r="H30" i="5" s="1"/>
  <c r="F3" i="5"/>
  <c r="G3" i="5" s="1"/>
  <c r="F4" i="5"/>
  <c r="G4" i="5" s="1"/>
  <c r="F5" i="5"/>
  <c r="G5" i="5" s="1"/>
  <c r="H5" i="5" s="1"/>
  <c r="F6" i="5"/>
  <c r="G6" i="5" s="1"/>
  <c r="H6" i="5" s="1"/>
  <c r="F7" i="5"/>
  <c r="G7" i="5" s="1"/>
  <c r="H7" i="5" s="1"/>
  <c r="F8" i="5"/>
  <c r="G8" i="5" s="1"/>
  <c r="F9" i="5"/>
  <c r="G9" i="5" s="1"/>
  <c r="F10" i="5"/>
  <c r="G10" i="5" s="1"/>
  <c r="H10" i="5" s="1"/>
  <c r="F11" i="5"/>
  <c r="G11" i="5" s="1"/>
  <c r="H11" i="5" s="1"/>
  <c r="F12" i="5"/>
  <c r="G12" i="5" s="1"/>
  <c r="H12" i="5" s="1"/>
  <c r="F13" i="5"/>
  <c r="G13" i="5" s="1"/>
  <c r="H13" i="5" s="1"/>
  <c r="F14" i="5"/>
  <c r="F15" i="5"/>
  <c r="G15" i="5" s="1"/>
  <c r="F16" i="5"/>
  <c r="G16" i="5" s="1"/>
  <c r="F17" i="5"/>
  <c r="F18" i="5"/>
  <c r="F19" i="5"/>
  <c r="F20" i="5"/>
  <c r="G20" i="5" s="1"/>
  <c r="F21" i="5"/>
  <c r="G21" i="5" s="1"/>
  <c r="F22" i="5"/>
  <c r="G22" i="5" s="1"/>
  <c r="H22" i="5" s="1"/>
  <c r="F23" i="5"/>
  <c r="G23" i="5" s="1"/>
  <c r="H23" i="5" s="1"/>
  <c r="F24" i="5"/>
  <c r="G24" i="5" s="1"/>
  <c r="H24" i="5" s="1"/>
  <c r="F25" i="5"/>
  <c r="G25" i="5" s="1"/>
  <c r="H25" i="5" s="1"/>
  <c r="F26" i="5"/>
  <c r="F27" i="5"/>
  <c r="G27" i="5" s="1"/>
  <c r="F28" i="5"/>
  <c r="G28" i="5" s="1"/>
  <c r="F29" i="5"/>
  <c r="F30" i="5"/>
  <c r="F31" i="5"/>
  <c r="G31" i="5" s="1"/>
  <c r="H31" i="5" s="1"/>
  <c r="F32" i="5"/>
  <c r="G32" i="5" s="1"/>
  <c r="F2" i="5"/>
  <c r="G2" i="5" s="1"/>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tc={CA2C9EC7-B75E-4AE5-930A-27A9237B78DC}</author>
    <author>tc={2900D2E4-C780-48B3-A44B-549D1FC62EB3}</author>
    <author>tc={84B17D3E-DFEB-4C1B-89C9-18054C337C12}</author>
    <author>tc={CCB11344-A907-4191-BCC5-AFC0196EC6F2}</author>
    <author>tc={1EE7ADC3-4AA9-4028-9C69-267E645F6127}</author>
    <author>tc={C4FA067D-1722-4F3A-875A-2BF93A5B9DF3}</author>
    <author>tc={50DCEE0E-BA82-48F6-AE5C-1B69B346059F}</author>
    <author>tc={D4BB81D0-CC33-4A11-A4E3-7977F89F5820}</author>
    <author>tc={0FE4940D-9843-4F13-8352-1CB44D159920}</author>
    <author>tc={63CA9AA7-5366-4EB1-9003-0D084BE5E9F1}</author>
    <author>tc={2E69D43F-9029-4EC4-9F36-C9C1D1C58A7D}</author>
    <author>tc={4A8BC720-F0D4-44AA-880B-29EAEDEEF1E8}</author>
    <author>tc={29F9F587-5C6C-4D76-B7DF-7C06E85CDEF4}</author>
    <author>tc={2AFB667C-8848-4D70-82DD-BF7C534E5A42}</author>
    <author>tc={41C20AC5-57B1-44AD-AC29-B94328CC8984}</author>
  </authors>
  <commentList>
    <comment ref="B1" authorId="0" shapeId="0" xr:uid="{CA2C9EC7-B75E-4AE5-930A-27A9237B78DC}">
      <text>
        <t xml:space="preserve">[Threaded comment]
Your version of Excel allows you to read this threaded comment; however, any edits to it will get removed if the file is opened in a newer version of Excel. Learn more: https://go.microsoft.com/fwlink/?linkid=870924
Comment:
    Total number of reads including other such as supplementary </t>
      </text>
    </comment>
    <comment ref="C1" authorId="1" shapeId="0" xr:uid="{2900D2E4-C780-48B3-A44B-549D1FC62EB3}">
      <text>
        <t xml:space="preserve">[Threaded comment]
Your version of Excel allows you to read this threaded comment; however, any edits to it will get removed if the file is opened in a newer version of Excel. Learn more: https://go.microsoft.com/fwlink/?linkid=870924
Comment:
    Total number of reads that were provided as input for mapping </t>
      </text>
    </comment>
    <comment ref="G1" authorId="2" shapeId="0" xr:uid="{84B17D3E-DFEB-4C1B-89C9-18054C337C12}">
      <text>
        <t xml:space="preserve">[Threaded comment]
Your version of Excel allows you to read this threaded comment; however, any edits to it will get removed if the file is opened in a newer version of Excel. Learn more: https://go.microsoft.com/fwlink/?linkid=870924
Comment:
    primary reads that were marked as duplicates </t>
      </text>
    </comment>
    <comment ref="H1" authorId="3" shapeId="0" xr:uid="{CCB11344-A907-4191-BCC5-AFC0196EC6F2}">
      <text>
        <t xml:space="preserve">[Threaded comment]
Your version of Excel allows you to read this threaded comment; however, any edits to it will get removed if the file is opened in a newer version of Excel. Learn more: https://go.microsoft.com/fwlink/?linkid=870924
Comment:
    percentage of mapped reads including supplementary (denominator is the number of total reads) </t>
      </text>
    </comment>
    <comment ref="J1" authorId="4" shapeId="0" xr:uid="{1EE7ADC3-4AA9-4028-9C69-267E645F6127}">
      <text>
        <t xml:space="preserve">[Threaded comment]
Your version of Excel allows you to read this threaded comment; however, any edits to it will get removed if the file is opened in a newer version of Excel. Learn more: https://go.microsoft.com/fwlink/?linkid=870924
Comment:
    number of mapped reads that are labelled primary (just the number of mapped reads out of the input reads). i.e. excludes the number of reads that are supplementary. </t>
      </text>
    </comment>
    <comment ref="K1" authorId="5" shapeId="0" xr:uid="{C4FA067D-1722-4F3A-875A-2BF93A5B9DF3}">
      <text>
        <t xml:space="preserve">[Threaded comment]
Your version of Excel allows you to read this threaded comment; however, any edits to it will get removed if the file is opened in a newer version of Excel. Learn more: https://go.microsoft.com/fwlink/?linkid=870924
Comment:
    percentage of mapped primary reads (denominator is number of primary reads) </t>
      </text>
    </comment>
    <comment ref="L1" authorId="6" shapeId="0" xr:uid="{50DCEE0E-BA82-48F6-AE5C-1B69B346059F}">
      <text>
        <t xml:space="preserve">[Threaded comment]
Your version of Excel allows you to read this threaded comment; however, any edits to it will get removed if the file is opened in a newer version of Excel. Learn more: https://go.microsoft.com/fwlink/?linkid=870924
Comment:
    percentage of mapped primary reads (denominator is number of primary reads) </t>
      </text>
    </comment>
    <comment ref="M1" authorId="7" shapeId="0" xr:uid="{D4BB81D0-CC33-4A11-A4E3-7977F89F5820}">
      <text>
        <t xml:space="preserve">[Threaded comment]
Your version of Excel allows you to read this threaded comment; however, any edits to it will get removed if the file is opened in a newer version of Excel. Learn more: https://go.microsoft.com/fwlink/?linkid=870924
Comment:
    This is the number of forward (R1) reads. If you used only paired reads after trimming, this will be half of the number in the primary field </t>
      </text>
    </comment>
    <comment ref="N1" authorId="8" shapeId="0" xr:uid="{0FE4940D-9843-4F13-8352-1CB44D159920}">
      <text>
        <t xml:space="preserve">[Threaded comment]
Your version of Excel allows you to read this threaded comment; however, any edits to it will get removed if the file is opened in a newer version of Excel. Learn more: https://go.microsoft.com/fwlink/?linkid=870924
Comment:
    This is the number of reverse (R2) reads. If you used only paired reads after trimming, this will be the same as the read1 field. </t>
      </text>
    </comment>
    <comment ref="O1" authorId="9" shapeId="0" xr:uid="{63CA9AA7-5366-4EB1-9003-0D084BE5E9F1}">
      <text>
        <t xml:space="preserve">[Threaded comment]
Your version of Excel allows you to read this threaded comment; however, any edits to it will get removed if the file is opened in a newer version of Excel. Learn more: https://go.microsoft.com/fwlink/?linkid=870924
Comment:
    This is the number of reads that map in a way that makes sense (Not too far apart, on different chromosomes, R1 read maps to the forward strand and R2 to the reverse strand etc. depending on the aligner). See this for some more information. This is suitable if you want to be very conservative with the number of reads that you consider mapped. </t>
      </text>
    </comment>
    <comment ref="P1" authorId="10" shapeId="0" xr:uid="{2E69D43F-9029-4EC4-9F36-C9C1D1C58A7D}">
      <text>
        <t xml:space="preserve">[Threaded comment]
Your version of Excel allows you to read this threaded comment; however, any edits to it will get removed if the file is opened in a newer version of Excel. Learn more: https://go.microsoft.com/fwlink/?linkid=870924
Comment:
    percentage of properly paired reads (denominator is number of primary reads) </t>
      </text>
    </comment>
    <comment ref="Q1" authorId="11" shapeId="0" xr:uid="{4A8BC720-F0D4-44AA-880B-29EAEDEEF1E8}">
      <text>
        <t xml:space="preserve">[Threaded comment]
Your version of Excel allows you to read this threaded comment; however, any edits to it will get removed if the file is opened in a newer version of Excel. Learn more: https://go.microsoft.com/fwlink/?linkid=870924
Comment:
    Number of reads with its corresponding reverse / forward read also mapped. This is less strict that properly paired but more that primary mapped. </t>
      </text>
    </comment>
    <comment ref="R1" authorId="12" shapeId="0" xr:uid="{29F9F587-5C6C-4D76-B7DF-7C06E85CDEF4}">
      <text>
        <t xml:space="preserve">[Threaded comment]
Your version of Excel allows you to read this threaded comment; however, any edits to it will get removed if the file is opened in a newer version of Excel. Learn more: https://go.microsoft.com/fwlink/?linkid=870924
Comment:
    Number of reads with its corresponding reverse / forward read also mapped. This is less strict that properly paired but more that primary mapped. </t>
      </text>
    </comment>
    <comment ref="S1" authorId="13" shapeId="0" xr:uid="{2AFB667C-8848-4D70-82DD-BF7C534E5A42}">
      <text>
        <t xml:space="preserve">[Threaded comment]
Your version of Excel allows you to read this threaded comment; however, any edits to it will get removed if the file is opened in a newer version of Excel. Learn more: https://go.microsoft.com/fwlink/?linkid=870924
Comment:
     This is the number of reads that are mapped but their corresponding reverse / forward read did not map. (primary mapped - with itself and mate mapped = singletons) </t>
      </text>
    </comment>
    <comment ref="T1" authorId="14" shapeId="0" xr:uid="{41C20AC5-57B1-44AD-AC29-B94328CC8984}">
      <text>
        <t xml:space="preserve">[Threaded comment]
Your version of Excel allows you to read this threaded comment; however, any edits to it will get removed if the file is opened in a newer version of Excel. Learn more: https://go.microsoft.com/fwlink/?linkid=870924
Comment:
    percentage of singletons (denominator is number of primary reads) </t>
      </text>
    </comment>
  </commentList>
</comments>
</file>

<file path=xl/sharedStrings.xml><?xml version="1.0" encoding="utf-8"?>
<sst xmlns="http://schemas.openxmlformats.org/spreadsheetml/2006/main" count="840" uniqueCount="292">
  <si>
    <t>Ns per 1000bp</t>
  </si>
  <si>
    <t>Number of Contigs</t>
  </si>
  <si>
    <t>Total Number of Base Pairs Per Assembly</t>
  </si>
  <si>
    <t>Length of the Longest Contig (bp)</t>
  </si>
  <si>
    <t>Circular or Linear</t>
  </si>
  <si>
    <t>Standardization Status</t>
  </si>
  <si>
    <t>Circular</t>
  </si>
  <si>
    <t>StartSite_Strand_Standardized</t>
  </si>
  <si>
    <t>Linear</t>
  </si>
  <si>
    <t>Strand_Standardized</t>
  </si>
  <si>
    <t>9.965277777777778e-05</t>
  </si>
  <si>
    <t>8.924648180036815e-05</t>
  </si>
  <si>
    <t>Non-Standardized</t>
  </si>
  <si>
    <t>7.08941930887068e-05</t>
  </si>
  <si>
    <t>1.3181332383327396e-05</t>
  </si>
  <si>
    <t>Bear-12112021-pool-350bp_S1_L001_R1_001</t>
  </si>
  <si>
    <t>Bear-12112021-pool-350bp_S1_L001_R2_001</t>
  </si>
  <si>
    <t>Bear-12112021-pool-350bp_S1_L002_R1_001</t>
  </si>
  <si>
    <t>Bear-12112021-pool-350bp_S1_L002_R2_001</t>
  </si>
  <si>
    <t>Bear-12112021-pool-350bp_S1_L003_R1_001</t>
  </si>
  <si>
    <t>Bear-12112021-pool-350bp_S1_L003_R2_001</t>
  </si>
  <si>
    <t>Bear-12112021-pool-350bp_S1_L004_R1_001</t>
  </si>
  <si>
    <t>Bear-12112021-pool-350bp_S1_L004_R2_001</t>
  </si>
  <si>
    <t>Bear-12112021-pool_S2_L001_R1_001</t>
  </si>
  <si>
    <t>Bear-12112021-pool_S2_L001_R2_001</t>
  </si>
  <si>
    <t>Bear-12112021-pool_S2_L002_R1_001</t>
  </si>
  <si>
    <t>Bear-12112021-pool_S2_L002_R2_001</t>
  </si>
  <si>
    <t>Bear-12112021-pool_S2_L003_R1_001</t>
  </si>
  <si>
    <t>Bear-12112021-pool_S2_L003_R2_001</t>
  </si>
  <si>
    <t>Bear-12112021-pool_S2_L004_R1_001</t>
  </si>
  <si>
    <t>Bear-12112021-pool_S2_L004_R2_001</t>
  </si>
  <si>
    <t>RNase-B-01-350bp_S3_L001_R1_001</t>
  </si>
  <si>
    <t>RNase-B-01-350bp_S3_L001_R2_001</t>
  </si>
  <si>
    <t>RNase-B-01-350bp_S3_L002_R1_001</t>
  </si>
  <si>
    <t>RNase-B-01-350bp_S3_L002_R2_001</t>
  </si>
  <si>
    <t>RNase-B-01-350bp_S3_L003_R1_001</t>
  </si>
  <si>
    <t>RNase-B-01-350bp_S3_L003_R2_001</t>
  </si>
  <si>
    <t>RNase-B-01-350bp_S3_L004_R1_001</t>
  </si>
  <si>
    <t>RNase-B-01-350bp_S3_L004_R2_001</t>
  </si>
  <si>
    <t>RNase-M-01-350bp_S4_L001_R1_001</t>
  </si>
  <si>
    <t>RNase-M-01-350bp_S4_L001_R2_001</t>
  </si>
  <si>
    <t>RNase-M-01-350bp_S4_L002_R1_001</t>
  </si>
  <si>
    <t>RNase-M-01-350bp_S4_L002_R2_001</t>
  </si>
  <si>
    <t>RNase-M-01-350bp_S4_L003_R1_001</t>
  </si>
  <si>
    <t>RNase-M-01-350bp_S4_L003_R2_001</t>
  </si>
  <si>
    <t>RNase-M-01-350bp_S4_L004_R1_001</t>
  </si>
  <si>
    <t>RNase-M-01-350bp_S4_L004_R2_001</t>
  </si>
  <si>
    <t>Undetermined_S0_L001_R1_001</t>
  </si>
  <si>
    <t>Undetermined_S0_L001_R2_001</t>
  </si>
  <si>
    <t>Undetermined_S0_L002_R1_001</t>
  </si>
  <si>
    <t>Undetermined_S0_L002_R2_001</t>
  </si>
  <si>
    <t>Undetermined_S0_L003_R1_001</t>
  </si>
  <si>
    <t>Undetermined_S0_L003_R2_001</t>
  </si>
  <si>
    <t>Undetermined_S0_L004_R1_001</t>
  </si>
  <si>
    <t>Undetermined_S0_L004_R2_001</t>
  </si>
  <si>
    <t>gDNA-B-03-high_S5_L001_R1_001</t>
  </si>
  <si>
    <t>gDNA-B-03-high_S5_L001_R2_001</t>
  </si>
  <si>
    <t>gDNA-B-03-high_S5_L002_R1_001</t>
  </si>
  <si>
    <t>gDNA-B-03-high_S5_L002_R2_001</t>
  </si>
  <si>
    <t>gDNA-B-03-high_S5_L003_R1_001</t>
  </si>
  <si>
    <t>gDNA-B-03-high_S5_L003_R2_001</t>
  </si>
  <si>
    <t>gDNA-B-03-high_S5_L004_R1_001</t>
  </si>
  <si>
    <t>gDNA-B-03-high_S5_L004_R2_001</t>
  </si>
  <si>
    <t>gDNA-H-04-low_S7_L001_R1_001</t>
  </si>
  <si>
    <t>gDNA-H-04-low_S7_L001_R2_001</t>
  </si>
  <si>
    <t>gDNA-H-04-low_S7_L002_R1_001</t>
  </si>
  <si>
    <t>gDNA-H-04-low_S7_L002_R2_001</t>
  </si>
  <si>
    <t>gDNA-H-04-low_S7_L003_R1_001</t>
  </si>
  <si>
    <t>gDNA-H-04-low_S7_L003_R2_001</t>
  </si>
  <si>
    <t>gDNA-H-04-low_S7_L004_R1_001</t>
  </si>
  <si>
    <t>gDNA-H-04-low_S7_L004_R2_001</t>
  </si>
  <si>
    <t>gDNA-M-05-high_S6_L001_R1_001</t>
  </si>
  <si>
    <t>gDNA-M-05-high_S6_L001_R2_001</t>
  </si>
  <si>
    <t>gDNA-M-05-high_S6_L002_R1_001</t>
  </si>
  <si>
    <t>gDNA-M-05-high_S6_L002_R2_001</t>
  </si>
  <si>
    <t>gDNA-M-05-high_S6_L003_R1_001</t>
  </si>
  <si>
    <t>gDNA-M-05-high_S6_L003_R2_001</t>
  </si>
  <si>
    <t>gDNA-M-05-high_S6_L004_R1_001</t>
  </si>
  <si>
    <t>gDNA-M-05-high_S6_L004_R2_001</t>
  </si>
  <si>
    <t>gDNA-N-03-low_S8_L001_R1_001</t>
  </si>
  <si>
    <t>gDNA-N-03-low_S8_L001_R2_001</t>
  </si>
  <si>
    <t>gDNA-N-03-low_S8_L002_R1_001</t>
  </si>
  <si>
    <t>gDNA-N-03-low_S8_L002_R2_001</t>
  </si>
  <si>
    <t>gDNA-N-03-low_S8_L003_R1_001</t>
  </si>
  <si>
    <t>gDNA-N-03-low_S8_L003_R2_001</t>
  </si>
  <si>
    <t>gDNA-N-03-low_S8_L004_R1_001</t>
  </si>
  <si>
    <t>Sample</t>
  </si>
  <si>
    <t>contigName</t>
  </si>
  <si>
    <t>.sorted.bam</t>
  </si>
  <si>
    <t>Total Avg. Depth</t>
  </si>
  <si>
    <t>Sample ID</t>
  </si>
  <si>
    <t>Sample type</t>
  </si>
  <si>
    <t>Pool</t>
  </si>
  <si>
    <t>Bone</t>
  </si>
  <si>
    <t xml:space="preserve">Muscle </t>
  </si>
  <si>
    <t>Hair</t>
  </si>
  <si>
    <t>Nail</t>
  </si>
  <si>
    <t>GC (%)</t>
  </si>
  <si>
    <t>Dups (%)</t>
  </si>
  <si>
    <t>Seqs (millions)</t>
  </si>
  <si>
    <t>Ssequence length</t>
  </si>
  <si>
    <t>Mapped read-segments</t>
  </si>
  <si>
    <t>Dups</t>
  </si>
  <si>
    <t>GC</t>
  </si>
  <si>
    <t>gDNA-N-03-low_S8_L004_R2_001</t>
  </si>
  <si>
    <t>Mapped reads (%)</t>
  </si>
  <si>
    <t>Unmapped reads 1</t>
  </si>
  <si>
    <t>Unmapped reads 2</t>
  </si>
  <si>
    <t>Total unmapped reads</t>
  </si>
  <si>
    <t>Total reads Idx</t>
  </si>
  <si>
    <t>Reads mapped to mitogenome (%)</t>
  </si>
  <si>
    <t xml:space="preserve">primary </t>
  </si>
  <si>
    <t xml:space="preserve">secondary </t>
  </si>
  <si>
    <t xml:space="preserve">supplementary </t>
  </si>
  <si>
    <t xml:space="preserve">duplicates </t>
  </si>
  <si>
    <t xml:space="preserve">primary duplicates </t>
  </si>
  <si>
    <t xml:space="preserve">mapped </t>
  </si>
  <si>
    <t xml:space="preserve">mapped % </t>
  </si>
  <si>
    <t xml:space="preserve">primary mapped </t>
  </si>
  <si>
    <t xml:space="preserve">primary mapped % </t>
  </si>
  <si>
    <t xml:space="preserve">paired in sequencing </t>
  </si>
  <si>
    <t xml:space="preserve">read1 </t>
  </si>
  <si>
    <t xml:space="preserve">read2 </t>
  </si>
  <si>
    <t xml:space="preserve">properly paired % </t>
  </si>
  <si>
    <t xml:space="preserve">with itself and mate mapped </t>
  </si>
  <si>
    <t xml:space="preserve">singletons </t>
  </si>
  <si>
    <t xml:space="preserve">singletons % </t>
  </si>
  <si>
    <t xml:space="preserve">with mate mapped to a different chr </t>
  </si>
  <si>
    <t xml:space="preserve">with mate mapped to a different chr (mapQ&gt;=5) </t>
  </si>
  <si>
    <t>Sequencing Output File (FASTQ)</t>
  </si>
  <si>
    <t>Sample origin</t>
  </si>
  <si>
    <t>Shear method</t>
  </si>
  <si>
    <t>Bear-12112021-pool-350bp_S1_L001_R1</t>
  </si>
  <si>
    <t>Mechanical shear</t>
  </si>
  <si>
    <t>Bear-12112021-pool-350bp_S1_L001_R2</t>
  </si>
  <si>
    <t>Bear-12112021-pool-350bp_S1_L002_R1</t>
  </si>
  <si>
    <t>Bear-12112021-pool-350bp_S1_L002_R2</t>
  </si>
  <si>
    <t>Bear-12112021-pool-350bp_S1_L003_R1</t>
  </si>
  <si>
    <t>Bear-12112021-pool-350bp_S1_L003_R2</t>
  </si>
  <si>
    <t>Bear-12112021-pool-350bp_S1_L004_R1</t>
  </si>
  <si>
    <t>Bear-12112021-pool-350bp_S1_L004_R2</t>
  </si>
  <si>
    <t>Bear-12112021-pool_S2_L001_R1</t>
  </si>
  <si>
    <t>Enzymatic shear</t>
  </si>
  <si>
    <t>Bear-12112021-pool_S2_L001_R2</t>
  </si>
  <si>
    <t>Bear-12112021-pool_S2_L002_R1</t>
  </si>
  <si>
    <t>Bear-12112021-pool_S2_L002_R2</t>
  </si>
  <si>
    <t>Bear-12112021-pool_S2_L003_R1</t>
  </si>
  <si>
    <t>Bear-12112021-pool_S2_L003_R2</t>
  </si>
  <si>
    <t>Bear-12112021-pool_S2_L004_R1</t>
  </si>
  <si>
    <t>Bear-12112021-pool_S2_L004_R2</t>
  </si>
  <si>
    <t>gDNA-B-03-high_S5_L001_R1</t>
  </si>
  <si>
    <t>gDNA-B-03-high_S5_L001_R2</t>
  </si>
  <si>
    <t>gDNA-B-03-high_S5_L002_R1</t>
  </si>
  <si>
    <t>gDNA-B-03-high_S5_L002_R2</t>
  </si>
  <si>
    <t>gDNA-B-03-high_S5_L003_R1</t>
  </si>
  <si>
    <t>gDNA-B-03-high_S5_L003_R2</t>
  </si>
  <si>
    <t>gDNA-B-03-high_S5_L004_R1</t>
  </si>
  <si>
    <t>gDNA-B-03-high_S5_L004_R2</t>
  </si>
  <si>
    <t>gDNA-H-04-low_S7_L001_R1</t>
  </si>
  <si>
    <t>gDNA-H-04-low_S7_L001_R2</t>
  </si>
  <si>
    <t>gDNA-H-04-low_S7_L002_R1</t>
  </si>
  <si>
    <t>gDNA-H-04-low_S7_L002_R2</t>
  </si>
  <si>
    <t>gDNA-H-04-low_S7_L003_R1</t>
  </si>
  <si>
    <t>gDNA-H-04-low_S7_L003_R2</t>
  </si>
  <si>
    <t>gDNA-H-04-low_S7_L004_R1</t>
  </si>
  <si>
    <t>gDNA-H-04-low_S7_L004_R2</t>
  </si>
  <si>
    <t>gDNA-M-05-high_S6_L001_R1</t>
  </si>
  <si>
    <t>Muscle</t>
  </si>
  <si>
    <t>gDNA-M-05-high_S6_L001_R2</t>
  </si>
  <si>
    <t>gDNA-M-05-high_S6_L002_R1</t>
  </si>
  <si>
    <t>gDNA-M-05-high_S6_L002_R2</t>
  </si>
  <si>
    <t>gDNA-M-05-high_S6_L003_R1</t>
  </si>
  <si>
    <t>gDNA-M-05-high_S6_L003_R2</t>
  </si>
  <si>
    <t>gDNA-M-05-high_S6_L004_R1</t>
  </si>
  <si>
    <t>gDNA-M-05-high_S6_L004_R2</t>
  </si>
  <si>
    <t>gDNA-N-03-low_S8_L001_R1</t>
  </si>
  <si>
    <t>gDNA-N-03-low_S8_L001_R2</t>
  </si>
  <si>
    <t>gDNA-N-03-low_S8_L002_R1</t>
  </si>
  <si>
    <t>gDNA-N-03-low_S8_L002_R2</t>
  </si>
  <si>
    <t>gDNA-N-03-low_S8_L003_R1</t>
  </si>
  <si>
    <t>gDNA-N-03-low_S8_L003_R2</t>
  </si>
  <si>
    <t>gDNA-N-03-low_S8_L004_R1</t>
  </si>
  <si>
    <t>gDNA-N-03-low_S8_L004_R2</t>
  </si>
  <si>
    <t>RNase-B-01-350bp_S3_L001_R1</t>
  </si>
  <si>
    <t>RNase-B-01-350bp_S3_L001_R2</t>
  </si>
  <si>
    <t>RNase-B-01-350bp_S3_L002_R1</t>
  </si>
  <si>
    <t>RNase-B-01-350bp_S3_L002_R2</t>
  </si>
  <si>
    <t>RNase-B-01-350bp_S3_L003_R1</t>
  </si>
  <si>
    <t>RNase-B-01-350bp_S3_L003_R2</t>
  </si>
  <si>
    <t>RNase-B-01-350bp_S3_L004_R1</t>
  </si>
  <si>
    <t>RNase-B-01-350bp_S3_L004_R2</t>
  </si>
  <si>
    <t>RNase-M-01-350bp_S4_L001_R1</t>
  </si>
  <si>
    <t>RNase-M-01-350bp_S4_L001_R2</t>
  </si>
  <si>
    <t>RNase-M-01-350bp_S4_L002_R1</t>
  </si>
  <si>
    <t>RNase-M-01-350bp_S4_L002_R2</t>
  </si>
  <si>
    <t>RNase-M-01-350bp_S4_L003_R1</t>
  </si>
  <si>
    <t>RNase-M-01-350bp_S4_L003_R2</t>
  </si>
  <si>
    <t>RNase-M-01-350bp_S4_L004_R1</t>
  </si>
  <si>
    <t>RNase-M-01-350bp_S4_L004_R2</t>
  </si>
  <si>
    <t>Undetermined_S0_L001_R1</t>
  </si>
  <si>
    <t>Not demultiplexed</t>
  </si>
  <si>
    <t>Undetermined_S0_L001_R2</t>
  </si>
  <si>
    <t>Undetermined_S0_L002_R1</t>
  </si>
  <si>
    <t>Undetermined_S0_L002_R2</t>
  </si>
  <si>
    <t>Undetermined_S0_L003_R1</t>
  </si>
  <si>
    <t>Undetermined_S0_L003_R2</t>
  </si>
  <si>
    <t>Undetermined_S0_L004_R1</t>
  </si>
  <si>
    <t>Undetermined_S0_L004_R2</t>
  </si>
  <si>
    <t>Seqs (M)</t>
  </si>
  <si>
    <t>Contig Length</t>
  </si>
  <si>
    <t>Variance</t>
  </si>
  <si>
    <r>
      <rPr>
        <b/>
        <sz val="11"/>
        <color theme="1"/>
        <rFont val="Aptos Narrow"/>
        <family val="2"/>
        <scheme val="minor"/>
      </rPr>
      <t>Properly paired</t>
    </r>
    <r>
      <rPr>
        <sz val="11"/>
        <color theme="1"/>
        <rFont val="Aptos Narrow"/>
        <family val="2"/>
        <scheme val="minor"/>
      </rPr>
      <t xml:space="preserve"> (Both mates of a read pair map to the same chromosome)</t>
    </r>
  </si>
  <si>
    <t>with itself and mate mapped (%)</t>
  </si>
  <si>
    <t>Read 2</t>
  </si>
  <si>
    <t>Read 1</t>
  </si>
  <si>
    <t>Samtools flagstat results explained</t>
  </si>
  <si>
    <t xml:space="preserve">total 
(QC-passed reads + QC-failed reads) </t>
  </si>
  <si>
    <t>Forward primer Sequence (5'-&gt;3')</t>
  </si>
  <si>
    <t>Forward primer Length</t>
  </si>
  <si>
    <t>Forward primer Tm</t>
  </si>
  <si>
    <t>Forward primer GC%</t>
  </si>
  <si>
    <t>Reverse primer Sequence (5'-&gt;3')</t>
  </si>
  <si>
    <t>Reverse primer Length</t>
  </si>
  <si>
    <t>Reverse primer Tm</t>
  </si>
  <si>
    <t>Reverse primer GC%</t>
  </si>
  <si>
    <t>Product length</t>
  </si>
  <si>
    <t>cox3</t>
  </si>
  <si>
    <t>AGCCCTCTCAGCCCTTCTTA</t>
  </si>
  <si>
    <t>GGTGGCCCTGAAAGGTACTC</t>
  </si>
  <si>
    <t>Found in polar bear sequence</t>
  </si>
  <si>
    <t>GAGAGTACCTTTCAGGGCCAC</t>
  </si>
  <si>
    <t>CTGGAGTTGGTGCTAGGCTT</t>
  </si>
  <si>
    <t>Found in Sun bear sequence</t>
  </si>
  <si>
    <t>GCCCTCTCAGCCCTTCTTATG</t>
  </si>
  <si>
    <t>TCTGGAGTTGGTGCTAGGCT</t>
  </si>
  <si>
    <t>AGCCCTCTCAGCCCTTCTTAT</t>
  </si>
  <si>
    <t>GGTGCTAGGCTTGAGTGGTA</t>
  </si>
  <si>
    <t>GAGAGTACCTTTCAGGGCCA</t>
  </si>
  <si>
    <t>GAGTTGGTGCTAGGCTTGAGT</t>
  </si>
  <si>
    <t>TCGCAGGATTTTTCTGAGCC</t>
  </si>
  <si>
    <t>GGTCAGCATGCTCCCAGTTC</t>
  </si>
  <si>
    <t>GAGCCCTCTCAGCCCTTCTTA</t>
  </si>
  <si>
    <t>TGTGGTGGCCCTGAAAGGTA</t>
  </si>
  <si>
    <t>CCACTCAAGCCTAGCACCAA</t>
  </si>
  <si>
    <t>GGCACTTCTAGTGGATTTAGGGG</t>
  </si>
  <si>
    <t>ACACCCCTGTTGTCCAAAAA</t>
  </si>
  <si>
    <t>CTCCCAGTTCTGGAGTTGGTG</t>
  </si>
  <si>
    <t>GCCTAGCACCAACTCCAGAA</t>
  </si>
  <si>
    <t>GCACTTCTAGTGGATTTAGGGGA</t>
  </si>
  <si>
    <t>cob</t>
  </si>
  <si>
    <t>GGATCTGAGGGGGCTTTTCT</t>
  </si>
  <si>
    <t>TGGACTGCTGCTAGTGTCAA</t>
  </si>
  <si>
    <t>TGAGGGGGCTTTTCTGTGAA</t>
  </si>
  <si>
    <t>TAGGTGGACTGCTGCTAGTG</t>
  </si>
  <si>
    <t>GCCCTGAGGCCAAATATCCT</t>
  </si>
  <si>
    <t>AGAAAAGCCCCCTCAGATCC</t>
  </si>
  <si>
    <t>CTGCCCTGAGGCCAAATATC</t>
  </si>
  <si>
    <t>TTCACAGAAAAGCCCCCTCA</t>
  </si>
  <si>
    <t>GAATGGATCTGAGGGGGCTT</t>
  </si>
  <si>
    <t>GGACTGCTGCTAGTGTCAAG</t>
  </si>
  <si>
    <t>AGGATATGTCCTGCCCTGAG</t>
  </si>
  <si>
    <t>AAAGCCCCCTCAGATCCATT</t>
  </si>
  <si>
    <t>TGCCCTGAGGCCAAATATCC</t>
  </si>
  <si>
    <t>AAAAGCCCCCTCAGATCCAT</t>
  </si>
  <si>
    <t>AGCCACCGCATTCATAGGATA</t>
  </si>
  <si>
    <t>GGCTGATAGGAGGTTGGTGA</t>
  </si>
  <si>
    <t>TCACCAACCTCCTATCAGCC</t>
  </si>
  <si>
    <t>GAATCGTGTCAGAGTTGCCT</t>
  </si>
  <si>
    <t>ATGGATCTGAGGGGGCTTTT</t>
  </si>
  <si>
    <t>AGGTGGACTGCTGCTAGTG</t>
  </si>
  <si>
    <t>atp6</t>
  </si>
  <si>
    <t>ATCTTCTGGGTCTGTTGCCA</t>
  </si>
  <si>
    <t>ATAGCAACTGTGCCTGTCCA</t>
  </si>
  <si>
    <t>CACACTCATTCACACCCACC</t>
  </si>
  <si>
    <t>GATAGCAACTGTGCCTGTCC</t>
  </si>
  <si>
    <t>GCTCGACCAATCTTCTGGGT</t>
  </si>
  <si>
    <t>TGCCTGTCCACAAGGGAATA</t>
  </si>
  <si>
    <t>ACACTCATTCACACCCACCA</t>
  </si>
  <si>
    <t>GTCCGATAGCAACTGTGCCT</t>
  </si>
  <si>
    <t>CTCATTCACACCCACCACAC</t>
  </si>
  <si>
    <t>AGTCCGATAGCAACTGTGCC</t>
  </si>
  <si>
    <t>TGGCTCGACCAATCTTCTGG</t>
  </si>
  <si>
    <t>CCTGTCCACAAGGGAATAGC</t>
  </si>
  <si>
    <t>GGTCTGTTGCCACACTCATT</t>
  </si>
  <si>
    <t>TAGCAACTGTGCCTGTCCAC</t>
  </si>
  <si>
    <t>AAAGGACAAACCTGAGCACT</t>
  </si>
  <si>
    <t>TGGTGGGTGTGAATGAGTGT</t>
  </si>
  <si>
    <t>TCGACCAATCTTCTGGGTCT</t>
  </si>
  <si>
    <t>GCCTGTCCACAAGGGAATAG</t>
  </si>
  <si>
    <t>CGACCAATCTTCTGGGTCTG</t>
  </si>
  <si>
    <t>TGCCTGTCCACAAGGGAAT</t>
  </si>
  <si>
    <t>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</si>
</sst>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26"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11"/>
      <color rgb="FFC00000"/>
      <name val="Aptos Narrow"/>
      <family val="2"/>
      <scheme val="minor"/>
    </font>
    <font>
      <sz val="11"/>
      <color rgb="FF333333"/>
      <name val="Aptos Narrow"/>
      <family val="2"/>
      <scheme val="minor"/>
    </font>
    <font>
      <sz val="11"/>
      <name val="Aptos Narrow"/>
      <family val="2"/>
      <scheme val="minor"/>
    </font>
    <font>
      <b/>
      <sz val="11"/>
      <name val="Aptos Narrow"/>
      <family val="2"/>
      <scheme val="minor"/>
    </font>
    <font>
      <u/>
      <sz val="11"/>
      <color theme="10"/>
      <name val="Aptos Narrow"/>
      <family val="2"/>
      <scheme val="minor"/>
    </font>
    <font>
      <sz val="11"/>
      <color rgb="FF000000"/>
      <name val="Aptos Narrow"/>
      <family val="2"/>
      <scheme val="minor"/>
    </font>
    <font>
      <b/>
      <sz val="11"/>
      <color rgb="FF00000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rgb="FFFBE2D5"/>
        <bgColor rgb="FF000000"/>
      </patternFill>
    </fill>
    <fill>
      <patternFill patternType="solid">
        <fgColor rgb="FFF1A983"/>
        <bgColor rgb="FF000000"/>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0" fontId="23" fillId="0" borderId="0" applyNumberFormat="0" applyFill="0" applyBorder="0" applyAlignment="0" applyProtection="0"/>
  </cellStyleXfs>
  <cellXfs count="131">
    <xf numFmtId="0" fontId="0" fillId="0" borderId="0" xfId="0"/>
    <xf numFmtId="0" fontId="0" fillId="0" borderId="0" xfId="0" applyAlignment="1">
      <alignment horizontal="center"/>
    </xf>
    <xf numFmtId="2" fontId="0" fillId="0" borderId="0" xfId="0" applyNumberFormat="1" applyAlignment="1">
      <alignment horizontal="center"/>
    </xf>
    <xf numFmtId="0" fontId="0" fillId="0" borderId="0" xfId="0" applyAlignment="1">
      <alignment horizontal="right"/>
    </xf>
    <xf numFmtId="0" fontId="0" fillId="0" borderId="10" xfId="0" applyBorder="1" applyAlignment="1">
      <alignment horizontal="right"/>
    </xf>
    <xf numFmtId="0" fontId="0" fillId="0" borderId="10" xfId="0" applyBorder="1" applyAlignment="1">
      <alignment horizontal="center"/>
    </xf>
    <xf numFmtId="0" fontId="0" fillId="0" borderId="11" xfId="0" applyBorder="1" applyAlignment="1">
      <alignment horizontal="right"/>
    </xf>
    <xf numFmtId="0" fontId="0" fillId="0" borderId="11" xfId="0" applyBorder="1" applyAlignment="1">
      <alignment horizontal="center"/>
    </xf>
    <xf numFmtId="11" fontId="0" fillId="0" borderId="11" xfId="0" quotePrefix="1" applyNumberFormat="1" applyBorder="1" applyAlignment="1">
      <alignment horizontal="center"/>
    </xf>
    <xf numFmtId="11" fontId="0" fillId="0" borderId="10" xfId="0" quotePrefix="1" applyNumberFormat="1" applyBorder="1" applyAlignment="1">
      <alignment horizontal="center"/>
    </xf>
    <xf numFmtId="0" fontId="18" fillId="0" borderId="0" xfId="0" applyFont="1" applyAlignment="1">
      <alignment wrapText="1"/>
    </xf>
    <xf numFmtId="2" fontId="0" fillId="0" borderId="10" xfId="0" applyNumberFormat="1" applyBorder="1" applyAlignment="1">
      <alignment horizontal="center"/>
    </xf>
    <xf numFmtId="2" fontId="0" fillId="0" borderId="11" xfId="0" applyNumberFormat="1" applyBorder="1" applyAlignment="1">
      <alignment horizontal="center"/>
    </xf>
    <xf numFmtId="0" fontId="18" fillId="33" borderId="13" xfId="0" applyFont="1" applyFill="1" applyBorder="1" applyAlignment="1">
      <alignment wrapText="1"/>
    </xf>
    <xf numFmtId="0" fontId="18" fillId="33" borderId="14" xfId="0" applyFont="1" applyFill="1" applyBorder="1" applyAlignment="1">
      <alignment horizontal="right" wrapText="1"/>
    </xf>
    <xf numFmtId="0" fontId="18" fillId="33" borderId="14" xfId="0" applyFont="1" applyFill="1" applyBorder="1" applyAlignment="1">
      <alignment horizontal="center" wrapText="1"/>
    </xf>
    <xf numFmtId="0" fontId="18" fillId="33" borderId="15" xfId="0" applyFont="1" applyFill="1" applyBorder="1" applyAlignment="1">
      <alignment horizontal="center" wrapText="1"/>
    </xf>
    <xf numFmtId="0" fontId="0" fillId="0" borderId="16" xfId="0" applyBorder="1"/>
    <xf numFmtId="0" fontId="0" fillId="0" borderId="18" xfId="0" applyBorder="1"/>
    <xf numFmtId="0" fontId="0" fillId="0" borderId="20" xfId="0" applyBorder="1"/>
    <xf numFmtId="0" fontId="0" fillId="0" borderId="21" xfId="0" applyBorder="1"/>
    <xf numFmtId="0" fontId="0" fillId="0" borderId="12" xfId="0" applyBorder="1" applyAlignment="1">
      <alignment horizontal="right"/>
    </xf>
    <xf numFmtId="0" fontId="0" fillId="0" borderId="12" xfId="0" applyBorder="1" applyAlignment="1">
      <alignment horizontal="center"/>
    </xf>
    <xf numFmtId="2" fontId="0" fillId="0" borderId="12" xfId="0" applyNumberFormat="1" applyBorder="1" applyAlignment="1">
      <alignment horizontal="center"/>
    </xf>
    <xf numFmtId="0" fontId="19" fillId="0" borderId="11" xfId="8" applyFont="1" applyFill="1" applyBorder="1" applyAlignment="1">
      <alignment horizontal="right"/>
    </xf>
    <xf numFmtId="0" fontId="19" fillId="0" borderId="0" xfId="8" applyFont="1" applyFill="1" applyBorder="1" applyAlignment="1">
      <alignment horizontal="right"/>
    </xf>
    <xf numFmtId="0" fontId="19" fillId="0" borderId="10" xfId="8" applyFont="1" applyFill="1" applyBorder="1" applyAlignment="1">
      <alignment horizontal="right"/>
    </xf>
    <xf numFmtId="0" fontId="19" fillId="0" borderId="10" xfId="0" applyFont="1" applyBorder="1" applyAlignment="1">
      <alignment horizontal="center"/>
    </xf>
    <xf numFmtId="0" fontId="19" fillId="0" borderId="11" xfId="0" applyFont="1" applyBorder="1" applyAlignment="1">
      <alignment horizontal="center"/>
    </xf>
    <xf numFmtId="0" fontId="21" fillId="0" borderId="0" xfId="0" applyFont="1"/>
    <xf numFmtId="0" fontId="21" fillId="0" borderId="0" xfId="0" applyFont="1" applyAlignment="1">
      <alignment horizontal="center"/>
    </xf>
    <xf numFmtId="0" fontId="0" fillId="0" borderId="23" xfId="0" applyBorder="1"/>
    <xf numFmtId="0" fontId="0" fillId="0" borderId="24" xfId="0" applyBorder="1" applyAlignment="1">
      <alignment horizontal="right"/>
    </xf>
    <xf numFmtId="0" fontId="0" fillId="0" borderId="24" xfId="0" applyBorder="1" applyAlignment="1">
      <alignment horizontal="center"/>
    </xf>
    <xf numFmtId="2" fontId="0" fillId="0" borderId="24" xfId="0" applyNumberFormat="1" applyBorder="1" applyAlignment="1">
      <alignment horizontal="center"/>
    </xf>
    <xf numFmtId="11" fontId="0" fillId="0" borderId="0" xfId="0" quotePrefix="1" applyNumberFormat="1" applyAlignment="1">
      <alignment horizontal="center"/>
    </xf>
    <xf numFmtId="0" fontId="19" fillId="0" borderId="0" xfId="0" applyFont="1" applyAlignment="1">
      <alignment horizontal="center"/>
    </xf>
    <xf numFmtId="165" fontId="21" fillId="0" borderId="0" xfId="42" applyNumberFormat="1" applyFont="1"/>
    <xf numFmtId="165" fontId="21" fillId="0" borderId="0" xfId="0" applyNumberFormat="1" applyFont="1"/>
    <xf numFmtId="43" fontId="0" fillId="0" borderId="25" xfId="42" applyFont="1" applyBorder="1" applyAlignment="1">
      <alignment horizontal="center"/>
    </xf>
    <xf numFmtId="43" fontId="0" fillId="0" borderId="17" xfId="42" applyFont="1" applyBorder="1" applyAlignment="1">
      <alignment horizontal="center"/>
    </xf>
    <xf numFmtId="43" fontId="0" fillId="0" borderId="19" xfId="42" applyFont="1" applyBorder="1" applyAlignment="1">
      <alignment horizontal="center"/>
    </xf>
    <xf numFmtId="43" fontId="0" fillId="0" borderId="22" xfId="42" applyFont="1" applyBorder="1" applyAlignment="1">
      <alignment horizontal="center"/>
    </xf>
    <xf numFmtId="10" fontId="0" fillId="0" borderId="0" xfId="0" applyNumberFormat="1"/>
    <xf numFmtId="2" fontId="0" fillId="0" borderId="0" xfId="0" applyNumberFormat="1"/>
    <xf numFmtId="0" fontId="0" fillId="0" borderId="0" xfId="0" applyAlignment="1">
      <alignment wrapText="1"/>
    </xf>
    <xf numFmtId="0" fontId="0" fillId="0" borderId="10" xfId="0" applyBorder="1"/>
    <xf numFmtId="0" fontId="0" fillId="0" borderId="17" xfId="0" applyBorder="1" applyAlignment="1">
      <alignment horizontal="left" vertical="center"/>
    </xf>
    <xf numFmtId="0" fontId="0" fillId="0" borderId="0" xfId="0" applyAlignment="1">
      <alignment horizontal="left" vertical="center"/>
    </xf>
    <xf numFmtId="0" fontId="0" fillId="0" borderId="12" xfId="0" applyBorder="1" applyAlignment="1">
      <alignment horizontal="left" vertical="center"/>
    </xf>
    <xf numFmtId="0" fontId="0" fillId="0" borderId="22"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16" fillId="0" borderId="13" xfId="0" applyFont="1" applyBorder="1"/>
    <xf numFmtId="0" fontId="16" fillId="0" borderId="14" xfId="0" applyFont="1" applyBorder="1"/>
    <xf numFmtId="0" fontId="16" fillId="0" borderId="15" xfId="0" applyFont="1" applyBorder="1"/>
    <xf numFmtId="0" fontId="16" fillId="0" borderId="14" xfId="0" applyFont="1" applyBorder="1" applyAlignment="1">
      <alignment horizontal="center"/>
    </xf>
    <xf numFmtId="0" fontId="20" fillId="0" borderId="23" xfId="0" applyFont="1" applyBorder="1" applyAlignment="1">
      <alignment horizontal="left" vertical="top"/>
    </xf>
    <xf numFmtId="164" fontId="20" fillId="0" borderId="24" xfId="0" applyNumberFormat="1" applyFont="1" applyBorder="1" applyAlignment="1">
      <alignment horizontal="center" vertical="center" wrapText="1"/>
    </xf>
    <xf numFmtId="9" fontId="20" fillId="0" borderId="24" xfId="0" applyNumberFormat="1" applyFont="1" applyBorder="1" applyAlignment="1">
      <alignment horizontal="center" vertical="center" wrapText="1"/>
    </xf>
    <xf numFmtId="2" fontId="20" fillId="0" borderId="25" xfId="0" applyNumberFormat="1" applyFont="1" applyBorder="1" applyAlignment="1">
      <alignment vertical="center" wrapText="1"/>
    </xf>
    <xf numFmtId="0" fontId="20" fillId="0" borderId="16" xfId="0" applyFont="1" applyBorder="1" applyAlignment="1">
      <alignment horizontal="left" vertical="top"/>
    </xf>
    <xf numFmtId="164" fontId="20" fillId="0" borderId="0" xfId="0" applyNumberFormat="1" applyFont="1" applyAlignment="1">
      <alignment horizontal="center" vertical="center" wrapText="1"/>
    </xf>
    <xf numFmtId="9" fontId="20" fillId="0" borderId="0" xfId="0" applyNumberFormat="1" applyFont="1" applyAlignment="1">
      <alignment horizontal="center" vertical="center" wrapText="1"/>
    </xf>
    <xf numFmtId="0" fontId="20" fillId="0" borderId="17" xfId="0" applyFont="1" applyBorder="1" applyAlignment="1">
      <alignment vertical="center" wrapText="1"/>
    </xf>
    <xf numFmtId="0" fontId="20" fillId="0" borderId="21" xfId="0" applyFont="1" applyBorder="1" applyAlignment="1">
      <alignment horizontal="left" vertical="top"/>
    </xf>
    <xf numFmtId="164" fontId="20" fillId="0" borderId="12" xfId="0" applyNumberFormat="1" applyFont="1" applyBorder="1" applyAlignment="1">
      <alignment horizontal="center" vertical="center" wrapText="1"/>
    </xf>
    <xf numFmtId="9" fontId="20" fillId="0" borderId="12" xfId="0" applyNumberFormat="1" applyFont="1" applyBorder="1" applyAlignment="1">
      <alignment horizontal="center" vertical="center" wrapText="1"/>
    </xf>
    <xf numFmtId="0" fontId="20" fillId="0" borderId="22" xfId="0" applyFont="1" applyBorder="1" applyAlignment="1">
      <alignment vertical="center" wrapText="1"/>
    </xf>
    <xf numFmtId="2" fontId="0" fillId="0" borderId="17" xfId="0" applyNumberFormat="1" applyBorder="1"/>
    <xf numFmtId="2" fontId="0" fillId="0" borderId="12" xfId="0" applyNumberFormat="1" applyBorder="1"/>
    <xf numFmtId="0" fontId="0" fillId="0" borderId="12" xfId="0" applyBorder="1"/>
    <xf numFmtId="2" fontId="0" fillId="0" borderId="22" xfId="0" applyNumberFormat="1" applyBorder="1"/>
    <xf numFmtId="0" fontId="0" fillId="0" borderId="17" xfId="0" applyBorder="1"/>
    <xf numFmtId="0" fontId="0" fillId="0" borderId="0" xfId="0" quotePrefix="1"/>
    <xf numFmtId="0" fontId="0" fillId="0" borderId="22" xfId="0" applyBorder="1"/>
    <xf numFmtId="0" fontId="16" fillId="0" borderId="15" xfId="0" applyFont="1" applyBorder="1" applyAlignment="1">
      <alignment horizontal="center"/>
    </xf>
    <xf numFmtId="165" fontId="0" fillId="0" borderId="0" xfId="42" applyNumberFormat="1" applyFont="1" applyBorder="1" applyAlignment="1">
      <alignment horizontal="left" indent="2"/>
    </xf>
    <xf numFmtId="165" fontId="0" fillId="0" borderId="12" xfId="42" applyNumberFormat="1" applyFont="1" applyBorder="1" applyAlignment="1">
      <alignment horizontal="left" indent="2"/>
    </xf>
    <xf numFmtId="2" fontId="0" fillId="0" borderId="17" xfId="0" applyNumberFormat="1" applyBorder="1" applyAlignment="1">
      <alignment horizontal="center"/>
    </xf>
    <xf numFmtId="2" fontId="0" fillId="0" borderId="22" xfId="0" applyNumberFormat="1" applyBorder="1" applyAlignment="1">
      <alignment horizontal="center"/>
    </xf>
    <xf numFmtId="0" fontId="21" fillId="0" borderId="23" xfId="0" applyFont="1" applyBorder="1"/>
    <xf numFmtId="165" fontId="21" fillId="0" borderId="24" xfId="42" applyNumberFormat="1" applyFont="1" applyBorder="1" applyAlignment="1"/>
    <xf numFmtId="165" fontId="0" fillId="0" borderId="24" xfId="42" applyNumberFormat="1" applyFont="1" applyBorder="1"/>
    <xf numFmtId="2" fontId="21" fillId="0" borderId="25" xfId="0" applyNumberFormat="1" applyFont="1" applyBorder="1" applyAlignment="1">
      <alignment horizontal="center"/>
    </xf>
    <xf numFmtId="0" fontId="21" fillId="0" borderId="16" xfId="0" applyFont="1" applyBorder="1"/>
    <xf numFmtId="165" fontId="21" fillId="0" borderId="0" xfId="42" applyNumberFormat="1" applyFont="1" applyBorder="1" applyAlignment="1"/>
    <xf numFmtId="165" fontId="0" fillId="0" borderId="0" xfId="42" applyNumberFormat="1" applyFont="1" applyBorder="1"/>
    <xf numFmtId="2" fontId="21" fillId="0" borderId="17" xfId="0" applyNumberFormat="1" applyFont="1" applyBorder="1" applyAlignment="1">
      <alignment horizontal="center"/>
    </xf>
    <xf numFmtId="0" fontId="21" fillId="0" borderId="21" xfId="0" applyFont="1" applyBorder="1"/>
    <xf numFmtId="165" fontId="21" fillId="0" borderId="12" xfId="42" applyNumberFormat="1" applyFont="1" applyBorder="1" applyAlignment="1"/>
    <xf numFmtId="165" fontId="0" fillId="0" borderId="12" xfId="42" applyNumberFormat="1" applyFont="1" applyBorder="1"/>
    <xf numFmtId="2" fontId="21" fillId="0" borderId="22" xfId="0" applyNumberFormat="1" applyFont="1" applyBorder="1" applyAlignment="1">
      <alignment horizontal="center"/>
    </xf>
    <xf numFmtId="0" fontId="22" fillId="0" borderId="13" xfId="0" applyFont="1" applyBorder="1"/>
    <xf numFmtId="0" fontId="22" fillId="0" borderId="14" xfId="0" applyFont="1" applyBorder="1" applyAlignment="1">
      <alignment horizontal="center"/>
    </xf>
    <xf numFmtId="0" fontId="22" fillId="0" borderId="15" xfId="0" applyFont="1" applyBorder="1" applyAlignment="1">
      <alignment horizontal="center"/>
    </xf>
    <xf numFmtId="0" fontId="0" fillId="0" borderId="14" xfId="0" applyBorder="1" applyAlignment="1">
      <alignment horizontal="center" wrapText="1"/>
    </xf>
    <xf numFmtId="0" fontId="0" fillId="0" borderId="15" xfId="0" applyBorder="1" applyAlignment="1">
      <alignment horizontal="center" wrapText="1"/>
    </xf>
    <xf numFmtId="0" fontId="0" fillId="0" borderId="26" xfId="0" applyBorder="1"/>
    <xf numFmtId="0" fontId="0" fillId="0" borderId="24" xfId="0" applyBorder="1"/>
    <xf numFmtId="10" fontId="0" fillId="0" borderId="24" xfId="0" applyNumberFormat="1" applyBorder="1"/>
    <xf numFmtId="0" fontId="0" fillId="0" borderId="25" xfId="0" applyBorder="1"/>
    <xf numFmtId="0" fontId="0" fillId="0" borderId="27" xfId="0" applyBorder="1"/>
    <xf numFmtId="0" fontId="0" fillId="0" borderId="28" xfId="0" applyBorder="1"/>
    <xf numFmtId="10" fontId="0" fillId="0" borderId="12" xfId="0" applyNumberFormat="1" applyBorder="1"/>
    <xf numFmtId="0" fontId="23" fillId="0" borderId="0" xfId="43" applyFill="1"/>
    <xf numFmtId="2" fontId="0" fillId="0" borderId="24" xfId="0" applyNumberFormat="1" applyBorder="1"/>
    <xf numFmtId="0" fontId="22" fillId="0" borderId="14" xfId="0" applyFont="1" applyBorder="1" applyAlignment="1">
      <alignment horizontal="right"/>
    </xf>
    <xf numFmtId="165" fontId="0" fillId="0" borderId="24" xfId="42" applyNumberFormat="1" applyFont="1" applyBorder="1" applyAlignment="1">
      <alignment horizontal="right"/>
    </xf>
    <xf numFmtId="165" fontId="0" fillId="0" borderId="0" xfId="42" applyNumberFormat="1" applyFont="1" applyBorder="1" applyAlignment="1">
      <alignment horizontal="right"/>
    </xf>
    <xf numFmtId="165" fontId="0" fillId="0" borderId="12" xfId="42" applyNumberFormat="1" applyFont="1" applyBorder="1" applyAlignment="1">
      <alignment horizontal="right"/>
    </xf>
    <xf numFmtId="0" fontId="21" fillId="0" borderId="0" xfId="0" applyFont="1" applyAlignment="1">
      <alignment horizontal="right"/>
    </xf>
    <xf numFmtId="0" fontId="0" fillId="0" borderId="13" xfId="0" applyBorder="1" applyAlignment="1">
      <alignment horizontal="center" wrapText="1"/>
    </xf>
    <xf numFmtId="0" fontId="23" fillId="0" borderId="0" xfId="43" applyFill="1" applyAlignment="1">
      <alignment vertical="center"/>
    </xf>
    <xf numFmtId="0" fontId="24" fillId="0" borderId="0" xfId="0" applyFont="1"/>
    <xf numFmtId="0" fontId="24" fillId="0" borderId="26" xfId="0" applyFont="1" applyBorder="1"/>
    <xf numFmtId="0" fontId="24" fillId="34" borderId="24" xfId="0" applyFont="1" applyFill="1" applyBorder="1"/>
    <xf numFmtId="0" fontId="24" fillId="0" borderId="24" xfId="0" applyFont="1" applyBorder="1"/>
    <xf numFmtId="0" fontId="24" fillId="0" borderId="25" xfId="0" applyFont="1" applyBorder="1"/>
    <xf numFmtId="0" fontId="24" fillId="34" borderId="0" xfId="0" applyFont="1" applyFill="1"/>
    <xf numFmtId="0" fontId="24" fillId="0" borderId="27" xfId="0" applyFont="1" applyBorder="1"/>
    <xf numFmtId="0" fontId="24" fillId="0" borderId="17" xfId="0" applyFont="1" applyBorder="1"/>
    <xf numFmtId="0" fontId="24" fillId="35" borderId="0" xfId="0" applyFont="1" applyFill="1"/>
    <xf numFmtId="0" fontId="24" fillId="0" borderId="28" xfId="0" applyFont="1" applyBorder="1"/>
    <xf numFmtId="0" fontId="24" fillId="0" borderId="12" xfId="0" applyFont="1" applyBorder="1"/>
    <xf numFmtId="0" fontId="24" fillId="0" borderId="22" xfId="0" applyFont="1" applyBorder="1"/>
    <xf numFmtId="0" fontId="24" fillId="34" borderId="12" xfId="0" applyFont="1" applyFill="1" applyBorder="1"/>
    <xf numFmtId="0" fontId="24" fillId="0" borderId="0" xfId="0" applyFont="1" applyAlignment="1">
      <alignment horizontal="center"/>
    </xf>
    <xf numFmtId="0" fontId="25" fillId="0" borderId="0" xfId="0" applyFont="1" applyAlignment="1">
      <alignment horizontal="left" vertical="center"/>
    </xf>
    <xf numFmtId="0" fontId="25" fillId="0" borderId="14" xfId="0" applyFont="1" applyBorder="1" applyAlignment="1">
      <alignment horizontal="center" vertical="center" wrapText="1"/>
    </xf>
    <xf numFmtId="0" fontId="25" fillId="0" borderId="15"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4EA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Villeneuve, Karine" id="{8437C2F7-C87A-4542-AC2F-4CD6570CBE2D}" userId="S::be791047@ens.uqam.ca::1eaf5449-fd45-401f-94db-ee103a80379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 dT="2025-01-17T17:06:45.13" personId="{8437C2F7-C87A-4542-AC2F-4CD6570CBE2D}" id="{CA2C9EC7-B75E-4AE5-930A-27A9237B78DC}">
    <text xml:space="preserve">Total number of reads including other such as supplementary </text>
  </threadedComment>
  <threadedComment ref="C1" dT="2025-01-17T17:07:00.36" personId="{8437C2F7-C87A-4542-AC2F-4CD6570CBE2D}" id="{2900D2E4-C780-48B3-A44B-549D1FC62EB3}">
    <text xml:space="preserve">Total number of reads that were provided as input for mapping </text>
  </threadedComment>
  <threadedComment ref="G1" dT="2025-01-17T17:07:12.68" personId="{8437C2F7-C87A-4542-AC2F-4CD6570CBE2D}" id="{84B17D3E-DFEB-4C1B-89C9-18054C337C12}">
    <text xml:space="preserve">primary reads that were marked as duplicates </text>
  </threadedComment>
  <threadedComment ref="H1" dT="2025-01-17T17:07:24.53" personId="{8437C2F7-C87A-4542-AC2F-4CD6570CBE2D}" id="{CCB11344-A907-4191-BCC5-AFC0196EC6F2}">
    <text xml:space="preserve">percentage of mapped reads including supplementary (denominator is the number of total reads) </text>
  </threadedComment>
  <threadedComment ref="J1" dT="2025-01-17T17:07:43.38" personId="{8437C2F7-C87A-4542-AC2F-4CD6570CBE2D}" id="{1EE7ADC3-4AA9-4028-9C69-267E645F6127}">
    <text xml:space="preserve">number of mapped reads that are labelled primary (just the number of mapped reads out of the input reads). i.e. excludes the number of reads that are supplementary. </text>
  </threadedComment>
  <threadedComment ref="K1" dT="2025-01-17T17:07:57.28" personId="{8437C2F7-C87A-4542-AC2F-4CD6570CBE2D}" id="{C4FA067D-1722-4F3A-875A-2BF93A5B9DF3}">
    <text xml:space="preserve">percentage of mapped primary reads (denominator is number of primary reads) </text>
  </threadedComment>
  <threadedComment ref="L1" dT="2025-01-17T17:09:47.76" personId="{8437C2F7-C87A-4542-AC2F-4CD6570CBE2D}" id="{50DCEE0E-BA82-48F6-AE5C-1B69B346059F}">
    <text xml:space="preserve">percentage of mapped primary reads (denominator is number of primary reads) </text>
  </threadedComment>
  <threadedComment ref="M1" dT="2025-01-17T17:09:58.87" personId="{8437C2F7-C87A-4542-AC2F-4CD6570CBE2D}" id="{D4BB81D0-CC33-4A11-A4E3-7977F89F5820}">
    <text xml:space="preserve">This is the number of forward (R1) reads. If you used only paired reads after trimming, this will be half of the number in the primary field </text>
  </threadedComment>
  <threadedComment ref="N1" dT="2025-01-17T17:10:10.66" personId="{8437C2F7-C87A-4542-AC2F-4CD6570CBE2D}" id="{0FE4940D-9843-4F13-8352-1CB44D159920}">
    <text xml:space="preserve">This is the number of reverse (R2) reads. If you used only paired reads after trimming, this will be the same as the read1 field. </text>
  </threadedComment>
  <threadedComment ref="O1" dT="2025-01-17T17:10:29.42" personId="{8437C2F7-C87A-4542-AC2F-4CD6570CBE2D}" id="{63CA9AA7-5366-4EB1-9003-0D084BE5E9F1}">
    <text xml:space="preserve">This is the number of reads that map in a way that makes sense (Not too far apart, on different chromosomes, R1 read maps to the forward strand and R2 to the reverse strand etc. depending on the aligner). See this for some more information. This is suitable if you want to be very conservative with the number of reads that you consider mapped. </text>
    <extLst>
      <x:ext xmlns:xltc2="http://schemas.microsoft.com/office/spreadsheetml/2020/threadedcomments2" uri="{F7C98A9C-CBB3-438F-8F68-D28B6AF4A901}">
        <xltc2:checksum>3765112833</xltc2:checksum>
        <xltc2:hyperlink startIndex="209" length="4" url="https://www.biostars.org/p/8318/#8321"/>
      </x:ext>
    </extLst>
  </threadedComment>
  <threadedComment ref="P1" dT="2025-01-17T17:10:42.87" personId="{8437C2F7-C87A-4542-AC2F-4CD6570CBE2D}" id="{2E69D43F-9029-4EC4-9F36-C9C1D1C58A7D}">
    <text xml:space="preserve">percentage of properly paired reads (denominator is number of primary reads) </text>
  </threadedComment>
  <threadedComment ref="Q1" dT="2025-01-17T17:10:56.13" personId="{8437C2F7-C87A-4542-AC2F-4CD6570CBE2D}" id="{4A8BC720-F0D4-44AA-880B-29EAEDEEF1E8}">
    <text xml:space="preserve">Number of reads with its corresponding reverse / forward read also mapped. This is less strict that properly paired but more that primary mapped. </text>
  </threadedComment>
  <threadedComment ref="R1" dT="2025-01-17T17:10:56.13" personId="{8437C2F7-C87A-4542-AC2F-4CD6570CBE2D}" id="{29F9F587-5C6C-4D76-B7DF-7C06E85CDEF4}">
    <text xml:space="preserve">Number of reads with its corresponding reverse / forward read also mapped. This is less strict that properly paired but more that primary mapped. </text>
  </threadedComment>
  <threadedComment ref="S1" dT="2025-01-17T17:11:05.85" personId="{8437C2F7-C87A-4542-AC2F-4CD6570CBE2D}" id="{2AFB667C-8848-4D70-82DD-BF7C534E5A42}">
    <text xml:space="preserve"> This is the number of reads that are mapped but their corresponding reverse / forward read did not map. (primary mapped - with itself and mate mapped = singletons) </text>
  </threadedComment>
  <threadedComment ref="T1" dT="2025-01-17T17:11:19.28" personId="{8437C2F7-C87A-4542-AC2F-4CD6570CBE2D}" id="{41C20AC5-57B1-44AD-AC29-B94328CC8984}">
    <text xml:space="preserve">percentage of singletons (denominator is number of primary reads) </text>
  </threadedComment>
</ThreadedComment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biostars.org/p/268550/" TargetMode="Externa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6E260-1F44-4712-A130-FC77377B3C4C}">
  <dimension ref="A1:M32"/>
  <sheetViews>
    <sheetView zoomScale="85" zoomScaleNormal="85" workbookViewId="0">
      <selection activeCell="L34" sqref="L34"/>
    </sheetView>
  </sheetViews>
  <sheetFormatPr defaultRowHeight="15" x14ac:dyDescent="0.25"/>
  <cols>
    <col min="1" max="1" width="39.85546875" bestFit="1" customWidth="1"/>
    <col min="2" max="3" width="17.28515625" style="3" customWidth="1"/>
    <col min="4" max="4" width="14.85546875" style="1" customWidth="1"/>
    <col min="5" max="5" width="22.7109375" style="1" bestFit="1" customWidth="1"/>
    <col min="6" max="6" width="21.140625" style="1" customWidth="1"/>
    <col min="7" max="8" width="25" style="1" customWidth="1"/>
    <col min="9" max="9" width="18.7109375" style="3" customWidth="1"/>
    <col min="10" max="10" width="36.7109375" style="3" customWidth="1"/>
    <col min="11" max="11" width="26.5703125" customWidth="1"/>
    <col min="12" max="12" width="20.85546875" style="1" customWidth="1"/>
  </cols>
  <sheetData>
    <row r="1" spans="1:13" s="10" customFormat="1" ht="57" thickBot="1" x14ac:dyDescent="0.35">
      <c r="A1" s="13" t="s">
        <v>90</v>
      </c>
      <c r="B1" s="14" t="s">
        <v>91</v>
      </c>
      <c r="C1" s="14" t="s">
        <v>214</v>
      </c>
      <c r="D1" s="14" t="s">
        <v>213</v>
      </c>
      <c r="E1" s="15" t="s">
        <v>0</v>
      </c>
      <c r="F1" s="15" t="s">
        <v>1</v>
      </c>
      <c r="G1" s="15" t="s">
        <v>2</v>
      </c>
      <c r="H1" s="15" t="s">
        <v>3</v>
      </c>
      <c r="I1" s="14" t="s">
        <v>4</v>
      </c>
      <c r="J1" s="14" t="s">
        <v>5</v>
      </c>
      <c r="K1" s="15" t="s">
        <v>89</v>
      </c>
      <c r="L1" s="16" t="s">
        <v>110</v>
      </c>
    </row>
    <row r="2" spans="1:13" x14ac:dyDescent="0.25">
      <c r="A2" s="31" t="s">
        <v>15</v>
      </c>
      <c r="B2" s="32" t="s">
        <v>92</v>
      </c>
      <c r="C2" s="32">
        <f>VLOOKUP(A2,'06_statflag'!A2:V32,13,FALSE)</f>
        <v>2920911</v>
      </c>
      <c r="D2" s="32">
        <f>VLOOKUP(A2,'06_statflag'!A2:V32,14,FALSE)</f>
        <v>2920911</v>
      </c>
      <c r="E2" s="33">
        <v>0</v>
      </c>
      <c r="F2" s="33">
        <v>1</v>
      </c>
      <c r="G2" s="33">
        <v>16624</v>
      </c>
      <c r="H2" s="33">
        <v>16624</v>
      </c>
      <c r="I2" s="32" t="s">
        <v>6</v>
      </c>
      <c r="J2" s="32" t="s">
        <v>7</v>
      </c>
      <c r="K2" s="34">
        <f>VLOOKUP(A2,'04_mtDNA_depth'!$A$2:$E$32,3,FALSE)</f>
        <v>774.17399999999998</v>
      </c>
      <c r="L2" s="39">
        <f>VLOOKUP(A2,'06_statflag'!A2:V32,18,FALSE)</f>
        <v>1.5149725547954045</v>
      </c>
      <c r="M2" s="44"/>
    </row>
    <row r="3" spans="1:13" x14ac:dyDescent="0.25">
      <c r="A3" s="17" t="s">
        <v>17</v>
      </c>
      <c r="B3" s="3" t="s">
        <v>92</v>
      </c>
      <c r="C3" s="3">
        <f>VLOOKUP(A3,'06_statflag'!A3:V33,13,FALSE)</f>
        <v>2805510</v>
      </c>
      <c r="D3" s="3">
        <f>VLOOKUP(A3,'06_statflag'!A3:V33,14,FALSE)</f>
        <v>2805510</v>
      </c>
      <c r="E3" s="1">
        <v>0</v>
      </c>
      <c r="F3" s="1">
        <v>1</v>
      </c>
      <c r="G3" s="1">
        <v>16618</v>
      </c>
      <c r="H3" s="1">
        <v>16618</v>
      </c>
      <c r="I3" s="3" t="s">
        <v>6</v>
      </c>
      <c r="J3" s="3" t="s">
        <v>7</v>
      </c>
      <c r="K3" s="2">
        <f>VLOOKUP(A3,'04_mtDNA_depth'!$A$2:$E$32,3,FALSE)</f>
        <v>724.45699999999999</v>
      </c>
      <c r="L3" s="40">
        <f>VLOOKUP(A3,'05_mapping'!$A$2:$H$32,8,FALSE)</f>
        <v>1.4898812322082655</v>
      </c>
      <c r="M3" s="44"/>
    </row>
    <row r="4" spans="1:13" x14ac:dyDescent="0.25">
      <c r="A4" s="17" t="s">
        <v>19</v>
      </c>
      <c r="B4" s="3" t="s">
        <v>92</v>
      </c>
      <c r="C4" s="3">
        <f>VLOOKUP(A4,'06_statflag'!A4:V34,13,FALSE)</f>
        <v>3185943</v>
      </c>
      <c r="D4" s="3">
        <f>VLOOKUP(A4,'06_statflag'!A4:V34,14,FALSE)</f>
        <v>3185943</v>
      </c>
      <c r="E4" s="1">
        <v>0</v>
      </c>
      <c r="F4" s="1">
        <v>1</v>
      </c>
      <c r="G4" s="1">
        <v>16590</v>
      </c>
      <c r="H4" s="1">
        <v>16590</v>
      </c>
      <c r="I4" s="3" t="s">
        <v>6</v>
      </c>
      <c r="J4" s="3" t="s">
        <v>7</v>
      </c>
      <c r="K4" s="2">
        <f>VLOOKUP(A4,'04_mtDNA_depth'!$A$2:$E$32,3,FALSE)</f>
        <v>821.83299999999997</v>
      </c>
      <c r="L4" s="40">
        <f>VLOOKUP(A4,'05_mapping'!$A$2:$H$32,8,FALSE)</f>
        <v>1.4881808928959817</v>
      </c>
      <c r="M4" s="44"/>
    </row>
    <row r="5" spans="1:13" x14ac:dyDescent="0.25">
      <c r="A5" s="17" t="s">
        <v>21</v>
      </c>
      <c r="B5" s="3" t="s">
        <v>92</v>
      </c>
      <c r="C5" s="3">
        <f>VLOOKUP(A5,'06_statflag'!A5:V35,13,FALSE)</f>
        <v>2868202</v>
      </c>
      <c r="D5" s="3">
        <f>VLOOKUP(A5,'06_statflag'!A5:V35,14,FALSE)</f>
        <v>2868202</v>
      </c>
      <c r="E5" s="1">
        <v>0</v>
      </c>
      <c r="F5" s="1">
        <v>1</v>
      </c>
      <c r="G5" s="1">
        <v>16658</v>
      </c>
      <c r="H5" s="1">
        <v>16658</v>
      </c>
      <c r="I5" s="3" t="s">
        <v>6</v>
      </c>
      <c r="J5" s="3" t="s">
        <v>7</v>
      </c>
      <c r="K5" s="2">
        <f>VLOOKUP(A5,'04_mtDNA_depth'!$A$2:$E$32,3,FALSE)</f>
        <v>746.93700000000001</v>
      </c>
      <c r="L5" s="40">
        <f>VLOOKUP(A5,'05_mapping'!$A$2:$H$32,8,FALSE)</f>
        <v>1.5051280719362912</v>
      </c>
      <c r="M5" s="44"/>
    </row>
    <row r="6" spans="1:13" x14ac:dyDescent="0.25">
      <c r="A6" s="17" t="s">
        <v>23</v>
      </c>
      <c r="B6" s="3" t="s">
        <v>92</v>
      </c>
      <c r="C6" s="3">
        <f>VLOOKUP(A6,'06_statflag'!A6:V36,13,FALSE)</f>
        <v>3015157</v>
      </c>
      <c r="D6" s="3">
        <f>VLOOKUP(A6,'06_statflag'!A6:V36,14,FALSE)</f>
        <v>3015157</v>
      </c>
      <c r="E6" s="1">
        <v>0</v>
      </c>
      <c r="F6" s="1">
        <v>1</v>
      </c>
      <c r="G6" s="1">
        <v>16624</v>
      </c>
      <c r="H6" s="1">
        <v>16624</v>
      </c>
      <c r="I6" s="3" t="s">
        <v>6</v>
      </c>
      <c r="J6" s="3" t="s">
        <v>7</v>
      </c>
      <c r="K6" s="2">
        <f>VLOOKUP(A6,'04_mtDNA_depth'!$A$2:$E$32,3,FALSE)</f>
        <v>600.78300000000002</v>
      </c>
      <c r="L6" s="40">
        <f>VLOOKUP(A6,'05_mapping'!$A$2:$H$32,8,FALSE)</f>
        <v>1.1847241214207935</v>
      </c>
      <c r="M6" s="44"/>
    </row>
    <row r="7" spans="1:13" x14ac:dyDescent="0.25">
      <c r="A7" s="17" t="s">
        <v>25</v>
      </c>
      <c r="B7" s="3" t="s">
        <v>92</v>
      </c>
      <c r="C7" s="3">
        <f>VLOOKUP(A7,'06_statflag'!A7:V37,13,FALSE)</f>
        <v>2836695</v>
      </c>
      <c r="D7" s="3">
        <f>VLOOKUP(A7,'06_statflag'!A7:V37,14,FALSE)</f>
        <v>2836695</v>
      </c>
      <c r="E7" s="1">
        <v>0</v>
      </c>
      <c r="F7" s="1">
        <v>1</v>
      </c>
      <c r="G7" s="1">
        <v>16630</v>
      </c>
      <c r="H7" s="1">
        <v>16630</v>
      </c>
      <c r="I7" s="3" t="s">
        <v>6</v>
      </c>
      <c r="J7" s="3" t="s">
        <v>7</v>
      </c>
      <c r="K7" s="2">
        <f>VLOOKUP(A7,'04_mtDNA_depth'!$A$2:$E$32,3,FALSE)</f>
        <v>554.84500000000003</v>
      </c>
      <c r="L7" s="40">
        <f>VLOOKUP(A7,'05_mapping'!$A$2:$H$32,8,FALSE)</f>
        <v>1.1687471551404662</v>
      </c>
      <c r="M7" s="44"/>
    </row>
    <row r="8" spans="1:13" x14ac:dyDescent="0.25">
      <c r="A8" s="17" t="s">
        <v>27</v>
      </c>
      <c r="B8" s="3" t="s">
        <v>92</v>
      </c>
      <c r="C8" s="3">
        <f>VLOOKUP(A8,'06_statflag'!A8:V38,13,FALSE)</f>
        <v>3204617</v>
      </c>
      <c r="D8" s="3">
        <f>VLOOKUP(A8,'06_statflag'!A8:V38,14,FALSE)</f>
        <v>3204617</v>
      </c>
      <c r="E8" s="1">
        <v>0</v>
      </c>
      <c r="F8" s="1">
        <v>1</v>
      </c>
      <c r="G8" s="1">
        <v>16618</v>
      </c>
      <c r="H8" s="1">
        <v>16618</v>
      </c>
      <c r="I8" s="3" t="s">
        <v>6</v>
      </c>
      <c r="J8" s="3" t="s">
        <v>7</v>
      </c>
      <c r="K8" s="2">
        <f>VLOOKUP(A8,'04_mtDNA_depth'!$A$2:$E$32,3,FALSE)</f>
        <v>635.07399999999996</v>
      </c>
      <c r="L8" s="40">
        <f>VLOOKUP(A8,'05_mapping'!$A$2:$H$32,8,FALSE)</f>
        <v>1.1785057742898837</v>
      </c>
      <c r="M8" s="44"/>
    </row>
    <row r="9" spans="1:13" x14ac:dyDescent="0.25">
      <c r="A9" s="18" t="s">
        <v>29</v>
      </c>
      <c r="B9" s="4" t="s">
        <v>92</v>
      </c>
      <c r="C9" s="4">
        <f>VLOOKUP(A9,'06_statflag'!A9:V39,13,FALSE)</f>
        <v>2914660</v>
      </c>
      <c r="D9" s="4">
        <f>VLOOKUP(A9,'06_statflag'!A9:V39,14,FALSE)</f>
        <v>2914660</v>
      </c>
      <c r="E9" s="5">
        <v>0</v>
      </c>
      <c r="F9" s="5">
        <v>1</v>
      </c>
      <c r="G9" s="5">
        <v>16652</v>
      </c>
      <c r="H9" s="5">
        <v>16652</v>
      </c>
      <c r="I9" s="4" t="s">
        <v>6</v>
      </c>
      <c r="J9" s="4" t="s">
        <v>7</v>
      </c>
      <c r="K9" s="11">
        <f>VLOOKUP(A9,'04_mtDNA_depth'!$A$2:$E$32,3,FALSE)</f>
        <v>578.10699999999997</v>
      </c>
      <c r="L9" s="41">
        <f>VLOOKUP(A9,'05_mapping'!$A$2:$H$32,8,FALSE)</f>
        <v>1.1793648117604103</v>
      </c>
      <c r="M9" s="44"/>
    </row>
    <row r="10" spans="1:13" x14ac:dyDescent="0.25">
      <c r="A10" s="19" t="s">
        <v>31</v>
      </c>
      <c r="B10" s="6" t="s">
        <v>93</v>
      </c>
      <c r="C10" s="3">
        <f>VLOOKUP(A10,'06_statflag'!A10:V40,13,FALSE)</f>
        <v>1689996</v>
      </c>
      <c r="D10" s="3">
        <f>VLOOKUP(A10,'06_statflag'!A10:V40,14,FALSE)</f>
        <v>1689996</v>
      </c>
      <c r="E10" s="7">
        <v>5.0217806648834504E-4</v>
      </c>
      <c r="F10" s="7">
        <v>1</v>
      </c>
      <c r="G10" s="28">
        <v>13085</v>
      </c>
      <c r="H10" s="28">
        <v>13085</v>
      </c>
      <c r="I10" s="24" t="s">
        <v>8</v>
      </c>
      <c r="J10" s="24" t="s">
        <v>9</v>
      </c>
      <c r="K10" s="2">
        <f>VLOOKUP(A10,'04_mtDNA_depth'!$A$2:$E$32,3,FALSE)</f>
        <v>8.5987600000000004</v>
      </c>
      <c r="L10" s="40">
        <f>VLOOKUP(A10,'05_mapping'!$A$2:$H$32,8,FALSE)</f>
        <v>2.3994139631099719E-2</v>
      </c>
      <c r="M10" s="44"/>
    </row>
    <row r="11" spans="1:13" x14ac:dyDescent="0.25">
      <c r="A11" s="17" t="s">
        <v>33</v>
      </c>
      <c r="B11" s="3" t="s">
        <v>93</v>
      </c>
      <c r="C11" s="3">
        <f>VLOOKUP(A11,'06_statflag'!A11:V41,13,FALSE)</f>
        <v>1626829</v>
      </c>
      <c r="D11" s="3">
        <f>VLOOKUP(A11,'06_statflag'!A11:V41,14,FALSE)</f>
        <v>1626829</v>
      </c>
      <c r="E11" s="1">
        <v>3.3903896427237598E-4</v>
      </c>
      <c r="F11" s="1">
        <v>1</v>
      </c>
      <c r="G11" s="1">
        <v>16066</v>
      </c>
      <c r="H11" s="1">
        <v>16066</v>
      </c>
      <c r="I11" s="25" t="s">
        <v>8</v>
      </c>
      <c r="J11" s="3" t="s">
        <v>7</v>
      </c>
      <c r="K11" s="2">
        <f>VLOOKUP(A11,'04_mtDNA_depth'!$A$2:$E$32,3,FALSE)</f>
        <v>10.7272</v>
      </c>
      <c r="L11" s="40">
        <f>VLOOKUP(A11,'05_mapping'!$A$2:$H$32,8,FALSE)</f>
        <v>3.8571828120245753E-2</v>
      </c>
      <c r="M11" s="44"/>
    </row>
    <row r="12" spans="1:13" x14ac:dyDescent="0.25">
      <c r="A12" s="17" t="s">
        <v>35</v>
      </c>
      <c r="B12" s="3" t="s">
        <v>93</v>
      </c>
      <c r="C12" s="3">
        <f>VLOOKUP(A12,'06_statflag'!A12:V42,13,FALSE)</f>
        <v>1864216</v>
      </c>
      <c r="D12" s="3">
        <f>VLOOKUP(A12,'06_statflag'!A12:V42,14,FALSE)</f>
        <v>1864216</v>
      </c>
      <c r="E12" s="35">
        <v>9.9652777777777703E-5</v>
      </c>
      <c r="F12" s="1">
        <v>1</v>
      </c>
      <c r="G12" s="36">
        <v>11520</v>
      </c>
      <c r="H12" s="36">
        <v>11520</v>
      </c>
      <c r="I12" s="25" t="s">
        <v>8</v>
      </c>
      <c r="J12" s="25" t="s">
        <v>9</v>
      </c>
      <c r="K12" s="2">
        <f>VLOOKUP(A12,'04_mtDNA_depth'!$A$2:$E$32,3,FALSE)</f>
        <v>15.940300000000001</v>
      </c>
      <c r="L12" s="40">
        <f>VLOOKUP(A12,'05_mapping'!$A$2:$H$32,8,FALSE)</f>
        <v>3.5323159977170025E-2</v>
      </c>
      <c r="M12" s="44"/>
    </row>
    <row r="13" spans="1:13" x14ac:dyDescent="0.25">
      <c r="A13" s="18" t="s">
        <v>37</v>
      </c>
      <c r="B13" s="4" t="s">
        <v>93</v>
      </c>
      <c r="C13" s="4">
        <f>VLOOKUP(A13,'06_statflag'!A13:V43,13,FALSE)</f>
        <v>1668292</v>
      </c>
      <c r="D13" s="4">
        <f>VLOOKUP(A13,'06_statflag'!A13:V43,14,FALSE)</f>
        <v>1668292</v>
      </c>
      <c r="E13" s="5">
        <v>2.6715945089757101E-4</v>
      </c>
      <c r="F13" s="5">
        <v>1</v>
      </c>
      <c r="G13" s="27">
        <v>14205</v>
      </c>
      <c r="H13" s="27">
        <v>14205</v>
      </c>
      <c r="I13" s="26" t="s">
        <v>8</v>
      </c>
      <c r="J13" s="26" t="s">
        <v>9</v>
      </c>
      <c r="K13" s="11">
        <f>VLOOKUP(A13,'04_mtDNA_depth'!$A$2:$E$32,3,FALSE)</f>
        <v>12.442399999999999</v>
      </c>
      <c r="L13" s="41">
        <f>VLOOKUP(A13,'05_mapping'!$A$2:$H$32,8,FALSE)</f>
        <v>3.8302624299208832E-2</v>
      </c>
      <c r="M13" s="44"/>
    </row>
    <row r="14" spans="1:13" x14ac:dyDescent="0.25">
      <c r="A14" s="19" t="s">
        <v>39</v>
      </c>
      <c r="B14" s="6" t="s">
        <v>94</v>
      </c>
      <c r="C14" s="3">
        <f>VLOOKUP(A14,'06_statflag'!A14:V44,13,FALSE)</f>
        <v>1619906</v>
      </c>
      <c r="D14" s="3">
        <f>VLOOKUP(A14,'06_statflag'!A14:V44,14,FALSE)</f>
        <v>1619906</v>
      </c>
      <c r="E14" s="7">
        <v>0</v>
      </c>
      <c r="F14" s="7">
        <v>1</v>
      </c>
      <c r="G14" s="7">
        <v>16658</v>
      </c>
      <c r="H14" s="7">
        <v>16658</v>
      </c>
      <c r="I14" s="6" t="s">
        <v>6</v>
      </c>
      <c r="J14" s="6" t="s">
        <v>7</v>
      </c>
      <c r="K14" s="12">
        <f>VLOOKUP(A14,'04_mtDNA_depth'!$A$2:$E$32,3,FALSE)</f>
        <v>308.66800000000001</v>
      </c>
      <c r="L14" s="40">
        <f>VLOOKUP(A14,'05_mapping'!$A$2:$H$32,8,FALSE)</f>
        <v>1.1074009133897054</v>
      </c>
      <c r="M14" s="44"/>
    </row>
    <row r="15" spans="1:13" x14ac:dyDescent="0.25">
      <c r="A15" s="17" t="s">
        <v>41</v>
      </c>
      <c r="B15" s="3" t="s">
        <v>94</v>
      </c>
      <c r="C15" s="3">
        <f>VLOOKUP(A15,'06_statflag'!A15:V45,13,FALSE)</f>
        <v>1541104</v>
      </c>
      <c r="D15" s="3">
        <f>VLOOKUP(A15,'06_statflag'!A15:V45,14,FALSE)</f>
        <v>1541104</v>
      </c>
      <c r="E15" s="1">
        <v>0</v>
      </c>
      <c r="F15" s="1">
        <v>1</v>
      </c>
      <c r="G15" s="1">
        <v>16618</v>
      </c>
      <c r="H15" s="1">
        <v>16618</v>
      </c>
      <c r="I15" s="3" t="s">
        <v>6</v>
      </c>
      <c r="J15" s="3" t="s">
        <v>7</v>
      </c>
      <c r="K15" s="2">
        <f>VLOOKUP(A15,'04_mtDNA_depth'!$A$2:$E$32,3,FALSE)</f>
        <v>293.11799999999999</v>
      </c>
      <c r="L15" s="40">
        <f>VLOOKUP(A15,'05_mapping'!$A$2:$H$32,8,FALSE)</f>
        <v>1.1061578695171037</v>
      </c>
      <c r="M15" s="44"/>
    </row>
    <row r="16" spans="1:13" x14ac:dyDescent="0.25">
      <c r="A16" s="17" t="s">
        <v>43</v>
      </c>
      <c r="B16" s="3" t="s">
        <v>94</v>
      </c>
      <c r="C16" s="3">
        <f>VLOOKUP(A16,'06_statflag'!A16:V46,13,FALSE)</f>
        <v>1793985</v>
      </c>
      <c r="D16" s="3">
        <f>VLOOKUP(A16,'06_statflag'!A16:V46,14,FALSE)</f>
        <v>1793985</v>
      </c>
      <c r="E16" s="1">
        <v>0</v>
      </c>
      <c r="F16" s="1">
        <v>1</v>
      </c>
      <c r="G16" s="1">
        <v>16658</v>
      </c>
      <c r="H16" s="1">
        <v>16658</v>
      </c>
      <c r="I16" s="3" t="s">
        <v>6</v>
      </c>
      <c r="J16" s="3" t="s">
        <v>7</v>
      </c>
      <c r="K16" s="2">
        <f>VLOOKUP(A16,'04_mtDNA_depth'!$A$2:$E$32,3,FALSE)</f>
        <v>338.26400000000001</v>
      </c>
      <c r="L16" s="40">
        <f>VLOOKUP(A16,'05_mapping'!$A$2:$H$32,8,FALSE)</f>
        <v>1.0973229656090944</v>
      </c>
      <c r="M16" s="44"/>
    </row>
    <row r="17" spans="1:13" x14ac:dyDescent="0.25">
      <c r="A17" s="18" t="s">
        <v>45</v>
      </c>
      <c r="B17" s="4" t="s">
        <v>94</v>
      </c>
      <c r="C17" s="4">
        <f>VLOOKUP(A17,'06_statflag'!A17:V47,13,FALSE)</f>
        <v>1587085</v>
      </c>
      <c r="D17" s="4">
        <f>VLOOKUP(A17,'06_statflag'!A17:V47,14,FALSE)</f>
        <v>1587085</v>
      </c>
      <c r="E17" s="5">
        <v>0</v>
      </c>
      <c r="F17" s="5">
        <v>1</v>
      </c>
      <c r="G17" s="5">
        <v>16618</v>
      </c>
      <c r="H17" s="5">
        <v>16618</v>
      </c>
      <c r="I17" s="4" t="s">
        <v>6</v>
      </c>
      <c r="J17" s="4" t="s">
        <v>7</v>
      </c>
      <c r="K17" s="11">
        <f>VLOOKUP(A17,'04_mtDNA_depth'!$A$2:$E$32,3,FALSE)</f>
        <v>307.84699999999998</v>
      </c>
      <c r="L17" s="41">
        <f>VLOOKUP(A17,'05_mapping'!$A$2:$H$32,8,FALSE)</f>
        <v>1.1303950349942682</v>
      </c>
      <c r="M17" s="44"/>
    </row>
    <row r="18" spans="1:13" x14ac:dyDescent="0.25">
      <c r="A18" s="19" t="s">
        <v>55</v>
      </c>
      <c r="B18" s="6" t="s">
        <v>93</v>
      </c>
      <c r="C18" s="3">
        <f>VLOOKUP(A18,'06_statflag'!A18:V48,13,FALSE)</f>
        <v>3402024</v>
      </c>
      <c r="D18" s="3">
        <f>VLOOKUP(A18,'06_statflag'!A18:V48,14,FALSE)</f>
        <v>3402024</v>
      </c>
      <c r="E18" s="8">
        <v>8.9246481800368094E-5</v>
      </c>
      <c r="F18" s="7">
        <v>2</v>
      </c>
      <c r="G18" s="7">
        <v>16841</v>
      </c>
      <c r="H18" s="7">
        <v>16693</v>
      </c>
      <c r="I18" s="24" t="s">
        <v>8</v>
      </c>
      <c r="J18" s="24" t="s">
        <v>12</v>
      </c>
      <c r="K18" s="12">
        <f>VLOOKUP(A18,'04_mtDNA_depth'!$A$2:$E$32,3,FALSE)</f>
        <v>43.660400000000003</v>
      </c>
      <c r="L18" s="40">
        <f>VLOOKUP(A18,'05_mapping'!$A$2:$H$32,8,FALSE)</f>
        <v>8.0496021274347407E-2</v>
      </c>
      <c r="M18" s="44"/>
    </row>
    <row r="19" spans="1:13" x14ac:dyDescent="0.25">
      <c r="A19" s="17" t="s">
        <v>57</v>
      </c>
      <c r="B19" s="3" t="s">
        <v>93</v>
      </c>
      <c r="C19" s="3">
        <f>VLOOKUP(A19,'06_statflag'!A19:V49,13,FALSE)</f>
        <v>3186443</v>
      </c>
      <c r="D19" s="3">
        <f>VLOOKUP(A19,'06_statflag'!A19:V49,14,FALSE)</f>
        <v>3186443</v>
      </c>
      <c r="E19" s="1">
        <v>1.12965885637975E-4</v>
      </c>
      <c r="F19" s="1">
        <v>2</v>
      </c>
      <c r="G19" s="1">
        <v>16474</v>
      </c>
      <c r="H19" s="1">
        <v>16179</v>
      </c>
      <c r="I19" s="25" t="s">
        <v>8</v>
      </c>
      <c r="J19" s="25" t="s">
        <v>12</v>
      </c>
      <c r="K19" s="2">
        <f>VLOOKUP(A19,'04_mtDNA_depth'!$A$2:$E$32,3,FALSE)</f>
        <v>39.055700000000002</v>
      </c>
      <c r="L19" s="40">
        <f>VLOOKUP(A19,'05_mapping'!$A$2:$H$32,8,FALSE)</f>
        <v>7.4879615170245981E-2</v>
      </c>
      <c r="M19" s="44"/>
    </row>
    <row r="20" spans="1:13" x14ac:dyDescent="0.25">
      <c r="A20" s="17" t="s">
        <v>59</v>
      </c>
      <c r="B20" s="3" t="s">
        <v>93</v>
      </c>
      <c r="C20" s="3">
        <f>VLOOKUP(A20,'06_statflag'!A20:V50,13,FALSE)</f>
        <v>3639194</v>
      </c>
      <c r="D20" s="3">
        <f>VLOOKUP(A20,'06_statflag'!A20:V50,14,FALSE)</f>
        <v>3639194</v>
      </c>
      <c r="E20" s="1">
        <v>0</v>
      </c>
      <c r="F20" s="1">
        <v>2</v>
      </c>
      <c r="G20" s="1">
        <v>16455</v>
      </c>
      <c r="H20" s="1">
        <v>16143</v>
      </c>
      <c r="I20" s="25" t="s">
        <v>8</v>
      </c>
      <c r="J20" s="25" t="s">
        <v>12</v>
      </c>
      <c r="K20" s="2">
        <f>VLOOKUP(A20,'04_mtDNA_depth'!$A$2:$E$32,3,FALSE)</f>
        <v>50.280999999999999</v>
      </c>
      <c r="L20" s="40">
        <f>VLOOKUP(A20,'05_mapping'!$A$2:$H$32,8,FALSE)</f>
        <v>8.353485429968871E-2</v>
      </c>
      <c r="M20" s="44"/>
    </row>
    <row r="21" spans="1:13" x14ac:dyDescent="0.25">
      <c r="A21" s="18" t="s">
        <v>61</v>
      </c>
      <c r="B21" s="4" t="s">
        <v>93</v>
      </c>
      <c r="C21" s="4">
        <f>VLOOKUP(A21,'06_statflag'!A21:V51,13,FALSE)</f>
        <v>3270822</v>
      </c>
      <c r="D21" s="4">
        <f>VLOOKUP(A21,'06_statflag'!A21:V51,14,FALSE)</f>
        <v>3270822</v>
      </c>
      <c r="E21" s="9">
        <v>7.0894193088706796E-5</v>
      </c>
      <c r="F21" s="5">
        <v>2</v>
      </c>
      <c r="G21" s="5">
        <v>16842</v>
      </c>
      <c r="H21" s="5">
        <v>16694</v>
      </c>
      <c r="I21" s="26" t="s">
        <v>8</v>
      </c>
      <c r="J21" s="26" t="s">
        <v>12</v>
      </c>
      <c r="K21" s="11">
        <f>VLOOKUP(A21,'04_mtDNA_depth'!$A$2:$E$32,3,FALSE)</f>
        <v>41.784300000000002</v>
      </c>
      <c r="L21" s="41">
        <f>VLOOKUP(A21,'05_mapping'!$A$2:$H$32,8,FALSE)</f>
        <v>8.0957970033933249E-2</v>
      </c>
      <c r="M21" s="44"/>
    </row>
    <row r="22" spans="1:13" x14ac:dyDescent="0.25">
      <c r="A22" s="19" t="s">
        <v>63</v>
      </c>
      <c r="B22" s="6" t="s">
        <v>95</v>
      </c>
      <c r="C22" s="3">
        <f>VLOOKUP(A22,'06_statflag'!A22:V52,13,FALSE)</f>
        <v>1946657</v>
      </c>
      <c r="D22" s="3">
        <f>VLOOKUP(A22,'06_statflag'!A22:V52,14,FALSE)</f>
        <v>1946657</v>
      </c>
      <c r="E22" s="7">
        <v>0</v>
      </c>
      <c r="F22" s="7">
        <v>1</v>
      </c>
      <c r="G22" s="7">
        <v>16480</v>
      </c>
      <c r="H22" s="7">
        <v>16480</v>
      </c>
      <c r="I22" s="24" t="s">
        <v>8</v>
      </c>
      <c r="J22" s="6" t="s">
        <v>7</v>
      </c>
      <c r="K22" s="12">
        <f>VLOOKUP(A22,'04_mtDNA_depth'!$A$2:$E$32,3,FALSE)</f>
        <v>56.8247</v>
      </c>
      <c r="L22" s="40">
        <f>VLOOKUP(A22,'05_mapping'!$A$2:$H$32,8,FALSE)</f>
        <v>0.21615272292852145</v>
      </c>
      <c r="M22" s="44"/>
    </row>
    <row r="23" spans="1:13" x14ac:dyDescent="0.25">
      <c r="A23" s="17" t="s">
        <v>65</v>
      </c>
      <c r="B23" s="3" t="s">
        <v>95</v>
      </c>
      <c r="C23" s="3">
        <f>VLOOKUP(A23,'06_statflag'!A23:V53,13,FALSE)</f>
        <v>1843172</v>
      </c>
      <c r="D23" s="3">
        <f>VLOOKUP(A23,'06_statflag'!A23:V53,14,FALSE)</f>
        <v>1843172</v>
      </c>
      <c r="E23" s="35">
        <v>1.3181332383327299E-5</v>
      </c>
      <c r="F23" s="1">
        <v>2</v>
      </c>
      <c r="G23" s="1">
        <v>16842</v>
      </c>
      <c r="H23" s="1">
        <v>16694</v>
      </c>
      <c r="I23" s="25" t="s">
        <v>8</v>
      </c>
      <c r="J23" s="25" t="s">
        <v>12</v>
      </c>
      <c r="K23" s="2">
        <f>VLOOKUP(A23,'04_mtDNA_depth'!$A$2:$E$32,3,FALSE)</f>
        <v>53.2988</v>
      </c>
      <c r="L23" s="40">
        <f>VLOOKUP(A23,'05_mapping'!$A$2:$H$32,8,FALSE)</f>
        <v>0.21711453829325461</v>
      </c>
      <c r="M23" s="44"/>
    </row>
    <row r="24" spans="1:13" x14ac:dyDescent="0.25">
      <c r="A24" s="17" t="s">
        <v>67</v>
      </c>
      <c r="B24" s="3" t="s">
        <v>95</v>
      </c>
      <c r="C24" s="3">
        <f>VLOOKUP(A24,'06_statflag'!A24:V54,13,FALSE)</f>
        <v>2016343</v>
      </c>
      <c r="D24" s="3">
        <f>VLOOKUP(A24,'06_statflag'!A24:V54,14,FALSE)</f>
        <v>2016343</v>
      </c>
      <c r="E24" s="1">
        <v>0</v>
      </c>
      <c r="F24" s="1">
        <v>1</v>
      </c>
      <c r="G24" s="1">
        <v>16588</v>
      </c>
      <c r="H24" s="1">
        <v>16588</v>
      </c>
      <c r="I24" s="3" t="s">
        <v>6</v>
      </c>
      <c r="J24" s="3" t="s">
        <v>7</v>
      </c>
      <c r="K24" s="2">
        <f>VLOOKUP(A24,'04_mtDNA_depth'!$A$2:$E$32,3,FALSE)</f>
        <v>58.188800000000001</v>
      </c>
      <c r="L24" s="40">
        <f>VLOOKUP(A24,'05_mapping'!$A$2:$H$32,8,FALSE)</f>
        <v>0.21426272745890157</v>
      </c>
      <c r="M24" s="44"/>
    </row>
    <row r="25" spans="1:13" x14ac:dyDescent="0.25">
      <c r="A25" s="18" t="s">
        <v>69</v>
      </c>
      <c r="B25" s="4" t="s">
        <v>95</v>
      </c>
      <c r="C25" s="4">
        <f>VLOOKUP(A25,'06_statflag'!A25:V55,13,FALSE)</f>
        <v>1892769</v>
      </c>
      <c r="D25" s="4">
        <f>VLOOKUP(A25,'06_statflag'!A25:V55,14,FALSE)</f>
        <v>1892769</v>
      </c>
      <c r="E25" s="5">
        <v>0</v>
      </c>
      <c r="F25" s="5">
        <v>1</v>
      </c>
      <c r="G25" s="5">
        <v>16612</v>
      </c>
      <c r="H25" s="5">
        <v>16612</v>
      </c>
      <c r="I25" s="4" t="s">
        <v>6</v>
      </c>
      <c r="J25" s="4" t="s">
        <v>7</v>
      </c>
      <c r="K25" s="11">
        <f>VLOOKUP(A25,'04_mtDNA_depth'!$A$2:$E$32,3,FALSE)</f>
        <v>54.896000000000001</v>
      </c>
      <c r="L25" s="41">
        <f>VLOOKUP(A25,'05_mapping'!$A$2:$H$32,8,FALSE)</f>
        <v>0.2158375418396532</v>
      </c>
      <c r="M25" s="44"/>
    </row>
    <row r="26" spans="1:13" x14ac:dyDescent="0.25">
      <c r="A26" s="19" t="s">
        <v>71</v>
      </c>
      <c r="B26" s="6" t="s">
        <v>94</v>
      </c>
      <c r="C26" s="3">
        <f>VLOOKUP(A26,'06_statflag'!A26:V56,13,FALSE)</f>
        <v>13941635</v>
      </c>
      <c r="D26" s="3">
        <f>VLOOKUP(A26,'06_statflag'!A26:V56,14,FALSE)</f>
        <v>13941635</v>
      </c>
      <c r="E26" s="7">
        <v>0</v>
      </c>
      <c r="F26" s="7">
        <v>1</v>
      </c>
      <c r="G26" s="7">
        <v>16618</v>
      </c>
      <c r="H26" s="7">
        <v>16618</v>
      </c>
      <c r="I26" s="6" t="s">
        <v>6</v>
      </c>
      <c r="J26" s="6" t="s">
        <v>7</v>
      </c>
      <c r="K26" s="12">
        <f>VLOOKUP(A26,'04_mtDNA_depth'!$A$2:$E$32,3,FALSE)</f>
        <v>1200.68</v>
      </c>
      <c r="L26" s="40">
        <f>VLOOKUP(A26,'05_mapping'!$A$2:$H$32,8,FALSE)</f>
        <v>0.50565896938955779</v>
      </c>
      <c r="M26" s="44"/>
    </row>
    <row r="27" spans="1:13" x14ac:dyDescent="0.25">
      <c r="A27" s="17" t="s">
        <v>73</v>
      </c>
      <c r="B27" s="3" t="s">
        <v>94</v>
      </c>
      <c r="C27" s="3">
        <f>VLOOKUP(A27,'06_statflag'!A27:V57,13,FALSE)</f>
        <v>13223672</v>
      </c>
      <c r="D27" s="3">
        <f>VLOOKUP(A27,'06_statflag'!A27:V57,14,FALSE)</f>
        <v>13223672</v>
      </c>
      <c r="E27" s="1">
        <v>0</v>
      </c>
      <c r="F27" s="1">
        <v>1</v>
      </c>
      <c r="G27" s="1">
        <v>16618</v>
      </c>
      <c r="H27" s="1">
        <v>16618</v>
      </c>
      <c r="I27" s="3" t="s">
        <v>6</v>
      </c>
      <c r="J27" s="3" t="s">
        <v>7</v>
      </c>
      <c r="K27" s="2">
        <f>VLOOKUP(A27,'04_mtDNA_depth'!$A$2:$E$32,3,FALSE)</f>
        <v>1129.57</v>
      </c>
      <c r="L27" s="40">
        <f>VLOOKUP(A27,'05_mapping'!$A$2:$H$32,8,FALSE)</f>
        <v>0.50314447336399493</v>
      </c>
      <c r="M27" s="44"/>
    </row>
    <row r="28" spans="1:13" x14ac:dyDescent="0.25">
      <c r="A28" s="17" t="s">
        <v>75</v>
      </c>
      <c r="B28" s="3" t="s">
        <v>94</v>
      </c>
      <c r="C28" s="3">
        <f>VLOOKUP(A28,'06_statflag'!A28:V58,13,FALSE)</f>
        <v>15030599</v>
      </c>
      <c r="D28" s="3">
        <f>VLOOKUP(A28,'06_statflag'!A28:V58,14,FALSE)</f>
        <v>15030599</v>
      </c>
      <c r="E28" s="1">
        <v>0</v>
      </c>
      <c r="F28" s="1">
        <v>1</v>
      </c>
      <c r="G28" s="1">
        <v>16624</v>
      </c>
      <c r="H28" s="1">
        <v>16624</v>
      </c>
      <c r="I28" s="3" t="s">
        <v>6</v>
      </c>
      <c r="J28" s="3" t="s">
        <v>7</v>
      </c>
      <c r="K28" s="2">
        <f>VLOOKUP(A28,'04_mtDNA_depth'!$A$2:$E$32,3,FALSE)</f>
        <v>1278.99</v>
      </c>
      <c r="L28" s="40">
        <f>VLOOKUP(A28,'05_mapping'!$A$2:$H$32,8,FALSE)</f>
        <v>0.50145543489874367</v>
      </c>
      <c r="M28" s="44"/>
    </row>
    <row r="29" spans="1:13" x14ac:dyDescent="0.25">
      <c r="A29" s="18" t="s">
        <v>77</v>
      </c>
      <c r="B29" s="4" t="s">
        <v>94</v>
      </c>
      <c r="C29" s="4">
        <f>VLOOKUP(A29,'06_statflag'!A29:V59,13,FALSE)</f>
        <v>13558551</v>
      </c>
      <c r="D29" s="4">
        <f>VLOOKUP(A29,'06_statflag'!A29:V59,14,FALSE)</f>
        <v>13558551</v>
      </c>
      <c r="E29" s="5">
        <v>0</v>
      </c>
      <c r="F29" s="5">
        <v>1</v>
      </c>
      <c r="G29" s="5">
        <v>16624</v>
      </c>
      <c r="H29" s="5">
        <v>16624</v>
      </c>
      <c r="I29" s="4" t="s">
        <v>6</v>
      </c>
      <c r="J29" s="4" t="s">
        <v>7</v>
      </c>
      <c r="K29" s="11">
        <f>VLOOKUP(A29,'04_mtDNA_depth'!$A$2:$E$32,3,FALSE)</f>
        <v>1163.82</v>
      </c>
      <c r="L29" s="41">
        <f>VLOOKUP(A29,'05_mapping'!$A$2:$H$32,8,FALSE)</f>
        <v>0.50415995852818885</v>
      </c>
      <c r="M29" s="44"/>
    </row>
    <row r="30" spans="1:13" x14ac:dyDescent="0.25">
      <c r="A30" s="19" t="s">
        <v>79</v>
      </c>
      <c r="B30" s="6" t="s">
        <v>96</v>
      </c>
      <c r="C30" s="3">
        <f>VLOOKUP(A30,'06_statflag'!A30:V60,13,FALSE)</f>
        <v>2969784</v>
      </c>
      <c r="D30" s="3">
        <f>VLOOKUP(A30,'06_statflag'!A30:V60,14,FALSE)</f>
        <v>2969784</v>
      </c>
      <c r="E30" s="7">
        <v>0</v>
      </c>
      <c r="F30" s="7">
        <v>2</v>
      </c>
      <c r="G30" s="7">
        <v>16588</v>
      </c>
      <c r="H30" s="7">
        <v>16440</v>
      </c>
      <c r="I30" s="24" t="s">
        <v>8</v>
      </c>
      <c r="J30" s="24" t="s">
        <v>12</v>
      </c>
      <c r="K30" s="12">
        <f>VLOOKUP(A30,'04_mtDNA_depth'!$A$2:$E$32,3,FALSE)</f>
        <v>205.37299999999999</v>
      </c>
      <c r="L30" s="40">
        <f>VLOOKUP(A30,'05_mapping'!$A$2:$H$32,8,FALSE)</f>
        <v>0.55832677228593397</v>
      </c>
      <c r="M30" s="44"/>
    </row>
    <row r="31" spans="1:13" x14ac:dyDescent="0.25">
      <c r="A31" s="17" t="s">
        <v>81</v>
      </c>
      <c r="B31" s="3" t="s">
        <v>96</v>
      </c>
      <c r="C31" s="3">
        <f>VLOOKUP(A31,'06_statflag'!A31:V61,13,FALSE)</f>
        <v>2837601</v>
      </c>
      <c r="D31" s="3">
        <f>VLOOKUP(A31,'06_statflag'!A31:V61,14,FALSE)</f>
        <v>2837601</v>
      </c>
      <c r="E31" s="1">
        <v>0</v>
      </c>
      <c r="F31" s="1">
        <v>1</v>
      </c>
      <c r="G31" s="1">
        <v>16200</v>
      </c>
      <c r="H31" s="1">
        <v>16200</v>
      </c>
      <c r="I31" s="3" t="s">
        <v>6</v>
      </c>
      <c r="J31" s="3" t="s">
        <v>7</v>
      </c>
      <c r="K31" s="2">
        <f>VLOOKUP(A31,'04_mtDNA_depth'!$A$2:$E$32,3,FALSE)</f>
        <v>197.18</v>
      </c>
      <c r="L31" s="40">
        <f>VLOOKUP(A31,'05_mapping'!$A$2:$H$32,8,FALSE)</f>
        <v>0.54141748717222904</v>
      </c>
      <c r="M31" s="44"/>
    </row>
    <row r="32" spans="1:13" ht="15.75" thickBot="1" x14ac:dyDescent="0.3">
      <c r="A32" s="20" t="s">
        <v>83</v>
      </c>
      <c r="B32" s="21" t="s">
        <v>96</v>
      </c>
      <c r="C32" s="21">
        <f>VLOOKUP(A32,'06_statflag'!A32:V62,13,FALSE)</f>
        <v>3094084</v>
      </c>
      <c r="D32" s="21">
        <f>VLOOKUP(A32,'06_statflag'!A32:V62,14,FALSE)</f>
        <v>3094084</v>
      </c>
      <c r="E32" s="22">
        <v>0</v>
      </c>
      <c r="F32" s="22">
        <v>1</v>
      </c>
      <c r="G32" s="22">
        <v>16305</v>
      </c>
      <c r="H32" s="22">
        <v>16305</v>
      </c>
      <c r="I32" s="21" t="s">
        <v>6</v>
      </c>
      <c r="J32" s="21" t="s">
        <v>7</v>
      </c>
      <c r="K32" s="23">
        <f>VLOOKUP(A32,'04_mtDNA_depth'!$A$2:$E$32,3,FALSE)</f>
        <v>221.50200000000001</v>
      </c>
      <c r="L32" s="42">
        <f>VLOOKUP(A32,'05_mapping'!$A$2:$H$32,8,FALSE)</f>
        <v>0.56096054888507718</v>
      </c>
      <c r="M32" s="44"/>
    </row>
  </sheetData>
  <conditionalFormatting sqref="K2:K32">
    <cfRule type="colorScale" priority="4">
      <colorScale>
        <cfvo type="min"/>
        <cfvo type="max"/>
        <color rgb="FFFCFCFF"/>
        <color rgb="FF63BE7B"/>
      </colorScale>
    </cfRule>
  </conditionalFormatting>
  <conditionalFormatting sqref="L2:L32">
    <cfRule type="colorScale" priority="2">
      <colorScale>
        <cfvo type="min"/>
        <cfvo type="max"/>
        <color rgb="FFFCFCFF"/>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BAE38-7040-4EFB-8164-C1332A5642E6}">
  <dimension ref="A1:C73"/>
  <sheetViews>
    <sheetView workbookViewId="0">
      <selection activeCell="A14" sqref="A14"/>
    </sheetView>
  </sheetViews>
  <sheetFormatPr defaultRowHeight="15" x14ac:dyDescent="0.25"/>
  <cols>
    <col min="1" max="1" width="45.85546875" customWidth="1"/>
    <col min="2" max="3" width="50.7109375" customWidth="1"/>
  </cols>
  <sheetData>
    <row r="1" spans="1:3" ht="15.75" thickBot="1" x14ac:dyDescent="0.3">
      <c r="A1" s="53" t="s">
        <v>129</v>
      </c>
      <c r="B1" s="54" t="s">
        <v>130</v>
      </c>
      <c r="C1" s="55" t="s">
        <v>131</v>
      </c>
    </row>
    <row r="2" spans="1:3" x14ac:dyDescent="0.25">
      <c r="A2" s="17" t="s">
        <v>132</v>
      </c>
      <c r="B2" t="s">
        <v>92</v>
      </c>
      <c r="C2" s="47" t="s">
        <v>133</v>
      </c>
    </row>
    <row r="3" spans="1:3" x14ac:dyDescent="0.25">
      <c r="A3" s="17" t="s">
        <v>134</v>
      </c>
      <c r="B3" t="s">
        <v>92</v>
      </c>
      <c r="C3" s="47" t="s">
        <v>133</v>
      </c>
    </row>
    <row r="4" spans="1:3" x14ac:dyDescent="0.25">
      <c r="A4" s="17" t="s">
        <v>135</v>
      </c>
      <c r="B4" t="s">
        <v>92</v>
      </c>
      <c r="C4" s="47" t="s">
        <v>133</v>
      </c>
    </row>
    <row r="5" spans="1:3" x14ac:dyDescent="0.25">
      <c r="A5" s="17" t="s">
        <v>136</v>
      </c>
      <c r="B5" t="s">
        <v>92</v>
      </c>
      <c r="C5" s="47" t="s">
        <v>133</v>
      </c>
    </row>
    <row r="6" spans="1:3" x14ac:dyDescent="0.25">
      <c r="A6" s="17" t="s">
        <v>137</v>
      </c>
      <c r="B6" t="s">
        <v>92</v>
      </c>
      <c r="C6" s="47" t="s">
        <v>133</v>
      </c>
    </row>
    <row r="7" spans="1:3" x14ac:dyDescent="0.25">
      <c r="A7" s="17" t="s">
        <v>138</v>
      </c>
      <c r="B7" t="s">
        <v>92</v>
      </c>
      <c r="C7" s="47" t="s">
        <v>133</v>
      </c>
    </row>
    <row r="8" spans="1:3" x14ac:dyDescent="0.25">
      <c r="A8" s="17" t="s">
        <v>139</v>
      </c>
      <c r="B8" t="s">
        <v>92</v>
      </c>
      <c r="C8" s="47" t="s">
        <v>133</v>
      </c>
    </row>
    <row r="9" spans="1:3" x14ac:dyDescent="0.25">
      <c r="A9" s="18" t="s">
        <v>140</v>
      </c>
      <c r="B9" s="46" t="s">
        <v>92</v>
      </c>
      <c r="C9" s="51" t="s">
        <v>133</v>
      </c>
    </row>
    <row r="10" spans="1:3" x14ac:dyDescent="0.25">
      <c r="A10" s="17" t="s">
        <v>141</v>
      </c>
      <c r="B10" t="s">
        <v>92</v>
      </c>
      <c r="C10" s="47" t="s">
        <v>142</v>
      </c>
    </row>
    <row r="11" spans="1:3" x14ac:dyDescent="0.25">
      <c r="A11" s="17" t="s">
        <v>143</v>
      </c>
      <c r="B11" t="s">
        <v>92</v>
      </c>
      <c r="C11" s="47" t="s">
        <v>142</v>
      </c>
    </row>
    <row r="12" spans="1:3" x14ac:dyDescent="0.25">
      <c r="A12" s="17" t="s">
        <v>144</v>
      </c>
      <c r="B12" t="s">
        <v>92</v>
      </c>
      <c r="C12" s="47" t="s">
        <v>142</v>
      </c>
    </row>
    <row r="13" spans="1:3" x14ac:dyDescent="0.25">
      <c r="A13" s="17" t="s">
        <v>145</v>
      </c>
      <c r="B13" t="s">
        <v>92</v>
      </c>
      <c r="C13" s="47" t="s">
        <v>142</v>
      </c>
    </row>
    <row r="14" spans="1:3" x14ac:dyDescent="0.25">
      <c r="A14" s="17" t="s">
        <v>146</v>
      </c>
      <c r="B14" t="s">
        <v>92</v>
      </c>
      <c r="C14" s="47" t="s">
        <v>142</v>
      </c>
    </row>
    <row r="15" spans="1:3" x14ac:dyDescent="0.25">
      <c r="A15" s="17" t="s">
        <v>147</v>
      </c>
      <c r="B15" t="s">
        <v>92</v>
      </c>
      <c r="C15" s="47" t="s">
        <v>142</v>
      </c>
    </row>
    <row r="16" spans="1:3" x14ac:dyDescent="0.25">
      <c r="A16" s="17" t="s">
        <v>148</v>
      </c>
      <c r="B16" t="s">
        <v>92</v>
      </c>
      <c r="C16" s="47" t="s">
        <v>142</v>
      </c>
    </row>
    <row r="17" spans="1:3" x14ac:dyDescent="0.25">
      <c r="A17" s="18" t="s">
        <v>149</v>
      </c>
      <c r="B17" s="46" t="s">
        <v>92</v>
      </c>
      <c r="C17" s="51" t="s">
        <v>142</v>
      </c>
    </row>
    <row r="18" spans="1:3" x14ac:dyDescent="0.25">
      <c r="A18" s="17" t="s">
        <v>150</v>
      </c>
      <c r="B18" t="s">
        <v>93</v>
      </c>
      <c r="C18" s="47" t="s">
        <v>142</v>
      </c>
    </row>
    <row r="19" spans="1:3" x14ac:dyDescent="0.25">
      <c r="A19" s="17" t="s">
        <v>151</v>
      </c>
      <c r="B19" t="s">
        <v>93</v>
      </c>
      <c r="C19" s="47" t="s">
        <v>142</v>
      </c>
    </row>
    <row r="20" spans="1:3" x14ac:dyDescent="0.25">
      <c r="A20" s="17" t="s">
        <v>152</v>
      </c>
      <c r="B20" t="s">
        <v>93</v>
      </c>
      <c r="C20" s="47" t="s">
        <v>142</v>
      </c>
    </row>
    <row r="21" spans="1:3" x14ac:dyDescent="0.25">
      <c r="A21" s="17" t="s">
        <v>153</v>
      </c>
      <c r="B21" t="s">
        <v>93</v>
      </c>
      <c r="C21" s="47" t="s">
        <v>142</v>
      </c>
    </row>
    <row r="22" spans="1:3" x14ac:dyDescent="0.25">
      <c r="A22" s="17" t="s">
        <v>154</v>
      </c>
      <c r="B22" t="s">
        <v>93</v>
      </c>
      <c r="C22" s="47" t="s">
        <v>142</v>
      </c>
    </row>
    <row r="23" spans="1:3" x14ac:dyDescent="0.25">
      <c r="A23" s="17" t="s">
        <v>155</v>
      </c>
      <c r="B23" t="s">
        <v>93</v>
      </c>
      <c r="C23" s="47" t="s">
        <v>142</v>
      </c>
    </row>
    <row r="24" spans="1:3" x14ac:dyDescent="0.25">
      <c r="A24" s="17" t="s">
        <v>156</v>
      </c>
      <c r="B24" t="s">
        <v>93</v>
      </c>
      <c r="C24" s="47" t="s">
        <v>142</v>
      </c>
    </row>
    <row r="25" spans="1:3" x14ac:dyDescent="0.25">
      <c r="A25" s="18" t="s">
        <v>157</v>
      </c>
      <c r="B25" s="46" t="s">
        <v>93</v>
      </c>
      <c r="C25" s="51" t="s">
        <v>142</v>
      </c>
    </row>
    <row r="26" spans="1:3" x14ac:dyDescent="0.25">
      <c r="A26" s="17" t="s">
        <v>158</v>
      </c>
      <c r="B26" s="48" t="s">
        <v>95</v>
      </c>
      <c r="C26" s="47" t="s">
        <v>142</v>
      </c>
    </row>
    <row r="27" spans="1:3" x14ac:dyDescent="0.25">
      <c r="A27" s="17" t="s">
        <v>159</v>
      </c>
      <c r="B27" s="48" t="s">
        <v>95</v>
      </c>
      <c r="C27" s="47" t="s">
        <v>142</v>
      </c>
    </row>
    <row r="28" spans="1:3" x14ac:dyDescent="0.25">
      <c r="A28" s="17" t="s">
        <v>160</v>
      </c>
      <c r="B28" s="48" t="s">
        <v>95</v>
      </c>
      <c r="C28" s="47" t="s">
        <v>142</v>
      </c>
    </row>
    <row r="29" spans="1:3" x14ac:dyDescent="0.25">
      <c r="A29" s="17" t="s">
        <v>161</v>
      </c>
      <c r="B29" s="48" t="s">
        <v>95</v>
      </c>
      <c r="C29" s="47" t="s">
        <v>142</v>
      </c>
    </row>
    <row r="30" spans="1:3" x14ac:dyDescent="0.25">
      <c r="A30" s="17" t="s">
        <v>162</v>
      </c>
      <c r="B30" s="48" t="s">
        <v>95</v>
      </c>
      <c r="C30" s="47" t="s">
        <v>142</v>
      </c>
    </row>
    <row r="31" spans="1:3" x14ac:dyDescent="0.25">
      <c r="A31" s="17" t="s">
        <v>163</v>
      </c>
      <c r="B31" s="48" t="s">
        <v>95</v>
      </c>
      <c r="C31" s="47" t="s">
        <v>142</v>
      </c>
    </row>
    <row r="32" spans="1:3" x14ac:dyDescent="0.25">
      <c r="A32" s="17" t="s">
        <v>164</v>
      </c>
      <c r="B32" s="48" t="s">
        <v>95</v>
      </c>
      <c r="C32" s="47" t="s">
        <v>142</v>
      </c>
    </row>
    <row r="33" spans="1:3" x14ac:dyDescent="0.25">
      <c r="A33" s="18" t="s">
        <v>165</v>
      </c>
      <c r="B33" s="52" t="s">
        <v>95</v>
      </c>
      <c r="C33" s="51" t="s">
        <v>142</v>
      </c>
    </row>
    <row r="34" spans="1:3" x14ac:dyDescent="0.25">
      <c r="A34" s="17" t="s">
        <v>166</v>
      </c>
      <c r="B34" s="48" t="s">
        <v>167</v>
      </c>
      <c r="C34" s="47" t="s">
        <v>142</v>
      </c>
    </row>
    <row r="35" spans="1:3" x14ac:dyDescent="0.25">
      <c r="A35" s="17" t="s">
        <v>168</v>
      </c>
      <c r="B35" s="48" t="s">
        <v>167</v>
      </c>
      <c r="C35" s="47" t="s">
        <v>142</v>
      </c>
    </row>
    <row r="36" spans="1:3" x14ac:dyDescent="0.25">
      <c r="A36" s="17" t="s">
        <v>169</v>
      </c>
      <c r="B36" s="48" t="s">
        <v>167</v>
      </c>
      <c r="C36" s="47" t="s">
        <v>142</v>
      </c>
    </row>
    <row r="37" spans="1:3" x14ac:dyDescent="0.25">
      <c r="A37" s="17" t="s">
        <v>170</v>
      </c>
      <c r="B37" s="48" t="s">
        <v>167</v>
      </c>
      <c r="C37" s="47" t="s">
        <v>142</v>
      </c>
    </row>
    <row r="38" spans="1:3" x14ac:dyDescent="0.25">
      <c r="A38" s="17" t="s">
        <v>171</v>
      </c>
      <c r="B38" s="48" t="s">
        <v>167</v>
      </c>
      <c r="C38" s="47" t="s">
        <v>142</v>
      </c>
    </row>
    <row r="39" spans="1:3" x14ac:dyDescent="0.25">
      <c r="A39" s="17" t="s">
        <v>172</v>
      </c>
      <c r="B39" s="48" t="s">
        <v>167</v>
      </c>
      <c r="C39" s="47" t="s">
        <v>142</v>
      </c>
    </row>
    <row r="40" spans="1:3" x14ac:dyDescent="0.25">
      <c r="A40" s="17" t="s">
        <v>173</v>
      </c>
      <c r="B40" s="48" t="s">
        <v>167</v>
      </c>
      <c r="C40" s="47" t="s">
        <v>142</v>
      </c>
    </row>
    <row r="41" spans="1:3" x14ac:dyDescent="0.25">
      <c r="A41" s="18" t="s">
        <v>174</v>
      </c>
      <c r="B41" s="52" t="s">
        <v>167</v>
      </c>
      <c r="C41" s="51" t="s">
        <v>142</v>
      </c>
    </row>
    <row r="42" spans="1:3" x14ac:dyDescent="0.25">
      <c r="A42" s="17" t="s">
        <v>175</v>
      </c>
      <c r="B42" s="48" t="s">
        <v>96</v>
      </c>
      <c r="C42" s="47" t="s">
        <v>142</v>
      </c>
    </row>
    <row r="43" spans="1:3" x14ac:dyDescent="0.25">
      <c r="A43" s="17" t="s">
        <v>176</v>
      </c>
      <c r="B43" s="48" t="s">
        <v>96</v>
      </c>
      <c r="C43" s="47" t="s">
        <v>142</v>
      </c>
    </row>
    <row r="44" spans="1:3" x14ac:dyDescent="0.25">
      <c r="A44" s="17" t="s">
        <v>177</v>
      </c>
      <c r="B44" s="48" t="s">
        <v>96</v>
      </c>
      <c r="C44" s="47" t="s">
        <v>142</v>
      </c>
    </row>
    <row r="45" spans="1:3" x14ac:dyDescent="0.25">
      <c r="A45" s="17" t="s">
        <v>178</v>
      </c>
      <c r="B45" s="48" t="s">
        <v>96</v>
      </c>
      <c r="C45" s="47" t="s">
        <v>142</v>
      </c>
    </row>
    <row r="46" spans="1:3" x14ac:dyDescent="0.25">
      <c r="A46" s="17" t="s">
        <v>179</v>
      </c>
      <c r="B46" s="48" t="s">
        <v>96</v>
      </c>
      <c r="C46" s="47" t="s">
        <v>142</v>
      </c>
    </row>
    <row r="47" spans="1:3" x14ac:dyDescent="0.25">
      <c r="A47" s="17" t="s">
        <v>180</v>
      </c>
      <c r="B47" s="48" t="s">
        <v>96</v>
      </c>
      <c r="C47" s="47" t="s">
        <v>142</v>
      </c>
    </row>
    <row r="48" spans="1:3" x14ac:dyDescent="0.25">
      <c r="A48" s="17" t="s">
        <v>181</v>
      </c>
      <c r="B48" s="48" t="s">
        <v>96</v>
      </c>
      <c r="C48" s="47" t="s">
        <v>142</v>
      </c>
    </row>
    <row r="49" spans="1:3" x14ac:dyDescent="0.25">
      <c r="A49" s="18" t="s">
        <v>182</v>
      </c>
      <c r="B49" s="52" t="s">
        <v>96</v>
      </c>
      <c r="C49" s="51" t="s">
        <v>142</v>
      </c>
    </row>
    <row r="50" spans="1:3" x14ac:dyDescent="0.25">
      <c r="A50" s="17" t="s">
        <v>183</v>
      </c>
      <c r="B50" s="48" t="s">
        <v>93</v>
      </c>
      <c r="C50" s="47" t="s">
        <v>133</v>
      </c>
    </row>
    <row r="51" spans="1:3" x14ac:dyDescent="0.25">
      <c r="A51" s="17" t="s">
        <v>184</v>
      </c>
      <c r="B51" s="48" t="s">
        <v>93</v>
      </c>
      <c r="C51" s="47" t="s">
        <v>133</v>
      </c>
    </row>
    <row r="52" spans="1:3" x14ac:dyDescent="0.25">
      <c r="A52" s="17" t="s">
        <v>185</v>
      </c>
      <c r="B52" s="48" t="s">
        <v>93</v>
      </c>
      <c r="C52" s="47" t="s">
        <v>133</v>
      </c>
    </row>
    <row r="53" spans="1:3" x14ac:dyDescent="0.25">
      <c r="A53" s="17" t="s">
        <v>186</v>
      </c>
      <c r="B53" s="48" t="s">
        <v>93</v>
      </c>
      <c r="C53" s="47" t="s">
        <v>133</v>
      </c>
    </row>
    <row r="54" spans="1:3" x14ac:dyDescent="0.25">
      <c r="A54" s="17" t="s">
        <v>187</v>
      </c>
      <c r="B54" s="48" t="s">
        <v>93</v>
      </c>
      <c r="C54" s="47" t="s">
        <v>133</v>
      </c>
    </row>
    <row r="55" spans="1:3" x14ac:dyDescent="0.25">
      <c r="A55" s="17" t="s">
        <v>188</v>
      </c>
      <c r="B55" s="48" t="s">
        <v>93</v>
      </c>
      <c r="C55" s="47" t="s">
        <v>133</v>
      </c>
    </row>
    <row r="56" spans="1:3" x14ac:dyDescent="0.25">
      <c r="A56" s="17" t="s">
        <v>189</v>
      </c>
      <c r="B56" s="48" t="s">
        <v>93</v>
      </c>
      <c r="C56" s="47" t="s">
        <v>133</v>
      </c>
    </row>
    <row r="57" spans="1:3" x14ac:dyDescent="0.25">
      <c r="A57" s="18" t="s">
        <v>190</v>
      </c>
      <c r="B57" s="52" t="s">
        <v>93</v>
      </c>
      <c r="C57" s="51" t="s">
        <v>133</v>
      </c>
    </row>
    <row r="58" spans="1:3" x14ac:dyDescent="0.25">
      <c r="A58" s="17" t="s">
        <v>191</v>
      </c>
      <c r="B58" s="48" t="s">
        <v>167</v>
      </c>
      <c r="C58" s="47" t="s">
        <v>133</v>
      </c>
    </row>
    <row r="59" spans="1:3" x14ac:dyDescent="0.25">
      <c r="A59" s="17" t="s">
        <v>192</v>
      </c>
      <c r="B59" s="48" t="s">
        <v>167</v>
      </c>
      <c r="C59" s="47" t="s">
        <v>133</v>
      </c>
    </row>
    <row r="60" spans="1:3" x14ac:dyDescent="0.25">
      <c r="A60" s="17" t="s">
        <v>193</v>
      </c>
      <c r="B60" s="48" t="s">
        <v>167</v>
      </c>
      <c r="C60" s="47" t="s">
        <v>133</v>
      </c>
    </row>
    <row r="61" spans="1:3" x14ac:dyDescent="0.25">
      <c r="A61" s="17" t="s">
        <v>194</v>
      </c>
      <c r="B61" s="48" t="s">
        <v>167</v>
      </c>
      <c r="C61" s="47" t="s">
        <v>133</v>
      </c>
    </row>
    <row r="62" spans="1:3" x14ac:dyDescent="0.25">
      <c r="A62" s="17" t="s">
        <v>195</v>
      </c>
      <c r="B62" s="48" t="s">
        <v>167</v>
      </c>
      <c r="C62" s="47" t="s">
        <v>133</v>
      </c>
    </row>
    <row r="63" spans="1:3" x14ac:dyDescent="0.25">
      <c r="A63" s="17" t="s">
        <v>196</v>
      </c>
      <c r="B63" s="48" t="s">
        <v>167</v>
      </c>
      <c r="C63" s="47" t="s">
        <v>133</v>
      </c>
    </row>
    <row r="64" spans="1:3" x14ac:dyDescent="0.25">
      <c r="A64" s="17" t="s">
        <v>197</v>
      </c>
      <c r="B64" s="48" t="s">
        <v>167</v>
      </c>
      <c r="C64" s="47" t="s">
        <v>133</v>
      </c>
    </row>
    <row r="65" spans="1:3" x14ac:dyDescent="0.25">
      <c r="A65" s="18" t="s">
        <v>198</v>
      </c>
      <c r="B65" s="52" t="s">
        <v>167</v>
      </c>
      <c r="C65" s="51" t="s">
        <v>133</v>
      </c>
    </row>
    <row r="66" spans="1:3" x14ac:dyDescent="0.25">
      <c r="A66" s="17" t="s">
        <v>199</v>
      </c>
      <c r="B66" s="48" t="s">
        <v>200</v>
      </c>
      <c r="C66" s="47" t="s">
        <v>200</v>
      </c>
    </row>
    <row r="67" spans="1:3" x14ac:dyDescent="0.25">
      <c r="A67" s="17" t="s">
        <v>201</v>
      </c>
      <c r="B67" s="48" t="s">
        <v>200</v>
      </c>
      <c r="C67" s="47" t="s">
        <v>200</v>
      </c>
    </row>
    <row r="68" spans="1:3" x14ac:dyDescent="0.25">
      <c r="A68" s="17" t="s">
        <v>202</v>
      </c>
      <c r="B68" s="48" t="s">
        <v>200</v>
      </c>
      <c r="C68" s="47" t="s">
        <v>200</v>
      </c>
    </row>
    <row r="69" spans="1:3" x14ac:dyDescent="0.25">
      <c r="A69" s="17" t="s">
        <v>203</v>
      </c>
      <c r="B69" s="48" t="s">
        <v>200</v>
      </c>
      <c r="C69" s="47" t="s">
        <v>200</v>
      </c>
    </row>
    <row r="70" spans="1:3" x14ac:dyDescent="0.25">
      <c r="A70" s="17" t="s">
        <v>204</v>
      </c>
      <c r="B70" s="48" t="s">
        <v>200</v>
      </c>
      <c r="C70" s="47" t="s">
        <v>200</v>
      </c>
    </row>
    <row r="71" spans="1:3" x14ac:dyDescent="0.25">
      <c r="A71" s="17" t="s">
        <v>205</v>
      </c>
      <c r="B71" s="48" t="s">
        <v>200</v>
      </c>
      <c r="C71" s="47" t="s">
        <v>200</v>
      </c>
    </row>
    <row r="72" spans="1:3" x14ac:dyDescent="0.25">
      <c r="A72" s="17" t="s">
        <v>206</v>
      </c>
      <c r="B72" s="48" t="s">
        <v>200</v>
      </c>
      <c r="C72" s="47" t="s">
        <v>200</v>
      </c>
    </row>
    <row r="73" spans="1:3" ht="15.75" thickBot="1" x14ac:dyDescent="0.3">
      <c r="A73" s="20" t="s">
        <v>207</v>
      </c>
      <c r="B73" s="49" t="s">
        <v>200</v>
      </c>
      <c r="C73" s="50"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FD97B-654A-493B-954F-322ACA4D442F}">
  <dimension ref="A1:D72"/>
  <sheetViews>
    <sheetView workbookViewId="0">
      <selection activeCell="D15" sqref="D15"/>
    </sheetView>
  </sheetViews>
  <sheetFormatPr defaultRowHeight="15" x14ac:dyDescent="0.25"/>
  <cols>
    <col min="1" max="1" width="46.85546875" bestFit="1" customWidth="1"/>
    <col min="2" max="2" width="14.42578125" style="1" customWidth="1"/>
    <col min="3" max="3" width="19.42578125" style="1" customWidth="1"/>
    <col min="4" max="4" width="14.42578125" bestFit="1" customWidth="1"/>
  </cols>
  <sheetData>
    <row r="1" spans="1:4" ht="15.75" thickBot="1" x14ac:dyDescent="0.3">
      <c r="A1" s="53" t="s">
        <v>86</v>
      </c>
      <c r="B1" s="56" t="s">
        <v>98</v>
      </c>
      <c r="C1" s="56" t="s">
        <v>97</v>
      </c>
      <c r="D1" s="55" t="s">
        <v>99</v>
      </c>
    </row>
    <row r="2" spans="1:4" x14ac:dyDescent="0.25">
      <c r="A2" s="57" t="s">
        <v>15</v>
      </c>
      <c r="B2" s="58">
        <v>2.3E-2</v>
      </c>
      <c r="C2" s="59">
        <v>0.42</v>
      </c>
      <c r="D2" s="60">
        <v>3.1</v>
      </c>
    </row>
    <row r="3" spans="1:4" x14ac:dyDescent="0.25">
      <c r="A3" s="61" t="s">
        <v>16</v>
      </c>
      <c r="B3" s="62">
        <v>2.4E-2</v>
      </c>
      <c r="C3" s="63">
        <v>0.42</v>
      </c>
      <c r="D3" s="64">
        <v>3.1</v>
      </c>
    </row>
    <row r="4" spans="1:4" x14ac:dyDescent="0.25">
      <c r="A4" s="61" t="s">
        <v>17</v>
      </c>
      <c r="B4" s="62">
        <v>2.1999999999999999E-2</v>
      </c>
      <c r="C4" s="63">
        <v>0.42</v>
      </c>
      <c r="D4" s="64">
        <v>3</v>
      </c>
    </row>
    <row r="5" spans="1:4" x14ac:dyDescent="0.25">
      <c r="A5" s="61" t="s">
        <v>18</v>
      </c>
      <c r="B5" s="62">
        <v>2.3E-2</v>
      </c>
      <c r="C5" s="63">
        <v>0.42</v>
      </c>
      <c r="D5" s="64">
        <v>3</v>
      </c>
    </row>
    <row r="6" spans="1:4" x14ac:dyDescent="0.25">
      <c r="A6" s="61" t="s">
        <v>19</v>
      </c>
      <c r="B6" s="62">
        <v>2.3E-2</v>
      </c>
      <c r="C6" s="63">
        <v>0.42</v>
      </c>
      <c r="D6" s="64">
        <v>3.4</v>
      </c>
    </row>
    <row r="7" spans="1:4" x14ac:dyDescent="0.25">
      <c r="A7" s="61" t="s">
        <v>20</v>
      </c>
      <c r="B7" s="62">
        <v>2.3E-2</v>
      </c>
      <c r="C7" s="63">
        <v>0.42</v>
      </c>
      <c r="D7" s="64">
        <v>3.4</v>
      </c>
    </row>
    <row r="8" spans="1:4" x14ac:dyDescent="0.25">
      <c r="A8" s="61" t="s">
        <v>21</v>
      </c>
      <c r="B8" s="62">
        <v>2.3E-2</v>
      </c>
      <c r="C8" s="63">
        <v>0.42</v>
      </c>
      <c r="D8" s="64">
        <v>3.1</v>
      </c>
    </row>
    <row r="9" spans="1:4" x14ac:dyDescent="0.25">
      <c r="A9" s="61" t="s">
        <v>22</v>
      </c>
      <c r="B9" s="62">
        <v>2.3E-2</v>
      </c>
      <c r="C9" s="63">
        <v>0.42</v>
      </c>
      <c r="D9" s="64">
        <v>3.1</v>
      </c>
    </row>
    <row r="10" spans="1:4" x14ac:dyDescent="0.25">
      <c r="A10" s="61" t="s">
        <v>23</v>
      </c>
      <c r="B10" s="62">
        <v>2.1999999999999999E-2</v>
      </c>
      <c r="C10" s="63">
        <v>0.41</v>
      </c>
      <c r="D10" s="64">
        <v>3.2</v>
      </c>
    </row>
    <row r="11" spans="1:4" x14ac:dyDescent="0.25">
      <c r="A11" s="61" t="s">
        <v>24</v>
      </c>
      <c r="B11" s="62">
        <v>2.1999999999999999E-2</v>
      </c>
      <c r="C11" s="63">
        <v>0.41</v>
      </c>
      <c r="D11" s="64">
        <v>3.2</v>
      </c>
    </row>
    <row r="12" spans="1:4" x14ac:dyDescent="0.25">
      <c r="A12" s="61" t="s">
        <v>25</v>
      </c>
      <c r="B12" s="62">
        <v>2.1000000000000001E-2</v>
      </c>
      <c r="C12" s="63">
        <v>0.41</v>
      </c>
      <c r="D12" s="64">
        <v>3</v>
      </c>
    </row>
    <row r="13" spans="1:4" x14ac:dyDescent="0.25">
      <c r="A13" s="61" t="s">
        <v>26</v>
      </c>
      <c r="B13" s="62">
        <v>2.1000000000000001E-2</v>
      </c>
      <c r="C13" s="63">
        <v>0.41</v>
      </c>
      <c r="D13" s="64">
        <v>3</v>
      </c>
    </row>
    <row r="14" spans="1:4" x14ac:dyDescent="0.25">
      <c r="A14" s="61" t="s">
        <v>27</v>
      </c>
      <c r="B14" s="62">
        <v>2.1999999999999999E-2</v>
      </c>
      <c r="C14" s="63">
        <v>0.41</v>
      </c>
      <c r="D14" s="64">
        <v>3.4</v>
      </c>
    </row>
    <row r="15" spans="1:4" x14ac:dyDescent="0.25">
      <c r="A15" s="61" t="s">
        <v>28</v>
      </c>
      <c r="B15" s="62">
        <v>2.1000000000000001E-2</v>
      </c>
      <c r="C15" s="63">
        <v>0.41</v>
      </c>
      <c r="D15" s="64">
        <v>3.4</v>
      </c>
    </row>
    <row r="16" spans="1:4" x14ac:dyDescent="0.25">
      <c r="A16" s="61" t="s">
        <v>29</v>
      </c>
      <c r="B16" s="62">
        <v>2.1000000000000001E-2</v>
      </c>
      <c r="C16" s="63">
        <v>0.41</v>
      </c>
      <c r="D16" s="64">
        <v>3.1</v>
      </c>
    </row>
    <row r="17" spans="1:4" x14ac:dyDescent="0.25">
      <c r="A17" s="61" t="s">
        <v>30</v>
      </c>
      <c r="B17" s="62">
        <v>0.02</v>
      </c>
      <c r="C17" s="63">
        <v>0.41</v>
      </c>
      <c r="D17" s="64">
        <v>3.1</v>
      </c>
    </row>
    <row r="18" spans="1:4" x14ac:dyDescent="0.25">
      <c r="A18" s="61" t="s">
        <v>31</v>
      </c>
      <c r="B18" s="62">
        <v>1.7000000000000001E-2</v>
      </c>
      <c r="C18" s="63">
        <v>0.42</v>
      </c>
      <c r="D18" s="64">
        <v>1.8</v>
      </c>
    </row>
    <row r="19" spans="1:4" x14ac:dyDescent="0.25">
      <c r="A19" s="61" t="s">
        <v>32</v>
      </c>
      <c r="B19" s="62">
        <v>1.7000000000000001E-2</v>
      </c>
      <c r="C19" s="63">
        <v>0.42</v>
      </c>
      <c r="D19" s="64">
        <v>1.8</v>
      </c>
    </row>
    <row r="20" spans="1:4" x14ac:dyDescent="0.25">
      <c r="A20" s="61" t="s">
        <v>33</v>
      </c>
      <c r="B20" s="62">
        <v>1.7000000000000001E-2</v>
      </c>
      <c r="C20" s="63">
        <v>0.42</v>
      </c>
      <c r="D20" s="64">
        <v>1.7</v>
      </c>
    </row>
    <row r="21" spans="1:4" x14ac:dyDescent="0.25">
      <c r="A21" s="61" t="s">
        <v>34</v>
      </c>
      <c r="B21" s="62">
        <v>1.6E-2</v>
      </c>
      <c r="C21" s="63">
        <v>0.42</v>
      </c>
      <c r="D21" s="64">
        <v>1.7</v>
      </c>
    </row>
    <row r="22" spans="1:4" x14ac:dyDescent="0.25">
      <c r="A22" s="61" t="s">
        <v>35</v>
      </c>
      <c r="B22" s="62">
        <v>1.7999999999999999E-2</v>
      </c>
      <c r="C22" s="63">
        <v>0.42</v>
      </c>
      <c r="D22" s="64">
        <v>2</v>
      </c>
    </row>
    <row r="23" spans="1:4" x14ac:dyDescent="0.25">
      <c r="A23" s="61" t="s">
        <v>36</v>
      </c>
      <c r="B23" s="62">
        <v>1.7000000000000001E-2</v>
      </c>
      <c r="C23" s="63">
        <v>0.42</v>
      </c>
      <c r="D23" s="64">
        <v>2</v>
      </c>
    </row>
    <row r="24" spans="1:4" x14ac:dyDescent="0.25">
      <c r="A24" s="61" t="s">
        <v>37</v>
      </c>
      <c r="B24" s="62">
        <v>1.7999999999999999E-2</v>
      </c>
      <c r="C24" s="63">
        <v>0.42</v>
      </c>
      <c r="D24" s="64">
        <v>1.8</v>
      </c>
    </row>
    <row r="25" spans="1:4" x14ac:dyDescent="0.25">
      <c r="A25" s="61" t="s">
        <v>38</v>
      </c>
      <c r="B25" s="62">
        <v>1.6E-2</v>
      </c>
      <c r="C25" s="63">
        <v>0.42</v>
      </c>
      <c r="D25" s="64">
        <v>1.8</v>
      </c>
    </row>
    <row r="26" spans="1:4" x14ac:dyDescent="0.25">
      <c r="A26" s="61" t="s">
        <v>39</v>
      </c>
      <c r="B26" s="62">
        <v>1.6E-2</v>
      </c>
      <c r="C26" s="63">
        <v>0.42</v>
      </c>
      <c r="D26" s="64">
        <v>1.7</v>
      </c>
    </row>
    <row r="27" spans="1:4" x14ac:dyDescent="0.25">
      <c r="A27" s="61" t="s">
        <v>40</v>
      </c>
      <c r="B27" s="62">
        <v>1.7000000000000001E-2</v>
      </c>
      <c r="C27" s="63">
        <v>0.41</v>
      </c>
      <c r="D27" s="64">
        <v>1.7</v>
      </c>
    </row>
    <row r="28" spans="1:4" x14ac:dyDescent="0.25">
      <c r="A28" s="61" t="s">
        <v>41</v>
      </c>
      <c r="B28" s="62">
        <v>1.6E-2</v>
      </c>
      <c r="C28" s="63">
        <v>0.42</v>
      </c>
      <c r="D28" s="64">
        <v>1.7</v>
      </c>
    </row>
    <row r="29" spans="1:4" x14ac:dyDescent="0.25">
      <c r="A29" s="61" t="s">
        <v>42</v>
      </c>
      <c r="B29" s="62">
        <v>1.6E-2</v>
      </c>
      <c r="C29" s="63">
        <v>0.42</v>
      </c>
      <c r="D29" s="64">
        <v>1.7</v>
      </c>
    </row>
    <row r="30" spans="1:4" x14ac:dyDescent="0.25">
      <c r="A30" s="61" t="s">
        <v>43</v>
      </c>
      <c r="B30" s="62">
        <v>1.7000000000000001E-2</v>
      </c>
      <c r="C30" s="63">
        <v>0.42</v>
      </c>
      <c r="D30" s="64">
        <v>1.9</v>
      </c>
    </row>
    <row r="31" spans="1:4" x14ac:dyDescent="0.25">
      <c r="A31" s="61" t="s">
        <v>44</v>
      </c>
      <c r="B31" s="62">
        <v>1.7000000000000001E-2</v>
      </c>
      <c r="C31" s="63">
        <v>0.42</v>
      </c>
      <c r="D31" s="64">
        <v>1.9</v>
      </c>
    </row>
    <row r="32" spans="1:4" x14ac:dyDescent="0.25">
      <c r="A32" s="61" t="s">
        <v>45</v>
      </c>
      <c r="B32" s="62">
        <v>1.7000000000000001E-2</v>
      </c>
      <c r="C32" s="63">
        <v>0.42</v>
      </c>
      <c r="D32" s="64">
        <v>1.7</v>
      </c>
    </row>
    <row r="33" spans="1:4" x14ac:dyDescent="0.25">
      <c r="A33" s="61" t="s">
        <v>46</v>
      </c>
      <c r="B33" s="62">
        <v>1.6E-2</v>
      </c>
      <c r="C33" s="63">
        <v>0.42</v>
      </c>
      <c r="D33" s="64">
        <v>1.7</v>
      </c>
    </row>
    <row r="34" spans="1:4" x14ac:dyDescent="0.25">
      <c r="A34" s="61" t="s">
        <v>47</v>
      </c>
      <c r="B34" s="62">
        <v>0.1</v>
      </c>
      <c r="C34" s="63">
        <v>0.48</v>
      </c>
      <c r="D34" s="64">
        <v>3.2</v>
      </c>
    </row>
    <row r="35" spans="1:4" x14ac:dyDescent="0.25">
      <c r="A35" s="61" t="s">
        <v>48</v>
      </c>
      <c r="B35" s="62">
        <v>0.28000000000000003</v>
      </c>
      <c r="C35" s="63">
        <v>0.56999999999999995</v>
      </c>
      <c r="D35" s="64">
        <v>3.2</v>
      </c>
    </row>
    <row r="36" spans="1:4" x14ac:dyDescent="0.25">
      <c r="A36" s="61" t="s">
        <v>49</v>
      </c>
      <c r="B36" s="62">
        <v>0.09</v>
      </c>
      <c r="C36" s="63">
        <v>0.48</v>
      </c>
      <c r="D36" s="64">
        <v>3.4</v>
      </c>
    </row>
    <row r="37" spans="1:4" x14ac:dyDescent="0.25">
      <c r="A37" s="61" t="s">
        <v>50</v>
      </c>
      <c r="B37" s="62">
        <v>0.23100000000000001</v>
      </c>
      <c r="C37" s="63">
        <v>0.53</v>
      </c>
      <c r="D37" s="64">
        <v>3.4</v>
      </c>
    </row>
    <row r="38" spans="1:4" x14ac:dyDescent="0.25">
      <c r="A38" s="61" t="s">
        <v>51</v>
      </c>
      <c r="B38" s="62">
        <v>0.11</v>
      </c>
      <c r="C38" s="63">
        <v>0.43</v>
      </c>
      <c r="D38" s="64">
        <v>2.6</v>
      </c>
    </row>
    <row r="39" spans="1:4" x14ac:dyDescent="0.25">
      <c r="A39" s="61" t="s">
        <v>52</v>
      </c>
      <c r="B39" s="62">
        <v>0.18099999999999999</v>
      </c>
      <c r="C39" s="63">
        <v>0.47</v>
      </c>
      <c r="D39" s="64">
        <v>2.6</v>
      </c>
    </row>
    <row r="40" spans="1:4" x14ac:dyDescent="0.25">
      <c r="A40" s="61" t="s">
        <v>53</v>
      </c>
      <c r="B40" s="62">
        <v>0.104</v>
      </c>
      <c r="C40" s="63">
        <v>0.45</v>
      </c>
      <c r="D40" s="64">
        <v>2.7</v>
      </c>
    </row>
    <row r="41" spans="1:4" x14ac:dyDescent="0.25">
      <c r="A41" s="61" t="s">
        <v>54</v>
      </c>
      <c r="B41" s="62">
        <v>0.22800000000000001</v>
      </c>
      <c r="C41" s="63">
        <v>0.51</v>
      </c>
      <c r="D41" s="64">
        <v>2.7</v>
      </c>
    </row>
    <row r="42" spans="1:4" x14ac:dyDescent="0.25">
      <c r="A42" s="61" t="s">
        <v>55</v>
      </c>
      <c r="B42" s="62">
        <v>2.1999999999999999E-2</v>
      </c>
      <c r="C42" s="63">
        <v>0.41</v>
      </c>
      <c r="D42" s="64">
        <v>3.6</v>
      </c>
    </row>
    <row r="43" spans="1:4" x14ac:dyDescent="0.25">
      <c r="A43" s="61" t="s">
        <v>56</v>
      </c>
      <c r="B43" s="62">
        <v>2.4E-2</v>
      </c>
      <c r="C43" s="63">
        <v>0.41</v>
      </c>
      <c r="D43" s="64">
        <v>3.6</v>
      </c>
    </row>
    <row r="44" spans="1:4" x14ac:dyDescent="0.25">
      <c r="A44" s="61" t="s">
        <v>57</v>
      </c>
      <c r="B44" s="62">
        <v>0.02</v>
      </c>
      <c r="C44" s="63">
        <v>0.41</v>
      </c>
      <c r="D44" s="64">
        <v>3.4</v>
      </c>
    </row>
    <row r="45" spans="1:4" x14ac:dyDescent="0.25">
      <c r="A45" s="61" t="s">
        <v>58</v>
      </c>
      <c r="B45" s="62">
        <v>2.1999999999999999E-2</v>
      </c>
      <c r="C45" s="63">
        <v>0.41</v>
      </c>
      <c r="D45" s="64">
        <v>3.4</v>
      </c>
    </row>
    <row r="46" spans="1:4" x14ac:dyDescent="0.25">
      <c r="A46" s="61" t="s">
        <v>59</v>
      </c>
      <c r="B46" s="62">
        <v>2.1000000000000001E-2</v>
      </c>
      <c r="C46" s="63">
        <v>0.41</v>
      </c>
      <c r="D46" s="64">
        <v>3.9</v>
      </c>
    </row>
    <row r="47" spans="1:4" x14ac:dyDescent="0.25">
      <c r="A47" s="61" t="s">
        <v>60</v>
      </c>
      <c r="B47" s="62">
        <v>2.4E-2</v>
      </c>
      <c r="C47" s="63">
        <v>0.41</v>
      </c>
      <c r="D47" s="64">
        <v>3.9</v>
      </c>
    </row>
    <row r="48" spans="1:4" x14ac:dyDescent="0.25">
      <c r="A48" s="61" t="s">
        <v>61</v>
      </c>
      <c r="B48" s="62">
        <v>2.1000000000000001E-2</v>
      </c>
      <c r="C48" s="63">
        <v>0.41</v>
      </c>
      <c r="D48" s="64">
        <v>3.5</v>
      </c>
    </row>
    <row r="49" spans="1:4" x14ac:dyDescent="0.25">
      <c r="A49" s="61" t="s">
        <v>62</v>
      </c>
      <c r="B49" s="62">
        <v>2.1999999999999999E-2</v>
      </c>
      <c r="C49" s="63">
        <v>0.41</v>
      </c>
      <c r="D49" s="64">
        <v>3.5</v>
      </c>
    </row>
    <row r="50" spans="1:4" x14ac:dyDescent="0.25">
      <c r="A50" s="61" t="s">
        <v>63</v>
      </c>
      <c r="B50" s="62">
        <v>1.4999999999999999E-2</v>
      </c>
      <c r="C50" s="63">
        <v>0.47</v>
      </c>
      <c r="D50" s="64">
        <v>2.1</v>
      </c>
    </row>
    <row r="51" spans="1:4" x14ac:dyDescent="0.25">
      <c r="A51" s="61" t="s">
        <v>64</v>
      </c>
      <c r="B51" s="62">
        <v>0.02</v>
      </c>
      <c r="C51" s="63">
        <v>0.47</v>
      </c>
      <c r="D51" s="64">
        <v>2.1</v>
      </c>
    </row>
    <row r="52" spans="1:4" x14ac:dyDescent="0.25">
      <c r="A52" s="61" t="s">
        <v>65</v>
      </c>
      <c r="B52" s="62">
        <v>1.4E-2</v>
      </c>
      <c r="C52" s="63">
        <v>0.47</v>
      </c>
      <c r="D52" s="64">
        <v>2</v>
      </c>
    </row>
    <row r="53" spans="1:4" x14ac:dyDescent="0.25">
      <c r="A53" s="61" t="s">
        <v>66</v>
      </c>
      <c r="B53" s="62">
        <v>1.9E-2</v>
      </c>
      <c r="C53" s="63">
        <v>0.47</v>
      </c>
      <c r="D53" s="64">
        <v>2</v>
      </c>
    </row>
    <row r="54" spans="1:4" x14ac:dyDescent="0.25">
      <c r="A54" s="61" t="s">
        <v>67</v>
      </c>
      <c r="B54" s="62">
        <v>1.4999999999999999E-2</v>
      </c>
      <c r="C54" s="63">
        <v>0.47</v>
      </c>
      <c r="D54" s="64">
        <v>2.1</v>
      </c>
    </row>
    <row r="55" spans="1:4" x14ac:dyDescent="0.25">
      <c r="A55" s="61" t="s">
        <v>68</v>
      </c>
      <c r="B55" s="62">
        <v>1.9E-2</v>
      </c>
      <c r="C55" s="63">
        <v>0.47</v>
      </c>
      <c r="D55" s="64">
        <v>2.1</v>
      </c>
    </row>
    <row r="56" spans="1:4" x14ac:dyDescent="0.25">
      <c r="A56" s="61" t="s">
        <v>69</v>
      </c>
      <c r="B56" s="62">
        <v>1.4E-2</v>
      </c>
      <c r="C56" s="63">
        <v>0.47</v>
      </c>
      <c r="D56" s="64">
        <v>2</v>
      </c>
    </row>
    <row r="57" spans="1:4" x14ac:dyDescent="0.25">
      <c r="A57" s="61" t="s">
        <v>70</v>
      </c>
      <c r="B57" s="62">
        <v>1.7999999999999999E-2</v>
      </c>
      <c r="C57" s="63">
        <v>0.47</v>
      </c>
      <c r="D57" s="64">
        <v>2</v>
      </c>
    </row>
    <row r="58" spans="1:4" x14ac:dyDescent="0.25">
      <c r="A58" s="61" t="s">
        <v>71</v>
      </c>
      <c r="B58" s="62">
        <v>3.5999999999999997E-2</v>
      </c>
      <c r="C58" s="63">
        <v>0.41</v>
      </c>
      <c r="D58" s="64">
        <v>14.9</v>
      </c>
    </row>
    <row r="59" spans="1:4" x14ac:dyDescent="0.25">
      <c r="A59" s="61" t="s">
        <v>72</v>
      </c>
      <c r="B59" s="62">
        <v>3.5000000000000003E-2</v>
      </c>
      <c r="C59" s="63">
        <v>0.41</v>
      </c>
      <c r="D59" s="64">
        <v>14.9</v>
      </c>
    </row>
    <row r="60" spans="1:4" x14ac:dyDescent="0.25">
      <c r="A60" s="61" t="s">
        <v>73</v>
      </c>
      <c r="B60" s="62">
        <v>3.4000000000000002E-2</v>
      </c>
      <c r="C60" s="63">
        <v>0.41</v>
      </c>
      <c r="D60" s="64">
        <v>14.2</v>
      </c>
    </row>
    <row r="61" spans="1:4" x14ac:dyDescent="0.25">
      <c r="A61" s="61" t="s">
        <v>74</v>
      </c>
      <c r="B61" s="62">
        <v>3.3000000000000002E-2</v>
      </c>
      <c r="C61" s="63">
        <v>0.41</v>
      </c>
      <c r="D61" s="64">
        <v>14.2</v>
      </c>
    </row>
    <row r="62" spans="1:4" x14ac:dyDescent="0.25">
      <c r="A62" s="61" t="s">
        <v>75</v>
      </c>
      <c r="B62" s="62">
        <v>3.5999999999999997E-2</v>
      </c>
      <c r="C62" s="63">
        <v>0.41</v>
      </c>
      <c r="D62" s="64">
        <v>16</v>
      </c>
    </row>
    <row r="63" spans="1:4" x14ac:dyDescent="0.25">
      <c r="A63" s="61" t="s">
        <v>76</v>
      </c>
      <c r="B63" s="62">
        <v>3.4000000000000002E-2</v>
      </c>
      <c r="C63" s="63">
        <v>0.41</v>
      </c>
      <c r="D63" s="64">
        <v>16</v>
      </c>
    </row>
    <row r="64" spans="1:4" x14ac:dyDescent="0.25">
      <c r="A64" s="61" t="s">
        <v>77</v>
      </c>
      <c r="B64" s="62">
        <v>3.5000000000000003E-2</v>
      </c>
      <c r="C64" s="63">
        <v>0.41</v>
      </c>
      <c r="D64" s="64">
        <v>14.5</v>
      </c>
    </row>
    <row r="65" spans="1:4" x14ac:dyDescent="0.25">
      <c r="A65" s="61" t="s">
        <v>78</v>
      </c>
      <c r="B65" s="62">
        <v>3.3000000000000002E-2</v>
      </c>
      <c r="C65" s="63">
        <v>0.41</v>
      </c>
      <c r="D65" s="64">
        <v>14.5</v>
      </c>
    </row>
    <row r="66" spans="1:4" x14ac:dyDescent="0.25">
      <c r="A66" s="61" t="s">
        <v>79</v>
      </c>
      <c r="B66" s="62">
        <v>1.2E-2</v>
      </c>
      <c r="C66" s="63">
        <v>0.48</v>
      </c>
      <c r="D66" s="64">
        <v>3.2</v>
      </c>
    </row>
    <row r="67" spans="1:4" x14ac:dyDescent="0.25">
      <c r="A67" s="61" t="s">
        <v>80</v>
      </c>
      <c r="B67" s="62">
        <v>1.4E-2</v>
      </c>
      <c r="C67" s="63">
        <v>0.48</v>
      </c>
      <c r="D67" s="64">
        <v>3.2</v>
      </c>
    </row>
    <row r="68" spans="1:4" x14ac:dyDescent="0.25">
      <c r="A68" s="61" t="s">
        <v>81</v>
      </c>
      <c r="B68" s="62">
        <v>1.2E-2</v>
      </c>
      <c r="C68" s="63">
        <v>0.48</v>
      </c>
      <c r="D68" s="64">
        <v>3</v>
      </c>
    </row>
    <row r="69" spans="1:4" x14ac:dyDescent="0.25">
      <c r="A69" s="61" t="s">
        <v>82</v>
      </c>
      <c r="B69" s="62">
        <v>1.4E-2</v>
      </c>
      <c r="C69" s="63">
        <v>0.48</v>
      </c>
      <c r="D69" s="64">
        <v>3</v>
      </c>
    </row>
    <row r="70" spans="1:4" x14ac:dyDescent="0.25">
      <c r="A70" s="61" t="s">
        <v>83</v>
      </c>
      <c r="B70" s="62">
        <v>1.2E-2</v>
      </c>
      <c r="C70" s="63">
        <v>0.48</v>
      </c>
      <c r="D70" s="64">
        <v>3.3</v>
      </c>
    </row>
    <row r="71" spans="1:4" x14ac:dyDescent="0.25">
      <c r="A71" s="61" t="s">
        <v>84</v>
      </c>
      <c r="B71" s="62">
        <v>1.4E-2</v>
      </c>
      <c r="C71" s="63">
        <v>0.48</v>
      </c>
      <c r="D71" s="64">
        <v>3.3</v>
      </c>
    </row>
    <row r="72" spans="1:4" ht="15.75" thickBot="1" x14ac:dyDescent="0.3">
      <c r="A72" s="65" t="s">
        <v>85</v>
      </c>
      <c r="B72" s="66">
        <v>1.2E-2</v>
      </c>
      <c r="C72" s="67">
        <v>0.48</v>
      </c>
      <c r="D72" s="68">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D7726-029B-4300-A70E-0371F075E69B}">
  <dimension ref="A1:D73"/>
  <sheetViews>
    <sheetView workbookViewId="0">
      <selection activeCell="E16" sqref="E16"/>
    </sheetView>
  </sheetViews>
  <sheetFormatPr defaultRowHeight="15" x14ac:dyDescent="0.25"/>
  <cols>
    <col min="1" max="1" width="45.85546875" customWidth="1"/>
    <col min="4" max="4" width="12.7109375" customWidth="1"/>
  </cols>
  <sheetData>
    <row r="1" spans="1:4" ht="15.75" thickBot="1" x14ac:dyDescent="0.3">
      <c r="A1" s="53" t="s">
        <v>86</v>
      </c>
      <c r="B1" s="54" t="s">
        <v>102</v>
      </c>
      <c r="C1" s="54" t="s">
        <v>103</v>
      </c>
      <c r="D1" s="55" t="s">
        <v>208</v>
      </c>
    </row>
    <row r="2" spans="1:4" x14ac:dyDescent="0.25">
      <c r="A2" s="17" t="s">
        <v>15</v>
      </c>
      <c r="B2" s="44">
        <v>2.2890915050479399</v>
      </c>
      <c r="C2">
        <v>41</v>
      </c>
      <c r="D2" s="69">
        <v>2.9209109999999998</v>
      </c>
    </row>
    <row r="3" spans="1:4" x14ac:dyDescent="0.25">
      <c r="A3" s="17" t="s">
        <v>16</v>
      </c>
      <c r="B3" s="44">
        <v>2.3325873865257001</v>
      </c>
      <c r="C3">
        <v>41</v>
      </c>
      <c r="D3" s="69">
        <v>2.9209109999999998</v>
      </c>
    </row>
    <row r="4" spans="1:4" x14ac:dyDescent="0.25">
      <c r="A4" s="17" t="s">
        <v>17</v>
      </c>
      <c r="B4" s="44">
        <v>2.2054202277483301</v>
      </c>
      <c r="C4">
        <v>42</v>
      </c>
      <c r="D4" s="69">
        <v>2.8055099999999999</v>
      </c>
    </row>
    <row r="5" spans="1:4" x14ac:dyDescent="0.25">
      <c r="A5" s="17" t="s">
        <v>18</v>
      </c>
      <c r="B5" s="44">
        <v>2.2636775598815699</v>
      </c>
      <c r="C5">
        <v>42</v>
      </c>
      <c r="D5" s="69">
        <v>2.8055099999999999</v>
      </c>
    </row>
    <row r="6" spans="1:4" x14ac:dyDescent="0.25">
      <c r="A6" s="17" t="s">
        <v>19</v>
      </c>
      <c r="B6" s="44">
        <v>2.3227904080705799</v>
      </c>
      <c r="C6">
        <v>42</v>
      </c>
      <c r="D6" s="69">
        <v>3.185943</v>
      </c>
    </row>
    <row r="7" spans="1:4" x14ac:dyDescent="0.25">
      <c r="A7" s="17" t="s">
        <v>20</v>
      </c>
      <c r="B7" s="44">
        <v>2.28732783824828</v>
      </c>
      <c r="C7">
        <v>42</v>
      </c>
      <c r="D7" s="69">
        <v>3.185943</v>
      </c>
    </row>
    <row r="8" spans="1:4" x14ac:dyDescent="0.25">
      <c r="A8" s="17" t="s">
        <v>21</v>
      </c>
      <c r="B8" s="44">
        <v>2.3091420977385702</v>
      </c>
      <c r="C8">
        <v>42</v>
      </c>
      <c r="D8" s="69">
        <v>2.8682019999999899</v>
      </c>
    </row>
    <row r="9" spans="1:4" x14ac:dyDescent="0.25">
      <c r="A9" s="17" t="s">
        <v>22</v>
      </c>
      <c r="B9" s="44">
        <v>2.2562797483395198</v>
      </c>
      <c r="C9">
        <v>41</v>
      </c>
      <c r="D9" s="69">
        <v>2.8682019999999899</v>
      </c>
    </row>
    <row r="10" spans="1:4" x14ac:dyDescent="0.25">
      <c r="A10" s="17" t="s">
        <v>23</v>
      </c>
      <c r="B10" s="44">
        <v>2.17691606017828</v>
      </c>
      <c r="C10">
        <v>41</v>
      </c>
      <c r="D10" s="69">
        <v>3.0151569999999999</v>
      </c>
    </row>
    <row r="11" spans="1:4" x14ac:dyDescent="0.25">
      <c r="A11" s="17" t="s">
        <v>24</v>
      </c>
      <c r="B11" s="44">
        <v>2.1314385621043002</v>
      </c>
      <c r="C11">
        <v>40</v>
      </c>
      <c r="D11" s="69">
        <v>3.0151569999999999</v>
      </c>
    </row>
    <row r="12" spans="1:4" x14ac:dyDescent="0.25">
      <c r="A12" s="17" t="s">
        <v>25</v>
      </c>
      <c r="B12" s="44">
        <v>2.05564800973124</v>
      </c>
      <c r="C12">
        <v>41</v>
      </c>
      <c r="D12" s="69">
        <v>2.83669499999999</v>
      </c>
    </row>
    <row r="13" spans="1:4" x14ac:dyDescent="0.25">
      <c r="A13" s="17" t="s">
        <v>26</v>
      </c>
      <c r="B13" s="44">
        <v>2.0197858351156901</v>
      </c>
      <c r="C13">
        <v>41</v>
      </c>
      <c r="D13" s="69">
        <v>2.83669499999999</v>
      </c>
    </row>
    <row r="14" spans="1:4" x14ac:dyDescent="0.25">
      <c r="A14" s="17" t="s">
        <v>27</v>
      </c>
      <c r="B14" s="44">
        <v>2.1612065171750801</v>
      </c>
      <c r="C14">
        <v>41</v>
      </c>
      <c r="D14" s="69">
        <v>3.2046169999999998</v>
      </c>
    </row>
    <row r="15" spans="1:4" x14ac:dyDescent="0.25">
      <c r="A15" s="17" t="s">
        <v>28</v>
      </c>
      <c r="B15" s="44">
        <v>2.03080654667338</v>
      </c>
      <c r="C15">
        <v>41</v>
      </c>
      <c r="D15" s="69">
        <v>3.2046169999999998</v>
      </c>
    </row>
    <row r="16" spans="1:4" x14ac:dyDescent="0.25">
      <c r="A16" s="17" t="s">
        <v>29</v>
      </c>
      <c r="B16" s="44">
        <v>2.0754235796743599</v>
      </c>
      <c r="C16">
        <v>41</v>
      </c>
      <c r="D16" s="69">
        <v>2.91466</v>
      </c>
    </row>
    <row r="17" spans="1:4" x14ac:dyDescent="0.25">
      <c r="A17" s="17" t="s">
        <v>30</v>
      </c>
      <c r="B17" s="44">
        <v>1.9569125971410899</v>
      </c>
      <c r="C17">
        <v>41</v>
      </c>
      <c r="D17" s="69">
        <v>2.91466</v>
      </c>
    </row>
    <row r="18" spans="1:4" x14ac:dyDescent="0.25">
      <c r="A18" s="17" t="s">
        <v>31</v>
      </c>
      <c r="B18" s="44">
        <v>1.7023330925664399</v>
      </c>
      <c r="C18">
        <v>42</v>
      </c>
      <c r="D18" s="69">
        <v>1.6899959999999901</v>
      </c>
    </row>
    <row r="19" spans="1:4" x14ac:dyDescent="0.25">
      <c r="A19" s="17" t="s">
        <v>32</v>
      </c>
      <c r="B19" s="44">
        <v>1.6252543773463</v>
      </c>
      <c r="C19">
        <v>42</v>
      </c>
      <c r="D19" s="69">
        <v>1.6899959999999901</v>
      </c>
    </row>
    <row r="20" spans="1:4" x14ac:dyDescent="0.25">
      <c r="A20" s="17" t="s">
        <v>33</v>
      </c>
      <c r="B20" s="44">
        <v>1.6327233814089299</v>
      </c>
      <c r="C20">
        <v>42</v>
      </c>
      <c r="D20" s="69">
        <v>1.6268289999999901</v>
      </c>
    </row>
    <row r="21" spans="1:4" x14ac:dyDescent="0.25">
      <c r="A21" s="17" t="s">
        <v>34</v>
      </c>
      <c r="B21" s="44">
        <v>1.5125247716074699</v>
      </c>
      <c r="C21">
        <v>42</v>
      </c>
      <c r="D21" s="69">
        <v>1.6268289999999901</v>
      </c>
    </row>
    <row r="22" spans="1:4" x14ac:dyDescent="0.25">
      <c r="A22" s="17" t="s">
        <v>35</v>
      </c>
      <c r="B22" s="44">
        <v>1.7182674092264101</v>
      </c>
      <c r="C22">
        <v>42</v>
      </c>
      <c r="D22" s="69">
        <v>1.8642159999999901</v>
      </c>
    </row>
    <row r="23" spans="1:4" x14ac:dyDescent="0.25">
      <c r="A23" s="17" t="s">
        <v>36</v>
      </c>
      <c r="B23" s="44">
        <v>1.6353574159267701</v>
      </c>
      <c r="C23">
        <v>42</v>
      </c>
      <c r="D23" s="69">
        <v>1.8642159999999901</v>
      </c>
    </row>
    <row r="24" spans="1:4" x14ac:dyDescent="0.25">
      <c r="A24" s="17" t="s">
        <v>37</v>
      </c>
      <c r="B24" s="44">
        <v>1.68632539087194</v>
      </c>
      <c r="C24">
        <v>42</v>
      </c>
      <c r="D24" s="69">
        <v>1.6682919999999899</v>
      </c>
    </row>
    <row r="25" spans="1:4" x14ac:dyDescent="0.25">
      <c r="A25" s="17" t="s">
        <v>38</v>
      </c>
      <c r="B25" s="44">
        <v>1.54786217389091</v>
      </c>
      <c r="C25">
        <v>42</v>
      </c>
      <c r="D25" s="69">
        <v>1.6682919999999899</v>
      </c>
    </row>
    <row r="26" spans="1:4" x14ac:dyDescent="0.25">
      <c r="A26" s="17" t="s">
        <v>39</v>
      </c>
      <c r="B26" s="44">
        <v>1.5665539003748801</v>
      </c>
      <c r="C26">
        <v>41</v>
      </c>
      <c r="D26" s="69">
        <v>1.6199059999999901</v>
      </c>
    </row>
    <row r="27" spans="1:4" x14ac:dyDescent="0.25">
      <c r="A27" s="17" t="s">
        <v>40</v>
      </c>
      <c r="B27" s="44">
        <v>1.63365889397319</v>
      </c>
      <c r="C27">
        <v>41</v>
      </c>
      <c r="D27" s="69">
        <v>1.6199059999999901</v>
      </c>
    </row>
    <row r="28" spans="1:4" x14ac:dyDescent="0.25">
      <c r="A28" s="17" t="s">
        <v>41</v>
      </c>
      <c r="B28" s="44">
        <v>1.5605600573523299</v>
      </c>
      <c r="C28">
        <v>41</v>
      </c>
      <c r="D28" s="69">
        <v>1.541104</v>
      </c>
    </row>
    <row r="29" spans="1:4" x14ac:dyDescent="0.25">
      <c r="A29" s="17" t="s">
        <v>42</v>
      </c>
      <c r="B29" s="44">
        <v>1.54559824838523</v>
      </c>
      <c r="C29">
        <v>41</v>
      </c>
      <c r="D29" s="69">
        <v>1.541104</v>
      </c>
    </row>
    <row r="30" spans="1:4" x14ac:dyDescent="0.25">
      <c r="A30" s="17" t="s">
        <v>43</v>
      </c>
      <c r="B30" s="44">
        <v>1.6692121071875099</v>
      </c>
      <c r="C30">
        <v>41</v>
      </c>
      <c r="D30" s="69">
        <v>1.7939849999999999</v>
      </c>
    </row>
    <row r="31" spans="1:4" x14ac:dyDescent="0.25">
      <c r="A31" s="17" t="s">
        <v>44</v>
      </c>
      <c r="B31" s="44">
        <v>1.6327775149728401</v>
      </c>
      <c r="C31">
        <v>41</v>
      </c>
      <c r="D31" s="69">
        <v>1.7939849999999999</v>
      </c>
    </row>
    <row r="32" spans="1:4" x14ac:dyDescent="0.25">
      <c r="A32" s="17" t="s">
        <v>45</v>
      </c>
      <c r="B32" s="44">
        <v>1.6386040426769699</v>
      </c>
      <c r="C32">
        <v>41</v>
      </c>
      <c r="D32" s="69">
        <v>1.5870849999999901</v>
      </c>
    </row>
    <row r="33" spans="1:4" x14ac:dyDescent="0.25">
      <c r="A33" s="17" t="s">
        <v>46</v>
      </c>
      <c r="B33" s="44">
        <v>1.5929674477235001</v>
      </c>
      <c r="C33">
        <v>41</v>
      </c>
      <c r="D33" s="69">
        <v>1.5870849999999901</v>
      </c>
    </row>
    <row r="34" spans="1:4" x14ac:dyDescent="0.25">
      <c r="A34" s="17" t="s">
        <v>47</v>
      </c>
      <c r="B34" s="44">
        <v>13.6047555474362</v>
      </c>
      <c r="C34">
        <v>42</v>
      </c>
      <c r="D34" s="69">
        <v>1.72312</v>
      </c>
    </row>
    <row r="35" spans="1:4" x14ac:dyDescent="0.25">
      <c r="A35" s="17" t="s">
        <v>48</v>
      </c>
      <c r="B35" s="44">
        <v>14.009502351089299</v>
      </c>
      <c r="C35">
        <v>43</v>
      </c>
      <c r="D35" s="69">
        <v>1.72312</v>
      </c>
    </row>
    <row r="36" spans="1:4" x14ac:dyDescent="0.25">
      <c r="A36" s="17" t="s">
        <v>49</v>
      </c>
      <c r="B36" s="44">
        <v>12.547593377611699</v>
      </c>
      <c r="C36">
        <v>42</v>
      </c>
      <c r="D36" s="69">
        <v>1.731959</v>
      </c>
    </row>
    <row r="37" spans="1:4" x14ac:dyDescent="0.25">
      <c r="A37" s="17" t="s">
        <v>50</v>
      </c>
      <c r="B37" s="44">
        <v>13.257168722487201</v>
      </c>
      <c r="C37">
        <v>43</v>
      </c>
      <c r="D37" s="69">
        <v>1.731959</v>
      </c>
    </row>
    <row r="38" spans="1:4" x14ac:dyDescent="0.25">
      <c r="A38" s="17" t="s">
        <v>51</v>
      </c>
      <c r="B38" s="44">
        <v>14.082116924346501</v>
      </c>
      <c r="C38">
        <v>42</v>
      </c>
      <c r="D38" s="69">
        <v>1.7856729999999901</v>
      </c>
    </row>
    <row r="39" spans="1:4" x14ac:dyDescent="0.25">
      <c r="A39" s="17" t="s">
        <v>52</v>
      </c>
      <c r="B39" s="44">
        <v>14.167918301488299</v>
      </c>
      <c r="C39">
        <v>42</v>
      </c>
      <c r="D39" s="69">
        <v>1.7856729999999901</v>
      </c>
    </row>
    <row r="40" spans="1:4" x14ac:dyDescent="0.25">
      <c r="A40" s="17" t="s">
        <v>53</v>
      </c>
      <c r="B40" s="44">
        <v>14.072577793385401</v>
      </c>
      <c r="C40">
        <v>42</v>
      </c>
      <c r="D40" s="69">
        <v>1.6586189999999901</v>
      </c>
    </row>
    <row r="41" spans="1:4" x14ac:dyDescent="0.25">
      <c r="A41" s="17" t="s">
        <v>54</v>
      </c>
      <c r="B41" s="44">
        <v>14.219310599553101</v>
      </c>
      <c r="C41">
        <v>42</v>
      </c>
      <c r="D41" s="69">
        <v>1.6586189999999901</v>
      </c>
    </row>
    <row r="42" spans="1:4" x14ac:dyDescent="0.25">
      <c r="A42" s="17" t="s">
        <v>55</v>
      </c>
      <c r="B42" s="44">
        <v>2.1848458813704701</v>
      </c>
      <c r="C42">
        <v>40</v>
      </c>
      <c r="D42" s="69">
        <v>3.4020239999999999</v>
      </c>
    </row>
    <row r="43" spans="1:4" x14ac:dyDescent="0.25">
      <c r="A43" s="17" t="s">
        <v>56</v>
      </c>
      <c r="B43" s="44">
        <v>2.1202704084674302</v>
      </c>
      <c r="C43">
        <v>40</v>
      </c>
      <c r="D43" s="69">
        <v>3.4020239999999999</v>
      </c>
    </row>
    <row r="44" spans="1:4" x14ac:dyDescent="0.25">
      <c r="A44" s="17" t="s">
        <v>57</v>
      </c>
      <c r="B44" s="44">
        <v>1.98386152480976</v>
      </c>
      <c r="C44">
        <v>40</v>
      </c>
      <c r="D44" s="69">
        <v>3.1864429999999899</v>
      </c>
    </row>
    <row r="45" spans="1:4" x14ac:dyDescent="0.25">
      <c r="A45" s="17" t="s">
        <v>58</v>
      </c>
      <c r="B45" s="44">
        <v>1.98841341320554</v>
      </c>
      <c r="C45">
        <v>40</v>
      </c>
      <c r="D45" s="69">
        <v>3.1864429999999899</v>
      </c>
    </row>
    <row r="46" spans="1:4" x14ac:dyDescent="0.25">
      <c r="A46" s="17" t="s">
        <v>59</v>
      </c>
      <c r="B46" s="44">
        <v>2.0880207082778601</v>
      </c>
      <c r="C46">
        <v>40</v>
      </c>
      <c r="D46" s="69">
        <v>3.6391939999999998</v>
      </c>
    </row>
    <row r="47" spans="1:4" x14ac:dyDescent="0.25">
      <c r="A47" s="17" t="s">
        <v>60</v>
      </c>
      <c r="B47" s="44">
        <v>2.1348973313276498</v>
      </c>
      <c r="C47">
        <v>40</v>
      </c>
      <c r="D47" s="69">
        <v>3.6391939999999998</v>
      </c>
    </row>
    <row r="48" spans="1:4" x14ac:dyDescent="0.25">
      <c r="A48" s="17" t="s">
        <v>61</v>
      </c>
      <c r="B48" s="44">
        <v>1.9976847502414301</v>
      </c>
      <c r="C48">
        <v>40</v>
      </c>
      <c r="D48" s="69">
        <v>3.2708219999999999</v>
      </c>
    </row>
    <row r="49" spans="1:4" x14ac:dyDescent="0.25">
      <c r="A49" s="17" t="s">
        <v>62</v>
      </c>
      <c r="B49" s="44">
        <v>1.97238867623198</v>
      </c>
      <c r="C49">
        <v>40</v>
      </c>
      <c r="D49" s="69">
        <v>3.2708219999999999</v>
      </c>
    </row>
    <row r="50" spans="1:4" x14ac:dyDescent="0.25">
      <c r="A50" s="17" t="s">
        <v>63</v>
      </c>
      <c r="B50" s="44">
        <v>1.3642100527301</v>
      </c>
      <c r="C50">
        <v>46</v>
      </c>
      <c r="D50" s="69">
        <v>1.9466569999999901</v>
      </c>
    </row>
    <row r="51" spans="1:4" x14ac:dyDescent="0.25">
      <c r="A51" s="17" t="s">
        <v>64</v>
      </c>
      <c r="B51" s="44">
        <v>1.35178732570045</v>
      </c>
      <c r="C51">
        <v>46</v>
      </c>
      <c r="D51" s="69">
        <v>1.9466569999999901</v>
      </c>
    </row>
    <row r="52" spans="1:4" x14ac:dyDescent="0.25">
      <c r="A52" s="17" t="s">
        <v>65</v>
      </c>
      <c r="B52" s="44">
        <v>1.26169701189932</v>
      </c>
      <c r="C52">
        <v>46</v>
      </c>
      <c r="D52" s="69">
        <v>1.84317199999999</v>
      </c>
    </row>
    <row r="53" spans="1:4" x14ac:dyDescent="0.25">
      <c r="A53" s="17" t="s">
        <v>66</v>
      </c>
      <c r="B53" s="44">
        <v>1.27626506757167</v>
      </c>
      <c r="C53">
        <v>46</v>
      </c>
      <c r="D53" s="69">
        <v>1.84317199999999</v>
      </c>
    </row>
    <row r="54" spans="1:4" x14ac:dyDescent="0.25">
      <c r="A54" s="17" t="s">
        <v>67</v>
      </c>
      <c r="B54" s="44">
        <v>1.3740646692759799</v>
      </c>
      <c r="C54">
        <v>46</v>
      </c>
      <c r="D54" s="69">
        <v>2.016343</v>
      </c>
    </row>
    <row r="55" spans="1:4" x14ac:dyDescent="0.25">
      <c r="A55" s="17" t="s">
        <v>68</v>
      </c>
      <c r="B55" s="44">
        <v>1.3119999720038</v>
      </c>
      <c r="C55">
        <v>46</v>
      </c>
      <c r="D55" s="69">
        <v>2.016343</v>
      </c>
    </row>
    <row r="56" spans="1:4" x14ac:dyDescent="0.25">
      <c r="A56" s="17" t="s">
        <v>69</v>
      </c>
      <c r="B56" s="44">
        <v>1.28796452270171</v>
      </c>
      <c r="C56">
        <v>46</v>
      </c>
      <c r="D56" s="69">
        <v>1.8927689999999999</v>
      </c>
    </row>
    <row r="57" spans="1:4" x14ac:dyDescent="0.25">
      <c r="A57" s="17" t="s">
        <v>70</v>
      </c>
      <c r="B57" s="44">
        <v>1.29186086686506</v>
      </c>
      <c r="C57">
        <v>46</v>
      </c>
      <c r="D57" s="69">
        <v>1.8927689999999999</v>
      </c>
    </row>
    <row r="58" spans="1:4" x14ac:dyDescent="0.25">
      <c r="A58" s="17" t="s">
        <v>71</v>
      </c>
      <c r="B58" s="44">
        <v>3.5748648639099301</v>
      </c>
      <c r="C58">
        <v>41</v>
      </c>
      <c r="D58" s="69">
        <v>13.941635</v>
      </c>
    </row>
    <row r="59" spans="1:4" x14ac:dyDescent="0.25">
      <c r="A59" s="17" t="s">
        <v>72</v>
      </c>
      <c r="B59" s="44">
        <v>3.47748649107782</v>
      </c>
      <c r="C59">
        <v>40</v>
      </c>
      <c r="D59" s="69">
        <v>13.941635</v>
      </c>
    </row>
    <row r="60" spans="1:4" x14ac:dyDescent="0.25">
      <c r="A60" s="17" t="s">
        <v>73</v>
      </c>
      <c r="B60" s="44">
        <v>3.3857372977806199</v>
      </c>
      <c r="C60">
        <v>41</v>
      </c>
      <c r="D60" s="69">
        <v>13.223671999999899</v>
      </c>
    </row>
    <row r="61" spans="1:4" x14ac:dyDescent="0.25">
      <c r="A61" s="17" t="s">
        <v>74</v>
      </c>
      <c r="B61" s="44">
        <v>3.2582240171172501</v>
      </c>
      <c r="C61">
        <v>41</v>
      </c>
      <c r="D61" s="69">
        <v>13.223671999999899</v>
      </c>
    </row>
    <row r="62" spans="1:4" x14ac:dyDescent="0.25">
      <c r="A62" s="17" t="s">
        <v>75</v>
      </c>
      <c r="B62" s="44">
        <v>3.5711291335734501</v>
      </c>
      <c r="C62">
        <v>41</v>
      </c>
      <c r="D62" s="69">
        <v>15.030598999999899</v>
      </c>
    </row>
    <row r="63" spans="1:4" x14ac:dyDescent="0.25">
      <c r="A63" s="17" t="s">
        <v>76</v>
      </c>
      <c r="B63" s="44">
        <v>3.43342904397073</v>
      </c>
      <c r="C63">
        <v>41</v>
      </c>
      <c r="D63" s="69">
        <v>15.030598999999899</v>
      </c>
    </row>
    <row r="64" spans="1:4" x14ac:dyDescent="0.25">
      <c r="A64" s="17" t="s">
        <v>77</v>
      </c>
      <c r="B64" s="44">
        <v>3.4893788711016902</v>
      </c>
      <c r="C64">
        <v>41</v>
      </c>
      <c r="D64" s="69">
        <v>13.558551</v>
      </c>
    </row>
    <row r="65" spans="1:4" x14ac:dyDescent="0.25">
      <c r="A65" s="17" t="s">
        <v>78</v>
      </c>
      <c r="B65" s="44">
        <v>3.3014666481589998</v>
      </c>
      <c r="C65">
        <v>40</v>
      </c>
      <c r="D65" s="69">
        <v>13.558551</v>
      </c>
    </row>
    <row r="66" spans="1:4" x14ac:dyDescent="0.25">
      <c r="A66" s="17" t="s">
        <v>79</v>
      </c>
      <c r="B66" s="44">
        <v>1.10380563886293</v>
      </c>
      <c r="C66">
        <v>47</v>
      </c>
      <c r="D66" s="69">
        <v>2.96978399999999</v>
      </c>
    </row>
    <row r="67" spans="1:4" x14ac:dyDescent="0.25">
      <c r="A67" s="17" t="s">
        <v>80</v>
      </c>
      <c r="B67" s="44">
        <v>1.1315431801609599</v>
      </c>
      <c r="C67">
        <v>47</v>
      </c>
      <c r="D67" s="69">
        <v>2.96978399999999</v>
      </c>
    </row>
    <row r="68" spans="1:4" x14ac:dyDescent="0.25">
      <c r="A68" s="17" t="s">
        <v>81</v>
      </c>
      <c r="B68" s="44">
        <v>1.0970988480322399</v>
      </c>
      <c r="C68">
        <v>47</v>
      </c>
      <c r="D68" s="69">
        <v>2.8376009999999998</v>
      </c>
    </row>
    <row r="69" spans="1:4" x14ac:dyDescent="0.25">
      <c r="A69" s="17" t="s">
        <v>82</v>
      </c>
      <c r="B69" s="44">
        <v>1.08447500329714</v>
      </c>
      <c r="C69">
        <v>47</v>
      </c>
      <c r="D69" s="69">
        <v>2.8376009999999998</v>
      </c>
    </row>
    <row r="70" spans="1:4" x14ac:dyDescent="0.25">
      <c r="A70" s="17" t="s">
        <v>83</v>
      </c>
      <c r="B70" s="44">
        <v>1.14837477044173</v>
      </c>
      <c r="C70">
        <v>47</v>
      </c>
      <c r="D70" s="69">
        <v>3.0940840000000001</v>
      </c>
    </row>
    <row r="71" spans="1:4" x14ac:dyDescent="0.25">
      <c r="A71" s="17" t="s">
        <v>84</v>
      </c>
      <c r="B71" s="44">
        <v>1.1833972985965699</v>
      </c>
      <c r="C71">
        <v>47</v>
      </c>
      <c r="D71" s="69">
        <v>3.0940840000000001</v>
      </c>
    </row>
    <row r="72" spans="1:4" x14ac:dyDescent="0.25">
      <c r="A72" s="17" t="s">
        <v>85</v>
      </c>
      <c r="B72" s="44">
        <v>0.93154680534919898</v>
      </c>
      <c r="C72">
        <v>47</v>
      </c>
      <c r="D72" s="69">
        <v>1.709935</v>
      </c>
    </row>
    <row r="73" spans="1:4" ht="15.75" thickBot="1" x14ac:dyDescent="0.3">
      <c r="A73" s="20" t="s">
        <v>104</v>
      </c>
      <c r="B73" s="70">
        <v>0.91519166994540002</v>
      </c>
      <c r="C73" s="71">
        <v>47</v>
      </c>
      <c r="D73" s="72">
        <v>1.734572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81DB9-8B93-4356-B198-000C32673A6F}">
  <dimension ref="A1:G32"/>
  <sheetViews>
    <sheetView workbookViewId="0">
      <selection activeCell="C15" sqref="C15"/>
    </sheetView>
  </sheetViews>
  <sheetFormatPr defaultRowHeight="15" x14ac:dyDescent="0.25"/>
  <cols>
    <col min="1" max="1" width="41.85546875" customWidth="1"/>
    <col min="2" max="2" width="22.7109375" bestFit="1" customWidth="1"/>
    <col min="3" max="3" width="17.5703125" bestFit="1" customWidth="1"/>
    <col min="4" max="4" width="38" bestFit="1" customWidth="1"/>
    <col min="5" max="5" width="30" bestFit="1" customWidth="1"/>
    <col min="6" max="6" width="16.28515625" bestFit="1" customWidth="1"/>
    <col min="7" max="7" width="30.42578125" customWidth="1"/>
  </cols>
  <sheetData>
    <row r="1" spans="1:7" ht="15.75" thickBot="1" x14ac:dyDescent="0.3">
      <c r="A1" s="53" t="s">
        <v>86</v>
      </c>
      <c r="B1" s="54" t="s">
        <v>0</v>
      </c>
      <c r="C1" s="54" t="s">
        <v>1</v>
      </c>
      <c r="D1" s="54" t="s">
        <v>2</v>
      </c>
      <c r="E1" s="54" t="s">
        <v>3</v>
      </c>
      <c r="F1" s="54" t="s">
        <v>4</v>
      </c>
      <c r="G1" s="55" t="s">
        <v>5</v>
      </c>
    </row>
    <row r="2" spans="1:7" x14ac:dyDescent="0.25">
      <c r="A2" s="17" t="s">
        <v>15</v>
      </c>
      <c r="B2">
        <v>0</v>
      </c>
      <c r="C2">
        <v>1</v>
      </c>
      <c r="D2">
        <v>16624</v>
      </c>
      <c r="E2">
        <v>16624</v>
      </c>
      <c r="F2" t="s">
        <v>6</v>
      </c>
      <c r="G2" s="73" t="s">
        <v>7</v>
      </c>
    </row>
    <row r="3" spans="1:7" x14ac:dyDescent="0.25">
      <c r="A3" s="17" t="s">
        <v>17</v>
      </c>
      <c r="B3">
        <v>0</v>
      </c>
      <c r="C3">
        <v>1</v>
      </c>
      <c r="D3">
        <v>16618</v>
      </c>
      <c r="E3">
        <v>16618</v>
      </c>
      <c r="F3" t="s">
        <v>6</v>
      </c>
      <c r="G3" s="73" t="s">
        <v>7</v>
      </c>
    </row>
    <row r="4" spans="1:7" x14ac:dyDescent="0.25">
      <c r="A4" s="17" t="s">
        <v>19</v>
      </c>
      <c r="B4">
        <v>0</v>
      </c>
      <c r="C4">
        <v>1</v>
      </c>
      <c r="D4">
        <v>16590</v>
      </c>
      <c r="E4">
        <v>16590</v>
      </c>
      <c r="F4" t="s">
        <v>6</v>
      </c>
      <c r="G4" s="73" t="s">
        <v>7</v>
      </c>
    </row>
    <row r="5" spans="1:7" x14ac:dyDescent="0.25">
      <c r="A5" s="17" t="s">
        <v>21</v>
      </c>
      <c r="B5">
        <v>0</v>
      </c>
      <c r="C5">
        <v>1</v>
      </c>
      <c r="D5">
        <v>16658</v>
      </c>
      <c r="E5">
        <v>16658</v>
      </c>
      <c r="F5" t="s">
        <v>6</v>
      </c>
      <c r="G5" s="73" t="s">
        <v>7</v>
      </c>
    </row>
    <row r="6" spans="1:7" x14ac:dyDescent="0.25">
      <c r="A6" s="17" t="s">
        <v>23</v>
      </c>
      <c r="B6">
        <v>0</v>
      </c>
      <c r="C6">
        <v>1</v>
      </c>
      <c r="D6">
        <v>16624</v>
      </c>
      <c r="E6">
        <v>16624</v>
      </c>
      <c r="F6" t="s">
        <v>6</v>
      </c>
      <c r="G6" s="73" t="s">
        <v>7</v>
      </c>
    </row>
    <row r="7" spans="1:7" x14ac:dyDescent="0.25">
      <c r="A7" s="17" t="s">
        <v>25</v>
      </c>
      <c r="B7">
        <v>0</v>
      </c>
      <c r="C7">
        <v>1</v>
      </c>
      <c r="D7">
        <v>16630</v>
      </c>
      <c r="E7">
        <v>16630</v>
      </c>
      <c r="F7" t="s">
        <v>6</v>
      </c>
      <c r="G7" s="73" t="s">
        <v>7</v>
      </c>
    </row>
    <row r="8" spans="1:7" x14ac:dyDescent="0.25">
      <c r="A8" s="17" t="s">
        <v>27</v>
      </c>
      <c r="B8">
        <v>0</v>
      </c>
      <c r="C8">
        <v>1</v>
      </c>
      <c r="D8">
        <v>16618</v>
      </c>
      <c r="E8">
        <v>16618</v>
      </c>
      <c r="F8" t="s">
        <v>6</v>
      </c>
      <c r="G8" s="73" t="s">
        <v>7</v>
      </c>
    </row>
    <row r="9" spans="1:7" x14ac:dyDescent="0.25">
      <c r="A9" s="17" t="s">
        <v>29</v>
      </c>
      <c r="B9">
        <v>0</v>
      </c>
      <c r="C9">
        <v>1</v>
      </c>
      <c r="D9">
        <v>16652</v>
      </c>
      <c r="E9">
        <v>16652</v>
      </c>
      <c r="F9" t="s">
        <v>6</v>
      </c>
      <c r="G9" s="73" t="s">
        <v>7</v>
      </c>
    </row>
    <row r="10" spans="1:7" x14ac:dyDescent="0.25">
      <c r="A10" s="17" t="s">
        <v>31</v>
      </c>
      <c r="B10">
        <v>5.0217806648834504E-4</v>
      </c>
      <c r="C10">
        <v>1</v>
      </c>
      <c r="D10">
        <v>13085</v>
      </c>
      <c r="E10">
        <v>13085</v>
      </c>
      <c r="F10" t="s">
        <v>8</v>
      </c>
      <c r="G10" s="73" t="s">
        <v>9</v>
      </c>
    </row>
    <row r="11" spans="1:7" x14ac:dyDescent="0.25">
      <c r="A11" s="17" t="s">
        <v>33</v>
      </c>
      <c r="B11">
        <v>3.3903896427237598E-4</v>
      </c>
      <c r="C11">
        <v>1</v>
      </c>
      <c r="D11">
        <v>16066</v>
      </c>
      <c r="E11">
        <v>16066</v>
      </c>
      <c r="F11" t="s">
        <v>8</v>
      </c>
      <c r="G11" s="73" t="s">
        <v>7</v>
      </c>
    </row>
    <row r="12" spans="1:7" x14ac:dyDescent="0.25">
      <c r="A12" s="17" t="s">
        <v>35</v>
      </c>
      <c r="B12" s="74" t="s">
        <v>10</v>
      </c>
      <c r="C12">
        <v>1</v>
      </c>
      <c r="D12">
        <v>11520</v>
      </c>
      <c r="E12">
        <v>11520</v>
      </c>
      <c r="F12" t="s">
        <v>8</v>
      </c>
      <c r="G12" s="73" t="s">
        <v>9</v>
      </c>
    </row>
    <row r="13" spans="1:7" x14ac:dyDescent="0.25">
      <c r="A13" s="17" t="s">
        <v>37</v>
      </c>
      <c r="B13">
        <v>2.6715945089757101E-4</v>
      </c>
      <c r="C13">
        <v>1</v>
      </c>
      <c r="D13">
        <v>14205</v>
      </c>
      <c r="E13">
        <v>14205</v>
      </c>
      <c r="F13" t="s">
        <v>8</v>
      </c>
      <c r="G13" s="73" t="s">
        <v>9</v>
      </c>
    </row>
    <row r="14" spans="1:7" x14ac:dyDescent="0.25">
      <c r="A14" s="17" t="s">
        <v>39</v>
      </c>
      <c r="B14">
        <v>0</v>
      </c>
      <c r="C14">
        <v>1</v>
      </c>
      <c r="D14">
        <v>16658</v>
      </c>
      <c r="E14">
        <v>16658</v>
      </c>
      <c r="F14" t="s">
        <v>6</v>
      </c>
      <c r="G14" s="73" t="s">
        <v>7</v>
      </c>
    </row>
    <row r="15" spans="1:7" x14ac:dyDescent="0.25">
      <c r="A15" s="17" t="s">
        <v>41</v>
      </c>
      <c r="B15">
        <v>0</v>
      </c>
      <c r="C15">
        <v>1</v>
      </c>
      <c r="D15">
        <v>16618</v>
      </c>
      <c r="E15">
        <v>16618</v>
      </c>
      <c r="F15" t="s">
        <v>6</v>
      </c>
      <c r="G15" s="73" t="s">
        <v>7</v>
      </c>
    </row>
    <row r="16" spans="1:7" x14ac:dyDescent="0.25">
      <c r="A16" s="17" t="s">
        <v>43</v>
      </c>
      <c r="B16">
        <v>0</v>
      </c>
      <c r="C16">
        <v>1</v>
      </c>
      <c r="D16">
        <v>16658</v>
      </c>
      <c r="E16">
        <v>16658</v>
      </c>
      <c r="F16" t="s">
        <v>6</v>
      </c>
      <c r="G16" s="73" t="s">
        <v>7</v>
      </c>
    </row>
    <row r="17" spans="1:7" x14ac:dyDescent="0.25">
      <c r="A17" s="17" t="s">
        <v>45</v>
      </c>
      <c r="B17">
        <v>0</v>
      </c>
      <c r="C17">
        <v>1</v>
      </c>
      <c r="D17">
        <v>16618</v>
      </c>
      <c r="E17">
        <v>16618</v>
      </c>
      <c r="F17" t="s">
        <v>6</v>
      </c>
      <c r="G17" s="73" t="s">
        <v>7</v>
      </c>
    </row>
    <row r="18" spans="1:7" x14ac:dyDescent="0.25">
      <c r="A18" s="17" t="s">
        <v>55</v>
      </c>
      <c r="B18" s="74" t="s">
        <v>11</v>
      </c>
      <c r="C18">
        <v>2</v>
      </c>
      <c r="D18">
        <v>16841</v>
      </c>
      <c r="E18">
        <v>16693</v>
      </c>
      <c r="F18" t="s">
        <v>8</v>
      </c>
      <c r="G18" s="73" t="s">
        <v>12</v>
      </c>
    </row>
    <row r="19" spans="1:7" x14ac:dyDescent="0.25">
      <c r="A19" s="17" t="s">
        <v>57</v>
      </c>
      <c r="B19">
        <v>1.12965885637975E-4</v>
      </c>
      <c r="C19">
        <v>2</v>
      </c>
      <c r="D19">
        <v>16474</v>
      </c>
      <c r="E19">
        <v>16179</v>
      </c>
      <c r="F19" t="s">
        <v>8</v>
      </c>
      <c r="G19" s="73" t="s">
        <v>12</v>
      </c>
    </row>
    <row r="20" spans="1:7" x14ac:dyDescent="0.25">
      <c r="A20" s="17" t="s">
        <v>59</v>
      </c>
      <c r="B20">
        <v>0</v>
      </c>
      <c r="C20">
        <v>2</v>
      </c>
      <c r="D20">
        <v>16455</v>
      </c>
      <c r="E20">
        <v>16143</v>
      </c>
      <c r="F20" t="s">
        <v>8</v>
      </c>
      <c r="G20" s="73" t="s">
        <v>12</v>
      </c>
    </row>
    <row r="21" spans="1:7" x14ac:dyDescent="0.25">
      <c r="A21" s="17" t="s">
        <v>61</v>
      </c>
      <c r="B21" s="74" t="s">
        <v>13</v>
      </c>
      <c r="C21">
        <v>2</v>
      </c>
      <c r="D21">
        <v>16842</v>
      </c>
      <c r="E21">
        <v>16694</v>
      </c>
      <c r="F21" t="s">
        <v>8</v>
      </c>
      <c r="G21" s="73" t="s">
        <v>12</v>
      </c>
    </row>
    <row r="22" spans="1:7" x14ac:dyDescent="0.25">
      <c r="A22" s="17" t="s">
        <v>63</v>
      </c>
      <c r="B22">
        <v>0</v>
      </c>
      <c r="C22">
        <v>1</v>
      </c>
      <c r="D22">
        <v>16480</v>
      </c>
      <c r="E22">
        <v>16480</v>
      </c>
      <c r="F22" t="s">
        <v>8</v>
      </c>
      <c r="G22" s="73" t="s">
        <v>7</v>
      </c>
    </row>
    <row r="23" spans="1:7" x14ac:dyDescent="0.25">
      <c r="A23" s="17" t="s">
        <v>65</v>
      </c>
      <c r="B23" s="74" t="s">
        <v>14</v>
      </c>
      <c r="C23">
        <v>2</v>
      </c>
      <c r="D23">
        <v>16842</v>
      </c>
      <c r="E23">
        <v>16694</v>
      </c>
      <c r="F23" t="s">
        <v>8</v>
      </c>
      <c r="G23" s="73" t="s">
        <v>12</v>
      </c>
    </row>
    <row r="24" spans="1:7" x14ac:dyDescent="0.25">
      <c r="A24" s="17" t="s">
        <v>67</v>
      </c>
      <c r="B24">
        <v>0</v>
      </c>
      <c r="C24">
        <v>1</v>
      </c>
      <c r="D24">
        <v>16588</v>
      </c>
      <c r="E24">
        <v>16588</v>
      </c>
      <c r="F24" t="s">
        <v>6</v>
      </c>
      <c r="G24" s="73" t="s">
        <v>7</v>
      </c>
    </row>
    <row r="25" spans="1:7" x14ac:dyDescent="0.25">
      <c r="A25" s="17" t="s">
        <v>69</v>
      </c>
      <c r="B25">
        <v>0</v>
      </c>
      <c r="C25">
        <v>1</v>
      </c>
      <c r="D25">
        <v>16612</v>
      </c>
      <c r="E25">
        <v>16612</v>
      </c>
      <c r="F25" t="s">
        <v>6</v>
      </c>
      <c r="G25" s="73" t="s">
        <v>7</v>
      </c>
    </row>
    <row r="26" spans="1:7" x14ac:dyDescent="0.25">
      <c r="A26" s="17" t="s">
        <v>71</v>
      </c>
      <c r="B26">
        <v>0</v>
      </c>
      <c r="C26">
        <v>1</v>
      </c>
      <c r="D26">
        <v>16618</v>
      </c>
      <c r="E26">
        <v>16618</v>
      </c>
      <c r="F26" t="s">
        <v>6</v>
      </c>
      <c r="G26" s="73" t="s">
        <v>7</v>
      </c>
    </row>
    <row r="27" spans="1:7" x14ac:dyDescent="0.25">
      <c r="A27" s="17" t="s">
        <v>73</v>
      </c>
      <c r="B27">
        <v>0</v>
      </c>
      <c r="C27">
        <v>1</v>
      </c>
      <c r="D27">
        <v>16618</v>
      </c>
      <c r="E27">
        <v>16618</v>
      </c>
      <c r="F27" t="s">
        <v>6</v>
      </c>
      <c r="G27" s="73" t="s">
        <v>7</v>
      </c>
    </row>
    <row r="28" spans="1:7" x14ac:dyDescent="0.25">
      <c r="A28" s="17" t="s">
        <v>75</v>
      </c>
      <c r="B28">
        <v>0</v>
      </c>
      <c r="C28">
        <v>1</v>
      </c>
      <c r="D28">
        <v>16624</v>
      </c>
      <c r="E28">
        <v>16624</v>
      </c>
      <c r="F28" t="s">
        <v>6</v>
      </c>
      <c r="G28" s="73" t="s">
        <v>7</v>
      </c>
    </row>
    <row r="29" spans="1:7" x14ac:dyDescent="0.25">
      <c r="A29" s="17" t="s">
        <v>77</v>
      </c>
      <c r="B29">
        <v>0</v>
      </c>
      <c r="C29">
        <v>1</v>
      </c>
      <c r="D29">
        <v>16624</v>
      </c>
      <c r="E29">
        <v>16624</v>
      </c>
      <c r="F29" t="s">
        <v>6</v>
      </c>
      <c r="G29" s="73" t="s">
        <v>7</v>
      </c>
    </row>
    <row r="30" spans="1:7" x14ac:dyDescent="0.25">
      <c r="A30" s="17" t="s">
        <v>79</v>
      </c>
      <c r="B30">
        <v>0</v>
      </c>
      <c r="C30">
        <v>2</v>
      </c>
      <c r="D30">
        <v>16588</v>
      </c>
      <c r="E30">
        <v>16440</v>
      </c>
      <c r="F30" t="s">
        <v>8</v>
      </c>
      <c r="G30" s="73" t="s">
        <v>12</v>
      </c>
    </row>
    <row r="31" spans="1:7" x14ac:dyDescent="0.25">
      <c r="A31" s="17" t="s">
        <v>81</v>
      </c>
      <c r="B31">
        <v>0</v>
      </c>
      <c r="C31">
        <v>1</v>
      </c>
      <c r="D31">
        <v>16200</v>
      </c>
      <c r="E31">
        <v>16200</v>
      </c>
      <c r="F31" t="s">
        <v>6</v>
      </c>
      <c r="G31" s="73" t="s">
        <v>7</v>
      </c>
    </row>
    <row r="32" spans="1:7" ht="15.75" thickBot="1" x14ac:dyDescent="0.3">
      <c r="A32" s="20" t="s">
        <v>83</v>
      </c>
      <c r="B32" s="71">
        <v>0</v>
      </c>
      <c r="C32" s="71">
        <v>1</v>
      </c>
      <c r="D32" s="71">
        <v>16305</v>
      </c>
      <c r="E32" s="71">
        <v>16305</v>
      </c>
      <c r="F32" s="71" t="s">
        <v>6</v>
      </c>
      <c r="G32" s="75"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111CB-D874-462C-B5FC-0D23F391F536}">
  <dimension ref="A1:E32"/>
  <sheetViews>
    <sheetView workbookViewId="0">
      <selection activeCell="I11" sqref="I11"/>
    </sheetView>
  </sheetViews>
  <sheetFormatPr defaultRowHeight="15" x14ac:dyDescent="0.25"/>
  <cols>
    <col min="1" max="1" width="49.28515625" customWidth="1"/>
    <col min="2" max="5" width="20.7109375" style="1" customWidth="1"/>
  </cols>
  <sheetData>
    <row r="1" spans="1:5" ht="15.75" thickBot="1" x14ac:dyDescent="0.3">
      <c r="A1" s="53" t="s">
        <v>87</v>
      </c>
      <c r="B1" s="56" t="s">
        <v>209</v>
      </c>
      <c r="C1" s="56" t="s">
        <v>89</v>
      </c>
      <c r="D1" s="56" t="s">
        <v>88</v>
      </c>
      <c r="E1" s="76" t="s">
        <v>210</v>
      </c>
    </row>
    <row r="2" spans="1:5" x14ac:dyDescent="0.25">
      <c r="A2" s="17" t="s">
        <v>15</v>
      </c>
      <c r="B2" s="77">
        <v>16624</v>
      </c>
      <c r="C2" s="2">
        <v>774.17399999999998</v>
      </c>
      <c r="D2" s="1">
        <v>774.17399999999998</v>
      </c>
      <c r="E2" s="79">
        <v>11442</v>
      </c>
    </row>
    <row r="3" spans="1:5" x14ac:dyDescent="0.25">
      <c r="A3" s="17" t="s">
        <v>17</v>
      </c>
      <c r="B3" s="77">
        <v>16618</v>
      </c>
      <c r="C3" s="2">
        <v>724.45699999999999</v>
      </c>
      <c r="D3" s="1">
        <v>724.45699999999999</v>
      </c>
      <c r="E3" s="79">
        <v>9113.58</v>
      </c>
    </row>
    <row r="4" spans="1:5" x14ac:dyDescent="0.25">
      <c r="A4" s="17" t="s">
        <v>19</v>
      </c>
      <c r="B4" s="77">
        <v>16590</v>
      </c>
      <c r="C4" s="2">
        <v>821.83299999999997</v>
      </c>
      <c r="D4" s="1">
        <v>821.83299999999997</v>
      </c>
      <c r="E4" s="79">
        <v>8977.42</v>
      </c>
    </row>
    <row r="5" spans="1:5" x14ac:dyDescent="0.25">
      <c r="A5" s="17" t="s">
        <v>21</v>
      </c>
      <c r="B5" s="77">
        <v>16658</v>
      </c>
      <c r="C5" s="2">
        <v>746.93700000000001</v>
      </c>
      <c r="D5" s="1">
        <v>746.93700000000001</v>
      </c>
      <c r="E5" s="79">
        <v>11921.8</v>
      </c>
    </row>
    <row r="6" spans="1:5" x14ac:dyDescent="0.25">
      <c r="A6" s="17" t="s">
        <v>23</v>
      </c>
      <c r="B6" s="77">
        <v>16624</v>
      </c>
      <c r="C6" s="2">
        <v>600.78300000000002</v>
      </c>
      <c r="D6" s="1">
        <v>600.78300000000002</v>
      </c>
      <c r="E6" s="79">
        <v>13349.1</v>
      </c>
    </row>
    <row r="7" spans="1:5" x14ac:dyDescent="0.25">
      <c r="A7" s="17" t="s">
        <v>25</v>
      </c>
      <c r="B7" s="77">
        <v>16630</v>
      </c>
      <c r="C7" s="2">
        <v>554.84500000000003</v>
      </c>
      <c r="D7" s="1">
        <v>554.84500000000003</v>
      </c>
      <c r="E7" s="79">
        <v>10826.8</v>
      </c>
    </row>
    <row r="8" spans="1:5" x14ac:dyDescent="0.25">
      <c r="A8" s="17" t="s">
        <v>27</v>
      </c>
      <c r="B8" s="77">
        <v>16618</v>
      </c>
      <c r="C8" s="2">
        <v>635.07399999999996</v>
      </c>
      <c r="D8" s="1">
        <v>635.07399999999996</v>
      </c>
      <c r="E8" s="79">
        <v>12941.2</v>
      </c>
    </row>
    <row r="9" spans="1:5" x14ac:dyDescent="0.25">
      <c r="A9" s="17" t="s">
        <v>29</v>
      </c>
      <c r="B9" s="77">
        <v>16652</v>
      </c>
      <c r="C9" s="2">
        <v>578.10699999999997</v>
      </c>
      <c r="D9" s="1">
        <v>578.10699999999997</v>
      </c>
      <c r="E9" s="79">
        <v>12542.4</v>
      </c>
    </row>
    <row r="10" spans="1:5" x14ac:dyDescent="0.25">
      <c r="A10" s="17" t="s">
        <v>31</v>
      </c>
      <c r="B10" s="77">
        <v>13085</v>
      </c>
      <c r="C10" s="2">
        <v>8.5987600000000004</v>
      </c>
      <c r="D10" s="1">
        <v>8.5987600000000004</v>
      </c>
      <c r="E10" s="79">
        <v>84.540899999999993</v>
      </c>
    </row>
    <row r="11" spans="1:5" x14ac:dyDescent="0.25">
      <c r="A11" s="17" t="s">
        <v>33</v>
      </c>
      <c r="B11" s="77">
        <v>16066</v>
      </c>
      <c r="C11" s="2">
        <v>10.7272</v>
      </c>
      <c r="D11" s="1">
        <v>10.7272</v>
      </c>
      <c r="E11" s="79">
        <v>69.8904</v>
      </c>
    </row>
    <row r="12" spans="1:5" x14ac:dyDescent="0.25">
      <c r="A12" s="17" t="s">
        <v>35</v>
      </c>
      <c r="B12" s="77">
        <v>11520</v>
      </c>
      <c r="C12" s="2">
        <v>15.940300000000001</v>
      </c>
      <c r="D12" s="1">
        <v>15.940300000000001</v>
      </c>
      <c r="E12" s="79">
        <v>48.131599999999999</v>
      </c>
    </row>
    <row r="13" spans="1:5" x14ac:dyDescent="0.25">
      <c r="A13" s="17" t="s">
        <v>37</v>
      </c>
      <c r="B13" s="77">
        <v>14205</v>
      </c>
      <c r="C13" s="2">
        <v>12.442399999999999</v>
      </c>
      <c r="D13" s="1">
        <v>12.442399999999999</v>
      </c>
      <c r="E13" s="79">
        <v>74.641400000000004</v>
      </c>
    </row>
    <row r="14" spans="1:5" x14ac:dyDescent="0.25">
      <c r="A14" s="17" t="s">
        <v>39</v>
      </c>
      <c r="B14" s="77">
        <v>16658</v>
      </c>
      <c r="C14" s="2">
        <v>308.66800000000001</v>
      </c>
      <c r="D14" s="1">
        <v>308.66800000000001</v>
      </c>
      <c r="E14" s="79">
        <v>2691</v>
      </c>
    </row>
    <row r="15" spans="1:5" x14ac:dyDescent="0.25">
      <c r="A15" s="17" t="s">
        <v>41</v>
      </c>
      <c r="B15" s="77">
        <v>16618</v>
      </c>
      <c r="C15" s="2">
        <v>293.11799999999999</v>
      </c>
      <c r="D15" s="1">
        <v>293.11799999999999</v>
      </c>
      <c r="E15" s="79">
        <v>2115.16</v>
      </c>
    </row>
    <row r="16" spans="1:5" x14ac:dyDescent="0.25">
      <c r="A16" s="17" t="s">
        <v>43</v>
      </c>
      <c r="B16" s="77">
        <v>16658</v>
      </c>
      <c r="C16" s="2">
        <v>338.26400000000001</v>
      </c>
      <c r="D16" s="1">
        <v>338.26400000000001</v>
      </c>
      <c r="E16" s="79">
        <v>2998.09</v>
      </c>
    </row>
    <row r="17" spans="1:5" x14ac:dyDescent="0.25">
      <c r="A17" s="17" t="s">
        <v>45</v>
      </c>
      <c r="B17" s="77">
        <v>16618</v>
      </c>
      <c r="C17" s="2">
        <v>307.84699999999998</v>
      </c>
      <c r="D17" s="1">
        <v>307.84699999999998</v>
      </c>
      <c r="E17" s="79">
        <v>2096.4299999999998</v>
      </c>
    </row>
    <row r="18" spans="1:5" x14ac:dyDescent="0.25">
      <c r="A18" s="17" t="s">
        <v>63</v>
      </c>
      <c r="B18" s="77">
        <v>16480</v>
      </c>
      <c r="C18" s="2">
        <v>56.8247</v>
      </c>
      <c r="D18" s="1">
        <v>56.8247</v>
      </c>
      <c r="E18" s="79">
        <v>155.78200000000001</v>
      </c>
    </row>
    <row r="19" spans="1:5" x14ac:dyDescent="0.25">
      <c r="A19" s="17" t="s">
        <v>67</v>
      </c>
      <c r="B19" s="77">
        <v>16588</v>
      </c>
      <c r="C19" s="2">
        <v>58.188800000000001</v>
      </c>
      <c r="D19" s="1">
        <v>58.188800000000001</v>
      </c>
      <c r="E19" s="79">
        <v>157.91900000000001</v>
      </c>
    </row>
    <row r="20" spans="1:5" x14ac:dyDescent="0.25">
      <c r="A20" s="17" t="s">
        <v>69</v>
      </c>
      <c r="B20" s="77">
        <v>16612</v>
      </c>
      <c r="C20" s="2">
        <v>54.896000000000001</v>
      </c>
      <c r="D20" s="1">
        <v>54.896000000000001</v>
      </c>
      <c r="E20" s="79">
        <v>165.68</v>
      </c>
    </row>
    <row r="21" spans="1:5" x14ac:dyDescent="0.25">
      <c r="A21" s="17" t="s">
        <v>71</v>
      </c>
      <c r="B21" s="77">
        <v>16618</v>
      </c>
      <c r="C21" s="2">
        <v>1200.68</v>
      </c>
      <c r="D21" s="1">
        <v>1200.68</v>
      </c>
      <c r="E21" s="79">
        <v>30114</v>
      </c>
    </row>
    <row r="22" spans="1:5" x14ac:dyDescent="0.25">
      <c r="A22" s="17" t="s">
        <v>73</v>
      </c>
      <c r="B22" s="77">
        <v>16618</v>
      </c>
      <c r="C22" s="2">
        <v>1129.57</v>
      </c>
      <c r="D22" s="1">
        <v>1129.57</v>
      </c>
      <c r="E22" s="79">
        <v>24442.400000000001</v>
      </c>
    </row>
    <row r="23" spans="1:5" x14ac:dyDescent="0.25">
      <c r="A23" s="17" t="s">
        <v>75</v>
      </c>
      <c r="B23" s="77">
        <v>16624</v>
      </c>
      <c r="C23" s="2">
        <v>1278.99</v>
      </c>
      <c r="D23" s="1">
        <v>1278.99</v>
      </c>
      <c r="E23" s="79">
        <v>30888.7</v>
      </c>
    </row>
    <row r="24" spans="1:5" x14ac:dyDescent="0.25">
      <c r="A24" s="17" t="s">
        <v>77</v>
      </c>
      <c r="B24" s="77">
        <v>16624</v>
      </c>
      <c r="C24" s="2">
        <v>1163.82</v>
      </c>
      <c r="D24" s="1">
        <v>1163.82</v>
      </c>
      <c r="E24" s="79">
        <v>28117.599999999999</v>
      </c>
    </row>
    <row r="25" spans="1:5" x14ac:dyDescent="0.25">
      <c r="A25" s="17" t="s">
        <v>81</v>
      </c>
      <c r="B25" s="77">
        <v>16200</v>
      </c>
      <c r="C25" s="2">
        <v>197.18</v>
      </c>
      <c r="D25" s="1">
        <v>197.18</v>
      </c>
      <c r="E25" s="79">
        <v>5144.87</v>
      </c>
    </row>
    <row r="26" spans="1:5" x14ac:dyDescent="0.25">
      <c r="A26" s="17" t="s">
        <v>83</v>
      </c>
      <c r="B26" s="77">
        <v>16305</v>
      </c>
      <c r="C26" s="2">
        <v>221.50200000000001</v>
      </c>
      <c r="D26" s="1">
        <v>221.50200000000001</v>
      </c>
      <c r="E26" s="79">
        <v>10800.1</v>
      </c>
    </row>
    <row r="27" spans="1:5" x14ac:dyDescent="0.25">
      <c r="A27" s="17" t="s">
        <v>55</v>
      </c>
      <c r="B27" s="77">
        <v>16693</v>
      </c>
      <c r="C27" s="1">
        <v>43.660400000000003</v>
      </c>
      <c r="D27" s="1">
        <v>43.660400000000003</v>
      </c>
      <c r="E27" s="79">
        <v>276.64999999999998</v>
      </c>
    </row>
    <row r="28" spans="1:5" x14ac:dyDescent="0.25">
      <c r="A28" s="17" t="s">
        <v>57</v>
      </c>
      <c r="B28" s="77">
        <v>16179</v>
      </c>
      <c r="C28" s="1">
        <v>39.055700000000002</v>
      </c>
      <c r="D28" s="1">
        <v>39.055700000000002</v>
      </c>
      <c r="E28" s="79">
        <v>292.18900000000002</v>
      </c>
    </row>
    <row r="29" spans="1:5" x14ac:dyDescent="0.25">
      <c r="A29" s="17" t="s">
        <v>59</v>
      </c>
      <c r="B29" s="77">
        <v>16143</v>
      </c>
      <c r="C29" s="1">
        <v>50.280999999999999</v>
      </c>
      <c r="D29" s="1">
        <v>50.280999999999999</v>
      </c>
      <c r="E29" s="79">
        <v>122.44199999999999</v>
      </c>
    </row>
    <row r="30" spans="1:5" x14ac:dyDescent="0.25">
      <c r="A30" s="17" t="s">
        <v>61</v>
      </c>
      <c r="B30" s="77">
        <v>16694</v>
      </c>
      <c r="C30" s="1">
        <v>41.784300000000002</v>
      </c>
      <c r="D30" s="1">
        <v>41.784300000000002</v>
      </c>
      <c r="E30" s="79">
        <v>227.01900000000001</v>
      </c>
    </row>
    <row r="31" spans="1:5" x14ac:dyDescent="0.25">
      <c r="A31" s="17" t="s">
        <v>65</v>
      </c>
      <c r="B31" s="77">
        <v>16694</v>
      </c>
      <c r="C31" s="1">
        <v>53.2988</v>
      </c>
      <c r="D31" s="1">
        <v>53.2988</v>
      </c>
      <c r="E31" s="79">
        <v>228.108</v>
      </c>
    </row>
    <row r="32" spans="1:5" ht="15.75" thickBot="1" x14ac:dyDescent="0.3">
      <c r="A32" s="20" t="s">
        <v>79</v>
      </c>
      <c r="B32" s="78">
        <v>16440</v>
      </c>
      <c r="C32" s="22">
        <v>205.37299999999999</v>
      </c>
      <c r="D32" s="22">
        <v>205.37299999999999</v>
      </c>
      <c r="E32" s="80">
        <v>6664.76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A0752-8B48-40AA-920E-AFC834980207}">
  <dimension ref="A1:J32"/>
  <sheetViews>
    <sheetView workbookViewId="0">
      <selection activeCell="H2" sqref="H2"/>
    </sheetView>
  </sheetViews>
  <sheetFormatPr defaultRowHeight="15" x14ac:dyDescent="0.25"/>
  <cols>
    <col min="1" max="1" width="44.85546875" style="29" customWidth="1"/>
    <col min="2" max="2" width="18" style="30" bestFit="1" customWidth="1"/>
    <col min="3" max="3" width="22.140625" style="30" bestFit="1" customWidth="1"/>
    <col min="4" max="4" width="21.85546875" style="30" customWidth="1"/>
    <col min="5" max="5" width="26.7109375" style="30" customWidth="1"/>
    <col min="6" max="6" width="26.28515625" style="30" customWidth="1"/>
    <col min="7" max="7" width="26.28515625" style="111" customWidth="1"/>
    <col min="8" max="8" width="28.7109375" style="30" customWidth="1"/>
    <col min="9" max="9" width="13.28515625" style="29" bestFit="1" customWidth="1"/>
    <col min="10" max="10" width="10.5703125" style="29" bestFit="1" customWidth="1"/>
    <col min="11" max="16384" width="9.140625" style="29"/>
  </cols>
  <sheetData>
    <row r="1" spans="1:10" ht="15.75" thickBot="1" x14ac:dyDescent="0.3">
      <c r="A1" s="93" t="s">
        <v>90</v>
      </c>
      <c r="B1" s="94" t="s">
        <v>100</v>
      </c>
      <c r="C1" s="94" t="s">
        <v>101</v>
      </c>
      <c r="D1" s="94" t="s">
        <v>106</v>
      </c>
      <c r="E1" s="94" t="s">
        <v>107</v>
      </c>
      <c r="F1" s="94" t="s">
        <v>108</v>
      </c>
      <c r="G1" s="107" t="s">
        <v>109</v>
      </c>
      <c r="H1" s="95" t="s">
        <v>105</v>
      </c>
    </row>
    <row r="2" spans="1:10" x14ac:dyDescent="0.25">
      <c r="A2" s="81" t="s">
        <v>15</v>
      </c>
      <c r="B2" s="82">
        <v>16624</v>
      </c>
      <c r="C2" s="82">
        <v>89038</v>
      </c>
      <c r="D2" s="82">
        <v>100</v>
      </c>
      <c r="E2" s="83">
        <v>5753120</v>
      </c>
      <c r="F2" s="83">
        <f>E2+D2</f>
        <v>5753220</v>
      </c>
      <c r="G2" s="108">
        <f>F2+C2</f>
        <v>5842258</v>
      </c>
      <c r="H2" s="84">
        <f>C2/G2*100</f>
        <v>1.524034029308531</v>
      </c>
      <c r="I2" s="37"/>
      <c r="J2" s="38"/>
    </row>
    <row r="3" spans="1:10" x14ac:dyDescent="0.25">
      <c r="A3" s="85" t="s">
        <v>17</v>
      </c>
      <c r="B3" s="86">
        <v>16618</v>
      </c>
      <c r="C3" s="86">
        <v>83604</v>
      </c>
      <c r="D3" s="86">
        <v>84</v>
      </c>
      <c r="E3" s="87">
        <v>5527766</v>
      </c>
      <c r="F3" s="87">
        <f t="shared" ref="F3:F32" si="0">E3+D3</f>
        <v>5527850</v>
      </c>
      <c r="G3" s="109">
        <f t="shared" ref="G3:G32" si="1">F3+C3</f>
        <v>5611454</v>
      </c>
      <c r="H3" s="88">
        <f t="shared" ref="H3:H32" si="2">C3/G3*100</f>
        <v>1.4898812322082655</v>
      </c>
    </row>
    <row r="4" spans="1:10" x14ac:dyDescent="0.25">
      <c r="A4" s="85" t="s">
        <v>19</v>
      </c>
      <c r="B4" s="86">
        <v>16590</v>
      </c>
      <c r="C4" s="86">
        <v>94834</v>
      </c>
      <c r="D4" s="86">
        <v>100</v>
      </c>
      <c r="E4" s="87">
        <v>6277544</v>
      </c>
      <c r="F4" s="87">
        <f t="shared" si="0"/>
        <v>6277644</v>
      </c>
      <c r="G4" s="109">
        <f t="shared" si="1"/>
        <v>6372478</v>
      </c>
      <c r="H4" s="88">
        <f t="shared" si="2"/>
        <v>1.4881808928959817</v>
      </c>
    </row>
    <row r="5" spans="1:10" x14ac:dyDescent="0.25">
      <c r="A5" s="85" t="s">
        <v>21</v>
      </c>
      <c r="B5" s="86">
        <v>16658</v>
      </c>
      <c r="C5" s="86">
        <v>86347</v>
      </c>
      <c r="D5" s="86">
        <v>83</v>
      </c>
      <c r="E5" s="87">
        <v>5650424</v>
      </c>
      <c r="F5" s="87">
        <f t="shared" si="0"/>
        <v>5650507</v>
      </c>
      <c r="G5" s="109">
        <f t="shared" si="1"/>
        <v>5736854</v>
      </c>
      <c r="H5" s="88">
        <f t="shared" si="2"/>
        <v>1.5051280719362912</v>
      </c>
    </row>
    <row r="6" spans="1:10" x14ac:dyDescent="0.25">
      <c r="A6" s="85" t="s">
        <v>23</v>
      </c>
      <c r="B6" s="86">
        <v>16624</v>
      </c>
      <c r="C6" s="86">
        <v>71460</v>
      </c>
      <c r="D6" s="86">
        <v>242</v>
      </c>
      <c r="E6" s="87">
        <v>5960082</v>
      </c>
      <c r="F6" s="87">
        <f t="shared" si="0"/>
        <v>5960324</v>
      </c>
      <c r="G6" s="109">
        <f t="shared" si="1"/>
        <v>6031784</v>
      </c>
      <c r="H6" s="88">
        <f t="shared" si="2"/>
        <v>1.1847241214207935</v>
      </c>
    </row>
    <row r="7" spans="1:10" x14ac:dyDescent="0.25">
      <c r="A7" s="85" t="s">
        <v>25</v>
      </c>
      <c r="B7" s="86">
        <v>16630</v>
      </c>
      <c r="C7" s="86">
        <v>66323</v>
      </c>
      <c r="D7" s="86">
        <v>230</v>
      </c>
      <c r="E7" s="87">
        <v>5608156</v>
      </c>
      <c r="F7" s="87">
        <f t="shared" si="0"/>
        <v>5608386</v>
      </c>
      <c r="G7" s="109">
        <f t="shared" si="1"/>
        <v>5674709</v>
      </c>
      <c r="H7" s="88">
        <f t="shared" si="2"/>
        <v>1.1687471551404662</v>
      </c>
    </row>
    <row r="8" spans="1:10" x14ac:dyDescent="0.25">
      <c r="A8" s="85" t="s">
        <v>27</v>
      </c>
      <c r="B8" s="86">
        <v>16618</v>
      </c>
      <c r="C8" s="86">
        <v>75551</v>
      </c>
      <c r="D8" s="86">
        <v>278</v>
      </c>
      <c r="E8" s="87">
        <v>6334916</v>
      </c>
      <c r="F8" s="87">
        <f t="shared" si="0"/>
        <v>6335194</v>
      </c>
      <c r="G8" s="109">
        <f t="shared" si="1"/>
        <v>6410745</v>
      </c>
      <c r="H8" s="88">
        <f t="shared" si="2"/>
        <v>1.1785057742898837</v>
      </c>
    </row>
    <row r="9" spans="1:10" x14ac:dyDescent="0.25">
      <c r="A9" s="85" t="s">
        <v>29</v>
      </c>
      <c r="B9" s="86">
        <v>16652</v>
      </c>
      <c r="C9" s="86">
        <v>68765</v>
      </c>
      <c r="D9" s="86">
        <v>236</v>
      </c>
      <c r="E9" s="87">
        <v>5761680</v>
      </c>
      <c r="F9" s="87">
        <f t="shared" si="0"/>
        <v>5761916</v>
      </c>
      <c r="G9" s="109">
        <f t="shared" si="1"/>
        <v>5830681</v>
      </c>
      <c r="H9" s="88">
        <f t="shared" si="2"/>
        <v>1.1793648117604103</v>
      </c>
    </row>
    <row r="10" spans="1:10" x14ac:dyDescent="0.25">
      <c r="A10" s="85" t="s">
        <v>31</v>
      </c>
      <c r="B10" s="86">
        <v>13085</v>
      </c>
      <c r="C10" s="86">
        <v>811</v>
      </c>
      <c r="D10" s="86">
        <v>53</v>
      </c>
      <c r="E10" s="87">
        <v>3379128</v>
      </c>
      <c r="F10" s="87">
        <f t="shared" si="0"/>
        <v>3379181</v>
      </c>
      <c r="G10" s="109">
        <f t="shared" si="1"/>
        <v>3379992</v>
      </c>
      <c r="H10" s="88">
        <f t="shared" si="2"/>
        <v>2.3994139631099719E-2</v>
      </c>
    </row>
    <row r="11" spans="1:10" x14ac:dyDescent="0.25">
      <c r="A11" s="85" t="s">
        <v>33</v>
      </c>
      <c r="B11" s="86">
        <v>16066</v>
      </c>
      <c r="C11" s="86">
        <v>1255</v>
      </c>
      <c r="D11" s="86">
        <v>57</v>
      </c>
      <c r="E11" s="87">
        <v>3252358</v>
      </c>
      <c r="F11" s="87">
        <f t="shared" si="0"/>
        <v>3252415</v>
      </c>
      <c r="G11" s="109">
        <f t="shared" si="1"/>
        <v>3253670</v>
      </c>
      <c r="H11" s="88">
        <f t="shared" si="2"/>
        <v>3.8571828120245753E-2</v>
      </c>
    </row>
    <row r="12" spans="1:10" x14ac:dyDescent="0.25">
      <c r="A12" s="85" t="s">
        <v>35</v>
      </c>
      <c r="B12" s="86">
        <v>11520</v>
      </c>
      <c r="C12" s="86">
        <v>1317</v>
      </c>
      <c r="D12" s="86">
        <v>57</v>
      </c>
      <c r="E12" s="87">
        <v>3727058</v>
      </c>
      <c r="F12" s="87">
        <f t="shared" si="0"/>
        <v>3727115</v>
      </c>
      <c r="G12" s="109">
        <f t="shared" si="1"/>
        <v>3728432</v>
      </c>
      <c r="H12" s="88">
        <f t="shared" si="2"/>
        <v>3.5323159977170025E-2</v>
      </c>
    </row>
    <row r="13" spans="1:10" x14ac:dyDescent="0.25">
      <c r="A13" s="85" t="s">
        <v>37</v>
      </c>
      <c r="B13" s="86">
        <v>14205</v>
      </c>
      <c r="C13" s="86">
        <v>1278</v>
      </c>
      <c r="D13" s="86">
        <v>58</v>
      </c>
      <c r="E13" s="87">
        <v>3335250</v>
      </c>
      <c r="F13" s="87">
        <f t="shared" si="0"/>
        <v>3335308</v>
      </c>
      <c r="G13" s="109">
        <f t="shared" si="1"/>
        <v>3336586</v>
      </c>
      <c r="H13" s="88">
        <f t="shared" si="2"/>
        <v>3.8302624299208832E-2</v>
      </c>
    </row>
    <row r="14" spans="1:10" x14ac:dyDescent="0.25">
      <c r="A14" s="85" t="s">
        <v>39</v>
      </c>
      <c r="B14" s="86">
        <v>16658</v>
      </c>
      <c r="C14" s="86">
        <v>35880</v>
      </c>
      <c r="D14" s="86">
        <v>235</v>
      </c>
      <c r="E14" s="87">
        <v>3203904</v>
      </c>
      <c r="F14" s="87">
        <f t="shared" si="0"/>
        <v>3204139</v>
      </c>
      <c r="G14" s="109">
        <f t="shared" si="1"/>
        <v>3240019</v>
      </c>
      <c r="H14" s="88">
        <f t="shared" si="2"/>
        <v>1.1074009133897054</v>
      </c>
    </row>
    <row r="15" spans="1:10" x14ac:dyDescent="0.25">
      <c r="A15" s="85" t="s">
        <v>41</v>
      </c>
      <c r="B15" s="86">
        <v>16618</v>
      </c>
      <c r="C15" s="86">
        <v>34096</v>
      </c>
      <c r="D15" s="86">
        <v>209</v>
      </c>
      <c r="E15" s="87">
        <v>3048076</v>
      </c>
      <c r="F15" s="87">
        <f t="shared" si="0"/>
        <v>3048285</v>
      </c>
      <c r="G15" s="109">
        <f t="shared" si="1"/>
        <v>3082381</v>
      </c>
      <c r="H15" s="88">
        <f t="shared" si="2"/>
        <v>1.1061578695171037</v>
      </c>
    </row>
    <row r="16" spans="1:10" x14ac:dyDescent="0.25">
      <c r="A16" s="85" t="s">
        <v>43</v>
      </c>
      <c r="B16" s="86">
        <v>16658</v>
      </c>
      <c r="C16" s="86">
        <v>39374</v>
      </c>
      <c r="D16" s="86">
        <v>289</v>
      </c>
      <c r="E16" s="87">
        <v>3548524</v>
      </c>
      <c r="F16" s="87">
        <f t="shared" si="0"/>
        <v>3548813</v>
      </c>
      <c r="G16" s="109">
        <f t="shared" si="1"/>
        <v>3588187</v>
      </c>
      <c r="H16" s="88">
        <f t="shared" si="2"/>
        <v>1.0973229656090944</v>
      </c>
    </row>
    <row r="17" spans="1:8" x14ac:dyDescent="0.25">
      <c r="A17" s="85" t="s">
        <v>45</v>
      </c>
      <c r="B17" s="86">
        <v>16618</v>
      </c>
      <c r="C17" s="86">
        <v>35883</v>
      </c>
      <c r="D17" s="86">
        <v>242</v>
      </c>
      <c r="E17" s="87">
        <v>3138252</v>
      </c>
      <c r="F17" s="87">
        <f t="shared" si="0"/>
        <v>3138494</v>
      </c>
      <c r="G17" s="109">
        <f t="shared" si="1"/>
        <v>3174377</v>
      </c>
      <c r="H17" s="88">
        <f t="shared" si="2"/>
        <v>1.1303950349942682</v>
      </c>
    </row>
    <row r="18" spans="1:8" x14ac:dyDescent="0.25">
      <c r="A18" s="85" t="s">
        <v>55</v>
      </c>
      <c r="B18" s="86">
        <v>16693</v>
      </c>
      <c r="C18" s="86">
        <v>5477</v>
      </c>
      <c r="D18" s="86">
        <v>112</v>
      </c>
      <c r="E18" s="87">
        <v>6798474</v>
      </c>
      <c r="F18" s="87">
        <f t="shared" si="0"/>
        <v>6798586</v>
      </c>
      <c r="G18" s="109">
        <f t="shared" si="1"/>
        <v>6804063</v>
      </c>
      <c r="H18" s="88">
        <f t="shared" si="2"/>
        <v>8.0496021274347407E-2</v>
      </c>
    </row>
    <row r="19" spans="1:8" x14ac:dyDescent="0.25">
      <c r="A19" s="85" t="s">
        <v>57</v>
      </c>
      <c r="B19" s="86">
        <v>16179</v>
      </c>
      <c r="C19" s="86">
        <v>4772</v>
      </c>
      <c r="D19" s="86">
        <v>106</v>
      </c>
      <c r="E19" s="87">
        <v>6368018</v>
      </c>
      <c r="F19" s="87">
        <f t="shared" si="0"/>
        <v>6368124</v>
      </c>
      <c r="G19" s="109">
        <f t="shared" si="1"/>
        <v>6372896</v>
      </c>
      <c r="H19" s="88">
        <f t="shared" si="2"/>
        <v>7.4879615170245981E-2</v>
      </c>
    </row>
    <row r="20" spans="1:8" x14ac:dyDescent="0.25">
      <c r="A20" s="85" t="s">
        <v>59</v>
      </c>
      <c r="B20" s="86">
        <v>16143</v>
      </c>
      <c r="C20" s="86">
        <v>6080</v>
      </c>
      <c r="D20" s="86">
        <v>131</v>
      </c>
      <c r="E20" s="87">
        <v>7272188</v>
      </c>
      <c r="F20" s="87">
        <f t="shared" si="0"/>
        <v>7272319</v>
      </c>
      <c r="G20" s="109">
        <f t="shared" si="1"/>
        <v>7278399</v>
      </c>
      <c r="H20" s="88">
        <f t="shared" si="2"/>
        <v>8.353485429968871E-2</v>
      </c>
    </row>
    <row r="21" spans="1:8" x14ac:dyDescent="0.25">
      <c r="A21" s="85" t="s">
        <v>61</v>
      </c>
      <c r="B21" s="86">
        <v>16694</v>
      </c>
      <c r="C21" s="86">
        <v>5296</v>
      </c>
      <c r="D21" s="86">
        <v>122</v>
      </c>
      <c r="E21" s="87">
        <v>6536248</v>
      </c>
      <c r="F21" s="87">
        <f t="shared" si="0"/>
        <v>6536370</v>
      </c>
      <c r="G21" s="109">
        <f t="shared" si="1"/>
        <v>6541666</v>
      </c>
      <c r="H21" s="88">
        <f t="shared" si="2"/>
        <v>8.0957970033933249E-2</v>
      </c>
    </row>
    <row r="22" spans="1:8" x14ac:dyDescent="0.25">
      <c r="A22" s="85" t="s">
        <v>63</v>
      </c>
      <c r="B22" s="86">
        <v>16480</v>
      </c>
      <c r="C22" s="86">
        <v>8417</v>
      </c>
      <c r="D22" s="86">
        <v>49</v>
      </c>
      <c r="E22" s="87">
        <v>3885540</v>
      </c>
      <c r="F22" s="87">
        <f t="shared" si="0"/>
        <v>3885589</v>
      </c>
      <c r="G22" s="109">
        <f t="shared" si="1"/>
        <v>3894006</v>
      </c>
      <c r="H22" s="88">
        <f t="shared" si="2"/>
        <v>0.21615272292852145</v>
      </c>
    </row>
    <row r="23" spans="1:8" x14ac:dyDescent="0.25">
      <c r="A23" s="85" t="s">
        <v>65</v>
      </c>
      <c r="B23" s="86">
        <v>16694</v>
      </c>
      <c r="C23" s="86">
        <v>8005</v>
      </c>
      <c r="D23" s="86">
        <v>49</v>
      </c>
      <c r="E23" s="87">
        <v>3678940</v>
      </c>
      <c r="F23" s="87">
        <f t="shared" si="0"/>
        <v>3678989</v>
      </c>
      <c r="G23" s="109">
        <f t="shared" si="1"/>
        <v>3686994</v>
      </c>
      <c r="H23" s="88">
        <f t="shared" si="2"/>
        <v>0.21711453829325461</v>
      </c>
    </row>
    <row r="24" spans="1:8" x14ac:dyDescent="0.25">
      <c r="A24" s="85" t="s">
        <v>67</v>
      </c>
      <c r="B24" s="86">
        <v>16588</v>
      </c>
      <c r="C24" s="86">
        <v>8642</v>
      </c>
      <c r="D24" s="86">
        <v>48</v>
      </c>
      <c r="E24" s="87">
        <v>4024676</v>
      </c>
      <c r="F24" s="87">
        <f t="shared" si="0"/>
        <v>4024724</v>
      </c>
      <c r="G24" s="109">
        <f t="shared" si="1"/>
        <v>4033366</v>
      </c>
      <c r="H24" s="88">
        <f t="shared" si="2"/>
        <v>0.21426272745890157</v>
      </c>
    </row>
    <row r="25" spans="1:8" x14ac:dyDescent="0.25">
      <c r="A25" s="85" t="s">
        <v>69</v>
      </c>
      <c r="B25" s="86">
        <v>16612</v>
      </c>
      <c r="C25" s="86">
        <v>8172</v>
      </c>
      <c r="D25" s="86">
        <v>47</v>
      </c>
      <c r="E25" s="87">
        <v>3777962</v>
      </c>
      <c r="F25" s="87">
        <f t="shared" si="0"/>
        <v>3778009</v>
      </c>
      <c r="G25" s="109">
        <f t="shared" si="1"/>
        <v>3786181</v>
      </c>
      <c r="H25" s="88">
        <f t="shared" si="2"/>
        <v>0.2158375418396532</v>
      </c>
    </row>
    <row r="26" spans="1:8" x14ac:dyDescent="0.25">
      <c r="A26" s="85" t="s">
        <v>71</v>
      </c>
      <c r="B26" s="86">
        <v>16618</v>
      </c>
      <c r="C26" s="86">
        <v>141000</v>
      </c>
      <c r="D26" s="86">
        <v>904</v>
      </c>
      <c r="E26" s="87">
        <v>27742502</v>
      </c>
      <c r="F26" s="87">
        <f t="shared" si="0"/>
        <v>27743406</v>
      </c>
      <c r="G26" s="109">
        <f t="shared" si="1"/>
        <v>27884406</v>
      </c>
      <c r="H26" s="88">
        <f t="shared" si="2"/>
        <v>0.50565896938955779</v>
      </c>
    </row>
    <row r="27" spans="1:8" x14ac:dyDescent="0.25">
      <c r="A27" s="85" t="s">
        <v>73</v>
      </c>
      <c r="B27" s="86">
        <v>16618</v>
      </c>
      <c r="C27" s="86">
        <v>133074</v>
      </c>
      <c r="D27" s="86">
        <v>839</v>
      </c>
      <c r="E27" s="87">
        <v>26314554</v>
      </c>
      <c r="F27" s="87">
        <f t="shared" si="0"/>
        <v>26315393</v>
      </c>
      <c r="G27" s="109">
        <f t="shared" si="1"/>
        <v>26448467</v>
      </c>
      <c r="H27" s="88">
        <f t="shared" si="2"/>
        <v>0.50314447336399493</v>
      </c>
    </row>
    <row r="28" spans="1:8" x14ac:dyDescent="0.25">
      <c r="A28" s="85" t="s">
        <v>75</v>
      </c>
      <c r="B28" s="86">
        <v>16624</v>
      </c>
      <c r="C28" s="86">
        <v>150750</v>
      </c>
      <c r="D28" s="86">
        <v>1088</v>
      </c>
      <c r="E28" s="87">
        <v>29910654</v>
      </c>
      <c r="F28" s="87">
        <f t="shared" si="0"/>
        <v>29911742</v>
      </c>
      <c r="G28" s="109">
        <f t="shared" si="1"/>
        <v>30062492</v>
      </c>
      <c r="H28" s="88">
        <f t="shared" si="2"/>
        <v>0.50145543489874367</v>
      </c>
    </row>
    <row r="29" spans="1:8" x14ac:dyDescent="0.25">
      <c r="A29" s="85" t="s">
        <v>77</v>
      </c>
      <c r="B29" s="86">
        <v>16624</v>
      </c>
      <c r="C29" s="86">
        <v>136719</v>
      </c>
      <c r="D29" s="86">
        <v>872</v>
      </c>
      <c r="E29" s="87">
        <v>26980588</v>
      </c>
      <c r="F29" s="87">
        <f t="shared" si="0"/>
        <v>26981460</v>
      </c>
      <c r="G29" s="109">
        <f t="shared" si="1"/>
        <v>27118179</v>
      </c>
      <c r="H29" s="88">
        <f t="shared" si="2"/>
        <v>0.50415995852818885</v>
      </c>
    </row>
    <row r="30" spans="1:8" x14ac:dyDescent="0.25">
      <c r="A30" s="85" t="s">
        <v>79</v>
      </c>
      <c r="B30" s="86">
        <v>16440</v>
      </c>
      <c r="C30" s="86">
        <v>33195</v>
      </c>
      <c r="D30" s="86">
        <v>484</v>
      </c>
      <c r="E30" s="87">
        <v>5911764</v>
      </c>
      <c r="F30" s="87">
        <f t="shared" si="0"/>
        <v>5912248</v>
      </c>
      <c r="G30" s="109">
        <f t="shared" si="1"/>
        <v>5945443</v>
      </c>
      <c r="H30" s="88">
        <f t="shared" si="2"/>
        <v>0.55832677228593397</v>
      </c>
    </row>
    <row r="31" spans="1:8" x14ac:dyDescent="0.25">
      <c r="A31" s="85" t="s">
        <v>81</v>
      </c>
      <c r="B31" s="86">
        <v>16200</v>
      </c>
      <c r="C31" s="86">
        <v>30756</v>
      </c>
      <c r="D31" s="86">
        <v>560</v>
      </c>
      <c r="E31" s="87">
        <v>5649328</v>
      </c>
      <c r="F31" s="87">
        <f t="shared" si="0"/>
        <v>5649888</v>
      </c>
      <c r="G31" s="109">
        <f t="shared" si="1"/>
        <v>5680644</v>
      </c>
      <c r="H31" s="88">
        <f t="shared" si="2"/>
        <v>0.54141748717222904</v>
      </c>
    </row>
    <row r="32" spans="1:8" ht="15.75" thickBot="1" x14ac:dyDescent="0.3">
      <c r="A32" s="89" t="s">
        <v>83</v>
      </c>
      <c r="B32" s="90">
        <v>16305</v>
      </c>
      <c r="C32" s="90">
        <v>34748</v>
      </c>
      <c r="D32" s="90">
        <v>587</v>
      </c>
      <c r="E32" s="91">
        <v>6159040</v>
      </c>
      <c r="F32" s="91">
        <f t="shared" si="0"/>
        <v>6159627</v>
      </c>
      <c r="G32" s="110">
        <f t="shared" si="1"/>
        <v>6194375</v>
      </c>
      <c r="H32" s="92">
        <f t="shared" si="2"/>
        <v>0.56096054888507718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B7DB3-5758-450A-B626-A901FBF7B75A}">
  <dimension ref="A1:V33"/>
  <sheetViews>
    <sheetView zoomScale="85" zoomScaleNormal="85" workbookViewId="0">
      <selection activeCell="C4" sqref="C4"/>
    </sheetView>
  </sheetViews>
  <sheetFormatPr defaultRowHeight="15" x14ac:dyDescent="0.25"/>
  <cols>
    <col min="1" max="1" width="39" customWidth="1"/>
    <col min="2" max="2" width="23" customWidth="1"/>
    <col min="3" max="4" width="13.5703125" customWidth="1"/>
    <col min="5" max="5" width="15.85546875" customWidth="1"/>
    <col min="6" max="8" width="13.5703125" customWidth="1"/>
    <col min="9" max="9" width="13.7109375" customWidth="1"/>
    <col min="10" max="14" width="13.5703125" customWidth="1"/>
    <col min="15" max="15" width="23.85546875" customWidth="1"/>
    <col min="16" max="20" width="13.5703125" customWidth="1"/>
    <col min="21" max="21" width="20.5703125" customWidth="1"/>
    <col min="22" max="22" width="26.140625" customWidth="1"/>
  </cols>
  <sheetData>
    <row r="1" spans="1:22" s="45" customFormat="1" ht="60.75" thickBot="1" x14ac:dyDescent="0.3">
      <c r="A1" s="113" t="s">
        <v>215</v>
      </c>
      <c r="B1" s="112" t="s">
        <v>216</v>
      </c>
      <c r="C1" s="96" t="s">
        <v>111</v>
      </c>
      <c r="D1" s="96" t="s">
        <v>112</v>
      </c>
      <c r="E1" s="96" t="s">
        <v>113</v>
      </c>
      <c r="F1" s="96" t="s">
        <v>114</v>
      </c>
      <c r="G1" s="96" t="s">
        <v>115</v>
      </c>
      <c r="H1" s="96" t="s">
        <v>116</v>
      </c>
      <c r="I1" s="96" t="s">
        <v>117</v>
      </c>
      <c r="J1" s="96" t="s">
        <v>118</v>
      </c>
      <c r="K1" s="96" t="s">
        <v>119</v>
      </c>
      <c r="L1" s="96" t="s">
        <v>120</v>
      </c>
      <c r="M1" s="96" t="s">
        <v>121</v>
      </c>
      <c r="N1" s="96" t="s">
        <v>122</v>
      </c>
      <c r="O1" s="96" t="s">
        <v>211</v>
      </c>
      <c r="P1" s="96" t="s">
        <v>123</v>
      </c>
      <c r="Q1" s="96" t="s">
        <v>124</v>
      </c>
      <c r="R1" s="96" t="s">
        <v>212</v>
      </c>
      <c r="S1" s="96" t="s">
        <v>125</v>
      </c>
      <c r="T1" s="96" t="s">
        <v>126</v>
      </c>
      <c r="U1" s="96" t="s">
        <v>127</v>
      </c>
      <c r="V1" s="97" t="s">
        <v>128</v>
      </c>
    </row>
    <row r="2" spans="1:22" x14ac:dyDescent="0.25">
      <c r="A2" s="98" t="s">
        <v>15</v>
      </c>
      <c r="B2" s="31">
        <v>5842258</v>
      </c>
      <c r="C2" s="99">
        <v>5841822</v>
      </c>
      <c r="D2" s="99">
        <v>0</v>
      </c>
      <c r="E2" s="99">
        <v>436</v>
      </c>
      <c r="F2" s="99">
        <v>0</v>
      </c>
      <c r="G2" s="99">
        <v>0</v>
      </c>
      <c r="H2" s="99">
        <v>89038</v>
      </c>
      <c r="I2" s="100">
        <v>1.52E-2</v>
      </c>
      <c r="J2" s="99">
        <v>88602</v>
      </c>
      <c r="K2" s="100">
        <v>1.52E-2</v>
      </c>
      <c r="L2" s="99">
        <v>5841822</v>
      </c>
      <c r="M2" s="99">
        <v>2920911</v>
      </c>
      <c r="N2" s="99">
        <v>2920911</v>
      </c>
      <c r="O2" s="99">
        <v>87684</v>
      </c>
      <c r="P2" s="100">
        <v>1.4999999999999999E-2</v>
      </c>
      <c r="Q2" s="99">
        <v>88502</v>
      </c>
      <c r="R2" s="106">
        <f>Q2/L2*100</f>
        <v>1.5149725547954045</v>
      </c>
      <c r="S2" s="99">
        <v>100</v>
      </c>
      <c r="T2" s="100">
        <v>0</v>
      </c>
      <c r="U2" s="99">
        <v>0</v>
      </c>
      <c r="V2" s="101">
        <v>0</v>
      </c>
    </row>
    <row r="3" spans="1:22" x14ac:dyDescent="0.25">
      <c r="A3" s="102" t="s">
        <v>17</v>
      </c>
      <c r="B3" s="17">
        <v>5611454</v>
      </c>
      <c r="C3">
        <v>5611020</v>
      </c>
      <c r="D3">
        <v>0</v>
      </c>
      <c r="E3">
        <v>434</v>
      </c>
      <c r="F3">
        <v>0</v>
      </c>
      <c r="G3">
        <v>0</v>
      </c>
      <c r="H3">
        <v>83604</v>
      </c>
      <c r="I3" s="43">
        <v>1.49E-2</v>
      </c>
      <c r="J3">
        <v>83170</v>
      </c>
      <c r="K3" s="43">
        <v>1.4800000000000001E-2</v>
      </c>
      <c r="L3">
        <v>5611020</v>
      </c>
      <c r="M3">
        <v>2805510</v>
      </c>
      <c r="N3">
        <v>2805510</v>
      </c>
      <c r="O3">
        <v>82318</v>
      </c>
      <c r="P3" s="43">
        <v>1.47E-2</v>
      </c>
      <c r="Q3">
        <v>83086</v>
      </c>
      <c r="R3" s="44">
        <f t="shared" ref="R3:R32" si="0">Q3/L3*100</f>
        <v>1.4807646381584809</v>
      </c>
      <c r="S3">
        <v>84</v>
      </c>
      <c r="T3" s="43">
        <v>0</v>
      </c>
      <c r="U3">
        <v>0</v>
      </c>
      <c r="V3" s="73">
        <v>0</v>
      </c>
    </row>
    <row r="4" spans="1:22" x14ac:dyDescent="0.25">
      <c r="A4" s="102" t="s">
        <v>19</v>
      </c>
      <c r="B4" s="17">
        <v>6372478</v>
      </c>
      <c r="C4">
        <v>6371886</v>
      </c>
      <c r="D4">
        <v>0</v>
      </c>
      <c r="E4">
        <v>592</v>
      </c>
      <c r="F4">
        <v>0</v>
      </c>
      <c r="G4">
        <v>0</v>
      </c>
      <c r="H4">
        <v>94834</v>
      </c>
      <c r="I4" s="43">
        <v>1.49E-2</v>
      </c>
      <c r="J4">
        <v>94242</v>
      </c>
      <c r="K4" s="43">
        <v>1.4800000000000001E-2</v>
      </c>
      <c r="L4">
        <v>6371886</v>
      </c>
      <c r="M4">
        <v>3185943</v>
      </c>
      <c r="N4">
        <v>3185943</v>
      </c>
      <c r="O4">
        <v>93190</v>
      </c>
      <c r="P4" s="43">
        <v>1.46E-2</v>
      </c>
      <c r="Q4">
        <v>94142</v>
      </c>
      <c r="R4" s="44">
        <f t="shared" si="0"/>
        <v>1.4774589501444313</v>
      </c>
      <c r="S4">
        <v>100</v>
      </c>
      <c r="T4" s="43">
        <v>0</v>
      </c>
      <c r="U4">
        <v>0</v>
      </c>
      <c r="V4" s="73">
        <v>0</v>
      </c>
    </row>
    <row r="5" spans="1:22" x14ac:dyDescent="0.25">
      <c r="A5" s="102" t="s">
        <v>21</v>
      </c>
      <c r="B5" s="17">
        <v>5736854</v>
      </c>
      <c r="C5">
        <v>5736404</v>
      </c>
      <c r="D5">
        <v>0</v>
      </c>
      <c r="E5">
        <v>450</v>
      </c>
      <c r="F5">
        <v>0</v>
      </c>
      <c r="G5">
        <v>0</v>
      </c>
      <c r="H5">
        <v>86347</v>
      </c>
      <c r="I5" s="43">
        <v>1.5100000000000001E-2</v>
      </c>
      <c r="J5">
        <v>85897</v>
      </c>
      <c r="K5" s="43">
        <v>1.4999999999999999E-2</v>
      </c>
      <c r="L5">
        <v>5736404</v>
      </c>
      <c r="M5">
        <v>2868202</v>
      </c>
      <c r="N5">
        <v>2868202</v>
      </c>
      <c r="O5">
        <v>85000</v>
      </c>
      <c r="P5" s="43">
        <v>1.4800000000000001E-2</v>
      </c>
      <c r="Q5">
        <v>85814</v>
      </c>
      <c r="R5" s="44">
        <f t="shared" si="0"/>
        <v>1.4959546084968911</v>
      </c>
      <c r="S5">
        <v>83</v>
      </c>
      <c r="T5" s="43">
        <v>0</v>
      </c>
      <c r="U5">
        <v>0</v>
      </c>
      <c r="V5" s="73">
        <v>0</v>
      </c>
    </row>
    <row r="6" spans="1:22" x14ac:dyDescent="0.25">
      <c r="A6" s="102" t="s">
        <v>23</v>
      </c>
      <c r="B6" s="17">
        <v>6031784</v>
      </c>
      <c r="C6">
        <v>6030314</v>
      </c>
      <c r="D6">
        <v>0</v>
      </c>
      <c r="E6">
        <v>1470</v>
      </c>
      <c r="F6">
        <v>0</v>
      </c>
      <c r="G6">
        <v>0</v>
      </c>
      <c r="H6">
        <v>71460</v>
      </c>
      <c r="I6" s="43">
        <v>1.18E-2</v>
      </c>
      <c r="J6">
        <v>69990</v>
      </c>
      <c r="K6" s="43">
        <v>1.1599999999999999E-2</v>
      </c>
      <c r="L6">
        <v>6030314</v>
      </c>
      <c r="M6">
        <v>3015157</v>
      </c>
      <c r="N6">
        <v>3015157</v>
      </c>
      <c r="O6">
        <v>68368</v>
      </c>
      <c r="P6" s="43">
        <v>1.1299999999999999E-2</v>
      </c>
      <c r="Q6">
        <v>69748</v>
      </c>
      <c r="R6" s="44">
        <f t="shared" si="0"/>
        <v>1.1566230216204332</v>
      </c>
      <c r="S6">
        <v>242</v>
      </c>
      <c r="T6" s="43">
        <v>0</v>
      </c>
      <c r="U6">
        <v>0</v>
      </c>
      <c r="V6" s="73">
        <v>0</v>
      </c>
    </row>
    <row r="7" spans="1:22" x14ac:dyDescent="0.25">
      <c r="A7" s="102" t="s">
        <v>25</v>
      </c>
      <c r="B7" s="17">
        <v>5674709</v>
      </c>
      <c r="C7">
        <v>5673390</v>
      </c>
      <c r="D7">
        <v>0</v>
      </c>
      <c r="E7">
        <v>1319</v>
      </c>
      <c r="F7">
        <v>0</v>
      </c>
      <c r="G7">
        <v>0</v>
      </c>
      <c r="H7">
        <v>66323</v>
      </c>
      <c r="I7" s="43">
        <v>1.17E-2</v>
      </c>
      <c r="J7">
        <v>65004</v>
      </c>
      <c r="K7" s="43">
        <v>1.15E-2</v>
      </c>
      <c r="L7">
        <v>5673390</v>
      </c>
      <c r="M7">
        <v>2836695</v>
      </c>
      <c r="N7">
        <v>2836695</v>
      </c>
      <c r="O7">
        <v>63588</v>
      </c>
      <c r="P7" s="43">
        <v>1.12E-2</v>
      </c>
      <c r="Q7">
        <v>64774</v>
      </c>
      <c r="R7" s="44">
        <f t="shared" si="0"/>
        <v>1.1417159758098772</v>
      </c>
      <c r="S7">
        <v>230</v>
      </c>
      <c r="T7" s="43">
        <v>0</v>
      </c>
      <c r="U7">
        <v>0</v>
      </c>
      <c r="V7" s="73">
        <v>0</v>
      </c>
    </row>
    <row r="8" spans="1:22" x14ac:dyDescent="0.25">
      <c r="A8" s="102" t="s">
        <v>27</v>
      </c>
      <c r="B8" s="17">
        <v>6410745</v>
      </c>
      <c r="C8">
        <v>6409234</v>
      </c>
      <c r="D8">
        <v>0</v>
      </c>
      <c r="E8">
        <v>1511</v>
      </c>
      <c r="F8">
        <v>0</v>
      </c>
      <c r="G8">
        <v>0</v>
      </c>
      <c r="H8">
        <v>75551</v>
      </c>
      <c r="I8" s="43">
        <v>1.18E-2</v>
      </c>
      <c r="J8">
        <v>74040</v>
      </c>
      <c r="K8" s="43">
        <v>1.1599999999999999E-2</v>
      </c>
      <c r="L8">
        <v>6409234</v>
      </c>
      <c r="M8">
        <v>3204617</v>
      </c>
      <c r="N8">
        <v>3204617</v>
      </c>
      <c r="O8">
        <v>72276</v>
      </c>
      <c r="P8" s="43">
        <v>1.1299999999999999E-2</v>
      </c>
      <c r="Q8">
        <v>73762</v>
      </c>
      <c r="R8" s="44">
        <f t="shared" si="0"/>
        <v>1.1508707592826226</v>
      </c>
      <c r="S8">
        <v>278</v>
      </c>
      <c r="T8" s="43">
        <v>0</v>
      </c>
      <c r="U8">
        <v>0</v>
      </c>
      <c r="V8" s="73">
        <v>0</v>
      </c>
    </row>
    <row r="9" spans="1:22" x14ac:dyDescent="0.25">
      <c r="A9" s="102" t="s">
        <v>29</v>
      </c>
      <c r="B9" s="17">
        <v>5830681</v>
      </c>
      <c r="C9">
        <v>5829320</v>
      </c>
      <c r="D9">
        <v>0</v>
      </c>
      <c r="E9">
        <v>1361</v>
      </c>
      <c r="F9">
        <v>0</v>
      </c>
      <c r="G9">
        <v>0</v>
      </c>
      <c r="H9">
        <v>68765</v>
      </c>
      <c r="I9" s="43">
        <v>1.18E-2</v>
      </c>
      <c r="J9">
        <v>67404</v>
      </c>
      <c r="K9" s="43">
        <v>1.1599999999999999E-2</v>
      </c>
      <c r="L9">
        <v>5829320</v>
      </c>
      <c r="M9">
        <v>2914660</v>
      </c>
      <c r="N9">
        <v>2914660</v>
      </c>
      <c r="O9">
        <v>65870</v>
      </c>
      <c r="P9" s="43">
        <v>1.1299999999999999E-2</v>
      </c>
      <c r="Q9">
        <v>67168</v>
      </c>
      <c r="R9" s="44">
        <f t="shared" si="0"/>
        <v>1.1522441725621513</v>
      </c>
      <c r="S9">
        <v>236</v>
      </c>
      <c r="T9" s="43">
        <v>0</v>
      </c>
      <c r="U9">
        <v>0</v>
      </c>
      <c r="V9" s="73">
        <v>0</v>
      </c>
    </row>
    <row r="10" spans="1:22" x14ac:dyDescent="0.25">
      <c r="A10" s="102" t="s">
        <v>31</v>
      </c>
      <c r="B10" s="17">
        <v>3379992</v>
      </c>
      <c r="C10">
        <v>3379992</v>
      </c>
      <c r="D10">
        <v>0</v>
      </c>
      <c r="E10">
        <v>0</v>
      </c>
      <c r="F10">
        <v>0</v>
      </c>
      <c r="G10">
        <v>0</v>
      </c>
      <c r="H10">
        <v>811</v>
      </c>
      <c r="I10" s="43">
        <v>2.0000000000000001E-4</v>
      </c>
      <c r="J10">
        <v>811</v>
      </c>
      <c r="K10" s="43">
        <v>2.0000000000000001E-4</v>
      </c>
      <c r="L10">
        <v>3379992</v>
      </c>
      <c r="M10">
        <v>1689996</v>
      </c>
      <c r="N10">
        <v>1689996</v>
      </c>
      <c r="O10">
        <v>758</v>
      </c>
      <c r="P10" s="43">
        <v>2.0000000000000001E-4</v>
      </c>
      <c r="Q10">
        <v>758</v>
      </c>
      <c r="R10" s="44">
        <f t="shared" si="0"/>
        <v>2.2426088582458183E-2</v>
      </c>
      <c r="S10">
        <v>53</v>
      </c>
      <c r="T10" s="43">
        <v>0</v>
      </c>
      <c r="U10">
        <v>0</v>
      </c>
      <c r="V10" s="73">
        <v>0</v>
      </c>
    </row>
    <row r="11" spans="1:22" x14ac:dyDescent="0.25">
      <c r="A11" s="102" t="s">
        <v>33</v>
      </c>
      <c r="B11" s="17">
        <v>3253670</v>
      </c>
      <c r="C11">
        <v>3253658</v>
      </c>
      <c r="D11">
        <v>0</v>
      </c>
      <c r="E11">
        <v>12</v>
      </c>
      <c r="F11">
        <v>0</v>
      </c>
      <c r="G11">
        <v>0</v>
      </c>
      <c r="H11">
        <v>1255</v>
      </c>
      <c r="I11" s="43">
        <v>4.0000000000000002E-4</v>
      </c>
      <c r="J11">
        <v>1243</v>
      </c>
      <c r="K11" s="43">
        <v>4.0000000000000002E-4</v>
      </c>
      <c r="L11">
        <v>3253658</v>
      </c>
      <c r="M11">
        <v>1626829</v>
      </c>
      <c r="N11">
        <v>1626829</v>
      </c>
      <c r="O11">
        <v>1158</v>
      </c>
      <c r="P11" s="43">
        <v>4.0000000000000002E-4</v>
      </c>
      <c r="Q11">
        <v>1186</v>
      </c>
      <c r="R11" s="44">
        <f t="shared" si="0"/>
        <v>3.6451280374274128E-2</v>
      </c>
      <c r="S11">
        <v>57</v>
      </c>
      <c r="T11" s="43">
        <v>0</v>
      </c>
      <c r="U11">
        <v>0</v>
      </c>
      <c r="V11" s="73">
        <v>0</v>
      </c>
    </row>
    <row r="12" spans="1:22" x14ac:dyDescent="0.25">
      <c r="A12" s="102" t="s">
        <v>35</v>
      </c>
      <c r="B12" s="17">
        <v>3728432</v>
      </c>
      <c r="C12">
        <v>3728432</v>
      </c>
      <c r="D12">
        <v>0</v>
      </c>
      <c r="E12">
        <v>0</v>
      </c>
      <c r="F12">
        <v>0</v>
      </c>
      <c r="G12">
        <v>0</v>
      </c>
      <c r="H12">
        <v>1317</v>
      </c>
      <c r="I12" s="43">
        <v>4.0000000000000002E-4</v>
      </c>
      <c r="J12">
        <v>1317</v>
      </c>
      <c r="K12" s="43">
        <v>4.0000000000000002E-4</v>
      </c>
      <c r="L12">
        <v>3728432</v>
      </c>
      <c r="M12">
        <v>1864216</v>
      </c>
      <c r="N12">
        <v>1864216</v>
      </c>
      <c r="O12">
        <v>1260</v>
      </c>
      <c r="P12" s="43">
        <v>2.9999999999999997E-4</v>
      </c>
      <c r="Q12">
        <v>1260</v>
      </c>
      <c r="R12" s="44">
        <f t="shared" si="0"/>
        <v>3.3794367176335785E-2</v>
      </c>
      <c r="S12">
        <v>57</v>
      </c>
      <c r="T12" s="43">
        <v>0</v>
      </c>
      <c r="U12">
        <v>0</v>
      </c>
      <c r="V12" s="73">
        <v>0</v>
      </c>
    </row>
    <row r="13" spans="1:22" x14ac:dyDescent="0.25">
      <c r="A13" s="102" t="s">
        <v>37</v>
      </c>
      <c r="B13" s="17">
        <v>3336586</v>
      </c>
      <c r="C13">
        <v>3336584</v>
      </c>
      <c r="D13">
        <v>0</v>
      </c>
      <c r="E13">
        <v>2</v>
      </c>
      <c r="F13">
        <v>0</v>
      </c>
      <c r="G13">
        <v>0</v>
      </c>
      <c r="H13">
        <v>1278</v>
      </c>
      <c r="I13" s="43">
        <v>4.0000000000000002E-4</v>
      </c>
      <c r="J13">
        <v>1276</v>
      </c>
      <c r="K13" s="43">
        <v>4.0000000000000002E-4</v>
      </c>
      <c r="L13">
        <v>3336584</v>
      </c>
      <c r="M13">
        <v>1668292</v>
      </c>
      <c r="N13">
        <v>1668292</v>
      </c>
      <c r="O13">
        <v>1216</v>
      </c>
      <c r="P13" s="43">
        <v>4.0000000000000002E-4</v>
      </c>
      <c r="Q13">
        <v>1218</v>
      </c>
      <c r="R13" s="44">
        <f t="shared" si="0"/>
        <v>3.6504400908234293E-2</v>
      </c>
      <c r="S13">
        <v>58</v>
      </c>
      <c r="T13" s="43">
        <v>0</v>
      </c>
      <c r="U13">
        <v>0</v>
      </c>
      <c r="V13" s="73">
        <v>0</v>
      </c>
    </row>
    <row r="14" spans="1:22" x14ac:dyDescent="0.25">
      <c r="A14" s="102" t="s">
        <v>39</v>
      </c>
      <c r="B14" s="17">
        <v>3240019</v>
      </c>
      <c r="C14">
        <v>3239812</v>
      </c>
      <c r="D14">
        <v>0</v>
      </c>
      <c r="E14">
        <v>207</v>
      </c>
      <c r="F14">
        <v>0</v>
      </c>
      <c r="G14">
        <v>0</v>
      </c>
      <c r="H14">
        <v>35880</v>
      </c>
      <c r="I14" s="43">
        <v>1.11E-2</v>
      </c>
      <c r="J14">
        <v>35673</v>
      </c>
      <c r="K14" s="43">
        <v>1.0999999999999999E-2</v>
      </c>
      <c r="L14">
        <v>3239812</v>
      </c>
      <c r="M14">
        <v>1619906</v>
      </c>
      <c r="N14">
        <v>1619906</v>
      </c>
      <c r="O14">
        <v>35130</v>
      </c>
      <c r="P14" s="43">
        <v>1.0800000000000001E-2</v>
      </c>
      <c r="Q14">
        <v>35438</v>
      </c>
      <c r="R14" s="44">
        <f t="shared" si="0"/>
        <v>1.093828901183155</v>
      </c>
      <c r="S14">
        <v>235</v>
      </c>
      <c r="T14" s="43">
        <v>1E-4</v>
      </c>
      <c r="U14">
        <v>0</v>
      </c>
      <c r="V14" s="73">
        <v>0</v>
      </c>
    </row>
    <row r="15" spans="1:22" x14ac:dyDescent="0.25">
      <c r="A15" s="102" t="s">
        <v>41</v>
      </c>
      <c r="B15" s="17">
        <v>3082381</v>
      </c>
      <c r="C15">
        <v>3082208</v>
      </c>
      <c r="D15">
        <v>0</v>
      </c>
      <c r="E15">
        <v>173</v>
      </c>
      <c r="F15">
        <v>0</v>
      </c>
      <c r="G15">
        <v>0</v>
      </c>
      <c r="H15">
        <v>34096</v>
      </c>
      <c r="I15" s="43">
        <v>1.11E-2</v>
      </c>
      <c r="J15">
        <v>33923</v>
      </c>
      <c r="K15" s="43">
        <v>1.0999999999999999E-2</v>
      </c>
      <c r="L15">
        <v>3082208</v>
      </c>
      <c r="M15">
        <v>1541104</v>
      </c>
      <c r="N15">
        <v>1541104</v>
      </c>
      <c r="O15">
        <v>33410</v>
      </c>
      <c r="P15" s="43">
        <v>1.0800000000000001E-2</v>
      </c>
      <c r="Q15">
        <v>33714</v>
      </c>
      <c r="R15" s="44">
        <f t="shared" si="0"/>
        <v>1.0938262440432314</v>
      </c>
      <c r="S15">
        <v>209</v>
      </c>
      <c r="T15" s="43">
        <v>1E-4</v>
      </c>
      <c r="U15">
        <v>0</v>
      </c>
      <c r="V15" s="73">
        <v>0</v>
      </c>
    </row>
    <row r="16" spans="1:22" x14ac:dyDescent="0.25">
      <c r="A16" s="102" t="s">
        <v>43</v>
      </c>
      <c r="B16" s="17">
        <v>3588187</v>
      </c>
      <c r="C16">
        <v>3587970</v>
      </c>
      <c r="D16">
        <v>0</v>
      </c>
      <c r="E16">
        <v>217</v>
      </c>
      <c r="F16">
        <v>0</v>
      </c>
      <c r="G16">
        <v>0</v>
      </c>
      <c r="H16">
        <v>39374</v>
      </c>
      <c r="I16" s="43">
        <v>1.0999999999999999E-2</v>
      </c>
      <c r="J16">
        <v>39157</v>
      </c>
      <c r="K16" s="43">
        <v>1.09E-2</v>
      </c>
      <c r="L16">
        <v>3587970</v>
      </c>
      <c r="M16">
        <v>1793985</v>
      </c>
      <c r="N16">
        <v>1793985</v>
      </c>
      <c r="O16">
        <v>38432</v>
      </c>
      <c r="P16" s="43">
        <v>1.0699999999999999E-2</v>
      </c>
      <c r="Q16">
        <v>38868</v>
      </c>
      <c r="R16" s="44">
        <f t="shared" si="0"/>
        <v>1.0832866495539262</v>
      </c>
      <c r="S16">
        <v>289</v>
      </c>
      <c r="T16" s="43">
        <v>1E-4</v>
      </c>
      <c r="U16">
        <v>0</v>
      </c>
      <c r="V16" s="73">
        <v>0</v>
      </c>
    </row>
    <row r="17" spans="1:22" x14ac:dyDescent="0.25">
      <c r="A17" s="102" t="s">
        <v>45</v>
      </c>
      <c r="B17" s="17">
        <v>3174377</v>
      </c>
      <c r="C17">
        <v>3174170</v>
      </c>
      <c r="D17">
        <v>0</v>
      </c>
      <c r="E17">
        <v>207</v>
      </c>
      <c r="F17">
        <v>0</v>
      </c>
      <c r="G17">
        <v>0</v>
      </c>
      <c r="H17">
        <v>35883</v>
      </c>
      <c r="I17" s="43">
        <v>1.1299999999999999E-2</v>
      </c>
      <c r="J17">
        <v>35676</v>
      </c>
      <c r="K17" s="43">
        <v>1.12E-2</v>
      </c>
      <c r="L17">
        <v>3174170</v>
      </c>
      <c r="M17">
        <v>1587085</v>
      </c>
      <c r="N17">
        <v>1587085</v>
      </c>
      <c r="O17">
        <v>35050</v>
      </c>
      <c r="P17" s="43">
        <v>1.0999999999999999E-2</v>
      </c>
      <c r="Q17">
        <v>35434</v>
      </c>
      <c r="R17" s="44">
        <f t="shared" si="0"/>
        <v>1.1163233223173303</v>
      </c>
      <c r="S17">
        <v>242</v>
      </c>
      <c r="T17" s="43">
        <v>1E-4</v>
      </c>
      <c r="U17">
        <v>0</v>
      </c>
      <c r="V17" s="73">
        <v>0</v>
      </c>
    </row>
    <row r="18" spans="1:22" x14ac:dyDescent="0.25">
      <c r="A18" s="102" t="s">
        <v>55</v>
      </c>
      <c r="B18" s="17">
        <v>6804063</v>
      </c>
      <c r="C18">
        <v>6804048</v>
      </c>
      <c r="D18">
        <v>0</v>
      </c>
      <c r="E18">
        <v>15</v>
      </c>
      <c r="F18">
        <v>0</v>
      </c>
      <c r="G18">
        <v>0</v>
      </c>
      <c r="H18">
        <v>5477</v>
      </c>
      <c r="I18" s="43">
        <v>8.0000000000000004E-4</v>
      </c>
      <c r="J18">
        <v>5462</v>
      </c>
      <c r="K18" s="43">
        <v>8.0000000000000004E-4</v>
      </c>
      <c r="L18">
        <v>6804048</v>
      </c>
      <c r="M18">
        <v>3402024</v>
      </c>
      <c r="N18">
        <v>3402024</v>
      </c>
      <c r="O18">
        <v>5322</v>
      </c>
      <c r="P18" s="43">
        <v>8.0000000000000004E-4</v>
      </c>
      <c r="Q18">
        <v>5350</v>
      </c>
      <c r="R18" s="44">
        <f t="shared" si="0"/>
        <v>7.8629662812490439E-2</v>
      </c>
      <c r="S18">
        <v>112</v>
      </c>
      <c r="T18" s="43">
        <v>0</v>
      </c>
      <c r="U18">
        <v>0</v>
      </c>
      <c r="V18" s="73">
        <v>0</v>
      </c>
    </row>
    <row r="19" spans="1:22" x14ac:dyDescent="0.25">
      <c r="A19" s="102" t="s">
        <v>57</v>
      </c>
      <c r="B19" s="17">
        <v>6372896</v>
      </c>
      <c r="C19">
        <v>6372886</v>
      </c>
      <c r="D19">
        <v>0</v>
      </c>
      <c r="E19">
        <v>10</v>
      </c>
      <c r="F19">
        <v>0</v>
      </c>
      <c r="G19">
        <v>0</v>
      </c>
      <c r="H19">
        <v>4772</v>
      </c>
      <c r="I19" s="43">
        <v>6.9999999999999999E-4</v>
      </c>
      <c r="J19">
        <v>4762</v>
      </c>
      <c r="K19" s="43">
        <v>6.9999999999999999E-4</v>
      </c>
      <c r="L19">
        <v>6372886</v>
      </c>
      <c r="M19">
        <v>3186443</v>
      </c>
      <c r="N19">
        <v>3186443</v>
      </c>
      <c r="O19">
        <v>4642</v>
      </c>
      <c r="P19" s="43">
        <v>6.9999999999999999E-4</v>
      </c>
      <c r="Q19">
        <v>4656</v>
      </c>
      <c r="R19" s="44">
        <f t="shared" si="0"/>
        <v>7.3059521227902088E-2</v>
      </c>
      <c r="S19">
        <v>106</v>
      </c>
      <c r="T19" s="43">
        <v>0</v>
      </c>
      <c r="U19">
        <v>0</v>
      </c>
      <c r="V19" s="73">
        <v>0</v>
      </c>
    </row>
    <row r="20" spans="1:22" x14ac:dyDescent="0.25">
      <c r="A20" s="102" t="s">
        <v>59</v>
      </c>
      <c r="B20" s="17">
        <v>7278399</v>
      </c>
      <c r="C20">
        <v>7278388</v>
      </c>
      <c r="D20">
        <v>0</v>
      </c>
      <c r="E20">
        <v>11</v>
      </c>
      <c r="F20">
        <v>0</v>
      </c>
      <c r="G20">
        <v>0</v>
      </c>
      <c r="H20">
        <v>6080</v>
      </c>
      <c r="I20" s="43">
        <v>8.0000000000000004E-4</v>
      </c>
      <c r="J20">
        <v>6069</v>
      </c>
      <c r="K20" s="43">
        <v>8.0000000000000004E-4</v>
      </c>
      <c r="L20">
        <v>7278388</v>
      </c>
      <c r="M20">
        <v>3639194</v>
      </c>
      <c r="N20">
        <v>3639194</v>
      </c>
      <c r="O20">
        <v>5936</v>
      </c>
      <c r="P20" s="43">
        <v>8.0000000000000004E-4</v>
      </c>
      <c r="Q20">
        <v>5938</v>
      </c>
      <c r="R20" s="44">
        <f t="shared" si="0"/>
        <v>8.1583999094304943E-2</v>
      </c>
      <c r="S20">
        <v>131</v>
      </c>
      <c r="T20" s="43">
        <v>0</v>
      </c>
      <c r="U20">
        <v>0</v>
      </c>
      <c r="V20" s="73">
        <v>0</v>
      </c>
    </row>
    <row r="21" spans="1:22" x14ac:dyDescent="0.25">
      <c r="A21" s="102" t="s">
        <v>61</v>
      </c>
      <c r="B21" s="17">
        <v>6541666</v>
      </c>
      <c r="C21">
        <v>6541644</v>
      </c>
      <c r="D21">
        <v>0</v>
      </c>
      <c r="E21">
        <v>22</v>
      </c>
      <c r="F21">
        <v>0</v>
      </c>
      <c r="G21">
        <v>0</v>
      </c>
      <c r="H21">
        <v>5296</v>
      </c>
      <c r="I21" s="43">
        <v>8.0000000000000004E-4</v>
      </c>
      <c r="J21">
        <v>5274</v>
      </c>
      <c r="K21" s="43">
        <v>8.0000000000000004E-4</v>
      </c>
      <c r="L21">
        <v>6541644</v>
      </c>
      <c r="M21">
        <v>3270822</v>
      </c>
      <c r="N21">
        <v>3270822</v>
      </c>
      <c r="O21">
        <v>5132</v>
      </c>
      <c r="P21" s="43">
        <v>8.0000000000000004E-4</v>
      </c>
      <c r="Q21">
        <v>5152</v>
      </c>
      <c r="R21" s="44">
        <f t="shared" si="0"/>
        <v>7.8756960788450125E-2</v>
      </c>
      <c r="S21">
        <v>122</v>
      </c>
      <c r="T21" s="43">
        <v>0</v>
      </c>
      <c r="U21">
        <v>0</v>
      </c>
      <c r="V21" s="73">
        <v>0</v>
      </c>
    </row>
    <row r="22" spans="1:22" x14ac:dyDescent="0.25">
      <c r="A22" s="102" t="s">
        <v>63</v>
      </c>
      <c r="B22" s="17">
        <v>3894006</v>
      </c>
      <c r="C22">
        <v>3893314</v>
      </c>
      <c r="D22">
        <v>0</v>
      </c>
      <c r="E22">
        <v>692</v>
      </c>
      <c r="F22">
        <v>0</v>
      </c>
      <c r="G22">
        <v>0</v>
      </c>
      <c r="H22">
        <v>8417</v>
      </c>
      <c r="I22" s="43">
        <v>2.2000000000000001E-3</v>
      </c>
      <c r="J22">
        <v>7725</v>
      </c>
      <c r="K22" s="43">
        <v>2E-3</v>
      </c>
      <c r="L22">
        <v>3893314</v>
      </c>
      <c r="M22">
        <v>1946657</v>
      </c>
      <c r="N22">
        <v>1946657</v>
      </c>
      <c r="O22">
        <v>7482</v>
      </c>
      <c r="P22" s="43">
        <v>1.9E-3</v>
      </c>
      <c r="Q22">
        <v>7676</v>
      </c>
      <c r="R22" s="44">
        <f t="shared" si="0"/>
        <v>0.1971585132871379</v>
      </c>
      <c r="S22">
        <v>49</v>
      </c>
      <c r="T22" s="43">
        <v>0</v>
      </c>
      <c r="U22">
        <v>0</v>
      </c>
      <c r="V22" s="73">
        <v>0</v>
      </c>
    </row>
    <row r="23" spans="1:22" x14ac:dyDescent="0.25">
      <c r="A23" s="102" t="s">
        <v>65</v>
      </c>
      <c r="B23" s="17">
        <v>3686994</v>
      </c>
      <c r="C23">
        <v>3686344</v>
      </c>
      <c r="D23">
        <v>0</v>
      </c>
      <c r="E23">
        <v>650</v>
      </c>
      <c r="F23">
        <v>0</v>
      </c>
      <c r="G23">
        <v>0</v>
      </c>
      <c r="H23">
        <v>8005</v>
      </c>
      <c r="I23" s="43">
        <v>2.2000000000000001E-3</v>
      </c>
      <c r="J23">
        <v>7355</v>
      </c>
      <c r="K23" s="43">
        <v>2E-3</v>
      </c>
      <c r="L23">
        <v>3686344</v>
      </c>
      <c r="M23">
        <v>1843172</v>
      </c>
      <c r="N23">
        <v>1843172</v>
      </c>
      <c r="O23">
        <v>7098</v>
      </c>
      <c r="P23" s="43">
        <v>1.9E-3</v>
      </c>
      <c r="Q23">
        <v>7306</v>
      </c>
      <c r="R23" s="44">
        <f t="shared" si="0"/>
        <v>0.198190944740914</v>
      </c>
      <c r="S23">
        <v>49</v>
      </c>
      <c r="T23" s="43">
        <v>0</v>
      </c>
      <c r="U23">
        <v>0</v>
      </c>
      <c r="V23" s="73">
        <v>0</v>
      </c>
    </row>
    <row r="24" spans="1:22" x14ac:dyDescent="0.25">
      <c r="A24" s="102" t="s">
        <v>67</v>
      </c>
      <c r="B24" s="17">
        <v>4033366</v>
      </c>
      <c r="C24">
        <v>4032686</v>
      </c>
      <c r="D24">
        <v>0</v>
      </c>
      <c r="E24">
        <v>680</v>
      </c>
      <c r="F24">
        <v>0</v>
      </c>
      <c r="G24">
        <v>0</v>
      </c>
      <c r="H24">
        <v>8642</v>
      </c>
      <c r="I24" s="43">
        <v>2.0999999999999999E-3</v>
      </c>
      <c r="J24">
        <v>7962</v>
      </c>
      <c r="K24" s="43">
        <v>2E-3</v>
      </c>
      <c r="L24">
        <v>4032686</v>
      </c>
      <c r="M24">
        <v>2016343</v>
      </c>
      <c r="N24">
        <v>2016343</v>
      </c>
      <c r="O24">
        <v>7714</v>
      </c>
      <c r="P24" s="43">
        <v>1.9E-3</v>
      </c>
      <c r="Q24">
        <v>7914</v>
      </c>
      <c r="R24" s="44">
        <f t="shared" si="0"/>
        <v>0.19624637276495122</v>
      </c>
      <c r="S24">
        <v>48</v>
      </c>
      <c r="T24" s="43">
        <v>0</v>
      </c>
      <c r="U24">
        <v>0</v>
      </c>
      <c r="V24" s="73">
        <v>0</v>
      </c>
    </row>
    <row r="25" spans="1:22" x14ac:dyDescent="0.25">
      <c r="A25" s="102" t="s">
        <v>69</v>
      </c>
      <c r="B25" s="17">
        <v>3786181</v>
      </c>
      <c r="C25">
        <v>3785538</v>
      </c>
      <c r="D25">
        <v>0</v>
      </c>
      <c r="E25">
        <v>643</v>
      </c>
      <c r="F25">
        <v>0</v>
      </c>
      <c r="G25">
        <v>0</v>
      </c>
      <c r="H25">
        <v>8172</v>
      </c>
      <c r="I25" s="43">
        <v>2.2000000000000001E-3</v>
      </c>
      <c r="J25">
        <v>7529</v>
      </c>
      <c r="K25" s="43">
        <v>2E-3</v>
      </c>
      <c r="L25">
        <v>3785538</v>
      </c>
      <c r="M25">
        <v>1892769</v>
      </c>
      <c r="N25">
        <v>1892769</v>
      </c>
      <c r="O25">
        <v>7292</v>
      </c>
      <c r="P25" s="43">
        <v>1.9E-3</v>
      </c>
      <c r="Q25">
        <v>7482</v>
      </c>
      <c r="R25" s="44">
        <f t="shared" si="0"/>
        <v>0.197646939483899</v>
      </c>
      <c r="S25">
        <v>47</v>
      </c>
      <c r="T25" s="43">
        <v>0</v>
      </c>
      <c r="U25">
        <v>0</v>
      </c>
      <c r="V25" s="73">
        <v>0</v>
      </c>
    </row>
    <row r="26" spans="1:22" x14ac:dyDescent="0.25">
      <c r="A26" s="102" t="s">
        <v>71</v>
      </c>
      <c r="B26" s="17">
        <v>27884406</v>
      </c>
      <c r="C26">
        <v>27883270</v>
      </c>
      <c r="D26">
        <v>0</v>
      </c>
      <c r="E26">
        <v>1136</v>
      </c>
      <c r="F26">
        <v>0</v>
      </c>
      <c r="G26">
        <v>0</v>
      </c>
      <c r="H26">
        <v>141000</v>
      </c>
      <c r="I26" s="43">
        <v>5.1000000000000004E-3</v>
      </c>
      <c r="J26">
        <v>139864</v>
      </c>
      <c r="K26" s="43">
        <v>5.0000000000000001E-3</v>
      </c>
      <c r="L26">
        <v>27883270</v>
      </c>
      <c r="M26">
        <v>13941635</v>
      </c>
      <c r="N26">
        <v>13941635</v>
      </c>
      <c r="O26">
        <v>137714</v>
      </c>
      <c r="P26" s="43">
        <v>4.8999999999999998E-3</v>
      </c>
      <c r="Q26">
        <v>138960</v>
      </c>
      <c r="R26" s="44">
        <f t="shared" si="0"/>
        <v>0.49836335551748412</v>
      </c>
      <c r="S26">
        <v>904</v>
      </c>
      <c r="T26" s="43">
        <v>0</v>
      </c>
      <c r="U26">
        <v>0</v>
      </c>
      <c r="V26" s="73">
        <v>0</v>
      </c>
    </row>
    <row r="27" spans="1:22" x14ac:dyDescent="0.25">
      <c r="A27" s="102" t="s">
        <v>73</v>
      </c>
      <c r="B27" s="17">
        <v>26448467</v>
      </c>
      <c r="C27">
        <v>26447344</v>
      </c>
      <c r="D27">
        <v>0</v>
      </c>
      <c r="E27">
        <v>1123</v>
      </c>
      <c r="F27">
        <v>0</v>
      </c>
      <c r="G27">
        <v>0</v>
      </c>
      <c r="H27">
        <v>133074</v>
      </c>
      <c r="I27" s="43">
        <v>5.0000000000000001E-3</v>
      </c>
      <c r="J27">
        <v>131951</v>
      </c>
      <c r="K27" s="43">
        <v>5.0000000000000001E-3</v>
      </c>
      <c r="L27">
        <v>26447344</v>
      </c>
      <c r="M27">
        <v>13223672</v>
      </c>
      <c r="N27">
        <v>13223672</v>
      </c>
      <c r="O27">
        <v>129934</v>
      </c>
      <c r="P27" s="43">
        <v>4.8999999999999998E-3</v>
      </c>
      <c r="Q27">
        <v>131112</v>
      </c>
      <c r="R27" s="44">
        <f t="shared" si="0"/>
        <v>0.49574732343633454</v>
      </c>
      <c r="S27">
        <v>839</v>
      </c>
      <c r="T27" s="43">
        <v>0</v>
      </c>
      <c r="U27">
        <v>0</v>
      </c>
      <c r="V27" s="73">
        <v>0</v>
      </c>
    </row>
    <row r="28" spans="1:22" x14ac:dyDescent="0.25">
      <c r="A28" s="102" t="s">
        <v>75</v>
      </c>
      <c r="B28" s="17">
        <v>30062492</v>
      </c>
      <c r="C28">
        <v>30061198</v>
      </c>
      <c r="D28">
        <v>0</v>
      </c>
      <c r="E28">
        <v>1294</v>
      </c>
      <c r="F28">
        <v>0</v>
      </c>
      <c r="G28">
        <v>0</v>
      </c>
      <c r="H28">
        <v>150750</v>
      </c>
      <c r="I28" s="43">
        <v>5.0000000000000001E-3</v>
      </c>
      <c r="J28">
        <v>149456</v>
      </c>
      <c r="K28" s="43">
        <v>5.0000000000000001E-3</v>
      </c>
      <c r="L28">
        <v>30061198</v>
      </c>
      <c r="M28">
        <v>15030599</v>
      </c>
      <c r="N28">
        <v>15030599</v>
      </c>
      <c r="O28">
        <v>146774</v>
      </c>
      <c r="P28" s="43">
        <v>4.8999999999999998E-3</v>
      </c>
      <c r="Q28">
        <v>148368</v>
      </c>
      <c r="R28" s="44">
        <f t="shared" si="0"/>
        <v>0.49355318440735463</v>
      </c>
      <c r="S28">
        <v>1088</v>
      </c>
      <c r="T28" s="43">
        <v>0</v>
      </c>
      <c r="U28">
        <v>0</v>
      </c>
      <c r="V28" s="73">
        <v>0</v>
      </c>
    </row>
    <row r="29" spans="1:22" x14ac:dyDescent="0.25">
      <c r="A29" s="102" t="s">
        <v>77</v>
      </c>
      <c r="B29" s="17">
        <v>27118179</v>
      </c>
      <c r="C29">
        <v>27117102</v>
      </c>
      <c r="D29">
        <v>0</v>
      </c>
      <c r="E29">
        <v>1077</v>
      </c>
      <c r="F29">
        <v>0</v>
      </c>
      <c r="G29">
        <v>0</v>
      </c>
      <c r="H29">
        <v>136719</v>
      </c>
      <c r="I29" s="43">
        <v>5.0000000000000001E-3</v>
      </c>
      <c r="J29">
        <v>135642</v>
      </c>
      <c r="K29" s="43">
        <v>5.0000000000000001E-3</v>
      </c>
      <c r="L29">
        <v>27117102</v>
      </c>
      <c r="M29">
        <v>13558551</v>
      </c>
      <c r="N29">
        <v>13558551</v>
      </c>
      <c r="O29">
        <v>133508</v>
      </c>
      <c r="P29" s="43">
        <v>4.8999999999999998E-3</v>
      </c>
      <c r="Q29">
        <v>134770</v>
      </c>
      <c r="R29" s="44">
        <f t="shared" si="0"/>
        <v>0.49699263586499765</v>
      </c>
      <c r="S29">
        <v>872</v>
      </c>
      <c r="T29" s="43">
        <v>0</v>
      </c>
      <c r="U29">
        <v>0</v>
      </c>
      <c r="V29" s="73">
        <v>0</v>
      </c>
    </row>
    <row r="30" spans="1:22" x14ac:dyDescent="0.25">
      <c r="A30" s="102" t="s">
        <v>79</v>
      </c>
      <c r="B30" s="17">
        <v>5945443</v>
      </c>
      <c r="C30">
        <v>5939568</v>
      </c>
      <c r="D30">
        <v>0</v>
      </c>
      <c r="E30">
        <v>5875</v>
      </c>
      <c r="F30">
        <v>0</v>
      </c>
      <c r="G30">
        <v>0</v>
      </c>
      <c r="H30">
        <v>33195</v>
      </c>
      <c r="I30" s="43">
        <v>5.5999999999999999E-3</v>
      </c>
      <c r="J30">
        <v>27320</v>
      </c>
      <c r="K30" s="43">
        <v>4.5999999999999999E-3</v>
      </c>
      <c r="L30">
        <v>5939568</v>
      </c>
      <c r="M30">
        <v>2969784</v>
      </c>
      <c r="N30">
        <v>2969784</v>
      </c>
      <c r="O30">
        <v>26410</v>
      </c>
      <c r="P30" s="43">
        <v>4.4000000000000003E-3</v>
      </c>
      <c r="Q30">
        <v>26836</v>
      </c>
      <c r="R30" s="44">
        <f t="shared" si="0"/>
        <v>0.45181737122969212</v>
      </c>
      <c r="S30">
        <v>484</v>
      </c>
      <c r="T30" s="43">
        <v>1E-4</v>
      </c>
      <c r="U30">
        <v>0</v>
      </c>
      <c r="V30" s="73">
        <v>0</v>
      </c>
    </row>
    <row r="31" spans="1:22" x14ac:dyDescent="0.25">
      <c r="A31" s="102" t="s">
        <v>81</v>
      </c>
      <c r="B31" s="17">
        <v>5680644</v>
      </c>
      <c r="C31">
        <v>5675202</v>
      </c>
      <c r="D31">
        <v>0</v>
      </c>
      <c r="E31">
        <v>5442</v>
      </c>
      <c r="F31">
        <v>0</v>
      </c>
      <c r="G31">
        <v>0</v>
      </c>
      <c r="H31">
        <v>30756</v>
      </c>
      <c r="I31" s="43">
        <v>5.4000000000000003E-3</v>
      </c>
      <c r="J31">
        <v>25314</v>
      </c>
      <c r="K31" s="43">
        <v>4.4999999999999997E-3</v>
      </c>
      <c r="L31">
        <v>5675202</v>
      </c>
      <c r="M31">
        <v>2837601</v>
      </c>
      <c r="N31">
        <v>2837601</v>
      </c>
      <c r="O31">
        <v>24254</v>
      </c>
      <c r="P31" s="43">
        <v>4.3E-3</v>
      </c>
      <c r="Q31">
        <v>24754</v>
      </c>
      <c r="R31" s="44">
        <f t="shared" si="0"/>
        <v>0.43617830695717963</v>
      </c>
      <c r="S31">
        <v>560</v>
      </c>
      <c r="T31" s="43">
        <v>1E-4</v>
      </c>
      <c r="U31">
        <v>0</v>
      </c>
      <c r="V31" s="73">
        <v>0</v>
      </c>
    </row>
    <row r="32" spans="1:22" ht="15.75" thickBot="1" x14ac:dyDescent="0.3">
      <c r="A32" s="103" t="s">
        <v>83</v>
      </c>
      <c r="B32" s="20">
        <v>6194375</v>
      </c>
      <c r="C32" s="71">
        <v>6188168</v>
      </c>
      <c r="D32" s="71">
        <v>0</v>
      </c>
      <c r="E32" s="71">
        <v>6207</v>
      </c>
      <c r="F32" s="71">
        <v>0</v>
      </c>
      <c r="G32" s="71">
        <v>0</v>
      </c>
      <c r="H32" s="71">
        <v>34748</v>
      </c>
      <c r="I32" s="104">
        <v>5.5999999999999999E-3</v>
      </c>
      <c r="J32" s="71">
        <v>28541</v>
      </c>
      <c r="K32" s="104">
        <v>4.5999999999999999E-3</v>
      </c>
      <c r="L32" s="71">
        <v>6188168</v>
      </c>
      <c r="M32" s="71">
        <v>3094084</v>
      </c>
      <c r="N32" s="71">
        <v>3094084</v>
      </c>
      <c r="O32" s="71">
        <v>27506</v>
      </c>
      <c r="P32" s="104">
        <v>4.4000000000000003E-3</v>
      </c>
      <c r="Q32" s="71">
        <v>27954</v>
      </c>
      <c r="R32" s="70">
        <f t="shared" si="0"/>
        <v>0.45173304926433799</v>
      </c>
      <c r="S32" s="71">
        <v>587</v>
      </c>
      <c r="T32" s="104">
        <v>1E-4</v>
      </c>
      <c r="U32" s="71">
        <v>0</v>
      </c>
      <c r="V32" s="75">
        <v>0</v>
      </c>
    </row>
    <row r="33" spans="2:2" x14ac:dyDescent="0.25">
      <c r="B33" s="105"/>
    </row>
  </sheetData>
  <hyperlinks>
    <hyperlink ref="A1" r:id="rId1" display="https://www.biostars.org/p/268550/" xr:uid="{46F30B09-3B31-48A1-B004-FB356E7C4F30}"/>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B819-7913-454E-BAF4-4ACF9079A3D8}">
  <dimension ref="A1:L31"/>
  <sheetViews>
    <sheetView tabSelected="1" workbookViewId="0">
      <selection activeCell="L15" sqref="L15"/>
    </sheetView>
  </sheetViews>
  <sheetFormatPr defaultRowHeight="15" x14ac:dyDescent="0.25"/>
  <cols>
    <col min="2" max="2" width="30.85546875" customWidth="1"/>
    <col min="3" max="5" width="17" customWidth="1"/>
    <col min="6" max="6" width="28.140625" bestFit="1" customWidth="1"/>
    <col min="7" max="10" width="18.42578125" customWidth="1"/>
    <col min="12" max="12" width="27.28515625" customWidth="1"/>
  </cols>
  <sheetData>
    <row r="1" spans="1:12" s="1" customFormat="1" ht="30.75" thickBot="1" x14ac:dyDescent="0.3">
      <c r="A1" s="128" t="s">
        <v>291</v>
      </c>
      <c r="B1" s="129" t="s">
        <v>217</v>
      </c>
      <c r="C1" s="129" t="s">
        <v>218</v>
      </c>
      <c r="D1" s="129" t="s">
        <v>219</v>
      </c>
      <c r="E1" s="129" t="s">
        <v>220</v>
      </c>
      <c r="F1" s="129" t="s">
        <v>221</v>
      </c>
      <c r="G1" s="129" t="s">
        <v>222</v>
      </c>
      <c r="H1" s="129" t="s">
        <v>223</v>
      </c>
      <c r="I1" s="129" t="s">
        <v>224</v>
      </c>
      <c r="J1" s="130" t="s">
        <v>225</v>
      </c>
      <c r="K1" s="127"/>
      <c r="L1" s="127"/>
    </row>
    <row r="2" spans="1:12" x14ac:dyDescent="0.25">
      <c r="A2" s="115" t="s">
        <v>226</v>
      </c>
      <c r="B2" s="116" t="s">
        <v>227</v>
      </c>
      <c r="C2" s="117">
        <v>20</v>
      </c>
      <c r="D2" s="117">
        <v>59.96</v>
      </c>
      <c r="E2" s="117">
        <v>55</v>
      </c>
      <c r="F2" s="117" t="s">
        <v>228</v>
      </c>
      <c r="G2" s="117">
        <v>20</v>
      </c>
      <c r="H2" s="117">
        <v>60.04</v>
      </c>
      <c r="I2" s="117">
        <v>60</v>
      </c>
      <c r="J2" s="118">
        <v>152</v>
      </c>
      <c r="K2" s="114"/>
      <c r="L2" s="119" t="s">
        <v>229</v>
      </c>
    </row>
    <row r="3" spans="1:12" x14ac:dyDescent="0.25">
      <c r="A3" s="120" t="s">
        <v>226</v>
      </c>
      <c r="B3" s="114" t="s">
        <v>230</v>
      </c>
      <c r="C3" s="114">
        <v>21</v>
      </c>
      <c r="D3" s="114">
        <v>60.07</v>
      </c>
      <c r="E3" s="114">
        <v>57.14</v>
      </c>
      <c r="F3" s="114" t="s">
        <v>231</v>
      </c>
      <c r="G3" s="114">
        <v>20</v>
      </c>
      <c r="H3" s="114">
        <v>59.67</v>
      </c>
      <c r="I3" s="114">
        <v>55</v>
      </c>
      <c r="J3" s="121">
        <v>142</v>
      </c>
      <c r="K3" s="114"/>
      <c r="L3" s="122" t="s">
        <v>232</v>
      </c>
    </row>
    <row r="4" spans="1:12" x14ac:dyDescent="0.25">
      <c r="A4" s="120" t="s">
        <v>226</v>
      </c>
      <c r="B4" s="114" t="s">
        <v>233</v>
      </c>
      <c r="C4" s="114">
        <v>21</v>
      </c>
      <c r="D4" s="114">
        <v>60.2</v>
      </c>
      <c r="E4" s="114">
        <v>57.14</v>
      </c>
      <c r="F4" s="114" t="s">
        <v>234</v>
      </c>
      <c r="G4" s="114">
        <v>20</v>
      </c>
      <c r="H4" s="114">
        <v>60.55</v>
      </c>
      <c r="I4" s="114">
        <v>55</v>
      </c>
      <c r="J4" s="121">
        <v>272</v>
      </c>
      <c r="K4" s="114"/>
      <c r="L4" s="114"/>
    </row>
    <row r="5" spans="1:12" x14ac:dyDescent="0.25">
      <c r="A5" s="120" t="s">
        <v>226</v>
      </c>
      <c r="B5" s="119" t="s">
        <v>235</v>
      </c>
      <c r="C5" s="114">
        <v>21</v>
      </c>
      <c r="D5" s="114">
        <v>60.34</v>
      </c>
      <c r="E5" s="114">
        <v>52.38</v>
      </c>
      <c r="F5" s="114" t="s">
        <v>236</v>
      </c>
      <c r="G5" s="114">
        <v>20</v>
      </c>
      <c r="H5" s="114">
        <v>59.1</v>
      </c>
      <c r="I5" s="114">
        <v>55</v>
      </c>
      <c r="J5" s="121">
        <v>264</v>
      </c>
      <c r="K5" s="114"/>
      <c r="L5" s="114"/>
    </row>
    <row r="6" spans="1:12" x14ac:dyDescent="0.25">
      <c r="A6" s="120" t="s">
        <v>226</v>
      </c>
      <c r="B6" s="114" t="s">
        <v>237</v>
      </c>
      <c r="C6" s="114">
        <v>20</v>
      </c>
      <c r="D6" s="114">
        <v>58.72</v>
      </c>
      <c r="E6" s="114">
        <v>55</v>
      </c>
      <c r="F6" s="114" t="s">
        <v>238</v>
      </c>
      <c r="G6" s="114">
        <v>21</v>
      </c>
      <c r="H6" s="114">
        <v>60</v>
      </c>
      <c r="I6" s="114">
        <v>52.38</v>
      </c>
      <c r="J6" s="121">
        <v>139</v>
      </c>
      <c r="K6" s="114"/>
      <c r="L6" s="114"/>
    </row>
    <row r="7" spans="1:12" x14ac:dyDescent="0.25">
      <c r="A7" s="120" t="s">
        <v>226</v>
      </c>
      <c r="B7" s="114" t="s">
        <v>239</v>
      </c>
      <c r="C7" s="114">
        <v>20</v>
      </c>
      <c r="D7" s="114">
        <v>58.55</v>
      </c>
      <c r="E7" s="114">
        <v>50</v>
      </c>
      <c r="F7" s="114" t="s">
        <v>240</v>
      </c>
      <c r="G7" s="114">
        <v>20</v>
      </c>
      <c r="H7" s="114">
        <v>61.03</v>
      </c>
      <c r="I7" s="114">
        <v>60</v>
      </c>
      <c r="J7" s="121">
        <v>70</v>
      </c>
      <c r="K7" s="114"/>
      <c r="L7" s="114"/>
    </row>
    <row r="8" spans="1:12" x14ac:dyDescent="0.25">
      <c r="A8" s="120" t="s">
        <v>226</v>
      </c>
      <c r="B8" s="119" t="s">
        <v>241</v>
      </c>
      <c r="C8" s="114">
        <v>21</v>
      </c>
      <c r="D8" s="114">
        <v>60.97</v>
      </c>
      <c r="E8" s="114">
        <v>57.14</v>
      </c>
      <c r="F8" s="114" t="s">
        <v>242</v>
      </c>
      <c r="G8" s="114">
        <v>20</v>
      </c>
      <c r="H8" s="114">
        <v>61.06</v>
      </c>
      <c r="I8" s="114">
        <v>55</v>
      </c>
      <c r="J8" s="121">
        <v>156</v>
      </c>
      <c r="K8" s="114"/>
      <c r="L8" s="114"/>
    </row>
    <row r="9" spans="1:12" x14ac:dyDescent="0.25">
      <c r="A9" s="120" t="s">
        <v>226</v>
      </c>
      <c r="B9" s="114" t="s">
        <v>243</v>
      </c>
      <c r="C9" s="114">
        <v>20</v>
      </c>
      <c r="D9" s="114">
        <v>59.96</v>
      </c>
      <c r="E9" s="114">
        <v>55</v>
      </c>
      <c r="F9" s="114" t="s">
        <v>244</v>
      </c>
      <c r="G9" s="114">
        <v>23</v>
      </c>
      <c r="H9" s="114">
        <v>60.43</v>
      </c>
      <c r="I9" s="114">
        <v>52.17</v>
      </c>
      <c r="J9" s="121">
        <v>84</v>
      </c>
      <c r="K9" s="114"/>
      <c r="L9" s="114"/>
    </row>
    <row r="10" spans="1:12" x14ac:dyDescent="0.25">
      <c r="A10" s="120" t="s">
        <v>226</v>
      </c>
      <c r="B10" s="114" t="s">
        <v>245</v>
      </c>
      <c r="C10" s="114">
        <v>20</v>
      </c>
      <c r="D10" s="114">
        <v>57.76</v>
      </c>
      <c r="E10" s="114">
        <v>45</v>
      </c>
      <c r="F10" s="114" t="s">
        <v>246</v>
      </c>
      <c r="G10" s="114">
        <v>21</v>
      </c>
      <c r="H10" s="114">
        <v>60.27</v>
      </c>
      <c r="I10" s="114">
        <v>57.14</v>
      </c>
      <c r="J10" s="121">
        <v>129</v>
      </c>
      <c r="K10" s="114"/>
      <c r="L10" s="114"/>
    </row>
    <row r="11" spans="1:12" ht="15.75" thickBot="1" x14ac:dyDescent="0.3">
      <c r="A11" s="123" t="s">
        <v>226</v>
      </c>
      <c r="B11" s="124" t="s">
        <v>247</v>
      </c>
      <c r="C11" s="124">
        <v>20</v>
      </c>
      <c r="D11" s="124">
        <v>59.68</v>
      </c>
      <c r="E11" s="124">
        <v>55</v>
      </c>
      <c r="F11" s="124" t="s">
        <v>248</v>
      </c>
      <c r="G11" s="124">
        <v>23</v>
      </c>
      <c r="H11" s="124">
        <v>59.55</v>
      </c>
      <c r="I11" s="124">
        <v>47.83</v>
      </c>
      <c r="J11" s="125">
        <v>75</v>
      </c>
      <c r="K11" s="114"/>
      <c r="L11" s="114"/>
    </row>
    <row r="12" spans="1:12" x14ac:dyDescent="0.25">
      <c r="A12" s="115" t="s">
        <v>249</v>
      </c>
      <c r="B12" s="117" t="s">
        <v>250</v>
      </c>
      <c r="C12" s="117">
        <v>20</v>
      </c>
      <c r="D12" s="117">
        <v>59.08</v>
      </c>
      <c r="E12" s="117">
        <v>55</v>
      </c>
      <c r="F12" s="117" t="s">
        <v>251</v>
      </c>
      <c r="G12" s="117">
        <v>20</v>
      </c>
      <c r="H12" s="117">
        <v>58.95</v>
      </c>
      <c r="I12" s="117">
        <v>50</v>
      </c>
      <c r="J12" s="118">
        <v>100</v>
      </c>
      <c r="K12" s="114"/>
      <c r="L12" s="114"/>
    </row>
    <row r="13" spans="1:12" x14ac:dyDescent="0.25">
      <c r="A13" s="120" t="s">
        <v>249</v>
      </c>
      <c r="B13" s="114" t="s">
        <v>252</v>
      </c>
      <c r="C13" s="114">
        <v>20</v>
      </c>
      <c r="D13" s="114">
        <v>59.15</v>
      </c>
      <c r="E13" s="114">
        <v>50</v>
      </c>
      <c r="F13" s="119" t="s">
        <v>253</v>
      </c>
      <c r="G13" s="114">
        <v>20</v>
      </c>
      <c r="H13" s="114">
        <v>58.81</v>
      </c>
      <c r="I13" s="114">
        <v>55</v>
      </c>
      <c r="J13" s="121">
        <v>99</v>
      </c>
      <c r="K13" s="114"/>
      <c r="L13" s="114"/>
    </row>
    <row r="14" spans="1:12" x14ac:dyDescent="0.25">
      <c r="A14" s="120" t="s">
        <v>249</v>
      </c>
      <c r="B14" s="114" t="s">
        <v>254</v>
      </c>
      <c r="C14" s="114">
        <v>20</v>
      </c>
      <c r="D14" s="114">
        <v>59.52</v>
      </c>
      <c r="E14" s="114">
        <v>55</v>
      </c>
      <c r="F14" s="114" t="s">
        <v>255</v>
      </c>
      <c r="G14" s="114">
        <v>20</v>
      </c>
      <c r="H14" s="114">
        <v>59.08</v>
      </c>
      <c r="I14" s="114">
        <v>55</v>
      </c>
      <c r="J14" s="121">
        <v>109</v>
      </c>
      <c r="K14" s="114"/>
      <c r="L14" s="114"/>
    </row>
    <row r="15" spans="1:12" x14ac:dyDescent="0.25">
      <c r="A15" s="120" t="s">
        <v>249</v>
      </c>
      <c r="B15" s="114" t="s">
        <v>256</v>
      </c>
      <c r="C15" s="114">
        <v>20</v>
      </c>
      <c r="D15" s="114">
        <v>58.39</v>
      </c>
      <c r="E15" s="114">
        <v>55</v>
      </c>
      <c r="F15" s="114" t="s">
        <v>257</v>
      </c>
      <c r="G15" s="114">
        <v>20</v>
      </c>
      <c r="H15" s="114">
        <v>59.15</v>
      </c>
      <c r="I15" s="114">
        <v>50</v>
      </c>
      <c r="J15" s="121">
        <v>116</v>
      </c>
      <c r="K15" s="114"/>
      <c r="L15" s="114"/>
    </row>
    <row r="16" spans="1:12" x14ac:dyDescent="0.25">
      <c r="A16" s="120" t="s">
        <v>249</v>
      </c>
      <c r="B16" s="114" t="s">
        <v>258</v>
      </c>
      <c r="C16" s="114">
        <v>20</v>
      </c>
      <c r="D16" s="114">
        <v>59.15</v>
      </c>
      <c r="E16" s="114">
        <v>55</v>
      </c>
      <c r="F16" s="114" t="s">
        <v>259</v>
      </c>
      <c r="G16" s="114">
        <v>20</v>
      </c>
      <c r="H16" s="114">
        <v>58.28</v>
      </c>
      <c r="I16" s="114">
        <v>55</v>
      </c>
      <c r="J16" s="121">
        <v>103</v>
      </c>
      <c r="K16" s="114"/>
      <c r="L16" s="114"/>
    </row>
    <row r="17" spans="1:12" x14ac:dyDescent="0.25">
      <c r="A17" s="120" t="s">
        <v>249</v>
      </c>
      <c r="B17" s="114" t="s">
        <v>260</v>
      </c>
      <c r="C17" s="114">
        <v>20</v>
      </c>
      <c r="D17" s="114">
        <v>58.27</v>
      </c>
      <c r="E17" s="114">
        <v>55</v>
      </c>
      <c r="F17" s="114" t="s">
        <v>261</v>
      </c>
      <c r="G17" s="114">
        <v>20</v>
      </c>
      <c r="H17" s="114">
        <v>58.69</v>
      </c>
      <c r="I17" s="114">
        <v>50</v>
      </c>
      <c r="J17" s="121">
        <v>118</v>
      </c>
      <c r="K17" s="114"/>
      <c r="L17" s="114"/>
    </row>
    <row r="18" spans="1:12" x14ac:dyDescent="0.25">
      <c r="A18" s="120" t="s">
        <v>249</v>
      </c>
      <c r="B18" s="114" t="s">
        <v>262</v>
      </c>
      <c r="C18" s="114">
        <v>20</v>
      </c>
      <c r="D18" s="114">
        <v>59.81</v>
      </c>
      <c r="E18" s="114">
        <v>55</v>
      </c>
      <c r="F18" s="114" t="s">
        <v>263</v>
      </c>
      <c r="G18" s="114">
        <v>20</v>
      </c>
      <c r="H18" s="114">
        <v>58.69</v>
      </c>
      <c r="I18" s="114">
        <v>50</v>
      </c>
      <c r="J18" s="121">
        <v>108</v>
      </c>
      <c r="K18" s="114"/>
      <c r="L18" s="114"/>
    </row>
    <row r="19" spans="1:12" x14ac:dyDescent="0.25">
      <c r="A19" s="120" t="s">
        <v>249</v>
      </c>
      <c r="B19" s="114" t="s">
        <v>264</v>
      </c>
      <c r="C19" s="114">
        <v>21</v>
      </c>
      <c r="D19" s="114">
        <v>59.02</v>
      </c>
      <c r="E19" s="114">
        <v>47.62</v>
      </c>
      <c r="F19" s="114" t="s">
        <v>265</v>
      </c>
      <c r="G19" s="114">
        <v>20</v>
      </c>
      <c r="H19" s="114">
        <v>58.8</v>
      </c>
      <c r="I19" s="114">
        <v>55</v>
      </c>
      <c r="J19" s="121">
        <v>85</v>
      </c>
      <c r="K19" s="114"/>
      <c r="L19" s="114"/>
    </row>
    <row r="20" spans="1:12" x14ac:dyDescent="0.25">
      <c r="A20" s="120" t="s">
        <v>249</v>
      </c>
      <c r="B20" s="114" t="s">
        <v>266</v>
      </c>
      <c r="C20" s="114">
        <v>20</v>
      </c>
      <c r="D20" s="114">
        <v>58.8</v>
      </c>
      <c r="E20" s="114">
        <v>55</v>
      </c>
      <c r="F20" s="114" t="s">
        <v>267</v>
      </c>
      <c r="G20" s="114">
        <v>20</v>
      </c>
      <c r="H20" s="114">
        <v>57.91</v>
      </c>
      <c r="I20" s="114">
        <v>50</v>
      </c>
      <c r="J20" s="121">
        <v>98</v>
      </c>
      <c r="K20" s="114"/>
      <c r="L20" s="114"/>
    </row>
    <row r="21" spans="1:12" ht="15.75" thickBot="1" x14ac:dyDescent="0.3">
      <c r="A21" s="123" t="s">
        <v>249</v>
      </c>
      <c r="B21" s="124" t="s">
        <v>268</v>
      </c>
      <c r="C21" s="124">
        <v>20</v>
      </c>
      <c r="D21" s="124">
        <v>58.69</v>
      </c>
      <c r="E21" s="124">
        <v>50</v>
      </c>
      <c r="F21" s="126" t="s">
        <v>269</v>
      </c>
      <c r="G21" s="124">
        <v>19</v>
      </c>
      <c r="H21" s="124">
        <v>59.02</v>
      </c>
      <c r="I21" s="124">
        <v>57.89</v>
      </c>
      <c r="J21" s="125">
        <v>105</v>
      </c>
      <c r="K21" s="114"/>
      <c r="L21" s="114"/>
    </row>
    <row r="22" spans="1:12" x14ac:dyDescent="0.25">
      <c r="A22" s="120" t="s">
        <v>270</v>
      </c>
      <c r="B22" s="117" t="s">
        <v>271</v>
      </c>
      <c r="C22" s="117">
        <v>20</v>
      </c>
      <c r="D22" s="117">
        <v>58.93</v>
      </c>
      <c r="E22" s="117">
        <v>50</v>
      </c>
      <c r="F22" s="117" t="s">
        <v>272</v>
      </c>
      <c r="G22" s="117">
        <v>20</v>
      </c>
      <c r="H22" s="117">
        <v>59.31</v>
      </c>
      <c r="I22" s="117">
        <v>50</v>
      </c>
      <c r="J22" s="118">
        <v>97</v>
      </c>
      <c r="K22" s="114"/>
      <c r="L22" s="114"/>
    </row>
    <row r="23" spans="1:12" x14ac:dyDescent="0.25">
      <c r="A23" s="120" t="s">
        <v>270</v>
      </c>
      <c r="B23" s="114" t="s">
        <v>273</v>
      </c>
      <c r="C23" s="114">
        <v>20</v>
      </c>
      <c r="D23" s="114">
        <v>58.76</v>
      </c>
      <c r="E23" s="114">
        <v>55</v>
      </c>
      <c r="F23" s="114" t="s">
        <v>274</v>
      </c>
      <c r="G23" s="114">
        <v>20</v>
      </c>
      <c r="H23" s="114">
        <v>58.63</v>
      </c>
      <c r="I23" s="114">
        <v>55</v>
      </c>
      <c r="J23" s="121">
        <v>80</v>
      </c>
      <c r="K23" s="114"/>
      <c r="L23" s="114"/>
    </row>
    <row r="24" spans="1:12" x14ac:dyDescent="0.25">
      <c r="A24" s="120" t="s">
        <v>270</v>
      </c>
      <c r="B24" s="114" t="s">
        <v>275</v>
      </c>
      <c r="C24" s="114">
        <v>20</v>
      </c>
      <c r="D24" s="114">
        <v>59.75</v>
      </c>
      <c r="E24" s="114">
        <v>55</v>
      </c>
      <c r="F24" s="114" t="s">
        <v>276</v>
      </c>
      <c r="G24" s="114">
        <v>20</v>
      </c>
      <c r="H24" s="114">
        <v>58.63</v>
      </c>
      <c r="I24" s="114">
        <v>50</v>
      </c>
      <c r="J24" s="121">
        <v>96</v>
      </c>
      <c r="K24" s="114"/>
      <c r="L24" s="114"/>
    </row>
    <row r="25" spans="1:12" x14ac:dyDescent="0.25">
      <c r="A25" s="120" t="s">
        <v>270</v>
      </c>
      <c r="B25" s="114" t="s">
        <v>277</v>
      </c>
      <c r="C25" s="114">
        <v>20</v>
      </c>
      <c r="D25" s="114">
        <v>59.16</v>
      </c>
      <c r="E25" s="114">
        <v>50</v>
      </c>
      <c r="F25" s="114" t="s">
        <v>278</v>
      </c>
      <c r="G25" s="114">
        <v>20</v>
      </c>
      <c r="H25" s="114">
        <v>60.11</v>
      </c>
      <c r="I25" s="114">
        <v>55</v>
      </c>
      <c r="J25" s="121">
        <v>83</v>
      </c>
      <c r="K25" s="114"/>
      <c r="L25" s="114"/>
    </row>
    <row r="26" spans="1:12" x14ac:dyDescent="0.25">
      <c r="A26" s="120" t="s">
        <v>270</v>
      </c>
      <c r="B26" s="114" t="s">
        <v>279</v>
      </c>
      <c r="C26" s="114">
        <v>20</v>
      </c>
      <c r="D26" s="114">
        <v>58.76</v>
      </c>
      <c r="E26" s="114">
        <v>55</v>
      </c>
      <c r="F26" s="114" t="s">
        <v>280</v>
      </c>
      <c r="G26" s="114">
        <v>20</v>
      </c>
      <c r="H26" s="114">
        <v>60.11</v>
      </c>
      <c r="I26" s="114">
        <v>55</v>
      </c>
      <c r="J26" s="121">
        <v>81</v>
      </c>
      <c r="K26" s="114"/>
      <c r="L26" s="114"/>
    </row>
    <row r="27" spans="1:12" x14ac:dyDescent="0.25">
      <c r="A27" s="120" t="s">
        <v>270</v>
      </c>
      <c r="B27" s="114" t="s">
        <v>281</v>
      </c>
      <c r="C27" s="114">
        <v>20</v>
      </c>
      <c r="D27" s="114">
        <v>59.75</v>
      </c>
      <c r="E27" s="114">
        <v>55</v>
      </c>
      <c r="F27" s="114" t="s">
        <v>282</v>
      </c>
      <c r="G27" s="114">
        <v>20</v>
      </c>
      <c r="H27" s="114">
        <v>57.96</v>
      </c>
      <c r="I27" s="114">
        <v>55</v>
      </c>
      <c r="J27" s="121">
        <v>96</v>
      </c>
      <c r="K27" s="114"/>
      <c r="L27" s="114"/>
    </row>
    <row r="28" spans="1:12" x14ac:dyDescent="0.25">
      <c r="A28" s="120" t="s">
        <v>270</v>
      </c>
      <c r="B28" s="114" t="s">
        <v>283</v>
      </c>
      <c r="C28" s="114">
        <v>20</v>
      </c>
      <c r="D28" s="114">
        <v>58.39</v>
      </c>
      <c r="E28" s="114">
        <v>50</v>
      </c>
      <c r="F28" s="114" t="s">
        <v>284</v>
      </c>
      <c r="G28" s="114">
        <v>20</v>
      </c>
      <c r="H28" s="114">
        <v>60.25</v>
      </c>
      <c r="I28" s="114">
        <v>55</v>
      </c>
      <c r="J28" s="121">
        <v>88</v>
      </c>
      <c r="K28" s="114"/>
      <c r="L28" s="114"/>
    </row>
    <row r="29" spans="1:12" x14ac:dyDescent="0.25">
      <c r="A29" s="120" t="s">
        <v>270</v>
      </c>
      <c r="B29" s="122" t="s">
        <v>285</v>
      </c>
      <c r="C29" s="114">
        <v>20</v>
      </c>
      <c r="D29" s="114">
        <v>57.26</v>
      </c>
      <c r="E29" s="114">
        <v>45</v>
      </c>
      <c r="F29" s="114" t="s">
        <v>286</v>
      </c>
      <c r="G29" s="114">
        <v>20</v>
      </c>
      <c r="H29" s="114">
        <v>59.16</v>
      </c>
      <c r="I29" s="114">
        <v>50</v>
      </c>
      <c r="J29" s="121">
        <v>97</v>
      </c>
      <c r="K29" s="114"/>
      <c r="L29" s="114"/>
    </row>
    <row r="30" spans="1:12" x14ac:dyDescent="0.25">
      <c r="A30" s="120" t="s">
        <v>270</v>
      </c>
      <c r="B30" s="114" t="s">
        <v>287</v>
      </c>
      <c r="C30" s="114">
        <v>20</v>
      </c>
      <c r="D30" s="114">
        <v>58.06</v>
      </c>
      <c r="E30" s="114">
        <v>50</v>
      </c>
      <c r="F30" s="114" t="s">
        <v>288</v>
      </c>
      <c r="G30" s="114">
        <v>20</v>
      </c>
      <c r="H30" s="114">
        <v>57.96</v>
      </c>
      <c r="I30" s="114">
        <v>55</v>
      </c>
      <c r="J30" s="121">
        <v>93</v>
      </c>
      <c r="K30" s="114"/>
      <c r="L30" s="114"/>
    </row>
    <row r="31" spans="1:12" ht="15.75" thickBot="1" x14ac:dyDescent="0.3">
      <c r="A31" s="123" t="s">
        <v>270</v>
      </c>
      <c r="B31" s="124" t="s">
        <v>289</v>
      </c>
      <c r="C31" s="124">
        <v>20</v>
      </c>
      <c r="D31" s="124">
        <v>57.98</v>
      </c>
      <c r="E31" s="124">
        <v>55</v>
      </c>
      <c r="F31" s="124" t="s">
        <v>290</v>
      </c>
      <c r="G31" s="124">
        <v>19</v>
      </c>
      <c r="H31" s="124">
        <v>58.84</v>
      </c>
      <c r="I31" s="124">
        <v>52.63</v>
      </c>
      <c r="J31" s="125">
        <v>93</v>
      </c>
      <c r="K31" s="114"/>
      <c r="L31" s="1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combined_results</vt:lpstr>
      <vt:lpstr>00_sample_details</vt:lpstr>
      <vt:lpstr>01_fastqc</vt:lpstr>
      <vt:lpstr>02_fastp</vt:lpstr>
      <vt:lpstr>03_mtgrasp</vt:lpstr>
      <vt:lpstr>04_mtDNA_depth</vt:lpstr>
      <vt:lpstr>05_mapping</vt:lpstr>
      <vt:lpstr>06_statflag</vt:lpstr>
      <vt:lpstr>07_unikseq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Villeneuve,Karine (ECCC)</dc:creator>
  <cp:lastModifiedBy>Villeneuve,Karine (ECCC)</cp:lastModifiedBy>
  <dcterms:created xsi:type="dcterms:W3CDTF">2025-01-14T12:45:57Z</dcterms:created>
  <dcterms:modified xsi:type="dcterms:W3CDTF">2025-01-17T20:01:41Z</dcterms:modified>
</cp:coreProperties>
</file>