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anner\Desktop\Git\proptest\"/>
    </mc:Choice>
  </mc:AlternateContent>
  <bookViews>
    <workbookView xWindow="0" yWindow="0" windowWidth="28800" windowHeight="12435" activeTab="3"/>
  </bookViews>
  <sheets>
    <sheet name="Modelo Matematico" sheetId="1" r:id="rId1"/>
    <sheet name="Graficas #Muertes" sheetId="2" r:id="rId2"/>
    <sheet name="PercentChangeOverall" sheetId="3" r:id="rId3"/>
    <sheet name="PercentChangeMSM&amp;IDU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4" i="4"/>
  <c r="E4" i="3" l="1"/>
  <c r="E5" i="3"/>
  <c r="E6" i="3"/>
  <c r="E7" i="3"/>
  <c r="E8" i="3"/>
  <c r="E9" i="3"/>
  <c r="E10" i="3"/>
  <c r="E11" i="3"/>
  <c r="E12" i="3"/>
  <c r="E13" i="3"/>
  <c r="E3" i="3"/>
  <c r="D4" i="3"/>
  <c r="D5" i="3"/>
  <c r="D6" i="3"/>
  <c r="D7" i="3"/>
  <c r="D8" i="3"/>
  <c r="D9" i="3"/>
  <c r="D10" i="3"/>
  <c r="D11" i="3"/>
  <c r="D12" i="3"/>
  <c r="D13" i="3"/>
  <c r="D3" i="3"/>
  <c r="C4" i="3"/>
  <c r="C5" i="3"/>
  <c r="C6" i="3"/>
  <c r="C7" i="3"/>
  <c r="C8" i="3"/>
  <c r="C9" i="3"/>
  <c r="C10" i="3"/>
  <c r="C11" i="3"/>
  <c r="C12" i="3"/>
  <c r="C13" i="3"/>
  <c r="C3" i="3"/>
  <c r="D22" i="1" l="1"/>
  <c r="F60" i="1" l="1"/>
  <c r="H60" i="1"/>
  <c r="J60" i="1"/>
  <c r="L60" i="1"/>
  <c r="N60" i="1"/>
  <c r="P60" i="1"/>
  <c r="R60" i="1"/>
  <c r="T60" i="1"/>
  <c r="V60" i="1"/>
  <c r="X60" i="1"/>
  <c r="P59" i="1"/>
  <c r="F59" i="1"/>
  <c r="H59" i="1"/>
  <c r="J59" i="1"/>
  <c r="L59" i="1"/>
  <c r="N59" i="1"/>
  <c r="R59" i="1"/>
  <c r="T59" i="1"/>
  <c r="V59" i="1"/>
  <c r="X59" i="1"/>
  <c r="D60" i="1"/>
  <c r="D59" i="1"/>
  <c r="F41" i="1"/>
  <c r="H41" i="1"/>
  <c r="J41" i="1"/>
  <c r="L41" i="1"/>
  <c r="N41" i="1"/>
  <c r="P41" i="1"/>
  <c r="R41" i="1"/>
  <c r="T41" i="1"/>
  <c r="V41" i="1"/>
  <c r="X41" i="1"/>
  <c r="D41" i="1"/>
  <c r="J22" i="1"/>
  <c r="L22" i="1"/>
  <c r="N22" i="1"/>
  <c r="P22" i="1"/>
  <c r="R22" i="1"/>
  <c r="T22" i="1"/>
  <c r="V22" i="1"/>
  <c r="X22" i="1"/>
  <c r="H22" i="1"/>
  <c r="F22" i="1"/>
  <c r="C53" i="2" l="1"/>
  <c r="C54" i="2"/>
  <c r="C64" i="2" s="1"/>
  <c r="C55" i="2"/>
  <c r="C56" i="2"/>
  <c r="C57" i="2"/>
  <c r="C58" i="2"/>
  <c r="C59" i="2"/>
  <c r="C60" i="2"/>
  <c r="C61" i="2"/>
  <c r="C62" i="2"/>
  <c r="C63" i="2"/>
  <c r="C52" i="2"/>
  <c r="C37" i="2"/>
  <c r="C38" i="2"/>
  <c r="C39" i="2"/>
  <c r="C40" i="2"/>
  <c r="C41" i="2"/>
  <c r="C42" i="2"/>
  <c r="C43" i="2"/>
  <c r="C44" i="2"/>
  <c r="C45" i="2"/>
  <c r="C46" i="2"/>
  <c r="C47" i="2"/>
  <c r="C36" i="2"/>
  <c r="C21" i="2"/>
  <c r="C22" i="2"/>
  <c r="C23" i="2"/>
  <c r="C24" i="2"/>
  <c r="C25" i="2"/>
  <c r="C26" i="2"/>
  <c r="C27" i="2"/>
  <c r="C28" i="2"/>
  <c r="C29" i="2"/>
  <c r="C30" i="2"/>
  <c r="C31" i="2"/>
  <c r="C20" i="2"/>
  <c r="B64" i="2"/>
  <c r="B48" i="2" l="1"/>
  <c r="B32" i="2"/>
  <c r="B15" i="2"/>
  <c r="C9" i="2" l="1"/>
  <c r="C6" i="2"/>
  <c r="C10" i="2"/>
  <c r="C14" i="2"/>
  <c r="C7" i="2"/>
  <c r="C11" i="2"/>
  <c r="C3" i="2"/>
  <c r="C4" i="2"/>
  <c r="C8" i="2"/>
  <c r="C12" i="2"/>
  <c r="C5" i="2"/>
  <c r="C13" i="2"/>
  <c r="H68" i="1"/>
  <c r="N66" i="1"/>
  <c r="V66" i="1"/>
  <c r="H64" i="1"/>
  <c r="J64" i="1"/>
  <c r="J68" i="1" s="1"/>
  <c r="L64" i="1"/>
  <c r="L68" i="1" s="1"/>
  <c r="N62" i="1"/>
  <c r="P62" i="1"/>
  <c r="P66" i="1" s="1"/>
  <c r="R64" i="1"/>
  <c r="R68" i="1" s="1"/>
  <c r="T64" i="1"/>
  <c r="T68" i="1" s="1"/>
  <c r="V62" i="1"/>
  <c r="X64" i="1"/>
  <c r="X68" i="1" s="1"/>
  <c r="F62" i="1"/>
  <c r="F66" i="1" s="1"/>
  <c r="H61" i="1"/>
  <c r="H65" i="1" s="1"/>
  <c r="J63" i="1"/>
  <c r="J67" i="1" s="1"/>
  <c r="L61" i="1"/>
  <c r="L65" i="1" s="1"/>
  <c r="N61" i="1"/>
  <c r="N65" i="1" s="1"/>
  <c r="P61" i="1"/>
  <c r="P65" i="1" s="1"/>
  <c r="R63" i="1"/>
  <c r="R67" i="1" s="1"/>
  <c r="T61" i="1"/>
  <c r="T65" i="1" s="1"/>
  <c r="V61" i="1"/>
  <c r="V65" i="1" s="1"/>
  <c r="X61" i="1"/>
  <c r="X65" i="1" s="1"/>
  <c r="F63" i="1"/>
  <c r="F67" i="1" s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C48" i="2" l="1"/>
  <c r="C32" i="2"/>
  <c r="C15" i="2"/>
  <c r="P63" i="1"/>
  <c r="P67" i="1" s="1"/>
  <c r="H63" i="1"/>
  <c r="H67" i="1" s="1"/>
  <c r="T62" i="1"/>
  <c r="T66" i="1" s="1"/>
  <c r="X63" i="1"/>
  <c r="X67" i="1" s="1"/>
  <c r="L62" i="1"/>
  <c r="L66" i="1" s="1"/>
  <c r="F64" i="1"/>
  <c r="F68" i="1" s="1"/>
  <c r="J61" i="1"/>
  <c r="J65" i="1" s="1"/>
  <c r="R62" i="1"/>
  <c r="R66" i="1" s="1"/>
  <c r="P64" i="1"/>
  <c r="P68" i="1" s="1"/>
  <c r="V63" i="1"/>
  <c r="V67" i="1" s="1"/>
  <c r="N63" i="1"/>
  <c r="N67" i="1" s="1"/>
  <c r="X62" i="1"/>
  <c r="X66" i="1" s="1"/>
  <c r="H62" i="1"/>
  <c r="H66" i="1" s="1"/>
  <c r="V64" i="1"/>
  <c r="V68" i="1" s="1"/>
  <c r="N64" i="1"/>
  <c r="N68" i="1" s="1"/>
  <c r="R61" i="1"/>
  <c r="R65" i="1" s="1"/>
  <c r="J62" i="1"/>
  <c r="J66" i="1" s="1"/>
  <c r="F61" i="1"/>
  <c r="F65" i="1" s="1"/>
  <c r="T63" i="1"/>
  <c r="T67" i="1" s="1"/>
  <c r="L63" i="1"/>
  <c r="L67" i="1" s="1"/>
  <c r="F43" i="1"/>
  <c r="F45" i="1" s="1"/>
  <c r="F42" i="1"/>
  <c r="F44" i="1" s="1"/>
  <c r="P42" i="1"/>
  <c r="P44" i="1" s="1"/>
  <c r="X43" i="1"/>
  <c r="X45" i="1" s="1"/>
  <c r="R42" i="1"/>
  <c r="R44" i="1" s="1"/>
  <c r="L42" i="1"/>
  <c r="L44" i="1" s="1"/>
  <c r="T42" i="1"/>
  <c r="T44" i="1" s="1"/>
  <c r="H42" i="1"/>
  <c r="H44" i="1" s="1"/>
  <c r="J42" i="1"/>
  <c r="J44" i="1" s="1"/>
  <c r="F23" i="1"/>
  <c r="F25" i="1" s="1"/>
  <c r="X23" i="1"/>
  <c r="X25" i="1" s="1"/>
  <c r="H23" i="1"/>
  <c r="H25" i="1" s="1"/>
  <c r="J24" i="1"/>
  <c r="J26" i="1" s="1"/>
  <c r="L24" i="1"/>
  <c r="L26" i="1" s="1"/>
  <c r="N23" i="1"/>
  <c r="N25" i="1" s="1"/>
  <c r="P23" i="1"/>
  <c r="P25" i="1" s="1"/>
  <c r="R24" i="1"/>
  <c r="R26" i="1" s="1"/>
  <c r="T24" i="1"/>
  <c r="T26" i="1" s="1"/>
  <c r="V23" i="1"/>
  <c r="V25" i="1" s="1"/>
  <c r="X42" i="1" l="1"/>
  <c r="X44" i="1" s="1"/>
  <c r="P43" i="1"/>
  <c r="P45" i="1" s="1"/>
  <c r="N24" i="1"/>
  <c r="N26" i="1" s="1"/>
  <c r="R23" i="1"/>
  <c r="R25" i="1" s="1"/>
  <c r="J23" i="1"/>
  <c r="J25" i="1" s="1"/>
  <c r="V24" i="1"/>
  <c r="V26" i="1" s="1"/>
  <c r="T43" i="1"/>
  <c r="T45" i="1" s="1"/>
  <c r="F24" i="1"/>
  <c r="F26" i="1" s="1"/>
  <c r="T23" i="1"/>
  <c r="T25" i="1" s="1"/>
  <c r="L23" i="1"/>
  <c r="L25" i="1" s="1"/>
  <c r="X24" i="1"/>
  <c r="X26" i="1" s="1"/>
  <c r="P24" i="1"/>
  <c r="P26" i="1" s="1"/>
  <c r="H24" i="1"/>
  <c r="H26" i="1" s="1"/>
  <c r="V42" i="1"/>
  <c r="V44" i="1" s="1"/>
  <c r="V43" i="1"/>
  <c r="V45" i="1" s="1"/>
  <c r="N42" i="1"/>
  <c r="N44" i="1" s="1"/>
  <c r="N43" i="1"/>
  <c r="N45" i="1" s="1"/>
  <c r="R43" i="1"/>
  <c r="R45" i="1" s="1"/>
  <c r="H43" i="1"/>
  <c r="H45" i="1" s="1"/>
  <c r="J43" i="1"/>
  <c r="J45" i="1" s="1"/>
  <c r="L43" i="1"/>
  <c r="L45" i="1" s="1"/>
</calcChain>
</file>

<file path=xl/sharedStrings.xml><?xml version="1.0" encoding="utf-8"?>
<sst xmlns="http://schemas.openxmlformats.org/spreadsheetml/2006/main" count="214" uniqueCount="58">
  <si>
    <t>Transmission category</t>
  </si>
  <si>
    <t>Year of death</t>
  </si>
  <si>
    <t>Total Frequency</t>
  </si>
  <si>
    <t>No.</t>
  </si>
  <si>
    <t>%</t>
  </si>
  <si>
    <t>N</t>
  </si>
  <si>
    <t xml:space="preserve">MSM </t>
  </si>
  <si>
    <t xml:space="preserve">UDI </t>
  </si>
  <si>
    <t xml:space="preserve">MSM &amp; IDU </t>
  </si>
  <si>
    <t xml:space="preserve">HEMOPHILIA </t>
  </si>
  <si>
    <t xml:space="preserve">HETEROSEXUAL CONTACT </t>
  </si>
  <si>
    <t xml:space="preserve">TRANSFUSSION </t>
  </si>
  <si>
    <t>PERINATAL EXPOSURE W HIV INFECTION &gt;=13 YEARS</t>
  </si>
  <si>
    <t xml:space="preserve">ADULT NIR </t>
  </si>
  <si>
    <t xml:space="preserve">ADULT NRR </t>
  </si>
  <si>
    <t xml:space="preserve">HEMOPHILIA PEDIATRIC </t>
  </si>
  <si>
    <t xml:space="preserve">PERINATAL EXPOSURE </t>
  </si>
  <si>
    <t xml:space="preserve">TRANSFUSION PEDIATRIC </t>
  </si>
  <si>
    <t>CHILD NIR</t>
  </si>
  <si>
    <t>CHILD NRR</t>
  </si>
  <si>
    <t>Total</t>
  </si>
  <si>
    <t>Diferencia absoluta</t>
  </si>
  <si>
    <t>Calculo  para MSN y IDU</t>
  </si>
  <si>
    <t>Calculo de Diferencia absoluta "Overall"</t>
  </si>
  <si>
    <t>NOTA: La prediccion negativa es el valor que se esperaria del año "x" si se le resta la diferencia absoluta (calculada utilizando los años "x-1" y "x-2") al año x-1.</t>
  </si>
  <si>
    <t xml:space="preserve"> La prediccion positiva es lo mismo pero sumando.</t>
  </si>
  <si>
    <t>Prediccion -</t>
  </si>
  <si>
    <t>Prediccion +</t>
  </si>
  <si>
    <t>Calculo  para MSN y IDU (por separado)</t>
  </si>
  <si>
    <t>Diferencia absoluta (MSM)</t>
  </si>
  <si>
    <t>Diferencia absoluta (IDU)</t>
  </si>
  <si>
    <t>Prediccion - (MSM)</t>
  </si>
  <si>
    <t>Prediccion - (IDU)</t>
  </si>
  <si>
    <t>Prediccion + (MSM)</t>
  </si>
  <si>
    <t>Prediccion + (IDU)</t>
  </si>
  <si>
    <t>% Discrepancia +</t>
  </si>
  <si>
    <t>% Discrepancia - (MSM)</t>
  </si>
  <si>
    <t>% Discrepancia - (IDU)</t>
  </si>
  <si>
    <t>% Discrepancia + (MSM)</t>
  </si>
  <si>
    <t>% Discrepancia + (IDU)</t>
  </si>
  <si>
    <t xml:space="preserve">% Discrepancia - </t>
  </si>
  <si>
    <t>% de discrepancia indica cuan diferente es el valor predictivo vs el valor real para "x" año.</t>
  </si>
  <si>
    <t>Year</t>
  </si>
  <si>
    <t>Deaths</t>
  </si>
  <si>
    <t>MSM</t>
  </si>
  <si>
    <t>IDU</t>
  </si>
  <si>
    <t>Overall</t>
  </si>
  <si>
    <t>Rate</t>
  </si>
  <si>
    <t>Death</t>
  </si>
  <si>
    <t>HET</t>
  </si>
  <si>
    <t>Percent Change</t>
  </si>
  <si>
    <t>Mode of Transmission</t>
  </si>
  <si>
    <t>Num. deahs year x-1</t>
  </si>
  <si>
    <t>Absolute differences</t>
  </si>
  <si>
    <t>year</t>
  </si>
  <si>
    <t>new.cases</t>
  </si>
  <si>
    <t>New Cases of HIV by MSM &amp; IDU</t>
  </si>
  <si>
    <t>Number of Deaths of HIV by MSM &amp; 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</si>
</sst>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/>
      <top style="thick">
        <color rgb="FF666666"/>
      </top>
      <bottom style="medium">
        <color rgb="FF999999"/>
      </bottom>
      <diagonal/>
    </border>
    <border>
      <left/>
      <right style="medium">
        <color rgb="FF999999"/>
      </right>
      <top style="thick">
        <color rgb="FF666666"/>
      </top>
      <bottom style="medium">
        <color rgb="FF99999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10" applyNumberFormat="0" applyFill="0" applyAlignment="0" applyProtection="0"/>
  </cellStyleXfs>
  <cellXfs count="44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10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/>
    <xf numFmtId="0" fontId="7" fillId="0" borderId="0" xfId="0" applyFont="1"/>
    <xf numFmtId="0" fontId="8" fillId="0" borderId="0" xfId="0" applyFont="1"/>
    <xf numFmtId="10" fontId="5" fillId="0" borderId="10" xfId="2" applyNumberFormat="1" applyFill="1" applyAlignment="1">
      <alignment vertical="center" wrapText="1"/>
    </xf>
    <xf numFmtId="10" fontId="5" fillId="0" borderId="10" xfId="2" applyNumberFormat="1"/>
    <xf numFmtId="1" fontId="5" fillId="0" borderId="10" xfId="2" applyNumberFormat="1"/>
    <xf numFmtId="0" fontId="5" fillId="0" borderId="10" xfId="2"/>
    <xf numFmtId="0" fontId="5" fillId="0" borderId="10" xfId="2" applyFill="1" applyAlignment="1">
      <alignment vertical="center" wrapText="1"/>
    </xf>
    <xf numFmtId="1" fontId="5" fillId="0" borderId="10" xfId="2" applyNumberFormat="1" applyFill="1"/>
    <xf numFmtId="10" fontId="5" fillId="0" borderId="10" xfId="1" applyNumberFormat="1" applyFont="1" applyBorder="1"/>
    <xf numFmtId="9" fontId="0" fillId="0" borderId="0" xfId="1" applyFont="1"/>
    <xf numFmtId="164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5" fillId="0" borderId="0" xfId="0" applyFont="1" applyAlignment="1">
      <alignment horizontal="center" vertical="center"/>
    </xf>
  </cellXfs>
  <cellStyles count="3"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Trend in</a:t>
            </a:r>
            <a:r>
              <a:rPr lang="en-US" sz="1600" b="1" baseline="0"/>
              <a:t> Number of Deaths, HIV Surveillance System, Puerto Rico 2003-2014</a:t>
            </a:r>
            <a:endParaRPr lang="en-US" sz="1600" b="1"/>
          </a:p>
        </c:rich>
      </c:tx>
      <c:layout>
        <c:manualLayout>
          <c:xMode val="edge"/>
          <c:yMode val="edge"/>
          <c:x val="0.11795260789734249"/>
          <c:y val="2.9113232570051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'Graficas #Muertes'!$B$2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'Graficas #Muertes'!$A$3:$A$14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'Graficas #Muertes'!$B$3:$B$14</c:f>
              <c:numCache>
                <c:formatCode>General</c:formatCode>
                <c:ptCount val="12"/>
                <c:pt idx="0">
                  <c:v>775</c:v>
                </c:pt>
                <c:pt idx="1">
                  <c:v>784</c:v>
                </c:pt>
                <c:pt idx="2">
                  <c:v>849</c:v>
                </c:pt>
                <c:pt idx="3">
                  <c:v>771</c:v>
                </c:pt>
                <c:pt idx="4">
                  <c:v>664</c:v>
                </c:pt>
                <c:pt idx="5">
                  <c:v>685</c:v>
                </c:pt>
                <c:pt idx="6">
                  <c:v>673</c:v>
                </c:pt>
                <c:pt idx="7">
                  <c:v>579</c:v>
                </c:pt>
                <c:pt idx="8">
                  <c:v>575</c:v>
                </c:pt>
                <c:pt idx="9">
                  <c:v>479</c:v>
                </c:pt>
                <c:pt idx="10">
                  <c:v>478</c:v>
                </c:pt>
                <c:pt idx="11">
                  <c:v>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89624"/>
        <c:axId val="207390008"/>
      </c:lineChart>
      <c:catAx>
        <c:axId val="207389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4989037456594116"/>
              <c:y val="0.92071507162632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0008"/>
        <c:crosses val="autoZero"/>
        <c:auto val="1"/>
        <c:lblAlgn val="ctr"/>
        <c:lblOffset val="100"/>
        <c:noMultiLvlLbl val="0"/>
      </c:catAx>
      <c:valAx>
        <c:axId val="207390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#Deaths</a:t>
                </a:r>
              </a:p>
            </c:rich>
          </c:tx>
          <c:layout>
            <c:manualLayout>
              <c:xMode val="edge"/>
              <c:yMode val="edge"/>
              <c:x val="3.0733276661028056E-3"/>
              <c:y val="0.36076417974348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Trend in Number of Deaths by Mode </a:t>
            </a:r>
            <a:r>
              <a:rPr lang="en-US" sz="1600" b="1" i="0" baseline="0">
                <a:effectLst/>
              </a:rPr>
              <a:t>of Transmission, HIV Surveillance System, Puerto Rico 2003-2014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'Graficas #Muertes'!$A$18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'Graficas #Muertes'!$A$20:$A$31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'Graficas #Muertes'!$C$20:$C$31</c:f>
              <c:numCache>
                <c:formatCode>0.0</c:formatCode>
                <c:ptCount val="12"/>
                <c:pt idx="0">
                  <c:v>9.1733870967741939</c:v>
                </c:pt>
                <c:pt idx="1">
                  <c:v>10.58467741935484</c:v>
                </c:pt>
                <c:pt idx="2">
                  <c:v>9.375</c:v>
                </c:pt>
                <c:pt idx="3">
                  <c:v>9.07258064516129</c:v>
                </c:pt>
                <c:pt idx="4">
                  <c:v>8.4677419354838701</c:v>
                </c:pt>
                <c:pt idx="5">
                  <c:v>8.6693548387096779</c:v>
                </c:pt>
                <c:pt idx="6">
                  <c:v>9.07258064516129</c:v>
                </c:pt>
                <c:pt idx="7">
                  <c:v>6.9556451612903221</c:v>
                </c:pt>
                <c:pt idx="8">
                  <c:v>8.064516129032258</c:v>
                </c:pt>
                <c:pt idx="9">
                  <c:v>5.745967741935484</c:v>
                </c:pt>
                <c:pt idx="10">
                  <c:v>7.3588709677419359</c:v>
                </c:pt>
                <c:pt idx="11">
                  <c:v>7.459677419354839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'Graficas #Muertes'!$A$34</c:f>
              <c:strCache>
                <c:ptCount val="1"/>
                <c:pt idx="0">
                  <c:v>IDU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'Graficas #Muertes'!$C$36:$C$47</c:f>
              <c:numCache>
                <c:formatCode>0.0</c:formatCode>
                <c:ptCount val="12"/>
                <c:pt idx="0">
                  <c:v>10.993485342019543</c:v>
                </c:pt>
                <c:pt idx="1">
                  <c:v>10.532030401737243</c:v>
                </c:pt>
                <c:pt idx="2">
                  <c:v>12.323561346362649</c:v>
                </c:pt>
                <c:pt idx="3">
                  <c:v>10.586319218241043</c:v>
                </c:pt>
                <c:pt idx="4">
                  <c:v>8.6319218241042339</c:v>
                </c:pt>
                <c:pt idx="5">
                  <c:v>9.1748099891422363</c:v>
                </c:pt>
                <c:pt idx="6">
                  <c:v>8.1161780673181312</c:v>
                </c:pt>
                <c:pt idx="7">
                  <c:v>7.0846905537459284</c:v>
                </c:pt>
                <c:pt idx="8">
                  <c:v>7.2747014115092297</c:v>
                </c:pt>
                <c:pt idx="9">
                  <c:v>5.7274701411509223</c:v>
                </c:pt>
                <c:pt idx="10">
                  <c:v>5.2660152008686216</c:v>
                </c:pt>
                <c:pt idx="11">
                  <c:v>4.2888165038002173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'Graficas #Muertes'!$A$50:$B$50</c:f>
              <c:strCache>
                <c:ptCount val="1"/>
                <c:pt idx="0">
                  <c:v>HET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'Graficas #Muertes'!$C$52:$C$63</c:f>
              <c:numCache>
                <c:formatCode>0.0</c:formatCode>
                <c:ptCount val="12"/>
                <c:pt idx="0">
                  <c:v>9.1958939264328485</c:v>
                </c:pt>
                <c:pt idx="1">
                  <c:v>9.7091531223267751</c:v>
                </c:pt>
                <c:pt idx="2">
                  <c:v>9.3669803250641568</c:v>
                </c:pt>
                <c:pt idx="3">
                  <c:v>9.1958939264328485</c:v>
                </c:pt>
                <c:pt idx="4">
                  <c:v>8.3832335329341312</c:v>
                </c:pt>
                <c:pt idx="5">
                  <c:v>8.3832335329341312</c:v>
                </c:pt>
                <c:pt idx="6">
                  <c:v>9.4097519247219843</c:v>
                </c:pt>
                <c:pt idx="7">
                  <c:v>8.1693755346449954</c:v>
                </c:pt>
                <c:pt idx="8">
                  <c:v>7.4850299401197598</c:v>
                </c:pt>
                <c:pt idx="9">
                  <c:v>6.9289991445680075</c:v>
                </c:pt>
                <c:pt idx="10">
                  <c:v>7.442258340461934</c:v>
                </c:pt>
                <c:pt idx="11">
                  <c:v>6.3301967493584259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1560"/>
        <c:axId val="207341944"/>
      </c:lineChart>
      <c:catAx>
        <c:axId val="20734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4423221688352177"/>
              <c:y val="0.9334560764837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1944"/>
        <c:crosses val="autoZero"/>
        <c:auto val="1"/>
        <c:lblAlgn val="ctr"/>
        <c:lblOffset val="100"/>
        <c:noMultiLvlLbl val="0"/>
      </c:catAx>
      <c:valAx>
        <c:axId val="207341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</a:t>
                </a:r>
                <a:r>
                  <a:rPr lang="en-US" sz="1400" b="1" baseline="0"/>
                  <a:t> (%)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0607400768004451E-2"/>
              <c:y val="0.35551797531955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9715029613028"/>
          <c:y val="0.85856685934937615"/>
          <c:w val="0.23372984012177153"/>
          <c:h val="5.5219297735493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Trend in Number of Deaths by Mode </a:t>
            </a:r>
            <a:r>
              <a:rPr lang="en-US" sz="1600" b="1" i="0" baseline="0">
                <a:effectLst/>
              </a:rPr>
              <a:t>of Transmission, HIV Surveillance System, Puerto Rico 2003-2014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'Graficas #Muertes'!$A$18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'Graficas #Muertes'!$A$20:$A$31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'Graficas #Muertes'!$B$20:$B$31</c:f>
              <c:numCache>
                <c:formatCode>General</c:formatCode>
                <c:ptCount val="12"/>
                <c:pt idx="0">
                  <c:v>91</c:v>
                </c:pt>
                <c:pt idx="1">
                  <c:v>105</c:v>
                </c:pt>
                <c:pt idx="2">
                  <c:v>93</c:v>
                </c:pt>
                <c:pt idx="3">
                  <c:v>90</c:v>
                </c:pt>
                <c:pt idx="4">
                  <c:v>84</c:v>
                </c:pt>
                <c:pt idx="5">
                  <c:v>86</c:v>
                </c:pt>
                <c:pt idx="6">
                  <c:v>90</c:v>
                </c:pt>
                <c:pt idx="7">
                  <c:v>69</c:v>
                </c:pt>
                <c:pt idx="8">
                  <c:v>80</c:v>
                </c:pt>
                <c:pt idx="9">
                  <c:v>57</c:v>
                </c:pt>
                <c:pt idx="10">
                  <c:v>73</c:v>
                </c:pt>
                <c:pt idx="11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'Graficas #Muertes'!$A$34</c:f>
              <c:strCache>
                <c:ptCount val="1"/>
                <c:pt idx="0">
                  <c:v>IDU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'Graficas #Muertes'!$B$36:$B$47</c:f>
              <c:numCache>
                <c:formatCode>General</c:formatCode>
                <c:ptCount val="12"/>
                <c:pt idx="0">
                  <c:v>405</c:v>
                </c:pt>
                <c:pt idx="1">
                  <c:v>388</c:v>
                </c:pt>
                <c:pt idx="2">
                  <c:v>454</c:v>
                </c:pt>
                <c:pt idx="3">
                  <c:v>390</c:v>
                </c:pt>
                <c:pt idx="4">
                  <c:v>318</c:v>
                </c:pt>
                <c:pt idx="5">
                  <c:v>338</c:v>
                </c:pt>
                <c:pt idx="6">
                  <c:v>299</c:v>
                </c:pt>
                <c:pt idx="7">
                  <c:v>261</c:v>
                </c:pt>
                <c:pt idx="8">
                  <c:v>268</c:v>
                </c:pt>
                <c:pt idx="9">
                  <c:v>211</c:v>
                </c:pt>
                <c:pt idx="10">
                  <c:v>194</c:v>
                </c:pt>
                <c:pt idx="11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53544"/>
        <c:axId val="373253936"/>
      </c:lineChart>
      <c:catAx>
        <c:axId val="37325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4423221688352177"/>
              <c:y val="0.9334560764837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3936"/>
        <c:crosses val="autoZero"/>
        <c:auto val="1"/>
        <c:lblAlgn val="ctr"/>
        <c:lblOffset val="100"/>
        <c:noMultiLvlLbl val="0"/>
      </c:catAx>
      <c:valAx>
        <c:axId val="373253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#Deaths</a:t>
                </a:r>
              </a:p>
            </c:rich>
          </c:tx>
          <c:layout>
            <c:manualLayout>
              <c:xMode val="edge"/>
              <c:yMode val="edge"/>
              <c:x val="1.0607400768004451E-2"/>
              <c:y val="0.35551797531955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9715029613028"/>
          <c:y val="0.85856685934937615"/>
          <c:w val="0.23372984012177153"/>
          <c:h val="5.5219297735493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Trend in Percent Change, HIV Surveillance System, Puerto Rico 2004-2014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1030496797867358"/>
          <c:y val="1.925390365316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78226205118268E-2"/>
          <c:y val="0.17954265156574412"/>
          <c:w val="0.89671491819551608"/>
          <c:h val="0.69074684049441515"/>
        </c:manualLayout>
      </c:layout>
      <c:lineChart>
        <c:grouping val="standard"/>
        <c:varyColors val="0"/>
        <c:ser>
          <c:idx val="0"/>
          <c:order val="0"/>
          <c:tx>
            <c:strRef>
              <c:f>PercentChangeOverall!$E$1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PercentChangeOverall!$A$3:$A$13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PercentChangeOverall!$E$3:$E$13</c:f>
              <c:numCache>
                <c:formatCode>0.00</c:formatCode>
                <c:ptCount val="11"/>
                <c:pt idx="0">
                  <c:v>1.1612903225806452</c:v>
                </c:pt>
                <c:pt idx="1">
                  <c:v>8.2908163265306118</c:v>
                </c:pt>
                <c:pt idx="2">
                  <c:v>9.1872791519434625</c:v>
                </c:pt>
                <c:pt idx="3">
                  <c:v>13.878080415045396</c:v>
                </c:pt>
                <c:pt idx="4">
                  <c:v>3.1626506024096384</c:v>
                </c:pt>
                <c:pt idx="5">
                  <c:v>1.7518248175182483</c:v>
                </c:pt>
                <c:pt idx="6">
                  <c:v>13.967310549777118</c:v>
                </c:pt>
                <c:pt idx="7">
                  <c:v>0.69084628670120896</c:v>
                </c:pt>
                <c:pt idx="8">
                  <c:v>16.695652173913047</c:v>
                </c:pt>
                <c:pt idx="9">
                  <c:v>0.20876826722338201</c:v>
                </c:pt>
                <c:pt idx="10">
                  <c:v>12.552301255230125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9192"/>
        <c:axId val="207839576"/>
      </c:lineChart>
      <c:catAx>
        <c:axId val="20783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9988469364349297"/>
              <c:y val="0.93951691691613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9576"/>
        <c:crosses val="autoZero"/>
        <c:auto val="1"/>
        <c:lblAlgn val="ctr"/>
        <c:lblOffset val="100"/>
        <c:noMultiLvlLbl val="0"/>
      </c:catAx>
      <c:valAx>
        <c:axId val="207839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</a:t>
                </a:r>
                <a:r>
                  <a:rPr lang="en-US" sz="1200" b="1" baseline="0"/>
                  <a:t> Change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4.2511340312189807E-3"/>
              <c:y val="0.3504221450215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 in Number of New</a:t>
            </a:r>
            <a:r>
              <a:rPr lang="en-US" b="1" baseline="0"/>
              <a:t> Cases by Mode of Transmission, HIV Surveillance System, Puerto Rico 2003-2014 </a:t>
            </a:r>
            <a:endParaRPr lang="en-US" b="1"/>
          </a:p>
        </c:rich>
      </c:tx>
      <c:layout>
        <c:manualLayout>
          <c:xMode val="edge"/>
          <c:yMode val="edge"/>
          <c:x val="0.1492597329953726"/>
          <c:y val="2.5259355906313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'PercentChangeMSM&amp;IDU'!$A$34:$A$45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'PercentChangeMSM&amp;IDU'!$B$34:$B$45</c:f>
              <c:numCache>
                <c:formatCode>General</c:formatCode>
                <c:ptCount val="12"/>
                <c:pt idx="0">
                  <c:v>127</c:v>
                </c:pt>
                <c:pt idx="1">
                  <c:v>143</c:v>
                </c:pt>
                <c:pt idx="2">
                  <c:v>173</c:v>
                </c:pt>
                <c:pt idx="3">
                  <c:v>172</c:v>
                </c:pt>
                <c:pt idx="4">
                  <c:v>190</c:v>
                </c:pt>
                <c:pt idx="5">
                  <c:v>214</c:v>
                </c:pt>
                <c:pt idx="6">
                  <c:v>224</c:v>
                </c:pt>
                <c:pt idx="7">
                  <c:v>240</c:v>
                </c:pt>
                <c:pt idx="8">
                  <c:v>244</c:v>
                </c:pt>
                <c:pt idx="9">
                  <c:v>271</c:v>
                </c:pt>
                <c:pt idx="10">
                  <c:v>270</c:v>
                </c:pt>
                <c:pt idx="11">
                  <c:v>257</c:v>
                </c:pt>
              </c:numCache>
            </c:numRef>
          </c:val>
          <c:smooth val="0"/>
        </c:ser>
        <c:ser>
          <c:idx val="1"/>
          <c:order val="1"/>
          <c:tx>
            <c:v>IDU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'PercentChangeMSM&amp;IDU'!$B$46:$B$57</c:f>
              <c:numCache>
                <c:formatCode>General</c:formatCode>
                <c:ptCount val="12"/>
                <c:pt idx="0">
                  <c:v>267</c:v>
                </c:pt>
                <c:pt idx="1">
                  <c:v>222</c:v>
                </c:pt>
                <c:pt idx="2">
                  <c:v>240</c:v>
                </c:pt>
                <c:pt idx="3">
                  <c:v>205</c:v>
                </c:pt>
                <c:pt idx="4">
                  <c:v>162</c:v>
                </c:pt>
                <c:pt idx="5">
                  <c:v>185</c:v>
                </c:pt>
                <c:pt idx="6">
                  <c:v>126</c:v>
                </c:pt>
                <c:pt idx="7">
                  <c:v>102</c:v>
                </c:pt>
                <c:pt idx="8">
                  <c:v>90</c:v>
                </c:pt>
                <c:pt idx="9">
                  <c:v>85</c:v>
                </c:pt>
                <c:pt idx="10">
                  <c:v>88</c:v>
                </c:pt>
                <c:pt idx="11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744616"/>
        <c:axId val="231745008"/>
      </c:lineChart>
      <c:catAx>
        <c:axId val="23174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 of Diagnosis</a:t>
                </a:r>
              </a:p>
            </c:rich>
          </c:tx>
          <c:layout>
            <c:manualLayout>
              <c:xMode val="edge"/>
              <c:yMode val="edge"/>
              <c:x val="0.42232387121505488"/>
              <c:y val="0.91626509310445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45008"/>
        <c:crosses val="autoZero"/>
        <c:auto val="1"/>
        <c:lblAlgn val="ctr"/>
        <c:lblOffset val="100"/>
        <c:noMultiLvlLbl val="0"/>
      </c:catAx>
      <c:valAx>
        <c:axId val="23174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#New Cases</a:t>
                </a:r>
              </a:p>
            </c:rich>
          </c:tx>
          <c:layout>
            <c:manualLayout>
              <c:xMode val="edge"/>
              <c:yMode val="edge"/>
              <c:x val="9.9354197714853452E-3"/>
              <c:y val="0.36475703284114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57468580212869"/>
          <c:y val="0.41883478505964505"/>
          <c:w val="0.10272238324903873"/>
          <c:h val="0.13050364143875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1</xdr:row>
      <xdr:rowOff>176211</xdr:rowOff>
    </xdr:from>
    <xdr:to>
      <xdr:col>19</xdr:col>
      <xdr:colOff>362880</xdr:colOff>
      <xdr:row>24</xdr:row>
      <xdr:rowOff>92391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403225</xdr:colOff>
      <xdr:row>51</xdr:row>
      <xdr:rowOff>50800</xdr:rowOff>
    </xdr:from>
    <xdr:to>
      <xdr:col>19</xdr:col>
      <xdr:colOff>190500</xdr:colOff>
      <xdr:row>73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497416</xdr:colOff>
      <xdr:row>26</xdr:row>
      <xdr:rowOff>105834</xdr:rowOff>
    </xdr:from>
    <xdr:to>
      <xdr:col>19</xdr:col>
      <xdr:colOff>284691</xdr:colOff>
      <xdr:row>49</xdr:row>
      <xdr:rowOff>23284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2</xdr:row>
      <xdr:rowOff>52386</xdr:rowOff>
    </xdr:from>
    <xdr:to>
      <xdr:col>16</xdr:col>
      <xdr:colOff>333375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35</xdr:row>
      <xdr:rowOff>14287</xdr:rowOff>
    </xdr:from>
    <xdr:to>
      <xdr:col>13</xdr:col>
      <xdr:colOff>38099</xdr:colOff>
      <xdr:row>53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P35" zoomScaleNormal="100" workbookViewId="0">
      <selection activeCell="H50" sqref="H50"/>
    </sheetView>
  </sheetViews>
  <sheetFormatPr defaultRowHeight="15" x14ac:dyDescent="0.25"/>
  <cols>
    <col min="1" max="1" width="10.28515625" customWidth="1"/>
    <col min="26" max="26" width="12.42578125" customWidth="1"/>
  </cols>
  <sheetData>
    <row r="1" spans="1:26" ht="41.25" customHeight="1" x14ac:dyDescent="0.4">
      <c r="A1" s="10" t="s">
        <v>23</v>
      </c>
    </row>
    <row r="2" spans="1:26" ht="15.75" thickBot="1" x14ac:dyDescent="0.3"/>
    <row r="3" spans="1:26" ht="15.75" thickBot="1" x14ac:dyDescent="0.3">
      <c r="A3" s="30" t="s">
        <v>0</v>
      </c>
      <c r="B3" s="23" t="s">
        <v>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  <c r="Z3" s="26" t="s">
        <v>2</v>
      </c>
    </row>
    <row r="4" spans="1:26" ht="16.5" thickTop="1" thickBot="1" x14ac:dyDescent="0.3">
      <c r="A4" s="31"/>
      <c r="B4" s="28">
        <v>2003</v>
      </c>
      <c r="C4" s="29"/>
      <c r="D4" s="28">
        <v>2004</v>
      </c>
      <c r="E4" s="29"/>
      <c r="F4" s="28">
        <v>2005</v>
      </c>
      <c r="G4" s="29"/>
      <c r="H4" s="28">
        <v>2006</v>
      </c>
      <c r="I4" s="29"/>
      <c r="J4" s="28">
        <v>2007</v>
      </c>
      <c r="K4" s="29"/>
      <c r="L4" s="28">
        <v>2008</v>
      </c>
      <c r="M4" s="29"/>
      <c r="N4" s="28">
        <v>2009</v>
      </c>
      <c r="O4" s="29"/>
      <c r="P4" s="28">
        <v>2010</v>
      </c>
      <c r="Q4" s="29"/>
      <c r="R4" s="28">
        <v>2011</v>
      </c>
      <c r="S4" s="29"/>
      <c r="T4" s="28">
        <v>2012</v>
      </c>
      <c r="U4" s="29"/>
      <c r="V4" s="28">
        <v>2013</v>
      </c>
      <c r="W4" s="29"/>
      <c r="X4" s="28">
        <v>2014</v>
      </c>
      <c r="Y4" s="29"/>
      <c r="Z4" s="27"/>
    </row>
    <row r="5" spans="1:26" ht="15.75" thickBot="1" x14ac:dyDescent="0.3">
      <c r="A5" s="32"/>
      <c r="B5" s="1" t="s">
        <v>3</v>
      </c>
      <c r="C5" s="1" t="s">
        <v>4</v>
      </c>
      <c r="D5" s="1" t="s">
        <v>3</v>
      </c>
      <c r="E5" s="1" t="s">
        <v>4</v>
      </c>
      <c r="F5" s="1" t="s">
        <v>3</v>
      </c>
      <c r="G5" s="1" t="s">
        <v>4</v>
      </c>
      <c r="H5" s="1" t="s">
        <v>3</v>
      </c>
      <c r="I5" s="1" t="s">
        <v>4</v>
      </c>
      <c r="J5" s="1" t="s">
        <v>3</v>
      </c>
      <c r="K5" s="1" t="s">
        <v>4</v>
      </c>
      <c r="L5" s="1" t="s">
        <v>3</v>
      </c>
      <c r="M5" s="1" t="s">
        <v>4</v>
      </c>
      <c r="N5" s="1" t="s">
        <v>3</v>
      </c>
      <c r="O5" s="1" t="s">
        <v>4</v>
      </c>
      <c r="P5" s="1" t="s">
        <v>3</v>
      </c>
      <c r="Q5" s="1" t="s">
        <v>4</v>
      </c>
      <c r="R5" s="1" t="s">
        <v>3</v>
      </c>
      <c r="S5" s="1" t="s">
        <v>4</v>
      </c>
      <c r="T5" s="1" t="s">
        <v>3</v>
      </c>
      <c r="U5" s="1" t="s">
        <v>4</v>
      </c>
      <c r="V5" s="1" t="s">
        <v>3</v>
      </c>
      <c r="W5" s="1" t="s">
        <v>4</v>
      </c>
      <c r="X5" s="1" t="s">
        <v>3</v>
      </c>
      <c r="Y5" s="1" t="s">
        <v>4</v>
      </c>
      <c r="Z5" s="1" t="s">
        <v>5</v>
      </c>
    </row>
    <row r="6" spans="1:26" ht="15.75" thickBot="1" x14ac:dyDescent="0.3">
      <c r="A6" s="2" t="s">
        <v>6</v>
      </c>
      <c r="B6" s="3">
        <v>91</v>
      </c>
      <c r="C6" s="3">
        <v>11.74</v>
      </c>
      <c r="D6" s="3">
        <v>105</v>
      </c>
      <c r="E6" s="3">
        <v>13.39</v>
      </c>
      <c r="F6" s="3">
        <v>93</v>
      </c>
      <c r="G6" s="3">
        <v>10.95</v>
      </c>
      <c r="H6" s="3">
        <v>90</v>
      </c>
      <c r="I6" s="3">
        <v>11.67</v>
      </c>
      <c r="J6" s="3">
        <v>84</v>
      </c>
      <c r="K6" s="3">
        <v>12.65</v>
      </c>
      <c r="L6" s="3">
        <v>86</v>
      </c>
      <c r="M6" s="3">
        <v>12.55</v>
      </c>
      <c r="N6" s="3">
        <v>90</v>
      </c>
      <c r="O6" s="3">
        <v>13.37</v>
      </c>
      <c r="P6" s="3">
        <v>69</v>
      </c>
      <c r="Q6" s="3">
        <v>11.92</v>
      </c>
      <c r="R6" s="3">
        <v>80</v>
      </c>
      <c r="S6" s="3">
        <v>13.91</v>
      </c>
      <c r="T6" s="3">
        <v>57</v>
      </c>
      <c r="U6" s="3">
        <v>11.9</v>
      </c>
      <c r="V6" s="3">
        <v>73</v>
      </c>
      <c r="W6" s="3">
        <v>15.27</v>
      </c>
      <c r="X6" s="3">
        <v>74</v>
      </c>
      <c r="Y6" s="3">
        <v>17.7</v>
      </c>
      <c r="Z6" s="1">
        <v>992</v>
      </c>
    </row>
    <row r="7" spans="1:26" ht="15.75" thickBot="1" x14ac:dyDescent="0.3">
      <c r="A7" s="2" t="s">
        <v>7</v>
      </c>
      <c r="B7" s="3">
        <v>405</v>
      </c>
      <c r="C7" s="3">
        <v>52.26</v>
      </c>
      <c r="D7" s="3">
        <v>388</v>
      </c>
      <c r="E7" s="3">
        <v>49.49</v>
      </c>
      <c r="F7" s="3">
        <v>454</v>
      </c>
      <c r="G7" s="3">
        <v>53.47</v>
      </c>
      <c r="H7" s="3">
        <v>390</v>
      </c>
      <c r="I7" s="3">
        <v>50.58</v>
      </c>
      <c r="J7" s="3">
        <v>318</v>
      </c>
      <c r="K7" s="3">
        <v>47.89</v>
      </c>
      <c r="L7" s="3">
        <v>338</v>
      </c>
      <c r="M7" s="3">
        <v>49.34</v>
      </c>
      <c r="N7" s="3">
        <v>299</v>
      </c>
      <c r="O7" s="3">
        <v>44.43</v>
      </c>
      <c r="P7" s="3">
        <v>261</v>
      </c>
      <c r="Q7" s="3">
        <v>45.08</v>
      </c>
      <c r="R7" s="3">
        <v>268</v>
      </c>
      <c r="S7" s="3">
        <v>46.61</v>
      </c>
      <c r="T7" s="3">
        <v>211</v>
      </c>
      <c r="U7" s="3">
        <v>44.05</v>
      </c>
      <c r="V7" s="3">
        <v>194</v>
      </c>
      <c r="W7" s="3">
        <v>40.590000000000003</v>
      </c>
      <c r="X7" s="3">
        <v>158</v>
      </c>
      <c r="Y7" s="3">
        <v>37.799999999999997</v>
      </c>
      <c r="Z7" s="1">
        <v>3684</v>
      </c>
    </row>
    <row r="8" spans="1:26" ht="20.25" thickBot="1" x14ac:dyDescent="0.3">
      <c r="A8" s="2" t="s">
        <v>8</v>
      </c>
      <c r="B8" s="3">
        <v>51</v>
      </c>
      <c r="C8" s="3">
        <v>6.58</v>
      </c>
      <c r="D8" s="3">
        <v>55</v>
      </c>
      <c r="E8" s="3">
        <v>7.02</v>
      </c>
      <c r="F8" s="3">
        <v>62</v>
      </c>
      <c r="G8" s="3">
        <v>7.3</v>
      </c>
      <c r="H8" s="3">
        <v>55</v>
      </c>
      <c r="I8" s="3">
        <v>7.13</v>
      </c>
      <c r="J8" s="3">
        <v>41</v>
      </c>
      <c r="K8" s="3">
        <v>6.17</v>
      </c>
      <c r="L8" s="3">
        <v>43</v>
      </c>
      <c r="M8" s="3">
        <v>6.28</v>
      </c>
      <c r="N8" s="3">
        <v>38</v>
      </c>
      <c r="O8" s="3">
        <v>5.65</v>
      </c>
      <c r="P8" s="3">
        <v>42</v>
      </c>
      <c r="Q8" s="3">
        <v>7.25</v>
      </c>
      <c r="R8" s="3">
        <v>31</v>
      </c>
      <c r="S8" s="3">
        <v>5.39</v>
      </c>
      <c r="T8" s="3">
        <v>29</v>
      </c>
      <c r="U8" s="3">
        <v>6.05</v>
      </c>
      <c r="V8" s="3">
        <v>24</v>
      </c>
      <c r="W8" s="3">
        <v>5.0199999999999996</v>
      </c>
      <c r="X8" s="3">
        <v>24</v>
      </c>
      <c r="Y8" s="3">
        <v>5.74</v>
      </c>
      <c r="Z8" s="1">
        <v>495</v>
      </c>
    </row>
    <row r="9" spans="1:26" ht="20.25" thickBot="1" x14ac:dyDescent="0.3">
      <c r="A9" s="2" t="s">
        <v>9</v>
      </c>
      <c r="B9" s="3">
        <v>0</v>
      </c>
      <c r="C9" s="3">
        <v>0</v>
      </c>
      <c r="D9" s="3">
        <v>0</v>
      </c>
      <c r="E9" s="3">
        <v>0</v>
      </c>
      <c r="F9" s="3">
        <v>2</v>
      </c>
      <c r="G9" s="3">
        <v>0.24</v>
      </c>
      <c r="H9" s="3">
        <v>0</v>
      </c>
      <c r="I9" s="3">
        <v>0</v>
      </c>
      <c r="J9" s="3">
        <v>1</v>
      </c>
      <c r="K9" s="3">
        <v>0.15</v>
      </c>
      <c r="L9" s="3">
        <v>0</v>
      </c>
      <c r="M9" s="3">
        <v>0</v>
      </c>
      <c r="N9" s="3">
        <v>1</v>
      </c>
      <c r="O9" s="3">
        <v>0.15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0.21</v>
      </c>
      <c r="V9" s="3">
        <v>0</v>
      </c>
      <c r="W9" s="3">
        <v>0</v>
      </c>
      <c r="X9" s="3">
        <v>1</v>
      </c>
      <c r="Y9" s="3">
        <v>0.24</v>
      </c>
      <c r="Z9" s="1">
        <v>6</v>
      </c>
    </row>
    <row r="10" spans="1:26" ht="30" thickBot="1" x14ac:dyDescent="0.3">
      <c r="A10" s="2" t="s">
        <v>10</v>
      </c>
      <c r="B10" s="3">
        <v>215</v>
      </c>
      <c r="C10" s="3">
        <v>27.74</v>
      </c>
      <c r="D10" s="3">
        <v>227</v>
      </c>
      <c r="E10" s="3">
        <v>28.95</v>
      </c>
      <c r="F10" s="3">
        <v>219</v>
      </c>
      <c r="G10" s="3">
        <v>25.8</v>
      </c>
      <c r="H10" s="3">
        <v>215</v>
      </c>
      <c r="I10" s="3">
        <v>27.89</v>
      </c>
      <c r="J10" s="3">
        <v>196</v>
      </c>
      <c r="K10" s="3">
        <v>29.52</v>
      </c>
      <c r="L10" s="3">
        <v>196</v>
      </c>
      <c r="M10" s="3">
        <v>28.61</v>
      </c>
      <c r="N10" s="3">
        <v>220</v>
      </c>
      <c r="O10" s="3">
        <v>32.69</v>
      </c>
      <c r="P10" s="3">
        <v>191</v>
      </c>
      <c r="Q10" s="3">
        <v>32.99</v>
      </c>
      <c r="R10" s="3">
        <v>175</v>
      </c>
      <c r="S10" s="3">
        <v>30.43</v>
      </c>
      <c r="T10" s="3">
        <v>162</v>
      </c>
      <c r="U10" s="3">
        <v>33.82</v>
      </c>
      <c r="V10" s="3">
        <v>174</v>
      </c>
      <c r="W10" s="3">
        <v>36.4</v>
      </c>
      <c r="X10" s="3">
        <v>148</v>
      </c>
      <c r="Y10" s="3">
        <v>35.409999999999997</v>
      </c>
      <c r="Z10" s="1">
        <v>2338</v>
      </c>
    </row>
    <row r="11" spans="1:26" ht="20.25" thickBot="1" x14ac:dyDescent="0.3">
      <c r="A11" s="2" t="s">
        <v>11</v>
      </c>
      <c r="B11" s="3">
        <v>1</v>
      </c>
      <c r="C11" s="3">
        <v>0.13</v>
      </c>
      <c r="D11" s="3">
        <v>0</v>
      </c>
      <c r="E11" s="3">
        <v>0</v>
      </c>
      <c r="F11" s="3">
        <v>0</v>
      </c>
      <c r="G11" s="3">
        <v>0</v>
      </c>
      <c r="H11" s="3">
        <v>2</v>
      </c>
      <c r="I11" s="3">
        <v>0.26</v>
      </c>
      <c r="J11" s="3">
        <v>1</v>
      </c>
      <c r="K11" s="3">
        <v>0.15</v>
      </c>
      <c r="L11" s="3">
        <v>0</v>
      </c>
      <c r="M11" s="3">
        <v>0</v>
      </c>
      <c r="N11" s="3">
        <v>1</v>
      </c>
      <c r="O11" s="3">
        <v>0.15</v>
      </c>
      <c r="P11" s="3">
        <v>1</v>
      </c>
      <c r="Q11" s="3">
        <v>0.17</v>
      </c>
      <c r="R11" s="3">
        <v>0</v>
      </c>
      <c r="S11" s="3">
        <v>0</v>
      </c>
      <c r="T11" s="3">
        <v>1</v>
      </c>
      <c r="U11" s="3">
        <v>0.21</v>
      </c>
      <c r="V11" s="3">
        <v>0</v>
      </c>
      <c r="W11" s="3">
        <v>0</v>
      </c>
      <c r="X11" s="3">
        <v>0</v>
      </c>
      <c r="Y11" s="3">
        <v>0</v>
      </c>
      <c r="Z11" s="1">
        <v>7</v>
      </c>
    </row>
    <row r="12" spans="1:26" ht="69" thickBot="1" x14ac:dyDescent="0.3">
      <c r="A12" s="2" t="s">
        <v>12</v>
      </c>
      <c r="B12" s="3">
        <v>2</v>
      </c>
      <c r="C12" s="3">
        <v>0.26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1">
        <v>2</v>
      </c>
    </row>
    <row r="13" spans="1:26" ht="20.25" thickBot="1" x14ac:dyDescent="0.3">
      <c r="A13" s="2" t="s">
        <v>13</v>
      </c>
      <c r="B13" s="3">
        <v>3</v>
      </c>
      <c r="C13" s="3">
        <v>0.39</v>
      </c>
      <c r="D13" s="3">
        <v>0</v>
      </c>
      <c r="E13" s="3">
        <v>0</v>
      </c>
      <c r="F13" s="3">
        <v>10</v>
      </c>
      <c r="G13" s="3">
        <v>1.18</v>
      </c>
      <c r="H13" s="3">
        <v>5</v>
      </c>
      <c r="I13" s="3">
        <v>0.65</v>
      </c>
      <c r="J13" s="3">
        <v>16</v>
      </c>
      <c r="K13" s="3">
        <v>2.41</v>
      </c>
      <c r="L13" s="3">
        <v>13</v>
      </c>
      <c r="M13" s="3">
        <v>1.9</v>
      </c>
      <c r="N13" s="3">
        <v>15</v>
      </c>
      <c r="O13" s="3">
        <v>2.23</v>
      </c>
      <c r="P13" s="3">
        <v>10</v>
      </c>
      <c r="Q13" s="3">
        <v>1.73</v>
      </c>
      <c r="R13" s="3">
        <v>13</v>
      </c>
      <c r="S13" s="3">
        <v>2.2599999999999998</v>
      </c>
      <c r="T13" s="3">
        <v>14</v>
      </c>
      <c r="U13" s="3">
        <v>2.92</v>
      </c>
      <c r="V13" s="3">
        <v>11</v>
      </c>
      <c r="W13" s="3">
        <v>2.2999999999999998</v>
      </c>
      <c r="X13" s="3">
        <v>7</v>
      </c>
      <c r="Y13" s="3">
        <v>1.67</v>
      </c>
      <c r="Z13" s="1">
        <v>117</v>
      </c>
    </row>
    <row r="14" spans="1:26" ht="20.25" thickBot="1" x14ac:dyDescent="0.3">
      <c r="A14" s="2" t="s">
        <v>14</v>
      </c>
      <c r="B14" s="3">
        <v>3</v>
      </c>
      <c r="C14" s="3">
        <v>0.39</v>
      </c>
      <c r="D14" s="3">
        <v>4</v>
      </c>
      <c r="E14" s="3">
        <v>0.51</v>
      </c>
      <c r="F14" s="3">
        <v>1</v>
      </c>
      <c r="G14" s="3">
        <v>0.12</v>
      </c>
      <c r="H14" s="3">
        <v>1</v>
      </c>
      <c r="I14" s="3">
        <v>0.13</v>
      </c>
      <c r="J14" s="3">
        <v>2</v>
      </c>
      <c r="K14" s="3">
        <v>0.3</v>
      </c>
      <c r="L14" s="3">
        <v>4</v>
      </c>
      <c r="M14" s="3">
        <v>0.57999999999999996</v>
      </c>
      <c r="N14" s="3">
        <v>2</v>
      </c>
      <c r="O14" s="3">
        <v>0.3</v>
      </c>
      <c r="P14" s="3">
        <v>3</v>
      </c>
      <c r="Q14" s="3">
        <v>0.52</v>
      </c>
      <c r="R14" s="3">
        <v>1</v>
      </c>
      <c r="S14" s="3">
        <v>0.17</v>
      </c>
      <c r="T14" s="3">
        <v>0</v>
      </c>
      <c r="U14" s="3">
        <v>0</v>
      </c>
      <c r="V14" s="3">
        <v>0</v>
      </c>
      <c r="W14" s="3">
        <v>0</v>
      </c>
      <c r="X14" s="3">
        <v>4</v>
      </c>
      <c r="Y14" s="3">
        <v>0.96</v>
      </c>
      <c r="Z14" s="1">
        <v>25</v>
      </c>
    </row>
    <row r="15" spans="1:26" ht="39.75" thickBot="1" x14ac:dyDescent="0.3">
      <c r="A15" s="2" t="s">
        <v>15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0.12</v>
      </c>
      <c r="H15" s="3">
        <v>1</v>
      </c>
      <c r="I15" s="3">
        <v>0.13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1">
        <v>2</v>
      </c>
    </row>
    <row r="16" spans="1:26" ht="39.75" thickBot="1" x14ac:dyDescent="0.3">
      <c r="A16" s="2" t="s">
        <v>16</v>
      </c>
      <c r="B16" s="3">
        <v>4</v>
      </c>
      <c r="C16" s="3">
        <v>0.52</v>
      </c>
      <c r="D16" s="3">
        <v>4</v>
      </c>
      <c r="E16" s="3">
        <v>0.51</v>
      </c>
      <c r="F16" s="3">
        <v>7</v>
      </c>
      <c r="G16" s="3">
        <v>0.82</v>
      </c>
      <c r="H16" s="3">
        <v>9</v>
      </c>
      <c r="I16" s="3">
        <v>1.17</v>
      </c>
      <c r="J16" s="3">
        <v>5</v>
      </c>
      <c r="K16" s="3">
        <v>0.75</v>
      </c>
      <c r="L16" s="3">
        <v>5</v>
      </c>
      <c r="M16" s="3">
        <v>0.73</v>
      </c>
      <c r="N16" s="3">
        <v>7</v>
      </c>
      <c r="O16" s="3">
        <v>1.04</v>
      </c>
      <c r="P16" s="3">
        <v>2</v>
      </c>
      <c r="Q16" s="3">
        <v>0.35</v>
      </c>
      <c r="R16" s="3">
        <v>5</v>
      </c>
      <c r="S16" s="3">
        <v>0.87</v>
      </c>
      <c r="T16" s="3">
        <v>4</v>
      </c>
      <c r="U16" s="3">
        <v>0.84</v>
      </c>
      <c r="V16" s="3">
        <v>2</v>
      </c>
      <c r="W16" s="3">
        <v>0.42</v>
      </c>
      <c r="X16" s="3">
        <v>1</v>
      </c>
      <c r="Y16" s="3">
        <v>0.24</v>
      </c>
      <c r="Z16" s="1">
        <v>55</v>
      </c>
    </row>
    <row r="17" spans="1:26" ht="39.75" thickBot="1" x14ac:dyDescent="0.3">
      <c r="A17" s="2" t="s">
        <v>17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</v>
      </c>
      <c r="Y17" s="3">
        <v>0.24</v>
      </c>
      <c r="Z17" s="1">
        <v>1</v>
      </c>
    </row>
    <row r="18" spans="1:26" ht="15.75" thickBot="1" x14ac:dyDescent="0.3">
      <c r="A18" s="2" t="s">
        <v>18</v>
      </c>
      <c r="B18" s="3">
        <v>0</v>
      </c>
      <c r="C18" s="3">
        <v>0</v>
      </c>
      <c r="D18" s="3">
        <v>1</v>
      </c>
      <c r="E18" s="3">
        <v>0.13</v>
      </c>
      <c r="F18" s="3">
        <v>0</v>
      </c>
      <c r="G18" s="3">
        <v>0</v>
      </c>
      <c r="H18" s="3">
        <v>2</v>
      </c>
      <c r="I18" s="3">
        <v>0.26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0.35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1">
        <v>5</v>
      </c>
    </row>
    <row r="19" spans="1:26" ht="15.75" thickBot="1" x14ac:dyDescent="0.3">
      <c r="A19" s="2" t="s">
        <v>19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0.13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1">
        <v>1</v>
      </c>
    </row>
    <row r="20" spans="1:26" ht="15.75" thickBot="1" x14ac:dyDescent="0.3">
      <c r="A20" s="2" t="s">
        <v>20</v>
      </c>
      <c r="B20" s="1">
        <v>775</v>
      </c>
      <c r="C20" s="1">
        <v>100</v>
      </c>
      <c r="D20" s="1">
        <v>784</v>
      </c>
      <c r="E20" s="1">
        <v>100</v>
      </c>
      <c r="F20" s="1">
        <v>849</v>
      </c>
      <c r="G20" s="1">
        <v>100</v>
      </c>
      <c r="H20" s="1">
        <v>771</v>
      </c>
      <c r="I20" s="1">
        <v>100</v>
      </c>
      <c r="J20" s="1">
        <v>664</v>
      </c>
      <c r="K20" s="1">
        <v>100</v>
      </c>
      <c r="L20" s="1">
        <v>685</v>
      </c>
      <c r="M20" s="1">
        <v>100</v>
      </c>
      <c r="N20" s="1">
        <v>673</v>
      </c>
      <c r="O20" s="1">
        <v>100</v>
      </c>
      <c r="P20" s="1">
        <v>579</v>
      </c>
      <c r="Q20" s="1">
        <v>100</v>
      </c>
      <c r="R20" s="1">
        <v>575</v>
      </c>
      <c r="S20" s="1">
        <v>100</v>
      </c>
      <c r="T20" s="1">
        <v>479</v>
      </c>
      <c r="U20" s="1">
        <v>100</v>
      </c>
      <c r="V20" s="1">
        <v>478</v>
      </c>
      <c r="W20" s="1">
        <v>100</v>
      </c>
      <c r="X20" s="1">
        <v>418</v>
      </c>
      <c r="Y20" s="1">
        <v>100</v>
      </c>
      <c r="Z20" s="1">
        <v>7730</v>
      </c>
    </row>
    <row r="22" spans="1:26" ht="30.75" thickBot="1" x14ac:dyDescent="0.3">
      <c r="A22" s="16" t="s">
        <v>21</v>
      </c>
      <c r="B22" s="15"/>
      <c r="C22" s="15"/>
      <c r="D22" s="13">
        <f>ABS(B20-D20)/(B20)</f>
        <v>1.1612903225806452E-2</v>
      </c>
      <c r="E22" s="13"/>
      <c r="F22" s="13">
        <f t="shared" ref="F22" si="0">ABS(D20-F20)/(D20)</f>
        <v>8.2908163265306117E-2</v>
      </c>
      <c r="G22" s="13"/>
      <c r="H22" s="13">
        <f t="shared" ref="H22" si="1">ABS(F20-H20)/(F20)</f>
        <v>9.187279151943463E-2</v>
      </c>
      <c r="I22" s="13"/>
      <c r="J22" s="13">
        <f t="shared" ref="J22" si="2">ABS(H20-J20)/(H20)</f>
        <v>0.13878080415045396</v>
      </c>
      <c r="K22" s="13"/>
      <c r="L22" s="13">
        <f t="shared" ref="L22" si="3">ABS(J20-L20)/(J20)</f>
        <v>3.1626506024096383E-2</v>
      </c>
      <c r="M22" s="13"/>
      <c r="N22" s="13">
        <f t="shared" ref="N22" si="4">ABS(L20-N20)/(L20)</f>
        <v>1.7518248175182483E-2</v>
      </c>
      <c r="O22" s="13"/>
      <c r="P22" s="13">
        <f t="shared" ref="P22" si="5">ABS(N20-P20)/(N20)</f>
        <v>0.13967310549777118</v>
      </c>
      <c r="Q22" s="13"/>
      <c r="R22" s="13">
        <f t="shared" ref="R22" si="6">ABS(P20-R20)/(P20)</f>
        <v>6.9084628670120895E-3</v>
      </c>
      <c r="S22" s="13"/>
      <c r="T22" s="13">
        <f t="shared" ref="T22" si="7">ABS(R20-T20)/(R20)</f>
        <v>0.16695652173913045</v>
      </c>
      <c r="U22" s="13"/>
      <c r="V22" s="13">
        <f t="shared" ref="V22" si="8">ABS(T20-V20)/(T20)</f>
        <v>2.0876826722338203E-3</v>
      </c>
      <c r="W22" s="13"/>
      <c r="X22" s="13">
        <f t="shared" ref="X22" si="9">ABS(V20-X20)/(V20)</f>
        <v>0.12552301255230125</v>
      </c>
      <c r="Y22" s="4"/>
      <c r="Z22" s="4"/>
    </row>
    <row r="23" spans="1:26" s="5" customFormat="1" ht="16.5" thickTop="1" thickBot="1" x14ac:dyDescent="0.3">
      <c r="A23" s="14" t="s">
        <v>26</v>
      </c>
      <c r="B23" s="14"/>
      <c r="C23" s="14"/>
      <c r="D23" s="14"/>
      <c r="E23" s="14"/>
      <c r="F23" s="14">
        <f>D20-(D22*D20)</f>
        <v>774.89548387096772</v>
      </c>
      <c r="G23" s="14"/>
      <c r="H23" s="14">
        <f t="shared" ref="H23:X23" si="10">F20-(F22*F20)</f>
        <v>778.61096938775506</v>
      </c>
      <c r="I23" s="14"/>
      <c r="J23" s="14">
        <f t="shared" si="10"/>
        <v>700.16607773851592</v>
      </c>
      <c r="K23" s="14"/>
      <c r="L23" s="14">
        <f t="shared" si="10"/>
        <v>571.84954604409859</v>
      </c>
      <c r="M23" s="14"/>
      <c r="N23" s="14">
        <f t="shared" si="10"/>
        <v>663.33584337349396</v>
      </c>
      <c r="O23" s="14"/>
      <c r="P23" s="14">
        <f t="shared" si="10"/>
        <v>661.21021897810215</v>
      </c>
      <c r="Q23" s="14"/>
      <c r="R23" s="14">
        <f t="shared" si="10"/>
        <v>498.12927191679046</v>
      </c>
      <c r="S23" s="14"/>
      <c r="T23" s="14">
        <f t="shared" si="10"/>
        <v>571.02763385146807</v>
      </c>
      <c r="U23" s="14"/>
      <c r="V23" s="14">
        <f t="shared" si="10"/>
        <v>399.02782608695651</v>
      </c>
      <c r="W23" s="14"/>
      <c r="X23" s="14">
        <f t="shared" si="10"/>
        <v>477.00208768267225</v>
      </c>
    </row>
    <row r="24" spans="1:26" ht="16.5" thickTop="1" thickBot="1" x14ac:dyDescent="0.3">
      <c r="A24" s="14" t="s">
        <v>27</v>
      </c>
      <c r="B24" s="15"/>
      <c r="C24" s="15"/>
      <c r="D24" s="15"/>
      <c r="E24" s="15"/>
      <c r="F24" s="14">
        <f>D20+(D22*D20)</f>
        <v>793.10451612903228</v>
      </c>
      <c r="G24" s="14"/>
      <c r="H24" s="14">
        <f t="shared" ref="H24:X24" si="11">F20+(F22*F20)</f>
        <v>919.38903061224494</v>
      </c>
      <c r="I24" s="14"/>
      <c r="J24" s="14">
        <f t="shared" si="11"/>
        <v>841.83392226148408</v>
      </c>
      <c r="K24" s="14"/>
      <c r="L24" s="14">
        <f t="shared" si="11"/>
        <v>756.15045395590141</v>
      </c>
      <c r="M24" s="14"/>
      <c r="N24" s="14">
        <f t="shared" si="11"/>
        <v>706.66415662650604</v>
      </c>
      <c r="O24" s="14"/>
      <c r="P24" s="14">
        <f t="shared" si="11"/>
        <v>684.78978102189785</v>
      </c>
      <c r="Q24" s="14"/>
      <c r="R24" s="14">
        <f t="shared" si="11"/>
        <v>659.87072808320954</v>
      </c>
      <c r="S24" s="14"/>
      <c r="T24" s="14">
        <f t="shared" si="11"/>
        <v>578.97236614853193</v>
      </c>
      <c r="U24" s="14"/>
      <c r="V24" s="14">
        <f t="shared" si="11"/>
        <v>558.97217391304343</v>
      </c>
      <c r="W24" s="14"/>
      <c r="X24" s="14">
        <f t="shared" si="11"/>
        <v>478.99791231732775</v>
      </c>
      <c r="Y24" s="5"/>
      <c r="Z24" s="5"/>
    </row>
    <row r="25" spans="1:26" ht="16.5" thickTop="1" thickBot="1" x14ac:dyDescent="0.3">
      <c r="A25" s="17" t="s">
        <v>40</v>
      </c>
      <c r="B25" s="15"/>
      <c r="C25" s="15"/>
      <c r="D25" s="15"/>
      <c r="E25" s="15"/>
      <c r="F25" s="18">
        <f>IF(F20&gt;F23,(1-(F23/F20)),(1-(F20/F23)))</f>
        <v>8.7284471294502119E-2</v>
      </c>
      <c r="G25" s="18"/>
      <c r="H25" s="18">
        <f t="shared" ref="H25" si="12">IF(H20&gt;H23,(1-(H23/H20)),(1-(H20/H23)))</f>
        <v>9.7750605719565398E-3</v>
      </c>
      <c r="I25" s="18"/>
      <c r="J25" s="18">
        <f t="shared" ref="J25" si="13">IF(J20&gt;J23,(1-(J23/J20)),(1-(J20/J23)))</f>
        <v>5.1653570329099119E-2</v>
      </c>
      <c r="K25" s="18"/>
      <c r="L25" s="18">
        <f t="shared" ref="L25" si="14">IF(L20&gt;L23,(1-(L23/L20)),(1-(L20/L23)))</f>
        <v>0.16518314446117</v>
      </c>
      <c r="M25" s="18"/>
      <c r="N25" s="18">
        <f t="shared" ref="N25" si="15">IF(N20&gt;N23,(1-(N23/N20)),(1-(N20/N23)))</f>
        <v>1.435981668128683E-2</v>
      </c>
      <c r="O25" s="18"/>
      <c r="P25" s="18">
        <f t="shared" ref="P25" si="16">IF(P20&gt;P23,(1-(P23/P20)),(1-(P20/P23)))</f>
        <v>0.12433295284691415</v>
      </c>
      <c r="Q25" s="18"/>
      <c r="R25" s="18">
        <f t="shared" ref="R25" si="17">IF(R20&gt;R23,(1-(R23/R20)),(1-(R20/R23)))</f>
        <v>0.13368822275340786</v>
      </c>
      <c r="S25" s="18"/>
      <c r="T25" s="18">
        <f t="shared" ref="T25" si="18">IF(T20&gt;T23,(1-(T23/T20)),(1-(T20/T23)))</f>
        <v>0.16116143667296789</v>
      </c>
      <c r="U25" s="18"/>
      <c r="V25" s="18">
        <f t="shared" ref="V25" si="19">IF(V20&gt;V23,(1-(V23/V20)),(1-(V20/V23)))</f>
        <v>0.16521375295615792</v>
      </c>
      <c r="W25" s="18"/>
      <c r="X25" s="18">
        <f t="shared" ref="X25" si="20">IF(X20&gt;X23,(1-(X23/X20)),(1-(X20/X23)))</f>
        <v>0.12369356278776633</v>
      </c>
    </row>
    <row r="26" spans="1:26" ht="16.5" thickTop="1" thickBot="1" x14ac:dyDescent="0.3">
      <c r="A26" s="17" t="s">
        <v>35</v>
      </c>
      <c r="B26" s="15"/>
      <c r="C26" s="15"/>
      <c r="D26" s="15"/>
      <c r="E26" s="15"/>
      <c r="F26" s="18">
        <f>IF(F20&gt;F24,(1-(F24/F20)),(1-(F20/F24)))</f>
        <v>6.5836847904555573E-2</v>
      </c>
      <c r="G26" s="18"/>
      <c r="H26" s="18">
        <f t="shared" ref="H26" si="21">IF(H20&gt;H24,(1-(H24/H20)),(1-(H20/H24)))</f>
        <v>0.16139960960098565</v>
      </c>
      <c r="I26" s="18"/>
      <c r="J26" s="18">
        <f t="shared" ref="J26" si="22">IF(J20&gt;J24,(1-(J24/J20)),(1-(J20/J24)))</f>
        <v>0.21124584975591731</v>
      </c>
      <c r="K26" s="18"/>
      <c r="L26" s="18">
        <f t="shared" ref="L26" si="23">IF(L20&gt;L24,(1-(L24/L20)),(1-(L20/L24)))</f>
        <v>9.4095630814831077E-2</v>
      </c>
      <c r="M26" s="18"/>
      <c r="N26" s="18">
        <f t="shared" ref="N26" si="24">IF(N20&gt;N24,(1-(N24/N20)),(1-(N20/N24)))</f>
        <v>4.7638126698279049E-2</v>
      </c>
      <c r="O26" s="18"/>
      <c r="P26" s="18">
        <f t="shared" ref="P26" si="25">IF(P20&gt;P24,(1-(P24/P20)),(1-(P20/P24)))</f>
        <v>0.15448504629264459</v>
      </c>
      <c r="Q26" s="18"/>
      <c r="R26" s="18">
        <f t="shared" ref="R26" si="26">IF(R20&gt;R24,(1-(R24/R20)),(1-(R20/R24)))</f>
        <v>0.12861720405410582</v>
      </c>
      <c r="S26" s="18"/>
      <c r="T26" s="18">
        <f t="shared" ref="T26" si="27">IF(T20&gt;T24,(1-(T24/T20)),(1-(T20/T24)))</f>
        <v>0.17267208591244687</v>
      </c>
      <c r="U26" s="18"/>
      <c r="V26" s="18">
        <f t="shared" ref="V26" si="28">IF(V20&gt;V24,(1-(V24/V20)),(1-(V20/V24)))</f>
        <v>0.14485904252836723</v>
      </c>
      <c r="W26" s="18"/>
      <c r="X26" s="18">
        <f t="shared" ref="X26" si="29">IF(X20&gt;X24,(1-(X24/X20)),(1-(X20/X24)))</f>
        <v>0.12734483960948395</v>
      </c>
    </row>
    <row r="27" spans="1:26" ht="15.75" thickTop="1" x14ac:dyDescent="0.25">
      <c r="V27" s="19"/>
    </row>
    <row r="31" spans="1:26" ht="30.75" customHeight="1" x14ac:dyDescent="0.4">
      <c r="A31" s="10" t="s">
        <v>22</v>
      </c>
    </row>
    <row r="33" spans="1:26" ht="15.75" thickBot="1" x14ac:dyDescent="0.3"/>
    <row r="34" spans="1:26" ht="15.75" thickBot="1" x14ac:dyDescent="0.3">
      <c r="A34" s="30" t="s">
        <v>0</v>
      </c>
      <c r="B34" s="23" t="s">
        <v>1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5"/>
      <c r="Z34" s="26" t="s">
        <v>2</v>
      </c>
    </row>
    <row r="35" spans="1:26" ht="16.5" thickTop="1" thickBot="1" x14ac:dyDescent="0.3">
      <c r="A35" s="31"/>
      <c r="B35" s="28">
        <v>2003</v>
      </c>
      <c r="C35" s="29"/>
      <c r="D35" s="28">
        <v>2004</v>
      </c>
      <c r="E35" s="29"/>
      <c r="F35" s="28">
        <v>2005</v>
      </c>
      <c r="G35" s="29"/>
      <c r="H35" s="28">
        <v>2006</v>
      </c>
      <c r="I35" s="29"/>
      <c r="J35" s="28">
        <v>2007</v>
      </c>
      <c r="K35" s="29"/>
      <c r="L35" s="28">
        <v>2008</v>
      </c>
      <c r="M35" s="29"/>
      <c r="N35" s="28">
        <v>2009</v>
      </c>
      <c r="O35" s="29"/>
      <c r="P35" s="28">
        <v>2010</v>
      </c>
      <c r="Q35" s="29"/>
      <c r="R35" s="28">
        <v>2011</v>
      </c>
      <c r="S35" s="29"/>
      <c r="T35" s="28">
        <v>2012</v>
      </c>
      <c r="U35" s="29"/>
      <c r="V35" s="28">
        <v>2013</v>
      </c>
      <c r="W35" s="29"/>
      <c r="X35" s="28">
        <v>2014</v>
      </c>
      <c r="Y35" s="29"/>
      <c r="Z35" s="27"/>
    </row>
    <row r="36" spans="1:26" ht="15.75" thickBot="1" x14ac:dyDescent="0.3">
      <c r="A36" s="32"/>
      <c r="B36" s="1" t="s">
        <v>3</v>
      </c>
      <c r="C36" s="1" t="s">
        <v>4</v>
      </c>
      <c r="D36" s="1" t="s">
        <v>3</v>
      </c>
      <c r="E36" s="1" t="s">
        <v>4</v>
      </c>
      <c r="F36" s="1" t="s">
        <v>3</v>
      </c>
      <c r="G36" s="1" t="s">
        <v>4</v>
      </c>
      <c r="H36" s="1" t="s">
        <v>3</v>
      </c>
      <c r="I36" s="1" t="s">
        <v>4</v>
      </c>
      <c r="J36" s="1" t="s">
        <v>3</v>
      </c>
      <c r="K36" s="1" t="s">
        <v>4</v>
      </c>
      <c r="L36" s="1" t="s">
        <v>3</v>
      </c>
      <c r="M36" s="1" t="s">
        <v>4</v>
      </c>
      <c r="N36" s="1" t="s">
        <v>3</v>
      </c>
      <c r="O36" s="1" t="s">
        <v>4</v>
      </c>
      <c r="P36" s="1" t="s">
        <v>3</v>
      </c>
      <c r="Q36" s="1" t="s">
        <v>4</v>
      </c>
      <c r="R36" s="1" t="s">
        <v>3</v>
      </c>
      <c r="S36" s="1" t="s">
        <v>4</v>
      </c>
      <c r="T36" s="1" t="s">
        <v>3</v>
      </c>
      <c r="U36" s="1" t="s">
        <v>4</v>
      </c>
      <c r="V36" s="1" t="s">
        <v>3</v>
      </c>
      <c r="W36" s="1" t="s">
        <v>4</v>
      </c>
      <c r="X36" s="1" t="s">
        <v>3</v>
      </c>
      <c r="Y36" s="1" t="s">
        <v>4</v>
      </c>
      <c r="Z36" s="1" t="s">
        <v>5</v>
      </c>
    </row>
    <row r="37" spans="1:26" ht="15.75" thickBot="1" x14ac:dyDescent="0.3">
      <c r="A37" s="8" t="s">
        <v>6</v>
      </c>
      <c r="B37" s="3">
        <v>91</v>
      </c>
      <c r="C37" s="3"/>
      <c r="D37" s="3">
        <v>105</v>
      </c>
      <c r="E37" s="3"/>
      <c r="F37" s="3">
        <v>93</v>
      </c>
      <c r="G37" s="3"/>
      <c r="H37" s="3">
        <v>90</v>
      </c>
      <c r="I37" s="3"/>
      <c r="J37" s="3">
        <v>84</v>
      </c>
      <c r="K37" s="3"/>
      <c r="L37" s="3">
        <v>86</v>
      </c>
      <c r="M37" s="3"/>
      <c r="N37" s="3">
        <v>90</v>
      </c>
      <c r="O37" s="3"/>
      <c r="P37" s="3">
        <v>69</v>
      </c>
      <c r="Q37" s="3"/>
      <c r="R37" s="3">
        <v>80</v>
      </c>
      <c r="S37" s="3"/>
      <c r="T37" s="3">
        <v>57</v>
      </c>
      <c r="U37" s="3"/>
      <c r="V37" s="3">
        <v>73</v>
      </c>
      <c r="W37" s="3"/>
      <c r="X37" s="3">
        <v>74</v>
      </c>
      <c r="Y37" s="3"/>
      <c r="Z37" s="1">
        <v>992</v>
      </c>
    </row>
    <row r="38" spans="1:26" ht="15.75" thickBot="1" x14ac:dyDescent="0.3">
      <c r="A38" s="8" t="s">
        <v>7</v>
      </c>
      <c r="B38" s="3">
        <v>405</v>
      </c>
      <c r="C38" s="3"/>
      <c r="D38" s="3">
        <v>388</v>
      </c>
      <c r="E38" s="3"/>
      <c r="F38" s="3">
        <v>454</v>
      </c>
      <c r="G38" s="3"/>
      <c r="H38" s="3">
        <v>390</v>
      </c>
      <c r="I38" s="3"/>
      <c r="J38" s="3">
        <v>318</v>
      </c>
      <c r="K38" s="3"/>
      <c r="L38" s="3">
        <v>338</v>
      </c>
      <c r="M38" s="3"/>
      <c r="N38" s="3">
        <v>299</v>
      </c>
      <c r="O38" s="3"/>
      <c r="P38" s="3">
        <v>261</v>
      </c>
      <c r="Q38" s="3"/>
      <c r="R38" s="3">
        <v>268</v>
      </c>
      <c r="S38" s="3"/>
      <c r="T38" s="3">
        <v>211</v>
      </c>
      <c r="U38" s="3"/>
      <c r="V38" s="3">
        <v>194</v>
      </c>
      <c r="W38" s="3"/>
      <c r="X38" s="3">
        <v>158</v>
      </c>
      <c r="Y38" s="3"/>
      <c r="Z38" s="1">
        <v>3684</v>
      </c>
    </row>
    <row r="39" spans="1:26" s="6" customFormat="1" ht="9.75" x14ac:dyDescent="0.15">
      <c r="A39" s="6" t="s">
        <v>20</v>
      </c>
      <c r="B39" s="7">
        <f>SUM(B37:B38)</f>
        <v>496</v>
      </c>
      <c r="C39" s="7"/>
      <c r="D39" s="7">
        <f t="shared" ref="D39" si="30">SUM(D37:D38)</f>
        <v>493</v>
      </c>
      <c r="E39" s="7"/>
      <c r="F39" s="7">
        <f t="shared" ref="F39" si="31">SUM(F37:F38)</f>
        <v>547</v>
      </c>
      <c r="G39" s="7"/>
      <c r="H39" s="7">
        <f t="shared" ref="H39" si="32">SUM(H37:H38)</f>
        <v>480</v>
      </c>
      <c r="I39" s="7"/>
      <c r="J39" s="7">
        <f t="shared" ref="J39" si="33">SUM(J37:J38)</f>
        <v>402</v>
      </c>
      <c r="K39" s="7"/>
      <c r="L39" s="7">
        <f t="shared" ref="L39" si="34">SUM(L37:L38)</f>
        <v>424</v>
      </c>
      <c r="M39" s="7"/>
      <c r="N39" s="7">
        <f t="shared" ref="N39" si="35">SUM(N37:N38)</f>
        <v>389</v>
      </c>
      <c r="O39" s="7"/>
      <c r="P39" s="7">
        <f t="shared" ref="P39" si="36">SUM(P37:P38)</f>
        <v>330</v>
      </c>
      <c r="Q39" s="7"/>
      <c r="R39" s="7">
        <f t="shared" ref="R39" si="37">SUM(R37:R38)</f>
        <v>348</v>
      </c>
      <c r="S39" s="7"/>
      <c r="T39" s="7">
        <f t="shared" ref="T39" si="38">SUM(T37:T38)</f>
        <v>268</v>
      </c>
      <c r="U39" s="7"/>
      <c r="V39" s="7">
        <f t="shared" ref="V39" si="39">SUM(V37:V38)</f>
        <v>267</v>
      </c>
      <c r="W39" s="7"/>
      <c r="X39" s="7">
        <f t="shared" ref="X39" si="40">SUM(X37:X38)</f>
        <v>232</v>
      </c>
      <c r="Y39" s="7"/>
      <c r="Z39" s="7">
        <f t="shared" ref="Z39" si="41">SUM(Z37:Z38)</f>
        <v>4676</v>
      </c>
    </row>
    <row r="41" spans="1:26" s="4" customFormat="1" ht="30.75" thickBot="1" x14ac:dyDescent="0.3">
      <c r="A41" s="12" t="s">
        <v>21</v>
      </c>
      <c r="B41" s="13"/>
      <c r="C41" s="13"/>
      <c r="D41" s="13">
        <f>ABS(B39-D39)/(B39)</f>
        <v>6.0483870967741934E-3</v>
      </c>
      <c r="E41" s="13"/>
      <c r="F41" s="13">
        <f t="shared" ref="F41:X41" si="42">ABS(D39-F39)/(D39)</f>
        <v>0.10953346855983773</v>
      </c>
      <c r="G41" s="13"/>
      <c r="H41" s="13">
        <f t="shared" si="42"/>
        <v>0.12248628884826325</v>
      </c>
      <c r="I41" s="13"/>
      <c r="J41" s="13">
        <f t="shared" si="42"/>
        <v>0.16250000000000001</v>
      </c>
      <c r="K41" s="13"/>
      <c r="L41" s="13">
        <f t="shared" si="42"/>
        <v>5.4726368159203981E-2</v>
      </c>
      <c r="M41" s="13"/>
      <c r="N41" s="13">
        <f t="shared" si="42"/>
        <v>8.254716981132075E-2</v>
      </c>
      <c r="O41" s="13"/>
      <c r="P41" s="13">
        <f t="shared" si="42"/>
        <v>0.15167095115681234</v>
      </c>
      <c r="Q41" s="13"/>
      <c r="R41" s="13">
        <f t="shared" si="42"/>
        <v>5.4545454545454543E-2</v>
      </c>
      <c r="S41" s="13"/>
      <c r="T41" s="13">
        <f t="shared" si="42"/>
        <v>0.22988505747126436</v>
      </c>
      <c r="U41" s="13"/>
      <c r="V41" s="13">
        <f t="shared" si="42"/>
        <v>3.7313432835820895E-3</v>
      </c>
      <c r="W41" s="13"/>
      <c r="X41" s="13">
        <f t="shared" si="42"/>
        <v>0.13108614232209737</v>
      </c>
    </row>
    <row r="42" spans="1:26" s="5" customFormat="1" ht="16.5" thickTop="1" thickBot="1" x14ac:dyDescent="0.3">
      <c r="A42" s="14" t="s">
        <v>26</v>
      </c>
      <c r="B42" s="14"/>
      <c r="C42" s="14"/>
      <c r="D42" s="14"/>
      <c r="E42" s="14"/>
      <c r="F42" s="14">
        <f>D39-(D41*D39)</f>
        <v>490.01814516129031</v>
      </c>
      <c r="G42" s="14"/>
      <c r="H42" s="14">
        <f t="shared" ref="H42" si="43">F39-(F41*F39)</f>
        <v>487.08519269776878</v>
      </c>
      <c r="I42" s="14"/>
      <c r="J42" s="14">
        <f t="shared" ref="J42" si="44">H39-(H41*H39)</f>
        <v>421.20658135283361</v>
      </c>
      <c r="K42" s="14"/>
      <c r="L42" s="14">
        <f t="shared" ref="L42" si="45">J39-(J41*J39)</f>
        <v>336.67500000000001</v>
      </c>
      <c r="M42" s="14"/>
      <c r="N42" s="14">
        <f t="shared" ref="N42" si="46">L39-(L41*L39)</f>
        <v>400.79601990049753</v>
      </c>
      <c r="O42" s="14"/>
      <c r="P42" s="14">
        <f t="shared" ref="P42" si="47">N39-(N41*N39)</f>
        <v>356.8891509433962</v>
      </c>
      <c r="Q42" s="14"/>
      <c r="R42" s="14">
        <f t="shared" ref="R42" si="48">P39-(P41*P39)</f>
        <v>279.94858611825191</v>
      </c>
      <c r="S42" s="14"/>
      <c r="T42" s="14">
        <f t="shared" ref="T42" si="49">R39-(R41*R39)</f>
        <v>329.0181818181818</v>
      </c>
      <c r="U42" s="14"/>
      <c r="V42" s="14">
        <f t="shared" ref="V42" si="50">T39-(T41*T39)</f>
        <v>206.39080459770116</v>
      </c>
      <c r="W42" s="14"/>
      <c r="X42" s="14">
        <f>V39-(V41*V39)</f>
        <v>266.00373134328356</v>
      </c>
    </row>
    <row r="43" spans="1:26" ht="16.5" thickTop="1" thickBot="1" x14ac:dyDescent="0.3">
      <c r="A43" s="14" t="s">
        <v>27</v>
      </c>
      <c r="B43" s="15"/>
      <c r="C43" s="15"/>
      <c r="D43" s="15"/>
      <c r="E43" s="15"/>
      <c r="F43" s="14">
        <f>D39+(D41*D39)</f>
        <v>495.98185483870969</v>
      </c>
      <c r="G43" s="14"/>
      <c r="H43" s="14">
        <f t="shared" ref="H43" si="51">F39+(F41*F39)</f>
        <v>606.91480730223122</v>
      </c>
      <c r="I43" s="14"/>
      <c r="J43" s="14">
        <f t="shared" ref="J43" si="52">H39+(H41*H39)</f>
        <v>538.79341864716639</v>
      </c>
      <c r="K43" s="14"/>
      <c r="L43" s="14">
        <f t="shared" ref="L43" si="53">J39+(J41*J39)</f>
        <v>467.32499999999999</v>
      </c>
      <c r="M43" s="14"/>
      <c r="N43" s="14">
        <f t="shared" ref="N43" si="54">L39+(L41*L39)</f>
        <v>447.20398009950247</v>
      </c>
      <c r="O43" s="14"/>
      <c r="P43" s="14">
        <f t="shared" ref="P43" si="55">N39+(N41*N39)</f>
        <v>421.1108490566038</v>
      </c>
      <c r="Q43" s="14"/>
      <c r="R43" s="14">
        <f t="shared" ref="R43" si="56">P39+(P41*P39)</f>
        <v>380.05141388174809</v>
      </c>
      <c r="S43" s="14"/>
      <c r="T43" s="14">
        <f t="shared" ref="T43" si="57">R39+(R41*R39)</f>
        <v>366.9818181818182</v>
      </c>
      <c r="U43" s="14"/>
      <c r="V43" s="14">
        <f t="shared" ref="V43" si="58">T39+(T41*T39)</f>
        <v>329.60919540229884</v>
      </c>
      <c r="W43" s="14"/>
      <c r="X43" s="14">
        <f t="shared" ref="X43" si="59">V39+(V41*V39)</f>
        <v>267.99626865671644</v>
      </c>
    </row>
    <row r="44" spans="1:26" ht="16.5" thickTop="1" thickBot="1" x14ac:dyDescent="0.3">
      <c r="A44" s="17" t="s">
        <v>40</v>
      </c>
      <c r="B44" s="15"/>
      <c r="C44" s="15"/>
      <c r="D44" s="15"/>
      <c r="E44" s="15"/>
      <c r="F44" s="18">
        <f>IF(F39&gt;F42,(1-(F42/F39)),(1-(F39/F42)))</f>
        <v>0.1041715810579702</v>
      </c>
      <c r="G44" s="18"/>
      <c r="H44" s="18">
        <f t="shared" ref="H44:X44" si="60">IF(H39&gt;H42,(1-(H42/H39)),(1-(H39/H42)))</f>
        <v>1.4546105699758116E-2</v>
      </c>
      <c r="I44" s="18"/>
      <c r="J44" s="18">
        <f t="shared" si="60"/>
        <v>4.5598958333333273E-2</v>
      </c>
      <c r="K44" s="18"/>
      <c r="L44" s="18">
        <f t="shared" si="60"/>
        <v>0.20595518867924523</v>
      </c>
      <c r="M44" s="18"/>
      <c r="N44" s="18">
        <f t="shared" si="60"/>
        <v>2.9431479642502478E-2</v>
      </c>
      <c r="O44" s="18"/>
      <c r="P44" s="18">
        <f t="shared" si="60"/>
        <v>7.5343144705625753E-2</v>
      </c>
      <c r="Q44" s="18"/>
      <c r="R44" s="18">
        <f t="shared" si="60"/>
        <v>0.19555003989008068</v>
      </c>
      <c r="S44" s="18"/>
      <c r="T44" s="18">
        <f t="shared" si="60"/>
        <v>0.18545534924845264</v>
      </c>
      <c r="U44" s="18"/>
      <c r="V44" s="18">
        <f t="shared" si="60"/>
        <v>0.22700073184381586</v>
      </c>
      <c r="W44" s="18"/>
      <c r="X44" s="18">
        <f t="shared" si="60"/>
        <v>0.12783178330457712</v>
      </c>
    </row>
    <row r="45" spans="1:26" ht="16.5" thickTop="1" thickBot="1" x14ac:dyDescent="0.3">
      <c r="A45" s="17" t="s">
        <v>35</v>
      </c>
      <c r="B45" s="15"/>
      <c r="C45" s="15"/>
      <c r="D45" s="15"/>
      <c r="E45" s="15"/>
      <c r="F45" s="18">
        <f>IF(F39&gt;F43,(1-(F43/F39)),(1-(F39/F43)))</f>
        <v>9.3269003951170548E-2</v>
      </c>
      <c r="G45" s="18"/>
      <c r="H45" s="18">
        <f t="shared" ref="H45:X45" si="61">IF(H39&gt;H43,(1-(H43/H39)),(1-(H39/H43)))</f>
        <v>0.20911469908993374</v>
      </c>
      <c r="I45" s="18"/>
      <c r="J45" s="18">
        <f t="shared" si="61"/>
        <v>0.2538884364820847</v>
      </c>
      <c r="K45" s="18"/>
      <c r="L45" s="18">
        <f t="shared" si="61"/>
        <v>9.2708500508211555E-2</v>
      </c>
      <c r="M45" s="18"/>
      <c r="N45" s="18">
        <f t="shared" si="61"/>
        <v>0.13015085439658236</v>
      </c>
      <c r="O45" s="18"/>
      <c r="P45" s="18">
        <f t="shared" si="61"/>
        <v>0.21635835139539972</v>
      </c>
      <c r="Q45" s="18"/>
      <c r="R45" s="18">
        <f t="shared" si="61"/>
        <v>8.4334415584415678E-2</v>
      </c>
      <c r="S45" s="18"/>
      <c r="T45" s="18">
        <f t="shared" si="61"/>
        <v>0.26971858898137147</v>
      </c>
      <c r="U45" s="18"/>
      <c r="V45" s="18">
        <f t="shared" si="61"/>
        <v>0.18994978379132377</v>
      </c>
      <c r="W45" s="18"/>
      <c r="X45" s="18">
        <f t="shared" si="61"/>
        <v>0.13431630536179229</v>
      </c>
    </row>
    <row r="46" spans="1:26" ht="15.75" thickTop="1" x14ac:dyDescent="0.25"/>
    <row r="49" spans="1:26" ht="30.75" customHeight="1" x14ac:dyDescent="0.4">
      <c r="A49" s="10" t="s">
        <v>28</v>
      </c>
    </row>
    <row r="51" spans="1:26" ht="15.75" thickBot="1" x14ac:dyDescent="0.3"/>
    <row r="52" spans="1:26" ht="15.75" thickBot="1" x14ac:dyDescent="0.3">
      <c r="A52" s="30" t="s">
        <v>0</v>
      </c>
      <c r="B52" s="23" t="s">
        <v>1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5"/>
      <c r="Z52" s="26" t="s">
        <v>2</v>
      </c>
    </row>
    <row r="53" spans="1:26" ht="16.5" thickTop="1" thickBot="1" x14ac:dyDescent="0.3">
      <c r="A53" s="31"/>
      <c r="B53" s="28">
        <v>2003</v>
      </c>
      <c r="C53" s="29"/>
      <c r="D53" s="28">
        <v>2004</v>
      </c>
      <c r="E53" s="29"/>
      <c r="F53" s="28">
        <v>2005</v>
      </c>
      <c r="G53" s="29"/>
      <c r="H53" s="28">
        <v>2006</v>
      </c>
      <c r="I53" s="29"/>
      <c r="J53" s="28">
        <v>2007</v>
      </c>
      <c r="K53" s="29"/>
      <c r="L53" s="28">
        <v>2008</v>
      </c>
      <c r="M53" s="29"/>
      <c r="N53" s="28">
        <v>2009</v>
      </c>
      <c r="O53" s="29"/>
      <c r="P53" s="28">
        <v>2010</v>
      </c>
      <c r="Q53" s="29"/>
      <c r="R53" s="28">
        <v>2011</v>
      </c>
      <c r="S53" s="29"/>
      <c r="T53" s="28">
        <v>2012</v>
      </c>
      <c r="U53" s="29"/>
      <c r="V53" s="28">
        <v>2013</v>
      </c>
      <c r="W53" s="29"/>
      <c r="X53" s="28">
        <v>2014</v>
      </c>
      <c r="Y53" s="29"/>
      <c r="Z53" s="27"/>
    </row>
    <row r="54" spans="1:26" ht="15.75" thickBot="1" x14ac:dyDescent="0.3">
      <c r="A54" s="32"/>
      <c r="B54" s="1" t="s">
        <v>3</v>
      </c>
      <c r="C54" s="1" t="s">
        <v>4</v>
      </c>
      <c r="D54" s="1" t="s">
        <v>3</v>
      </c>
      <c r="E54" s="1" t="s">
        <v>4</v>
      </c>
      <c r="F54" s="1" t="s">
        <v>3</v>
      </c>
      <c r="G54" s="1" t="s">
        <v>4</v>
      </c>
      <c r="H54" s="1" t="s">
        <v>3</v>
      </c>
      <c r="I54" s="1" t="s">
        <v>4</v>
      </c>
      <c r="J54" s="1" t="s">
        <v>3</v>
      </c>
      <c r="K54" s="1" t="s">
        <v>4</v>
      </c>
      <c r="L54" s="1" t="s">
        <v>3</v>
      </c>
      <c r="M54" s="1" t="s">
        <v>4</v>
      </c>
      <c r="N54" s="1" t="s">
        <v>3</v>
      </c>
      <c r="O54" s="1" t="s">
        <v>4</v>
      </c>
      <c r="P54" s="1" t="s">
        <v>3</v>
      </c>
      <c r="Q54" s="1" t="s">
        <v>4</v>
      </c>
      <c r="R54" s="1" t="s">
        <v>3</v>
      </c>
      <c r="S54" s="1" t="s">
        <v>4</v>
      </c>
      <c r="T54" s="1" t="s">
        <v>3</v>
      </c>
      <c r="U54" s="1" t="s">
        <v>4</v>
      </c>
      <c r="V54" s="1" t="s">
        <v>3</v>
      </c>
      <c r="W54" s="1" t="s">
        <v>4</v>
      </c>
      <c r="X54" s="1" t="s">
        <v>3</v>
      </c>
      <c r="Y54" s="1" t="s">
        <v>4</v>
      </c>
      <c r="Z54" s="1" t="s">
        <v>5</v>
      </c>
    </row>
    <row r="55" spans="1:26" ht="15.75" thickBot="1" x14ac:dyDescent="0.3">
      <c r="A55" s="8" t="s">
        <v>6</v>
      </c>
      <c r="B55" s="3">
        <v>91</v>
      </c>
      <c r="C55" s="3"/>
      <c r="D55" s="3">
        <v>105</v>
      </c>
      <c r="E55" s="3"/>
      <c r="F55" s="3">
        <v>93</v>
      </c>
      <c r="G55" s="3"/>
      <c r="H55" s="3">
        <v>90</v>
      </c>
      <c r="I55" s="3"/>
      <c r="J55" s="3">
        <v>84</v>
      </c>
      <c r="K55" s="3"/>
      <c r="L55" s="3">
        <v>86</v>
      </c>
      <c r="M55" s="3"/>
      <c r="N55" s="3">
        <v>90</v>
      </c>
      <c r="O55" s="3"/>
      <c r="P55" s="3">
        <v>69</v>
      </c>
      <c r="Q55" s="3"/>
      <c r="R55" s="3">
        <v>80</v>
      </c>
      <c r="S55" s="3"/>
      <c r="T55" s="3">
        <v>57</v>
      </c>
      <c r="U55" s="3"/>
      <c r="V55" s="3">
        <v>73</v>
      </c>
      <c r="W55" s="3"/>
      <c r="X55" s="3">
        <v>74</v>
      </c>
      <c r="Y55" s="3"/>
      <c r="Z55" s="1">
        <v>992</v>
      </c>
    </row>
    <row r="56" spans="1:26" ht="15.75" thickBot="1" x14ac:dyDescent="0.3">
      <c r="A56" s="8" t="s">
        <v>7</v>
      </c>
      <c r="B56" s="3">
        <v>405</v>
      </c>
      <c r="C56" s="3"/>
      <c r="D56" s="3">
        <v>388</v>
      </c>
      <c r="E56" s="3"/>
      <c r="F56" s="3">
        <v>454</v>
      </c>
      <c r="G56" s="3"/>
      <c r="H56" s="3">
        <v>390</v>
      </c>
      <c r="I56" s="3"/>
      <c r="J56" s="3">
        <v>318</v>
      </c>
      <c r="K56" s="3"/>
      <c r="L56" s="3">
        <v>338</v>
      </c>
      <c r="M56" s="3"/>
      <c r="N56" s="3">
        <v>299</v>
      </c>
      <c r="O56" s="3"/>
      <c r="P56" s="3">
        <v>261</v>
      </c>
      <c r="Q56" s="3"/>
      <c r="R56" s="3">
        <v>268</v>
      </c>
      <c r="S56" s="3"/>
      <c r="T56" s="3">
        <v>211</v>
      </c>
      <c r="U56" s="3"/>
      <c r="V56" s="3">
        <v>194</v>
      </c>
      <c r="W56" s="3"/>
      <c r="X56" s="3">
        <v>158</v>
      </c>
      <c r="Y56" s="3"/>
      <c r="Z56" s="1">
        <v>3684</v>
      </c>
    </row>
    <row r="57" spans="1:26" s="6" customFormat="1" ht="9.75" x14ac:dyDescent="0.15">
      <c r="A57" s="6" t="s">
        <v>20</v>
      </c>
      <c r="B57" s="7">
        <f>SUM(B55:B56)</f>
        <v>496</v>
      </c>
      <c r="C57" s="7"/>
      <c r="D57" s="7">
        <f t="shared" ref="D57" si="62">SUM(D55:D56)</f>
        <v>493</v>
      </c>
      <c r="E57" s="7"/>
      <c r="F57" s="7">
        <f t="shared" ref="F57" si="63">SUM(F55:F56)</f>
        <v>547</v>
      </c>
      <c r="G57" s="7"/>
      <c r="H57" s="7">
        <f t="shared" ref="H57" si="64">SUM(H55:H56)</f>
        <v>480</v>
      </c>
      <c r="I57" s="7"/>
      <c r="J57" s="7">
        <f t="shared" ref="J57" si="65">SUM(J55:J56)</f>
        <v>402</v>
      </c>
      <c r="K57" s="7"/>
      <c r="L57" s="7">
        <f t="shared" ref="L57" si="66">SUM(L55:L56)</f>
        <v>424</v>
      </c>
      <c r="M57" s="7"/>
      <c r="N57" s="7">
        <f t="shared" ref="N57" si="67">SUM(N55:N56)</f>
        <v>389</v>
      </c>
      <c r="O57" s="7"/>
      <c r="P57" s="7">
        <f t="shared" ref="P57" si="68">SUM(P55:P56)</f>
        <v>330</v>
      </c>
      <c r="Q57" s="7"/>
      <c r="R57" s="7">
        <f t="shared" ref="R57" si="69">SUM(R55:R56)</f>
        <v>348</v>
      </c>
      <c r="S57" s="7"/>
      <c r="T57" s="7">
        <f t="shared" ref="T57" si="70">SUM(T55:T56)</f>
        <v>268</v>
      </c>
      <c r="U57" s="7"/>
      <c r="V57" s="7">
        <f t="shared" ref="V57" si="71">SUM(V55:V56)</f>
        <v>267</v>
      </c>
      <c r="W57" s="7"/>
      <c r="X57" s="7">
        <f t="shared" ref="X57" si="72">SUM(X55:X56)</f>
        <v>232</v>
      </c>
      <c r="Y57" s="7"/>
      <c r="Z57" s="7">
        <f t="shared" ref="Z57" si="73">SUM(Z55:Z56)</f>
        <v>4676</v>
      </c>
    </row>
    <row r="59" spans="1:26" s="4" customFormat="1" ht="45.75" thickBot="1" x14ac:dyDescent="0.3">
      <c r="A59" s="12" t="s">
        <v>29</v>
      </c>
      <c r="B59" s="13"/>
      <c r="C59" s="13"/>
      <c r="D59" s="13">
        <f>ABS(B55-D55)/(B55)</f>
        <v>0.15384615384615385</v>
      </c>
      <c r="E59" s="13"/>
      <c r="F59" s="13">
        <f t="shared" ref="F59:X59" si="74">ABS(D55-F55)/(D55)</f>
        <v>0.11428571428571428</v>
      </c>
      <c r="G59" s="13"/>
      <c r="H59" s="13">
        <f t="shared" si="74"/>
        <v>3.2258064516129031E-2</v>
      </c>
      <c r="I59" s="13"/>
      <c r="J59" s="13">
        <f t="shared" si="74"/>
        <v>6.6666666666666666E-2</v>
      </c>
      <c r="K59" s="13"/>
      <c r="L59" s="13">
        <f t="shared" si="74"/>
        <v>2.3809523809523808E-2</v>
      </c>
      <c r="M59" s="13"/>
      <c r="N59" s="13">
        <f t="shared" si="74"/>
        <v>4.6511627906976744E-2</v>
      </c>
      <c r="O59" s="13"/>
      <c r="P59" s="13">
        <f t="shared" si="74"/>
        <v>0.23333333333333334</v>
      </c>
      <c r="Q59" s="13"/>
      <c r="R59" s="13">
        <f t="shared" si="74"/>
        <v>0.15942028985507245</v>
      </c>
      <c r="S59" s="13"/>
      <c r="T59" s="13">
        <f t="shared" si="74"/>
        <v>0.28749999999999998</v>
      </c>
      <c r="U59" s="13"/>
      <c r="V59" s="13">
        <f t="shared" si="74"/>
        <v>0.2807017543859649</v>
      </c>
      <c r="W59" s="13"/>
      <c r="X59" s="13">
        <f t="shared" si="74"/>
        <v>1.3698630136986301E-2</v>
      </c>
    </row>
    <row r="60" spans="1:26" s="4" customFormat="1" ht="46.5" thickTop="1" thickBot="1" x14ac:dyDescent="0.3">
      <c r="A60" s="12" t="s">
        <v>30</v>
      </c>
      <c r="B60" s="13"/>
      <c r="C60" s="13"/>
      <c r="D60" s="13">
        <f>ABS(B56-D56)/(B56)</f>
        <v>4.1975308641975309E-2</v>
      </c>
      <c r="E60" s="13"/>
      <c r="F60" s="13">
        <f t="shared" ref="F60:X60" si="75">ABS(D56-F56)/(D56)</f>
        <v>0.17010309278350516</v>
      </c>
      <c r="G60" s="13"/>
      <c r="H60" s="13">
        <f t="shared" si="75"/>
        <v>0.14096916299559473</v>
      </c>
      <c r="I60" s="13"/>
      <c r="J60" s="13">
        <f t="shared" si="75"/>
        <v>0.18461538461538463</v>
      </c>
      <c r="K60" s="13"/>
      <c r="L60" s="13">
        <f t="shared" si="75"/>
        <v>6.2893081761006289E-2</v>
      </c>
      <c r="M60" s="13"/>
      <c r="N60" s="13">
        <f t="shared" si="75"/>
        <v>0.11538461538461539</v>
      </c>
      <c r="O60" s="13"/>
      <c r="P60" s="13">
        <f t="shared" si="75"/>
        <v>0.12709030100334448</v>
      </c>
      <c r="Q60" s="13"/>
      <c r="R60" s="13">
        <f t="shared" si="75"/>
        <v>2.681992337164751E-2</v>
      </c>
      <c r="S60" s="13"/>
      <c r="T60" s="13">
        <f t="shared" si="75"/>
        <v>0.21268656716417911</v>
      </c>
      <c r="U60" s="13"/>
      <c r="V60" s="13">
        <f t="shared" si="75"/>
        <v>8.0568720379146919E-2</v>
      </c>
      <c r="W60" s="13"/>
      <c r="X60" s="13">
        <f t="shared" si="75"/>
        <v>0.18556701030927836</v>
      </c>
    </row>
    <row r="61" spans="1:26" s="5" customFormat="1" ht="16.5" thickTop="1" thickBot="1" x14ac:dyDescent="0.3">
      <c r="A61" s="14" t="s">
        <v>31</v>
      </c>
      <c r="B61" s="14"/>
      <c r="C61" s="14"/>
      <c r="D61" s="14"/>
      <c r="E61" s="14"/>
      <c r="F61" s="14">
        <f>D55-(D59*D55)</f>
        <v>88.84615384615384</v>
      </c>
      <c r="G61" s="14"/>
      <c r="H61" s="14">
        <f t="shared" ref="H61:X61" si="76">F55-(F59*F55)</f>
        <v>82.371428571428567</v>
      </c>
      <c r="I61" s="14"/>
      <c r="J61" s="14">
        <f t="shared" si="76"/>
        <v>87.096774193548384</v>
      </c>
      <c r="K61" s="14"/>
      <c r="L61" s="14">
        <f t="shared" si="76"/>
        <v>78.400000000000006</v>
      </c>
      <c r="M61" s="14"/>
      <c r="N61" s="14">
        <f t="shared" si="76"/>
        <v>83.952380952380949</v>
      </c>
      <c r="O61" s="14"/>
      <c r="P61" s="14">
        <f t="shared" si="76"/>
        <v>85.813953488372093</v>
      </c>
      <c r="Q61" s="14"/>
      <c r="R61" s="14">
        <f t="shared" si="76"/>
        <v>52.9</v>
      </c>
      <c r="S61" s="14"/>
      <c r="T61" s="14">
        <f t="shared" si="76"/>
        <v>67.246376811594203</v>
      </c>
      <c r="U61" s="14"/>
      <c r="V61" s="14">
        <f t="shared" si="76"/>
        <v>40.612499999999997</v>
      </c>
      <c r="W61" s="14"/>
      <c r="X61" s="14">
        <f t="shared" si="76"/>
        <v>52.508771929824562</v>
      </c>
    </row>
    <row r="62" spans="1:26" s="5" customFormat="1" ht="16.5" thickTop="1" thickBot="1" x14ac:dyDescent="0.3">
      <c r="A62" s="14" t="s">
        <v>32</v>
      </c>
      <c r="B62" s="14"/>
      <c r="C62" s="14"/>
      <c r="D62" s="14"/>
      <c r="E62" s="14"/>
      <c r="F62" s="14">
        <f>D56-(D60*D56)</f>
        <v>371.71358024691358</v>
      </c>
      <c r="G62" s="14"/>
      <c r="H62" s="14">
        <f t="shared" ref="H62:X62" si="77">F56-(F60*F56)</f>
        <v>376.77319587628864</v>
      </c>
      <c r="I62" s="14"/>
      <c r="J62" s="14">
        <f t="shared" si="77"/>
        <v>335.02202643171807</v>
      </c>
      <c r="K62" s="14"/>
      <c r="L62" s="14">
        <f t="shared" si="77"/>
        <v>259.2923076923077</v>
      </c>
      <c r="M62" s="14"/>
      <c r="N62" s="14">
        <f t="shared" si="77"/>
        <v>316.74213836477986</v>
      </c>
      <c r="O62" s="14"/>
      <c r="P62" s="14">
        <f t="shared" si="77"/>
        <v>264.5</v>
      </c>
      <c r="Q62" s="14"/>
      <c r="R62" s="14">
        <f t="shared" si="77"/>
        <v>227.82943143812707</v>
      </c>
      <c r="S62" s="14"/>
      <c r="T62" s="14">
        <f t="shared" si="77"/>
        <v>260.81226053639847</v>
      </c>
      <c r="U62" s="14"/>
      <c r="V62" s="14">
        <f t="shared" si="77"/>
        <v>166.12313432835822</v>
      </c>
      <c r="W62" s="14"/>
      <c r="X62" s="14">
        <f t="shared" si="77"/>
        <v>178.36966824644549</v>
      </c>
    </row>
    <row r="63" spans="1:26" ht="16.5" thickTop="1" thickBot="1" x14ac:dyDescent="0.3">
      <c r="A63" s="14" t="s">
        <v>33</v>
      </c>
      <c r="B63" s="15"/>
      <c r="C63" s="15"/>
      <c r="D63" s="15"/>
      <c r="E63" s="15"/>
      <c r="F63" s="14">
        <f>D55+(D59*D55)</f>
        <v>121.15384615384616</v>
      </c>
      <c r="G63" s="14"/>
      <c r="H63" s="14">
        <f t="shared" ref="H63:X63" si="78">F55+(F59*F55)</f>
        <v>103.62857142857143</v>
      </c>
      <c r="I63" s="14"/>
      <c r="J63" s="14">
        <f t="shared" si="78"/>
        <v>92.903225806451616</v>
      </c>
      <c r="K63" s="14"/>
      <c r="L63" s="14">
        <f t="shared" si="78"/>
        <v>89.6</v>
      </c>
      <c r="M63" s="14"/>
      <c r="N63" s="14">
        <f t="shared" si="78"/>
        <v>88.047619047619051</v>
      </c>
      <c r="O63" s="14"/>
      <c r="P63" s="14">
        <f t="shared" si="78"/>
        <v>94.186046511627907</v>
      </c>
      <c r="Q63" s="14"/>
      <c r="R63" s="14">
        <f t="shared" si="78"/>
        <v>85.1</v>
      </c>
      <c r="S63" s="14"/>
      <c r="T63" s="14">
        <f t="shared" si="78"/>
        <v>92.753623188405797</v>
      </c>
      <c r="U63" s="14"/>
      <c r="V63" s="14">
        <f t="shared" si="78"/>
        <v>73.387500000000003</v>
      </c>
      <c r="W63" s="14"/>
      <c r="X63" s="14">
        <f t="shared" si="78"/>
        <v>93.491228070175438</v>
      </c>
    </row>
    <row r="64" spans="1:26" ht="16.5" thickTop="1" thickBot="1" x14ac:dyDescent="0.3">
      <c r="A64" s="14" t="s">
        <v>34</v>
      </c>
      <c r="B64" s="15"/>
      <c r="C64" s="15"/>
      <c r="D64" s="15"/>
      <c r="E64" s="15"/>
      <c r="F64" s="14">
        <f>D56+(D60*D56)</f>
        <v>404.28641975308642</v>
      </c>
      <c r="G64" s="14"/>
      <c r="H64" s="14">
        <f t="shared" ref="H64:X64" si="79">F56+(F60*F56)</f>
        <v>531.2268041237113</v>
      </c>
      <c r="I64" s="14"/>
      <c r="J64" s="14">
        <f t="shared" si="79"/>
        <v>444.97797356828193</v>
      </c>
      <c r="K64" s="14"/>
      <c r="L64" s="14">
        <f t="shared" si="79"/>
        <v>376.7076923076923</v>
      </c>
      <c r="M64" s="14"/>
      <c r="N64" s="14">
        <f t="shared" si="79"/>
        <v>359.25786163522014</v>
      </c>
      <c r="O64" s="14"/>
      <c r="P64" s="14">
        <f t="shared" si="79"/>
        <v>333.5</v>
      </c>
      <c r="Q64" s="14"/>
      <c r="R64" s="14">
        <f t="shared" si="79"/>
        <v>294.17056856187293</v>
      </c>
      <c r="S64" s="14"/>
      <c r="T64" s="14">
        <f t="shared" si="79"/>
        <v>275.18773946360153</v>
      </c>
      <c r="U64" s="14"/>
      <c r="V64" s="14">
        <f t="shared" si="79"/>
        <v>255.87686567164178</v>
      </c>
      <c r="W64" s="14"/>
      <c r="X64" s="14">
        <f t="shared" si="79"/>
        <v>209.63033175355451</v>
      </c>
    </row>
    <row r="65" spans="1:24" ht="16.5" thickTop="1" thickBot="1" x14ac:dyDescent="0.3">
      <c r="A65" s="17" t="s">
        <v>36</v>
      </c>
      <c r="B65" s="15"/>
      <c r="C65" s="15"/>
      <c r="D65" s="15"/>
      <c r="E65" s="15"/>
      <c r="F65" s="18">
        <f>IF(F55&gt;F61, (1-(F61/F55)),(1-(F55/F61)))</f>
        <v>4.4665012406947979E-2</v>
      </c>
      <c r="G65" s="18"/>
      <c r="H65" s="18">
        <f t="shared" ref="H65:X65" si="80">IF(H55&gt;H61, (1-(H61/H55)),(1-(H55/H61)))</f>
        <v>8.4761904761904816E-2</v>
      </c>
      <c r="I65" s="18"/>
      <c r="J65" s="18">
        <f t="shared" si="80"/>
        <v>3.5555555555555562E-2</v>
      </c>
      <c r="K65" s="18"/>
      <c r="L65" s="18">
        <f t="shared" si="80"/>
        <v>8.8372093023255771E-2</v>
      </c>
      <c r="M65" s="18"/>
      <c r="N65" s="18">
        <f t="shared" si="80"/>
        <v>6.7195767195767253E-2</v>
      </c>
      <c r="O65" s="18"/>
      <c r="P65" s="18">
        <f t="shared" si="80"/>
        <v>0.19593495934959348</v>
      </c>
      <c r="Q65" s="18"/>
      <c r="R65" s="18">
        <f t="shared" si="80"/>
        <v>0.33875</v>
      </c>
      <c r="S65" s="18"/>
      <c r="T65" s="18">
        <f t="shared" si="80"/>
        <v>0.15237068965517242</v>
      </c>
      <c r="U65" s="18"/>
      <c r="V65" s="18">
        <f t="shared" si="80"/>
        <v>0.44366438356164384</v>
      </c>
      <c r="W65" s="18"/>
      <c r="X65" s="18">
        <f t="shared" si="80"/>
        <v>0.29042200094831672</v>
      </c>
    </row>
    <row r="66" spans="1:24" ht="16.5" thickTop="1" thickBot="1" x14ac:dyDescent="0.3">
      <c r="A66" s="17" t="s">
        <v>37</v>
      </c>
      <c r="B66" s="15"/>
      <c r="C66" s="15"/>
      <c r="D66" s="15"/>
      <c r="E66" s="15"/>
      <c r="F66" s="18">
        <f>IF(F56&gt;F62, (1-(F62/F56)),(1-(F56/F62)))</f>
        <v>0.18124762060151189</v>
      </c>
      <c r="G66" s="18"/>
      <c r="H66" s="18">
        <f t="shared" ref="H66:X66" si="81">IF(H56&gt;H62, (1-(H62/H56)),(1-(H56/H62)))</f>
        <v>3.3914882368490717E-2</v>
      </c>
      <c r="I66" s="18"/>
      <c r="J66" s="18">
        <f t="shared" si="81"/>
        <v>5.0808678500986248E-2</v>
      </c>
      <c r="K66" s="18"/>
      <c r="L66" s="18">
        <f t="shared" si="81"/>
        <v>0.23286299499317253</v>
      </c>
      <c r="M66" s="18"/>
      <c r="N66" s="18">
        <f t="shared" si="81"/>
        <v>5.6014455343314395E-2</v>
      </c>
      <c r="O66" s="18"/>
      <c r="P66" s="18">
        <f t="shared" si="81"/>
        <v>1.3232514177693777E-2</v>
      </c>
      <c r="Q66" s="18"/>
      <c r="R66" s="18">
        <f t="shared" si="81"/>
        <v>0.14989018120101838</v>
      </c>
      <c r="S66" s="18"/>
      <c r="T66" s="18">
        <f t="shared" si="81"/>
        <v>0.1909889528734281</v>
      </c>
      <c r="U66" s="18"/>
      <c r="V66" s="18">
        <f t="shared" si="81"/>
        <v>0.14369518387444213</v>
      </c>
      <c r="W66" s="18"/>
      <c r="X66" s="18">
        <f t="shared" si="81"/>
        <v>0.11419917100648314</v>
      </c>
    </row>
    <row r="67" spans="1:24" ht="16.5" thickTop="1" thickBot="1" x14ac:dyDescent="0.3">
      <c r="A67" s="17" t="s">
        <v>38</v>
      </c>
      <c r="B67" s="15"/>
      <c r="C67" s="15"/>
      <c r="D67" s="15"/>
      <c r="E67" s="15"/>
      <c r="F67" s="18">
        <f>IF(F55&gt;F63, (1-(F63/F55)), (1-(F55/F63)))</f>
        <v>0.23238095238095247</v>
      </c>
      <c r="G67" s="18"/>
      <c r="H67" s="18">
        <f t="shared" ref="H67:X67" si="82">IF(H55&gt;H63, (1-(H63/H55)), (1-(H55/H63)))</f>
        <v>0.13151364764267992</v>
      </c>
      <c r="I67" s="18"/>
      <c r="J67" s="18">
        <f t="shared" si="82"/>
        <v>9.5833333333333326E-2</v>
      </c>
      <c r="K67" s="18"/>
      <c r="L67" s="18">
        <f t="shared" si="82"/>
        <v>4.0178571428571397E-2</v>
      </c>
      <c r="M67" s="18"/>
      <c r="N67" s="18">
        <f t="shared" si="82"/>
        <v>2.1693121693121653E-2</v>
      </c>
      <c r="O67" s="18"/>
      <c r="P67" s="18">
        <f t="shared" si="82"/>
        <v>0.26740740740740743</v>
      </c>
      <c r="Q67" s="18"/>
      <c r="R67" s="18">
        <f t="shared" si="82"/>
        <v>5.9929494712103293E-2</v>
      </c>
      <c r="S67" s="18"/>
      <c r="T67" s="18">
        <f t="shared" si="82"/>
        <v>0.38546875000000003</v>
      </c>
      <c r="U67" s="18"/>
      <c r="V67" s="18">
        <f t="shared" si="82"/>
        <v>5.2801907681826465E-3</v>
      </c>
      <c r="W67" s="18"/>
      <c r="X67" s="18">
        <f t="shared" si="82"/>
        <v>0.20848189153687369</v>
      </c>
    </row>
    <row r="68" spans="1:24" ht="16.5" thickTop="1" thickBot="1" x14ac:dyDescent="0.3">
      <c r="A68" s="17" t="s">
        <v>39</v>
      </c>
      <c r="B68" s="15"/>
      <c r="C68" s="15"/>
      <c r="D68" s="15"/>
      <c r="E68" s="15"/>
      <c r="F68" s="18">
        <f>IF(F56&gt;F64,(1-(F64/F56)),(1-(F56/F64)))</f>
        <v>0.10950127807690213</v>
      </c>
      <c r="G68" s="18"/>
      <c r="H68" s="18">
        <f t="shared" ref="H68:X68" si="83">IF(H56&gt;H64,(1-(H64/H56)),(1-(H56/H64)))</f>
        <v>0.26585029789050818</v>
      </c>
      <c r="I68" s="18"/>
      <c r="J68" s="18">
        <f t="shared" si="83"/>
        <v>0.28535788535788531</v>
      </c>
      <c r="K68" s="18"/>
      <c r="L68" s="18">
        <f t="shared" si="83"/>
        <v>0.10275259331863107</v>
      </c>
      <c r="M68" s="18"/>
      <c r="N68" s="18">
        <f t="shared" si="83"/>
        <v>0.16772872098315883</v>
      </c>
      <c r="O68" s="18"/>
      <c r="P68" s="18">
        <f t="shared" si="83"/>
        <v>0.21739130434782605</v>
      </c>
      <c r="Q68" s="18"/>
      <c r="R68" s="18">
        <f t="shared" si="83"/>
        <v>8.8963925554532364E-2</v>
      </c>
      <c r="S68" s="18"/>
      <c r="T68" s="18">
        <f t="shared" si="83"/>
        <v>0.23325072399198044</v>
      </c>
      <c r="U68" s="18"/>
      <c r="V68" s="18">
        <f t="shared" si="83"/>
        <v>0.24182282172803493</v>
      </c>
      <c r="W68" s="18"/>
      <c r="X68" s="18">
        <f t="shared" si="83"/>
        <v>0.24629227708446377</v>
      </c>
    </row>
    <row r="69" spans="1:24" ht="15.75" thickTop="1" x14ac:dyDescent="0.25"/>
    <row r="71" spans="1:24" ht="61.5" customHeight="1" x14ac:dyDescent="0.35">
      <c r="A71" s="11" t="s">
        <v>24</v>
      </c>
    </row>
    <row r="72" spans="1:24" ht="60" customHeight="1" x14ac:dyDescent="0.35">
      <c r="A72" s="9"/>
      <c r="B72" s="11" t="s">
        <v>25</v>
      </c>
    </row>
    <row r="73" spans="1:24" ht="58.5" customHeight="1" x14ac:dyDescent="0.35">
      <c r="B73" s="11" t="s">
        <v>41</v>
      </c>
    </row>
  </sheetData>
  <mergeCells count="45">
    <mergeCell ref="A3:A5"/>
    <mergeCell ref="B3:Y3"/>
    <mergeCell ref="Z3:Z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52:A54"/>
    <mergeCell ref="A34:A36"/>
    <mergeCell ref="B34:Y34"/>
    <mergeCell ref="Z34:Z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B52:Y52"/>
    <mergeCell ref="Z52:Z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2" zoomScale="90" zoomScaleNormal="90" workbookViewId="0">
      <selection activeCell="G33" sqref="G33"/>
    </sheetView>
  </sheetViews>
  <sheetFormatPr defaultRowHeight="15" x14ac:dyDescent="0.25"/>
  <cols>
    <col min="3" max="3" width="9.140625" style="20"/>
  </cols>
  <sheetData>
    <row r="1" spans="1:3" x14ac:dyDescent="0.25">
      <c r="A1" s="34" t="s">
        <v>46</v>
      </c>
      <c r="B1" s="34"/>
    </row>
    <row r="2" spans="1:3" x14ac:dyDescent="0.25">
      <c r="A2" t="s">
        <v>42</v>
      </c>
      <c r="B2" t="s">
        <v>43</v>
      </c>
      <c r="C2" s="20" t="s">
        <v>47</v>
      </c>
    </row>
    <row r="3" spans="1:3" x14ac:dyDescent="0.25">
      <c r="A3">
        <v>2003</v>
      </c>
      <c r="B3">
        <v>775</v>
      </c>
      <c r="C3" s="21">
        <f>B3/B$15*100</f>
        <v>10.025873221216042</v>
      </c>
    </row>
    <row r="4" spans="1:3" x14ac:dyDescent="0.25">
      <c r="A4">
        <v>2004</v>
      </c>
      <c r="B4">
        <v>784</v>
      </c>
      <c r="C4" s="21">
        <f t="shared" ref="C4:C14" si="0">B4/B$15*100</f>
        <v>10.142302716688228</v>
      </c>
    </row>
    <row r="5" spans="1:3" x14ac:dyDescent="0.25">
      <c r="A5">
        <v>2005</v>
      </c>
      <c r="B5">
        <v>849</v>
      </c>
      <c r="C5" s="21">
        <f t="shared" si="0"/>
        <v>10.983182406209572</v>
      </c>
    </row>
    <row r="6" spans="1:3" x14ac:dyDescent="0.25">
      <c r="A6">
        <v>2006</v>
      </c>
      <c r="B6">
        <v>771</v>
      </c>
      <c r="C6" s="21">
        <f t="shared" si="0"/>
        <v>9.9741267787839583</v>
      </c>
    </row>
    <row r="7" spans="1:3" x14ac:dyDescent="0.25">
      <c r="A7">
        <v>2007</v>
      </c>
      <c r="B7">
        <v>664</v>
      </c>
      <c r="C7" s="21">
        <f t="shared" si="0"/>
        <v>8.5899094437257428</v>
      </c>
    </row>
    <row r="8" spans="1:3" x14ac:dyDescent="0.25">
      <c r="A8">
        <v>2008</v>
      </c>
      <c r="B8">
        <v>685</v>
      </c>
      <c r="C8" s="21">
        <f t="shared" si="0"/>
        <v>8.8615782664941793</v>
      </c>
    </row>
    <row r="9" spans="1:3" x14ac:dyDescent="0.25">
      <c r="A9">
        <v>2009</v>
      </c>
      <c r="B9">
        <v>673</v>
      </c>
      <c r="C9" s="21">
        <f t="shared" si="0"/>
        <v>8.7063389391979307</v>
      </c>
    </row>
    <row r="10" spans="1:3" x14ac:dyDescent="0.25">
      <c r="A10">
        <v>2010</v>
      </c>
      <c r="B10">
        <v>579</v>
      </c>
      <c r="C10" s="21">
        <f t="shared" si="0"/>
        <v>7.4902975420439848</v>
      </c>
    </row>
    <row r="11" spans="1:3" x14ac:dyDescent="0.25">
      <c r="A11">
        <v>2011</v>
      </c>
      <c r="B11">
        <v>575</v>
      </c>
      <c r="C11" s="21">
        <f t="shared" si="0"/>
        <v>7.4385510996119022</v>
      </c>
    </row>
    <row r="12" spans="1:3" x14ac:dyDescent="0.25">
      <c r="A12">
        <v>2012</v>
      </c>
      <c r="B12">
        <v>479</v>
      </c>
      <c r="C12" s="21">
        <f t="shared" si="0"/>
        <v>6.1966364812419146</v>
      </c>
    </row>
    <row r="13" spans="1:3" x14ac:dyDescent="0.25">
      <c r="A13">
        <v>2013</v>
      </c>
      <c r="B13">
        <v>478</v>
      </c>
      <c r="C13" s="21">
        <f t="shared" si="0"/>
        <v>6.1836998706338937</v>
      </c>
    </row>
    <row r="14" spans="1:3" x14ac:dyDescent="0.25">
      <c r="A14">
        <v>2014</v>
      </c>
      <c r="B14">
        <v>418</v>
      </c>
      <c r="C14" s="21">
        <f t="shared" si="0"/>
        <v>5.4075032341526521</v>
      </c>
    </row>
    <row r="15" spans="1:3" x14ac:dyDescent="0.25">
      <c r="A15" t="s">
        <v>20</v>
      </c>
      <c r="B15">
        <f>SUM(B3:B14)</f>
        <v>7730</v>
      </c>
      <c r="C15" s="21">
        <f>SUM(C3:C14)</f>
        <v>100</v>
      </c>
    </row>
    <row r="18" spans="1:3" x14ac:dyDescent="0.25">
      <c r="A18" s="33" t="s">
        <v>44</v>
      </c>
      <c r="B18" s="33"/>
    </row>
    <row r="19" spans="1:3" x14ac:dyDescent="0.25">
      <c r="A19" t="s">
        <v>42</v>
      </c>
      <c r="B19" t="s">
        <v>43</v>
      </c>
      <c r="C19" s="20" t="s">
        <v>47</v>
      </c>
    </row>
    <row r="20" spans="1:3" x14ac:dyDescent="0.25">
      <c r="A20">
        <v>2003</v>
      </c>
      <c r="B20">
        <v>91</v>
      </c>
      <c r="C20" s="21">
        <f>B20/B$32*100</f>
        <v>9.1733870967741939</v>
      </c>
    </row>
    <row r="21" spans="1:3" x14ac:dyDescent="0.25">
      <c r="A21">
        <v>2004</v>
      </c>
      <c r="B21">
        <v>105</v>
      </c>
      <c r="C21" s="21">
        <f t="shared" ref="C21:C31" si="1">B21/B$32*100</f>
        <v>10.58467741935484</v>
      </c>
    </row>
    <row r="22" spans="1:3" x14ac:dyDescent="0.25">
      <c r="A22">
        <v>2005</v>
      </c>
      <c r="B22">
        <v>93</v>
      </c>
      <c r="C22" s="21">
        <f t="shared" si="1"/>
        <v>9.375</v>
      </c>
    </row>
    <row r="23" spans="1:3" x14ac:dyDescent="0.25">
      <c r="A23">
        <v>2006</v>
      </c>
      <c r="B23">
        <v>90</v>
      </c>
      <c r="C23" s="21">
        <f t="shared" si="1"/>
        <v>9.07258064516129</v>
      </c>
    </row>
    <row r="24" spans="1:3" x14ac:dyDescent="0.25">
      <c r="A24">
        <v>2007</v>
      </c>
      <c r="B24">
        <v>84</v>
      </c>
      <c r="C24" s="21">
        <f t="shared" si="1"/>
        <v>8.4677419354838701</v>
      </c>
    </row>
    <row r="25" spans="1:3" x14ac:dyDescent="0.25">
      <c r="A25">
        <v>2008</v>
      </c>
      <c r="B25">
        <v>86</v>
      </c>
      <c r="C25" s="21">
        <f t="shared" si="1"/>
        <v>8.6693548387096779</v>
      </c>
    </row>
    <row r="26" spans="1:3" x14ac:dyDescent="0.25">
      <c r="A26">
        <v>2009</v>
      </c>
      <c r="B26">
        <v>90</v>
      </c>
      <c r="C26" s="21">
        <f t="shared" si="1"/>
        <v>9.07258064516129</v>
      </c>
    </row>
    <row r="27" spans="1:3" x14ac:dyDescent="0.25">
      <c r="A27">
        <v>2010</v>
      </c>
      <c r="B27">
        <v>69</v>
      </c>
      <c r="C27" s="21">
        <f t="shared" si="1"/>
        <v>6.9556451612903221</v>
      </c>
    </row>
    <row r="28" spans="1:3" x14ac:dyDescent="0.25">
      <c r="A28">
        <v>2011</v>
      </c>
      <c r="B28">
        <v>80</v>
      </c>
      <c r="C28" s="21">
        <f t="shared" si="1"/>
        <v>8.064516129032258</v>
      </c>
    </row>
    <row r="29" spans="1:3" x14ac:dyDescent="0.25">
      <c r="A29">
        <v>2012</v>
      </c>
      <c r="B29">
        <v>57</v>
      </c>
      <c r="C29" s="21">
        <f t="shared" si="1"/>
        <v>5.745967741935484</v>
      </c>
    </row>
    <row r="30" spans="1:3" x14ac:dyDescent="0.25">
      <c r="A30">
        <v>2013</v>
      </c>
      <c r="B30">
        <v>73</v>
      </c>
      <c r="C30" s="21">
        <f t="shared" si="1"/>
        <v>7.3588709677419359</v>
      </c>
    </row>
    <row r="31" spans="1:3" x14ac:dyDescent="0.25">
      <c r="A31">
        <v>2014</v>
      </c>
      <c r="B31">
        <v>74</v>
      </c>
      <c r="C31" s="21">
        <f t="shared" si="1"/>
        <v>7.459677419354839</v>
      </c>
    </row>
    <row r="32" spans="1:3" x14ac:dyDescent="0.25">
      <c r="A32" t="s">
        <v>20</v>
      </c>
      <c r="B32">
        <f>SUM(B20:B31)</f>
        <v>992</v>
      </c>
      <c r="C32" s="21">
        <f>SUM(C20:C31)</f>
        <v>100</v>
      </c>
    </row>
    <row r="34" spans="1:3" x14ac:dyDescent="0.25">
      <c r="A34" s="33" t="s">
        <v>45</v>
      </c>
      <c r="B34" s="33"/>
    </row>
    <row r="35" spans="1:3" x14ac:dyDescent="0.25">
      <c r="A35" t="s">
        <v>42</v>
      </c>
      <c r="B35" t="s">
        <v>43</v>
      </c>
      <c r="C35" s="21" t="s">
        <v>47</v>
      </c>
    </row>
    <row r="36" spans="1:3" x14ac:dyDescent="0.25">
      <c r="A36">
        <v>2003</v>
      </c>
      <c r="B36">
        <v>405</v>
      </c>
      <c r="C36" s="21">
        <f>B36/B$48*100</f>
        <v>10.993485342019543</v>
      </c>
    </row>
    <row r="37" spans="1:3" x14ac:dyDescent="0.25">
      <c r="A37">
        <v>2004</v>
      </c>
      <c r="B37">
        <v>388</v>
      </c>
      <c r="C37" s="21">
        <f t="shared" ref="C37:C47" si="2">B37/B$48*100</f>
        <v>10.532030401737243</v>
      </c>
    </row>
    <row r="38" spans="1:3" x14ac:dyDescent="0.25">
      <c r="A38">
        <v>2005</v>
      </c>
      <c r="B38">
        <v>454</v>
      </c>
      <c r="C38" s="21">
        <f t="shared" si="2"/>
        <v>12.323561346362649</v>
      </c>
    </row>
    <row r="39" spans="1:3" x14ac:dyDescent="0.25">
      <c r="A39">
        <v>2006</v>
      </c>
      <c r="B39">
        <v>390</v>
      </c>
      <c r="C39" s="21">
        <f t="shared" si="2"/>
        <v>10.586319218241043</v>
      </c>
    </row>
    <row r="40" spans="1:3" x14ac:dyDescent="0.25">
      <c r="A40">
        <v>2007</v>
      </c>
      <c r="B40">
        <v>318</v>
      </c>
      <c r="C40" s="21">
        <f t="shared" si="2"/>
        <v>8.6319218241042339</v>
      </c>
    </row>
    <row r="41" spans="1:3" x14ac:dyDescent="0.25">
      <c r="A41">
        <v>2008</v>
      </c>
      <c r="B41">
        <v>338</v>
      </c>
      <c r="C41" s="21">
        <f t="shared" si="2"/>
        <v>9.1748099891422363</v>
      </c>
    </row>
    <row r="42" spans="1:3" x14ac:dyDescent="0.25">
      <c r="A42">
        <v>2009</v>
      </c>
      <c r="B42">
        <v>299</v>
      </c>
      <c r="C42" s="21">
        <f t="shared" si="2"/>
        <v>8.1161780673181312</v>
      </c>
    </row>
    <row r="43" spans="1:3" x14ac:dyDescent="0.25">
      <c r="A43">
        <v>2010</v>
      </c>
      <c r="B43">
        <v>261</v>
      </c>
      <c r="C43" s="21">
        <f t="shared" si="2"/>
        <v>7.0846905537459284</v>
      </c>
    </row>
    <row r="44" spans="1:3" x14ac:dyDescent="0.25">
      <c r="A44">
        <v>2011</v>
      </c>
      <c r="B44">
        <v>268</v>
      </c>
      <c r="C44" s="21">
        <f t="shared" si="2"/>
        <v>7.2747014115092297</v>
      </c>
    </row>
    <row r="45" spans="1:3" x14ac:dyDescent="0.25">
      <c r="A45">
        <v>2012</v>
      </c>
      <c r="B45">
        <v>211</v>
      </c>
      <c r="C45" s="21">
        <f t="shared" si="2"/>
        <v>5.7274701411509223</v>
      </c>
    </row>
    <row r="46" spans="1:3" x14ac:dyDescent="0.25">
      <c r="A46">
        <v>2013</v>
      </c>
      <c r="B46">
        <v>194</v>
      </c>
      <c r="C46" s="21">
        <f t="shared" si="2"/>
        <v>5.2660152008686216</v>
      </c>
    </row>
    <row r="47" spans="1:3" x14ac:dyDescent="0.25">
      <c r="A47">
        <v>2014</v>
      </c>
      <c r="B47">
        <v>158</v>
      </c>
      <c r="C47" s="21">
        <f t="shared" si="2"/>
        <v>4.2888165038002173</v>
      </c>
    </row>
    <row r="48" spans="1:3" x14ac:dyDescent="0.25">
      <c r="A48" t="s">
        <v>20</v>
      </c>
      <c r="B48">
        <f>SUM(B36:B47)</f>
        <v>3684</v>
      </c>
      <c r="C48" s="21">
        <f>SUM(C36:C47)</f>
        <v>100</v>
      </c>
    </row>
    <row r="50" spans="1:3" x14ac:dyDescent="0.25">
      <c r="A50" s="33" t="s">
        <v>49</v>
      </c>
      <c r="B50" s="33"/>
    </row>
    <row r="51" spans="1:3" x14ac:dyDescent="0.25">
      <c r="A51" t="s">
        <v>42</v>
      </c>
      <c r="B51" t="s">
        <v>48</v>
      </c>
      <c r="C51" s="20" t="s">
        <v>47</v>
      </c>
    </row>
    <row r="52" spans="1:3" x14ac:dyDescent="0.25">
      <c r="A52">
        <v>2003</v>
      </c>
      <c r="B52">
        <v>215</v>
      </c>
      <c r="C52" s="21">
        <f>B52/B$64*100</f>
        <v>9.1958939264328485</v>
      </c>
    </row>
    <row r="53" spans="1:3" x14ac:dyDescent="0.25">
      <c r="A53">
        <v>2004</v>
      </c>
      <c r="B53">
        <v>227</v>
      </c>
      <c r="C53" s="21">
        <f t="shared" ref="C53:C63" si="3">B53/B$64*100</f>
        <v>9.7091531223267751</v>
      </c>
    </row>
    <row r="54" spans="1:3" x14ac:dyDescent="0.25">
      <c r="A54">
        <v>2005</v>
      </c>
      <c r="B54">
        <v>219</v>
      </c>
      <c r="C54" s="21">
        <f t="shared" si="3"/>
        <v>9.3669803250641568</v>
      </c>
    </row>
    <row r="55" spans="1:3" x14ac:dyDescent="0.25">
      <c r="A55">
        <v>2006</v>
      </c>
      <c r="B55">
        <v>215</v>
      </c>
      <c r="C55" s="21">
        <f t="shared" si="3"/>
        <v>9.1958939264328485</v>
      </c>
    </row>
    <row r="56" spans="1:3" x14ac:dyDescent="0.25">
      <c r="A56">
        <v>2007</v>
      </c>
      <c r="B56">
        <v>196</v>
      </c>
      <c r="C56" s="21">
        <f t="shared" si="3"/>
        <v>8.3832335329341312</v>
      </c>
    </row>
    <row r="57" spans="1:3" x14ac:dyDescent="0.25">
      <c r="A57">
        <v>2008</v>
      </c>
      <c r="B57">
        <v>196</v>
      </c>
      <c r="C57" s="21">
        <f t="shared" si="3"/>
        <v>8.3832335329341312</v>
      </c>
    </row>
    <row r="58" spans="1:3" x14ac:dyDescent="0.25">
      <c r="A58">
        <v>2009</v>
      </c>
      <c r="B58">
        <v>220</v>
      </c>
      <c r="C58" s="21">
        <f t="shared" si="3"/>
        <v>9.4097519247219843</v>
      </c>
    </row>
    <row r="59" spans="1:3" x14ac:dyDescent="0.25">
      <c r="A59">
        <v>2010</v>
      </c>
      <c r="B59">
        <v>191</v>
      </c>
      <c r="C59" s="21">
        <f t="shared" si="3"/>
        <v>8.1693755346449954</v>
      </c>
    </row>
    <row r="60" spans="1:3" x14ac:dyDescent="0.25">
      <c r="A60">
        <v>2011</v>
      </c>
      <c r="B60">
        <v>175</v>
      </c>
      <c r="C60" s="21">
        <f t="shared" si="3"/>
        <v>7.4850299401197598</v>
      </c>
    </row>
    <row r="61" spans="1:3" x14ac:dyDescent="0.25">
      <c r="A61">
        <v>2012</v>
      </c>
      <c r="B61">
        <v>162</v>
      </c>
      <c r="C61" s="21">
        <f t="shared" si="3"/>
        <v>6.9289991445680075</v>
      </c>
    </row>
    <row r="62" spans="1:3" x14ac:dyDescent="0.25">
      <c r="A62">
        <v>2013</v>
      </c>
      <c r="B62">
        <v>174</v>
      </c>
      <c r="C62" s="21">
        <f t="shared" si="3"/>
        <v>7.442258340461934</v>
      </c>
    </row>
    <row r="63" spans="1:3" x14ac:dyDescent="0.25">
      <c r="A63">
        <v>2014</v>
      </c>
      <c r="B63">
        <v>148</v>
      </c>
      <c r="C63" s="21">
        <f t="shared" si="3"/>
        <v>6.3301967493584259</v>
      </c>
    </row>
    <row r="64" spans="1:3" x14ac:dyDescent="0.25">
      <c r="A64" t="s">
        <v>20</v>
      </c>
      <c r="B64">
        <f>SUM(B52:B63)</f>
        <v>2338</v>
      </c>
      <c r="C64" s="21">
        <f>SUM(C52:C63)</f>
        <v>100</v>
      </c>
    </row>
  </sheetData>
  <mergeCells count="4">
    <mergeCell ref="A34:B34"/>
    <mergeCell ref="A1:B1"/>
    <mergeCell ref="A18:B18"/>
    <mergeCell ref="A50:B5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L36" sqref="L36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4" width="20.7109375" customWidth="1"/>
    <col min="5" max="5" width="15" bestFit="1" customWidth="1"/>
    <col min="6" max="7" width="22.7109375" customWidth="1"/>
  </cols>
  <sheetData>
    <row r="1" spans="1:7" x14ac:dyDescent="0.25">
      <c r="A1" t="s">
        <v>42</v>
      </c>
      <c r="B1" t="s">
        <v>43</v>
      </c>
      <c r="C1" s="35" t="s">
        <v>53</v>
      </c>
      <c r="D1" s="35" t="s">
        <v>52</v>
      </c>
      <c r="E1" s="35" t="s">
        <v>50</v>
      </c>
      <c r="F1" s="35"/>
      <c r="G1" s="35"/>
    </row>
    <row r="2" spans="1:7" x14ac:dyDescent="0.25">
      <c r="A2">
        <v>2003</v>
      </c>
      <c r="B2">
        <v>775</v>
      </c>
      <c r="C2" s="35"/>
      <c r="D2" s="35"/>
      <c r="E2" s="35"/>
      <c r="F2" s="35"/>
      <c r="G2" s="35"/>
    </row>
    <row r="3" spans="1:7" x14ac:dyDescent="0.25">
      <c r="A3">
        <v>2004</v>
      </c>
      <c r="B3">
        <v>784</v>
      </c>
      <c r="C3">
        <f>ABS(B3-B2)</f>
        <v>9</v>
      </c>
      <c r="D3">
        <f>B2</f>
        <v>775</v>
      </c>
      <c r="E3" s="22">
        <f>C3/D3*100</f>
        <v>1.1612903225806452</v>
      </c>
      <c r="F3" s="4"/>
    </row>
    <row r="4" spans="1:7" x14ac:dyDescent="0.25">
      <c r="A4">
        <v>2005</v>
      </c>
      <c r="B4">
        <v>849</v>
      </c>
      <c r="C4">
        <f t="shared" ref="C4:C13" si="0">ABS(B4-B3)</f>
        <v>65</v>
      </c>
      <c r="D4">
        <f t="shared" ref="D4:D13" si="1">B3</f>
        <v>784</v>
      </c>
      <c r="E4" s="22">
        <f t="shared" ref="E4:E13" si="2">C4/D4*100</f>
        <v>8.2908163265306118</v>
      </c>
      <c r="F4" s="4"/>
    </row>
    <row r="5" spans="1:7" x14ac:dyDescent="0.25">
      <c r="A5">
        <v>2006</v>
      </c>
      <c r="B5">
        <v>771</v>
      </c>
      <c r="C5">
        <f t="shared" si="0"/>
        <v>78</v>
      </c>
      <c r="D5">
        <f t="shared" si="1"/>
        <v>849</v>
      </c>
      <c r="E5" s="22">
        <f t="shared" si="2"/>
        <v>9.1872791519434625</v>
      </c>
      <c r="F5" s="4"/>
    </row>
    <row r="6" spans="1:7" x14ac:dyDescent="0.25">
      <c r="A6">
        <v>2007</v>
      </c>
      <c r="B6">
        <v>664</v>
      </c>
      <c r="C6">
        <f t="shared" si="0"/>
        <v>107</v>
      </c>
      <c r="D6">
        <f t="shared" si="1"/>
        <v>771</v>
      </c>
      <c r="E6" s="22">
        <f t="shared" si="2"/>
        <v>13.878080415045396</v>
      </c>
      <c r="F6" s="4"/>
    </row>
    <row r="7" spans="1:7" x14ac:dyDescent="0.25">
      <c r="A7">
        <v>2008</v>
      </c>
      <c r="B7">
        <v>685</v>
      </c>
      <c r="C7">
        <f t="shared" si="0"/>
        <v>21</v>
      </c>
      <c r="D7">
        <f t="shared" si="1"/>
        <v>664</v>
      </c>
      <c r="E7" s="22">
        <f t="shared" si="2"/>
        <v>3.1626506024096384</v>
      </c>
      <c r="F7" s="4"/>
    </row>
    <row r="8" spans="1:7" x14ac:dyDescent="0.25">
      <c r="A8">
        <v>2009</v>
      </c>
      <c r="B8">
        <v>673</v>
      </c>
      <c r="C8">
        <f t="shared" si="0"/>
        <v>12</v>
      </c>
      <c r="D8">
        <f t="shared" si="1"/>
        <v>685</v>
      </c>
      <c r="E8" s="22">
        <f t="shared" si="2"/>
        <v>1.7518248175182483</v>
      </c>
      <c r="F8" s="4"/>
    </row>
    <row r="9" spans="1:7" x14ac:dyDescent="0.25">
      <c r="A9">
        <v>2010</v>
      </c>
      <c r="B9">
        <v>579</v>
      </c>
      <c r="C9">
        <f t="shared" si="0"/>
        <v>94</v>
      </c>
      <c r="D9">
        <f t="shared" si="1"/>
        <v>673</v>
      </c>
      <c r="E9" s="22">
        <f t="shared" si="2"/>
        <v>13.967310549777118</v>
      </c>
      <c r="F9" s="4"/>
    </row>
    <row r="10" spans="1:7" x14ac:dyDescent="0.25">
      <c r="A10">
        <v>2011</v>
      </c>
      <c r="B10">
        <v>575</v>
      </c>
      <c r="C10">
        <f t="shared" si="0"/>
        <v>4</v>
      </c>
      <c r="D10">
        <f t="shared" si="1"/>
        <v>579</v>
      </c>
      <c r="E10" s="22">
        <f t="shared" si="2"/>
        <v>0.69084628670120896</v>
      </c>
      <c r="F10" s="4"/>
    </row>
    <row r="11" spans="1:7" x14ac:dyDescent="0.25">
      <c r="A11">
        <v>2012</v>
      </c>
      <c r="B11">
        <v>479</v>
      </c>
      <c r="C11">
        <f t="shared" si="0"/>
        <v>96</v>
      </c>
      <c r="D11">
        <f t="shared" si="1"/>
        <v>575</v>
      </c>
      <c r="E11" s="22">
        <f t="shared" si="2"/>
        <v>16.695652173913047</v>
      </c>
      <c r="F11" s="4"/>
    </row>
    <row r="12" spans="1:7" x14ac:dyDescent="0.25">
      <c r="A12">
        <v>2013</v>
      </c>
      <c r="B12">
        <v>478</v>
      </c>
      <c r="C12">
        <f t="shared" si="0"/>
        <v>1</v>
      </c>
      <c r="D12">
        <f t="shared" si="1"/>
        <v>479</v>
      </c>
      <c r="E12" s="22">
        <f t="shared" si="2"/>
        <v>0.20876826722338201</v>
      </c>
      <c r="F12" s="4"/>
    </row>
    <row r="13" spans="1:7" x14ac:dyDescent="0.25">
      <c r="A13">
        <v>2014</v>
      </c>
      <c r="B13">
        <v>418</v>
      </c>
      <c r="C13">
        <f t="shared" si="0"/>
        <v>60</v>
      </c>
      <c r="D13">
        <f t="shared" si="1"/>
        <v>478</v>
      </c>
      <c r="E13" s="22">
        <f t="shared" si="2"/>
        <v>12.552301255230125</v>
      </c>
      <c r="F13" s="4"/>
    </row>
    <row r="14" spans="1:7" x14ac:dyDescent="0.25">
      <c r="A14" t="s">
        <v>20</v>
      </c>
      <c r="B14">
        <v>7730</v>
      </c>
    </row>
  </sheetData>
  <mergeCells count="5">
    <mergeCell ref="E1:E2"/>
    <mergeCell ref="G1:G2"/>
    <mergeCell ref="F1:F2"/>
    <mergeCell ref="C1:C2"/>
    <mergeCell ref="D1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0" workbookViewId="0">
      <selection activeCell="D38" sqref="D38"/>
    </sheetView>
  </sheetViews>
  <sheetFormatPr defaultRowHeight="15" x14ac:dyDescent="0.25"/>
  <cols>
    <col min="1" max="1" width="5" bestFit="1" customWidth="1"/>
    <col min="2" max="2" width="10.28515625" customWidth="1"/>
    <col min="3" max="3" width="19.85546875" bestFit="1" customWidth="1"/>
    <col min="4" max="4" width="19.28515625" bestFit="1" customWidth="1"/>
    <col min="5" max="5" width="20.7109375" bestFit="1" customWidth="1"/>
    <col min="6" max="6" width="15" style="41" bestFit="1" customWidth="1"/>
  </cols>
  <sheetData>
    <row r="1" spans="1:6" ht="28.5" customHeight="1" x14ac:dyDescent="0.25">
      <c r="A1" s="43" t="s">
        <v>57</v>
      </c>
      <c r="B1" s="43"/>
      <c r="C1" s="43"/>
      <c r="D1" s="43"/>
      <c r="E1" s="43"/>
      <c r="F1" s="43"/>
    </row>
    <row r="2" spans="1:6" x14ac:dyDescent="0.25">
      <c r="A2" t="s">
        <v>54</v>
      </c>
      <c r="B2" t="s">
        <v>43</v>
      </c>
      <c r="C2" s="36" t="s">
        <v>53</v>
      </c>
      <c r="D2" s="36" t="s">
        <v>52</v>
      </c>
      <c r="E2" s="36" t="s">
        <v>51</v>
      </c>
      <c r="F2" s="39" t="s">
        <v>50</v>
      </c>
    </row>
    <row r="3" spans="1:6" x14ac:dyDescent="0.25">
      <c r="A3">
        <v>2003</v>
      </c>
      <c r="B3">
        <v>91</v>
      </c>
      <c r="C3" s="38"/>
      <c r="D3" s="38"/>
      <c r="E3" s="38"/>
      <c r="F3" s="40"/>
    </row>
    <row r="4" spans="1:6" x14ac:dyDescent="0.25">
      <c r="A4">
        <v>2004</v>
      </c>
      <c r="B4">
        <v>105</v>
      </c>
      <c r="C4" s="36">
        <v>14</v>
      </c>
      <c r="D4" s="36">
        <v>91</v>
      </c>
      <c r="E4" s="36" t="s">
        <v>44</v>
      </c>
      <c r="F4" s="41">
        <f>C4/D4*100</f>
        <v>15.384615384615385</v>
      </c>
    </row>
    <row r="5" spans="1:6" x14ac:dyDescent="0.25">
      <c r="A5">
        <v>2005</v>
      </c>
      <c r="B5">
        <v>93</v>
      </c>
      <c r="C5">
        <v>12</v>
      </c>
      <c r="D5">
        <v>105</v>
      </c>
      <c r="E5" s="36" t="s">
        <v>44</v>
      </c>
      <c r="F5" s="41">
        <f t="shared" ref="F5:F26" si="0">C5/D5*100</f>
        <v>11.428571428571429</v>
      </c>
    </row>
    <row r="6" spans="1:6" x14ac:dyDescent="0.25">
      <c r="A6">
        <v>2006</v>
      </c>
      <c r="B6">
        <v>90</v>
      </c>
      <c r="C6">
        <v>3</v>
      </c>
      <c r="D6">
        <v>93</v>
      </c>
      <c r="E6" s="36" t="s">
        <v>44</v>
      </c>
      <c r="F6" s="41">
        <f t="shared" si="0"/>
        <v>3.225806451612903</v>
      </c>
    </row>
    <row r="7" spans="1:6" x14ac:dyDescent="0.25">
      <c r="A7">
        <v>2007</v>
      </c>
      <c r="B7">
        <v>84</v>
      </c>
      <c r="C7">
        <v>6</v>
      </c>
      <c r="D7">
        <v>90</v>
      </c>
      <c r="E7" s="36" t="s">
        <v>44</v>
      </c>
      <c r="F7" s="41">
        <f t="shared" si="0"/>
        <v>6.666666666666667</v>
      </c>
    </row>
    <row r="8" spans="1:6" x14ac:dyDescent="0.25">
      <c r="A8">
        <v>2008</v>
      </c>
      <c r="B8">
        <v>86</v>
      </c>
      <c r="C8">
        <v>2</v>
      </c>
      <c r="D8">
        <v>84</v>
      </c>
      <c r="E8" s="36" t="s">
        <v>44</v>
      </c>
      <c r="F8" s="41">
        <f t="shared" si="0"/>
        <v>2.3809523809523809</v>
      </c>
    </row>
    <row r="9" spans="1:6" x14ac:dyDescent="0.25">
      <c r="A9">
        <v>2009</v>
      </c>
      <c r="B9">
        <v>90</v>
      </c>
      <c r="C9">
        <v>4</v>
      </c>
      <c r="D9">
        <v>86</v>
      </c>
      <c r="E9" s="36" t="s">
        <v>44</v>
      </c>
      <c r="F9" s="41">
        <f t="shared" si="0"/>
        <v>4.6511627906976747</v>
      </c>
    </row>
    <row r="10" spans="1:6" x14ac:dyDescent="0.25">
      <c r="A10">
        <v>2010</v>
      </c>
      <c r="B10">
        <v>69</v>
      </c>
      <c r="C10">
        <v>21</v>
      </c>
      <c r="D10">
        <v>90</v>
      </c>
      <c r="E10" s="36" t="s">
        <v>44</v>
      </c>
      <c r="F10" s="41">
        <f t="shared" si="0"/>
        <v>23.333333333333332</v>
      </c>
    </row>
    <row r="11" spans="1:6" x14ac:dyDescent="0.25">
      <c r="A11">
        <v>2011</v>
      </c>
      <c r="B11">
        <v>80</v>
      </c>
      <c r="C11">
        <v>11</v>
      </c>
      <c r="D11">
        <v>69</v>
      </c>
      <c r="E11" s="36" t="s">
        <v>44</v>
      </c>
      <c r="F11" s="41">
        <f t="shared" si="0"/>
        <v>15.942028985507244</v>
      </c>
    </row>
    <row r="12" spans="1:6" x14ac:dyDescent="0.25">
      <c r="A12">
        <v>2012</v>
      </c>
      <c r="B12">
        <v>57</v>
      </c>
      <c r="C12">
        <v>23</v>
      </c>
      <c r="D12">
        <v>80</v>
      </c>
      <c r="E12" s="36" t="s">
        <v>44</v>
      </c>
      <c r="F12" s="41">
        <f t="shared" si="0"/>
        <v>28.749999999999996</v>
      </c>
    </row>
    <row r="13" spans="1:6" x14ac:dyDescent="0.25">
      <c r="A13">
        <v>2013</v>
      </c>
      <c r="B13">
        <v>73</v>
      </c>
      <c r="C13">
        <v>16</v>
      </c>
      <c r="D13">
        <v>57</v>
      </c>
      <c r="E13" s="36" t="s">
        <v>44</v>
      </c>
      <c r="F13" s="41">
        <f t="shared" si="0"/>
        <v>28.07017543859649</v>
      </c>
    </row>
    <row r="14" spans="1:6" x14ac:dyDescent="0.25">
      <c r="A14">
        <v>2014</v>
      </c>
      <c r="B14">
        <v>74</v>
      </c>
      <c r="C14">
        <v>1</v>
      </c>
      <c r="D14">
        <v>73</v>
      </c>
      <c r="E14" s="36" t="s">
        <v>44</v>
      </c>
      <c r="F14" s="41">
        <f t="shared" si="0"/>
        <v>1.3698630136986301</v>
      </c>
    </row>
    <row r="15" spans="1:6" x14ac:dyDescent="0.25">
      <c r="A15">
        <v>2003</v>
      </c>
      <c r="B15">
        <v>405</v>
      </c>
      <c r="C15" s="37"/>
      <c r="D15" s="37"/>
      <c r="E15" s="37"/>
      <c r="F15" s="42"/>
    </row>
    <row r="16" spans="1:6" x14ac:dyDescent="0.25">
      <c r="A16">
        <v>2004</v>
      </c>
      <c r="B16">
        <v>388</v>
      </c>
      <c r="C16">
        <v>17</v>
      </c>
      <c r="D16">
        <v>405</v>
      </c>
      <c r="E16" t="s">
        <v>45</v>
      </c>
      <c r="F16" s="41">
        <f t="shared" si="0"/>
        <v>4.1975308641975309</v>
      </c>
    </row>
    <row r="17" spans="1:6" x14ac:dyDescent="0.25">
      <c r="A17">
        <v>2005</v>
      </c>
      <c r="B17">
        <v>454</v>
      </c>
      <c r="C17">
        <v>66</v>
      </c>
      <c r="D17">
        <v>388</v>
      </c>
      <c r="E17" t="s">
        <v>45</v>
      </c>
      <c r="F17" s="41">
        <f t="shared" si="0"/>
        <v>17.010309278350515</v>
      </c>
    </row>
    <row r="18" spans="1:6" x14ac:dyDescent="0.25">
      <c r="A18">
        <v>2006</v>
      </c>
      <c r="B18">
        <v>390</v>
      </c>
      <c r="C18">
        <v>64</v>
      </c>
      <c r="D18">
        <v>454</v>
      </c>
      <c r="E18" t="s">
        <v>45</v>
      </c>
      <c r="F18" s="41">
        <f t="shared" si="0"/>
        <v>14.096916299559473</v>
      </c>
    </row>
    <row r="19" spans="1:6" x14ac:dyDescent="0.25">
      <c r="A19">
        <v>2007</v>
      </c>
      <c r="B19">
        <v>318</v>
      </c>
      <c r="C19">
        <v>72</v>
      </c>
      <c r="D19">
        <v>390</v>
      </c>
      <c r="E19" t="s">
        <v>45</v>
      </c>
      <c r="F19" s="41">
        <f t="shared" si="0"/>
        <v>18.461538461538463</v>
      </c>
    </row>
    <row r="20" spans="1:6" x14ac:dyDescent="0.25">
      <c r="A20">
        <v>2008</v>
      </c>
      <c r="B20">
        <v>338</v>
      </c>
      <c r="C20">
        <v>20</v>
      </c>
      <c r="D20">
        <v>318</v>
      </c>
      <c r="E20" t="s">
        <v>45</v>
      </c>
      <c r="F20" s="41">
        <f t="shared" si="0"/>
        <v>6.2893081761006293</v>
      </c>
    </row>
    <row r="21" spans="1:6" x14ac:dyDescent="0.25">
      <c r="A21">
        <v>2009</v>
      </c>
      <c r="B21">
        <v>299</v>
      </c>
      <c r="C21">
        <v>39</v>
      </c>
      <c r="D21">
        <v>338</v>
      </c>
      <c r="E21" t="s">
        <v>45</v>
      </c>
      <c r="F21" s="41">
        <f t="shared" si="0"/>
        <v>11.538461538461538</v>
      </c>
    </row>
    <row r="22" spans="1:6" x14ac:dyDescent="0.25">
      <c r="A22">
        <v>2010</v>
      </c>
      <c r="B22">
        <v>261</v>
      </c>
      <c r="C22">
        <v>38</v>
      </c>
      <c r="D22">
        <v>299</v>
      </c>
      <c r="E22" t="s">
        <v>45</v>
      </c>
      <c r="F22" s="41">
        <f t="shared" si="0"/>
        <v>12.709030100334449</v>
      </c>
    </row>
    <row r="23" spans="1:6" x14ac:dyDescent="0.25">
      <c r="A23">
        <v>2011</v>
      </c>
      <c r="B23">
        <v>268</v>
      </c>
      <c r="C23">
        <v>7</v>
      </c>
      <c r="D23">
        <v>261</v>
      </c>
      <c r="E23" t="s">
        <v>45</v>
      </c>
      <c r="F23" s="41">
        <f t="shared" si="0"/>
        <v>2.6819923371647509</v>
      </c>
    </row>
    <row r="24" spans="1:6" x14ac:dyDescent="0.25">
      <c r="A24">
        <v>2012</v>
      </c>
      <c r="B24">
        <v>211</v>
      </c>
      <c r="C24">
        <v>57</v>
      </c>
      <c r="D24">
        <v>268</v>
      </c>
      <c r="E24" t="s">
        <v>45</v>
      </c>
      <c r="F24" s="41">
        <f t="shared" si="0"/>
        <v>21.268656716417912</v>
      </c>
    </row>
    <row r="25" spans="1:6" x14ac:dyDescent="0.25">
      <c r="A25">
        <v>2013</v>
      </c>
      <c r="B25">
        <v>194</v>
      </c>
      <c r="C25">
        <v>17</v>
      </c>
      <c r="D25">
        <v>211</v>
      </c>
      <c r="E25" t="s">
        <v>45</v>
      </c>
      <c r="F25" s="41">
        <f t="shared" si="0"/>
        <v>8.0568720379146921</v>
      </c>
    </row>
    <row r="26" spans="1:6" x14ac:dyDescent="0.25">
      <c r="A26">
        <v>2014</v>
      </c>
      <c r="B26">
        <v>158</v>
      </c>
      <c r="C26">
        <v>36</v>
      </c>
      <c r="D26">
        <v>194</v>
      </c>
      <c r="E26" t="s">
        <v>45</v>
      </c>
      <c r="F26" s="41">
        <f t="shared" si="0"/>
        <v>18.556701030927837</v>
      </c>
    </row>
    <row r="31" spans="1:6" ht="30" customHeight="1" x14ac:dyDescent="0.25">
      <c r="A31" s="43" t="s">
        <v>56</v>
      </c>
      <c r="B31" s="43"/>
      <c r="C31" s="43"/>
    </row>
    <row r="33" spans="1:3" x14ac:dyDescent="0.25">
      <c r="A33" t="s">
        <v>54</v>
      </c>
      <c r="B33" s="36" t="s">
        <v>55</v>
      </c>
      <c r="C33" s="36" t="s">
        <v>51</v>
      </c>
    </row>
    <row r="34" spans="1:3" x14ac:dyDescent="0.25">
      <c r="A34">
        <v>2003</v>
      </c>
      <c r="B34" s="36">
        <v>127</v>
      </c>
      <c r="C34" s="36" t="s">
        <v>44</v>
      </c>
    </row>
    <row r="35" spans="1:3" x14ac:dyDescent="0.25">
      <c r="A35">
        <v>2004</v>
      </c>
      <c r="B35" s="36">
        <v>143</v>
      </c>
      <c r="C35" s="36" t="s">
        <v>44</v>
      </c>
    </row>
    <row r="36" spans="1:3" x14ac:dyDescent="0.25">
      <c r="A36">
        <v>2005</v>
      </c>
      <c r="B36" s="36">
        <v>173</v>
      </c>
      <c r="C36" s="36" t="s">
        <v>44</v>
      </c>
    </row>
    <row r="37" spans="1:3" x14ac:dyDescent="0.25">
      <c r="A37">
        <v>2006</v>
      </c>
      <c r="B37" s="36">
        <v>172</v>
      </c>
      <c r="C37" s="36" t="s">
        <v>44</v>
      </c>
    </row>
    <row r="38" spans="1:3" x14ac:dyDescent="0.25">
      <c r="A38">
        <v>2007</v>
      </c>
      <c r="B38" s="36">
        <v>190</v>
      </c>
      <c r="C38" s="36" t="s">
        <v>44</v>
      </c>
    </row>
    <row r="39" spans="1:3" x14ac:dyDescent="0.25">
      <c r="A39">
        <v>2008</v>
      </c>
      <c r="B39" s="36">
        <v>214</v>
      </c>
      <c r="C39" s="36" t="s">
        <v>44</v>
      </c>
    </row>
    <row r="40" spans="1:3" x14ac:dyDescent="0.25">
      <c r="A40">
        <v>2009</v>
      </c>
      <c r="B40" s="36">
        <v>224</v>
      </c>
      <c r="C40" s="36" t="s">
        <v>44</v>
      </c>
    </row>
    <row r="41" spans="1:3" x14ac:dyDescent="0.25">
      <c r="A41">
        <v>2010</v>
      </c>
      <c r="B41" s="36">
        <v>240</v>
      </c>
      <c r="C41" s="36" t="s">
        <v>44</v>
      </c>
    </row>
    <row r="42" spans="1:3" x14ac:dyDescent="0.25">
      <c r="A42">
        <v>2011</v>
      </c>
      <c r="B42" s="36">
        <v>244</v>
      </c>
      <c r="C42" s="36" t="s">
        <v>44</v>
      </c>
    </row>
    <row r="43" spans="1:3" x14ac:dyDescent="0.25">
      <c r="A43">
        <v>2012</v>
      </c>
      <c r="B43" s="36">
        <v>271</v>
      </c>
      <c r="C43" s="36" t="s">
        <v>44</v>
      </c>
    </row>
    <row r="44" spans="1:3" x14ac:dyDescent="0.25">
      <c r="A44">
        <v>2013</v>
      </c>
      <c r="B44" s="36">
        <v>270</v>
      </c>
      <c r="C44" s="36" t="s">
        <v>44</v>
      </c>
    </row>
    <row r="45" spans="1:3" x14ac:dyDescent="0.25">
      <c r="A45">
        <v>2014</v>
      </c>
      <c r="B45" s="36">
        <v>257</v>
      </c>
      <c r="C45" s="36" t="s">
        <v>44</v>
      </c>
    </row>
    <row r="46" spans="1:3" x14ac:dyDescent="0.25">
      <c r="A46">
        <v>2003</v>
      </c>
      <c r="B46">
        <v>267</v>
      </c>
      <c r="C46" t="s">
        <v>45</v>
      </c>
    </row>
    <row r="47" spans="1:3" x14ac:dyDescent="0.25">
      <c r="A47">
        <v>2004</v>
      </c>
      <c r="B47" s="36">
        <v>222</v>
      </c>
      <c r="C47" t="s">
        <v>45</v>
      </c>
    </row>
    <row r="48" spans="1:3" x14ac:dyDescent="0.25">
      <c r="A48">
        <v>2005</v>
      </c>
      <c r="B48" s="36">
        <v>240</v>
      </c>
      <c r="C48" t="s">
        <v>45</v>
      </c>
    </row>
    <row r="49" spans="1:3" x14ac:dyDescent="0.25">
      <c r="A49">
        <v>2006</v>
      </c>
      <c r="B49" s="36">
        <v>205</v>
      </c>
      <c r="C49" t="s">
        <v>45</v>
      </c>
    </row>
    <row r="50" spans="1:3" x14ac:dyDescent="0.25">
      <c r="A50">
        <v>2007</v>
      </c>
      <c r="B50" s="36">
        <v>162</v>
      </c>
      <c r="C50" t="s">
        <v>45</v>
      </c>
    </row>
    <row r="51" spans="1:3" x14ac:dyDescent="0.25">
      <c r="A51">
        <v>2008</v>
      </c>
      <c r="B51" s="36">
        <v>185</v>
      </c>
      <c r="C51" t="s">
        <v>45</v>
      </c>
    </row>
    <row r="52" spans="1:3" x14ac:dyDescent="0.25">
      <c r="A52">
        <v>2009</v>
      </c>
      <c r="B52" s="36">
        <v>126</v>
      </c>
      <c r="C52" t="s">
        <v>45</v>
      </c>
    </row>
    <row r="53" spans="1:3" x14ac:dyDescent="0.25">
      <c r="A53">
        <v>2010</v>
      </c>
      <c r="B53" s="36">
        <v>102</v>
      </c>
      <c r="C53" t="s">
        <v>45</v>
      </c>
    </row>
    <row r="54" spans="1:3" x14ac:dyDescent="0.25">
      <c r="A54">
        <v>2011</v>
      </c>
      <c r="B54" s="36">
        <v>90</v>
      </c>
      <c r="C54" t="s">
        <v>45</v>
      </c>
    </row>
    <row r="55" spans="1:3" x14ac:dyDescent="0.25">
      <c r="A55">
        <v>2012</v>
      </c>
      <c r="B55" s="36">
        <v>85</v>
      </c>
      <c r="C55" t="s">
        <v>45</v>
      </c>
    </row>
    <row r="56" spans="1:3" x14ac:dyDescent="0.25">
      <c r="A56">
        <v>2013</v>
      </c>
      <c r="B56" s="36">
        <v>88</v>
      </c>
      <c r="C56" t="s">
        <v>45</v>
      </c>
    </row>
    <row r="57" spans="1:3" x14ac:dyDescent="0.25">
      <c r="A57">
        <v>2014</v>
      </c>
      <c r="B57" s="36">
        <v>60</v>
      </c>
      <c r="C57" t="s">
        <v>45</v>
      </c>
    </row>
  </sheetData>
  <sortState ref="A33:C56">
    <sortCondition descending="1" ref="C33:C56"/>
  </sortState>
  <mergeCells count="2">
    <mergeCell ref="A31:C31"/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Modelo Matematico</vt:lpstr>
      <vt:lpstr>Graficas #Muertes</vt:lpstr>
      <vt:lpstr>PercentChangeOverall</vt:lpstr>
      <vt:lpstr>PercentChangeMSM&amp;IDU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scanner</dc:creator>
  <cp:lastModifiedBy>scanner</cp:lastModifiedBy>
  <dcterms:created xsi:type="dcterms:W3CDTF">2015-10-15T16:21:00Z</dcterms:created>
  <dcterms:modified xsi:type="dcterms:W3CDTF">2015-10-28T21:10:35Z</dcterms:modified>
</cp:coreProperties>
</file>