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orcom-my.sharepoint.com/personal/davidg_dorcom_co_il/Documents/לקוחות/Trigo/Juniper EX3400P/"/>
    </mc:Choice>
  </mc:AlternateContent>
  <xr:revisionPtr revIDLastSave="2430" documentId="13_ncr:1_{A3B30230-7D2A-43F4-973E-B5443EC61FE7}" xr6:coauthVersionLast="47" xr6:coauthVersionMax="47" xr10:uidLastSave="{CB8DEB95-CF4D-4AF8-ADF2-7976390CA3F1}"/>
  <bookViews>
    <workbookView xWindow="-120" yWindow="-120" windowWidth="29040" windowHeight="15720" firstSheet="1" activeTab="3" xr2:uid="{00000000-000D-0000-FFFF-FFFF00000000}"/>
  </bookViews>
  <sheets>
    <sheet name="תהליך הזמנה" sheetId="1" r:id="rId1"/>
    <sheet name="מקטים - קובץ עלויות" sheetId="2" r:id="rId2"/>
    <sheet name="Quote Info" sheetId="9" r:id="rId3"/>
    <sheet name="BOM Items (Multi-Group)" sheetId="8" r:id="rId4"/>
    <sheet name="Cost Items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/>
  <c r="C3" i="7"/>
  <c r="A3" i="7"/>
  <c r="D17" i="8"/>
  <c r="D24" i="8"/>
  <c r="D25" i="8"/>
  <c r="D27" i="8"/>
  <c r="D28" i="8"/>
  <c r="D29" i="8"/>
  <c r="D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15" i="8"/>
  <c r="B4" i="9"/>
  <c r="B3" i="9"/>
  <c r="B2" i="9"/>
  <c r="N15" i="2"/>
  <c r="P15" i="2" s="1"/>
  <c r="L7" i="2"/>
  <c r="L6" i="2"/>
  <c r="H7" i="2"/>
  <c r="R7" i="2"/>
  <c r="S7" i="2"/>
  <c r="R8" i="2"/>
  <c r="S8" i="2"/>
  <c r="R9" i="2"/>
  <c r="S9" i="2"/>
  <c r="R10" i="2"/>
  <c r="S10" i="2" s="1"/>
  <c r="R11" i="2"/>
  <c r="S11" i="2"/>
  <c r="R12" i="2"/>
  <c r="S12" i="2"/>
  <c r="R13" i="2"/>
  <c r="S13" i="2"/>
  <c r="R14" i="2"/>
  <c r="S14" i="2"/>
  <c r="R15" i="2"/>
  <c r="S15" i="2"/>
  <c r="R16" i="2"/>
  <c r="S16" i="2" s="1"/>
  <c r="R17" i="2"/>
  <c r="S17" i="2"/>
  <c r="R18" i="2"/>
  <c r="S18" i="2"/>
  <c r="R19" i="2"/>
  <c r="S19" i="2"/>
  <c r="R20" i="2"/>
  <c r="S20" i="2"/>
  <c r="R21" i="2"/>
  <c r="S21" i="2"/>
  <c r="R22" i="2"/>
  <c r="S22" i="2" s="1"/>
  <c r="R23" i="2"/>
  <c r="S23" i="2"/>
  <c r="R24" i="2"/>
  <c r="S24" i="2"/>
  <c r="R25" i="2"/>
  <c r="S25" i="2"/>
  <c r="R26" i="2"/>
  <c r="S26" i="2"/>
  <c r="R27" i="2"/>
  <c r="S27" i="2"/>
  <c r="R28" i="2"/>
  <c r="S28" i="2" s="1"/>
  <c r="R29" i="2"/>
  <c r="S29" i="2"/>
  <c r="R30" i="2"/>
  <c r="S30" i="2"/>
  <c r="R31" i="2"/>
  <c r="S31" i="2"/>
  <c r="R32" i="2"/>
  <c r="S32" i="2"/>
  <c r="R33" i="2"/>
  <c r="S33" i="2"/>
  <c r="R34" i="2"/>
  <c r="S34" i="2" s="1"/>
  <c r="R35" i="2"/>
  <c r="S35" i="2"/>
  <c r="R36" i="2"/>
  <c r="S36" i="2"/>
  <c r="R37" i="2"/>
  <c r="S37" i="2"/>
  <c r="R38" i="2"/>
  <c r="S38" i="2"/>
  <c r="R39" i="2"/>
  <c r="S39" i="2"/>
  <c r="R40" i="2"/>
  <c r="S40" i="2" s="1"/>
  <c r="H8" i="2"/>
  <c r="M8" i="2"/>
  <c r="J8" i="2"/>
  <c r="N8" i="2"/>
  <c r="P8" i="2" s="1"/>
  <c r="H9" i="2"/>
  <c r="M9" i="2"/>
  <c r="J9" i="2"/>
  <c r="D18" i="8" s="1"/>
  <c r="N9" i="2"/>
  <c r="P9" i="2" s="1"/>
  <c r="H10" i="2"/>
  <c r="M10" i="2" s="1"/>
  <c r="J10" i="2"/>
  <c r="N10" i="2" s="1"/>
  <c r="P10" i="2" s="1"/>
  <c r="H11" i="2"/>
  <c r="M11" i="2" s="1"/>
  <c r="J11" i="2"/>
  <c r="D20" i="8" s="1"/>
  <c r="H12" i="2"/>
  <c r="M12" i="2"/>
  <c r="J12" i="2"/>
  <c r="K12" i="2" s="1"/>
  <c r="H13" i="2"/>
  <c r="M13" i="2"/>
  <c r="J13" i="2"/>
  <c r="D22" i="8" s="1"/>
  <c r="H14" i="2"/>
  <c r="M14" i="2" s="1"/>
  <c r="J14" i="2"/>
  <c r="D23" i="8" s="1"/>
  <c r="H15" i="2"/>
  <c r="J15" i="2"/>
  <c r="K15" i="2" s="1"/>
  <c r="H16" i="2"/>
  <c r="J16" i="2"/>
  <c r="K16" i="2" s="1"/>
  <c r="H17" i="2"/>
  <c r="M17" i="2"/>
  <c r="J17" i="2"/>
  <c r="K17" i="2" s="1"/>
  <c r="H18" i="2"/>
  <c r="M18" i="2" s="1"/>
  <c r="J18" i="2"/>
  <c r="H19" i="2"/>
  <c r="M19" i="2" s="1"/>
  <c r="J19" i="2"/>
  <c r="H20" i="2"/>
  <c r="J20" i="2"/>
  <c r="H21" i="2"/>
  <c r="M21" i="2"/>
  <c r="J21" i="2"/>
  <c r="D30" i="8" s="1"/>
  <c r="H22" i="2"/>
  <c r="J22" i="2"/>
  <c r="K22" i="2" s="1"/>
  <c r="H23" i="2"/>
  <c r="M23" i="2"/>
  <c r="J23" i="2"/>
  <c r="K23" i="2" s="1"/>
  <c r="H24" i="2"/>
  <c r="J24" i="2"/>
  <c r="D33" i="8" s="1"/>
  <c r="M24" i="2"/>
  <c r="H25" i="2"/>
  <c r="M25" i="2"/>
  <c r="J25" i="2"/>
  <c r="K25" i="2" s="1"/>
  <c r="H26" i="2"/>
  <c r="M26" i="2"/>
  <c r="J26" i="2"/>
  <c r="K26" i="2" s="1"/>
  <c r="H27" i="2"/>
  <c r="M27" i="2"/>
  <c r="J27" i="2"/>
  <c r="K27" i="2" s="1"/>
  <c r="H28" i="2"/>
  <c r="M28" i="2"/>
  <c r="J28" i="2"/>
  <c r="K28" i="2"/>
  <c r="H29" i="2"/>
  <c r="M29" i="2"/>
  <c r="J29" i="2"/>
  <c r="H30" i="2"/>
  <c r="M30" i="2" s="1"/>
  <c r="J30" i="2"/>
  <c r="K30" i="2" s="1"/>
  <c r="H31" i="2"/>
  <c r="M31" i="2"/>
  <c r="J31" i="2"/>
  <c r="H32" i="2"/>
  <c r="J32" i="2"/>
  <c r="H33" i="2"/>
  <c r="M33" i="2"/>
  <c r="J33" i="2"/>
  <c r="K33" i="2"/>
  <c r="H34" i="2"/>
  <c r="M34" i="2"/>
  <c r="J34" i="2"/>
  <c r="K34" i="2"/>
  <c r="H35" i="2"/>
  <c r="M35" i="2" s="1"/>
  <c r="J35" i="2"/>
  <c r="H36" i="2"/>
  <c r="M36" i="2"/>
  <c r="J36" i="2"/>
  <c r="K36" i="2"/>
  <c r="H37" i="2"/>
  <c r="M37" i="2"/>
  <c r="J37" i="2"/>
  <c r="K37" i="2" s="1"/>
  <c r="H38" i="2"/>
  <c r="J38" i="2"/>
  <c r="M38" i="2"/>
  <c r="H39" i="2"/>
  <c r="M39" i="2"/>
  <c r="J39" i="2"/>
  <c r="H40" i="2"/>
  <c r="J40" i="2"/>
  <c r="K40" i="2" s="1"/>
  <c r="O44" i="2" a="1"/>
  <c r="O44" i="2" s="1"/>
  <c r="R6" i="2"/>
  <c r="S6" i="2" s="1"/>
  <c r="J7" i="2"/>
  <c r="N7" i="2" s="1"/>
  <c r="P7" i="2" s="1"/>
  <c r="H6" i="2"/>
  <c r="H41" i="2" s="1"/>
  <c r="C18" i="1" s="1"/>
  <c r="K39" i="2"/>
  <c r="K19" i="2"/>
  <c r="K31" i="2"/>
  <c r="K24" i="2"/>
  <c r="K20" i="2"/>
  <c r="M22" i="2"/>
  <c r="M32" i="2"/>
  <c r="K14" i="2"/>
  <c r="O14" i="2" s="1"/>
  <c r="K8" i="2"/>
  <c r="O8" i="2"/>
  <c r="M40" i="2"/>
  <c r="M16" i="2"/>
  <c r="M15" i="2"/>
  <c r="K18" i="2"/>
  <c r="K13" i="2"/>
  <c r="M20" i="2"/>
  <c r="K32" i="2"/>
  <c r="K38" i="2"/>
  <c r="K35" i="2"/>
  <c r="K29" i="2"/>
  <c r="K11" i="2"/>
  <c r="O11" i="2" s="1"/>
  <c r="J6" i="2"/>
  <c r="K6" i="2" s="1"/>
  <c r="O43" i="2" a="1"/>
  <c r="O43" i="2" s="1"/>
  <c r="N11" i="2" l="1"/>
  <c r="P11" i="2" s="1"/>
  <c r="D21" i="8"/>
  <c r="D26" i="8"/>
  <c r="K9" i="2"/>
  <c r="O9" i="2" s="1"/>
  <c r="D34" i="8"/>
  <c r="D32" i="8"/>
  <c r="K21" i="2"/>
  <c r="M7" i="2"/>
  <c r="D31" i="8"/>
  <c r="D19" i="8"/>
  <c r="K10" i="2"/>
  <c r="O10" i="2" s="1"/>
  <c r="D16" i="8"/>
  <c r="N14" i="2"/>
  <c r="P14" i="2" s="1"/>
  <c r="N35" i="2"/>
  <c r="P35" i="2" s="1"/>
  <c r="N26" i="2"/>
  <c r="P26" i="2" s="1"/>
  <c r="O40" i="2"/>
  <c r="N40" i="2"/>
  <c r="P40" i="2" s="1"/>
  <c r="N21" i="2"/>
  <c r="P21" i="2" s="1"/>
  <c r="N28" i="2"/>
  <c r="P28" i="2" s="1"/>
  <c r="N16" i="2"/>
  <c r="P16" i="2" s="1"/>
  <c r="N23" i="2"/>
  <c r="P23" i="2" s="1"/>
  <c r="N18" i="2"/>
  <c r="P18" i="2" s="1"/>
  <c r="N33" i="2"/>
  <c r="P33" i="2" s="1"/>
  <c r="N19" i="2"/>
  <c r="P19" i="2" s="1"/>
  <c r="N24" i="2"/>
  <c r="P24" i="2" s="1"/>
  <c r="O29" i="2"/>
  <c r="N36" i="2"/>
  <c r="P36" i="2" s="1"/>
  <c r="N31" i="2"/>
  <c r="P31" i="2" s="1"/>
  <c r="N38" i="2"/>
  <c r="P38" i="2" s="1"/>
  <c r="N32" i="2"/>
  <c r="P32" i="2" s="1"/>
  <c r="O13" i="2"/>
  <c r="N13" i="2"/>
  <c r="P13" i="2" s="1"/>
  <c r="N30" i="2"/>
  <c r="P30" i="2" s="1"/>
  <c r="O30" i="2"/>
  <c r="O15" i="2"/>
  <c r="O26" i="2"/>
  <c r="N29" i="2"/>
  <c r="P29" i="2" s="1"/>
  <c r="M6" i="2"/>
  <c r="K7" i="2"/>
  <c r="O7" i="2" s="1"/>
  <c r="M41" i="2"/>
  <c r="T6" i="2"/>
  <c r="U6" i="2" s="1"/>
  <c r="V6" i="2" s="1"/>
  <c r="T24" i="2"/>
  <c r="U24" i="2" s="1"/>
  <c r="V24" i="2" s="1"/>
  <c r="T11" i="2"/>
  <c r="U11" i="2" s="1"/>
  <c r="V11" i="2" s="1"/>
  <c r="T29" i="2"/>
  <c r="U29" i="2" s="1"/>
  <c r="V29" i="2" s="1"/>
  <c r="T27" i="2"/>
  <c r="U27" i="2" s="1"/>
  <c r="V27" i="2" s="1"/>
  <c r="T14" i="2"/>
  <c r="U14" i="2" s="1"/>
  <c r="V14" i="2" s="1"/>
  <c r="T10" i="2"/>
  <c r="U10" i="2" s="1"/>
  <c r="V10" i="2" s="1"/>
  <c r="T19" i="2"/>
  <c r="U19" i="2" s="1"/>
  <c r="V19" i="2" s="1"/>
  <c r="T16" i="2"/>
  <c r="U16" i="2" s="1"/>
  <c r="V16" i="2" s="1"/>
  <c r="O6" i="2"/>
  <c r="T37" i="2"/>
  <c r="U37" i="2" s="1"/>
  <c r="V37" i="2" s="1"/>
  <c r="T12" i="2"/>
  <c r="U12" i="2" s="1"/>
  <c r="V12" i="2" s="1"/>
  <c r="T31" i="2"/>
  <c r="U31" i="2" s="1"/>
  <c r="V31" i="2" s="1"/>
  <c r="T40" i="2"/>
  <c r="U40" i="2" s="1"/>
  <c r="V40" i="2" s="1"/>
  <c r="T15" i="2"/>
  <c r="U15" i="2" s="1"/>
  <c r="V15" i="2" s="1"/>
  <c r="T25" i="2"/>
  <c r="U25" i="2" s="1"/>
  <c r="V25" i="2" s="1"/>
  <c r="T33" i="2"/>
  <c r="U33" i="2" s="1"/>
  <c r="V33" i="2" s="1"/>
  <c r="T32" i="2"/>
  <c r="U32" i="2" s="1"/>
  <c r="V32" i="2" s="1"/>
  <c r="T9" i="2"/>
  <c r="U9" i="2" s="1"/>
  <c r="V9" i="2" s="1"/>
  <c r="T23" i="2"/>
  <c r="U23" i="2" s="1"/>
  <c r="V23" i="2" s="1"/>
  <c r="T39" i="2"/>
  <c r="U39" i="2" s="1"/>
  <c r="V39" i="2" s="1"/>
  <c r="T17" i="2"/>
  <c r="U17" i="2" s="1"/>
  <c r="V17" i="2" s="1"/>
  <c r="T8" i="2"/>
  <c r="U8" i="2" s="1"/>
  <c r="V8" i="2" s="1"/>
  <c r="T13" i="2"/>
  <c r="U13" i="2" s="1"/>
  <c r="V13" i="2" s="1"/>
  <c r="T35" i="2"/>
  <c r="U35" i="2" s="1"/>
  <c r="V35" i="2" s="1"/>
  <c r="T30" i="2"/>
  <c r="U30" i="2" s="1"/>
  <c r="V30" i="2" s="1"/>
  <c r="T28" i="2"/>
  <c r="U28" i="2" s="1"/>
  <c r="V28" i="2" s="1"/>
  <c r="T38" i="2"/>
  <c r="U38" i="2" s="1"/>
  <c r="V38" i="2" s="1"/>
  <c r="T34" i="2"/>
  <c r="U34" i="2" s="1"/>
  <c r="V34" i="2" s="1"/>
  <c r="T21" i="2"/>
  <c r="U21" i="2" s="1"/>
  <c r="V21" i="2" s="1"/>
  <c r="T18" i="2"/>
  <c r="U18" i="2" s="1"/>
  <c r="V18" i="2" s="1"/>
  <c r="T20" i="2"/>
  <c r="U20" i="2" s="1"/>
  <c r="V20" i="2" s="1"/>
  <c r="N6" i="2"/>
  <c r="P6" i="2" s="1"/>
  <c r="T36" i="2"/>
  <c r="U36" i="2" s="1"/>
  <c r="V36" i="2" s="1"/>
  <c r="T7" i="2"/>
  <c r="U7" i="2" s="1"/>
  <c r="V7" i="2" s="1"/>
  <c r="T26" i="2"/>
  <c r="U26" i="2" s="1"/>
  <c r="V26" i="2" s="1"/>
  <c r="T22" i="2"/>
  <c r="U22" i="2" s="1"/>
  <c r="V22" i="2" s="1"/>
  <c r="O35" i="2" l="1"/>
  <c r="O36" i="2"/>
  <c r="O24" i="2"/>
  <c r="O16" i="2"/>
  <c r="O33" i="2"/>
  <c r="O18" i="2"/>
  <c r="O38" i="2"/>
  <c r="O31" i="2"/>
  <c r="N39" i="2"/>
  <c r="P39" i="2" s="1"/>
  <c r="O39" i="2"/>
  <c r="O23" i="2"/>
  <c r="O28" i="2"/>
  <c r="N27" i="2"/>
  <c r="P27" i="2" s="1"/>
  <c r="O27" i="2"/>
  <c r="O19" i="2"/>
  <c r="N22" i="2"/>
  <c r="P22" i="2" s="1"/>
  <c r="O22" i="2"/>
  <c r="O32" i="2"/>
  <c r="N34" i="2"/>
  <c r="P34" i="2" s="1"/>
  <c r="O34" i="2"/>
  <c r="N20" i="2"/>
  <c r="P20" i="2" s="1"/>
  <c r="O20" i="2"/>
  <c r="O21" i="2"/>
  <c r="K41" i="2"/>
  <c r="O25" i="2" l="1"/>
  <c r="N25" i="2"/>
  <c r="P25" i="2" s="1"/>
  <c r="O37" i="2"/>
  <c r="N37" i="2"/>
  <c r="P37" i="2" s="1"/>
  <c r="N12" i="2"/>
  <c r="P12" i="2" s="1"/>
  <c r="O12" i="2"/>
  <c r="I41" i="2"/>
  <c r="C19" i="1"/>
  <c r="C20" i="1" s="1"/>
  <c r="O17" i="2" l="1"/>
  <c r="N17" i="2"/>
  <c r="P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<sst xmlns="http://schemas.openxmlformats.org/spreadsheetml/2006/main" count="200" uniqueCount="129">
  <si>
    <t>שם חברה</t>
  </si>
  <si>
    <t>ח.פ</t>
  </si>
  <si>
    <t>הצעת מחיר ללקוח</t>
  </si>
  <si>
    <t>עלות דורקום</t>
  </si>
  <si>
    <t>עלות ללקוח</t>
  </si>
  <si>
    <t>יש לצרף למייל</t>
  </si>
  <si>
    <t>סה"כ</t>
  </si>
  <si>
    <t>עלות סה"כ</t>
  </si>
  <si>
    <t>עלות ליחידה</t>
  </si>
  <si>
    <t>כמות</t>
  </si>
  <si>
    <t>תיאור</t>
  </si>
  <si>
    <t>הצעת מחיר</t>
  </si>
  <si>
    <t>חדש</t>
  </si>
  <si>
    <t>הערות לשרות</t>
  </si>
  <si>
    <t>הערות למעבדה</t>
  </si>
  <si>
    <r>
      <t>·</t>
    </r>
    <r>
      <rPr>
        <sz val="7"/>
        <color theme="1"/>
        <rFont val="Arial"/>
        <family val="2"/>
        <scheme val="minor"/>
      </rPr>
      <t xml:space="preserve">       </t>
    </r>
    <r>
      <rPr>
        <sz val="11"/>
        <color theme="1"/>
        <rFont val="Arial"/>
        <family val="2"/>
        <scheme val="minor"/>
      </rPr>
      <t>כתובת למשלוח</t>
    </r>
  </si>
  <si>
    <r>
      <t>·</t>
    </r>
    <r>
      <rPr>
        <sz val="7"/>
        <color theme="1"/>
        <rFont val="Arial"/>
        <family val="2"/>
        <scheme val="minor"/>
      </rPr>
      <t xml:space="preserve">       </t>
    </r>
    <r>
      <rPr>
        <sz val="11"/>
        <color theme="1"/>
        <rFont val="Arial"/>
        <family val="2"/>
        <scheme val="minor"/>
      </rPr>
      <t>איש קשר</t>
    </r>
  </si>
  <si>
    <r>
      <t>·</t>
    </r>
    <r>
      <rPr>
        <sz val="7"/>
        <color theme="1"/>
        <rFont val="Arial"/>
        <family val="2"/>
        <scheme val="minor"/>
      </rPr>
      <t xml:space="preserve">       </t>
    </r>
    <r>
      <rPr>
        <sz val="11"/>
        <color theme="1"/>
        <rFont val="Arial"/>
        <family val="2"/>
        <scheme val="minor"/>
      </rPr>
      <t>טלפון</t>
    </r>
  </si>
  <si>
    <t>הזמנת לקוח ממוחשבת/
אישור הזמנת לקוח/ 
הצעת מחיר חתומה הכוללת חותמת + חתימה לקוח</t>
  </si>
  <si>
    <t>אספקות</t>
  </si>
  <si>
    <t>קיים</t>
  </si>
  <si>
    <t>אתר הלקוח</t>
  </si>
  <si>
    <t>מעבדה</t>
  </si>
  <si>
    <t>עופר ביק</t>
  </si>
  <si>
    <r>
      <t xml:space="preserve">פריסייל </t>
    </r>
    <r>
      <rPr>
        <i/>
        <sz val="10"/>
        <color theme="0" tint="-0.499984740745262"/>
        <rFont val="Arial"/>
        <family val="2"/>
        <scheme val="minor"/>
      </rPr>
      <t>(נא לבחור מהרשימה)</t>
    </r>
  </si>
  <si>
    <t>אוהד פייביש</t>
  </si>
  <si>
    <t>לוגיסטיקה</t>
  </si>
  <si>
    <t>פרטי לקוח</t>
  </si>
  <si>
    <r>
      <t xml:space="preserve">במידה והלקוח חדש, </t>
    </r>
    <r>
      <rPr>
        <u/>
        <sz val="11"/>
        <rFont val="Arial"/>
        <family val="2"/>
        <scheme val="minor"/>
      </rPr>
      <t>יש למלא לצרף את הטפסים הבאים</t>
    </r>
    <r>
      <rPr>
        <sz val="11"/>
        <rFont val="Arial"/>
        <family val="2"/>
        <scheme val="minor"/>
      </rPr>
      <t>:</t>
    </r>
  </si>
  <si>
    <t>עלויות ותמחור</t>
  </si>
  <si>
    <r>
      <t xml:space="preserve">לקוח חדש/קיים </t>
    </r>
    <r>
      <rPr>
        <i/>
        <sz val="10"/>
        <color theme="0" tint="-0.499984740745262"/>
        <rFont val="Arial"/>
        <family val="2"/>
        <scheme val="minor"/>
      </rPr>
      <t>(נא לבחור מהרשימה)</t>
    </r>
  </si>
  <si>
    <t>הצעת מחיר מספק/ספקים / ביד (UCID)</t>
  </si>
  <si>
    <t xml:space="preserve">מקטים – ספק/מלאי/שירות/ביד (Config Id) </t>
  </si>
  <si>
    <t>מחיר ללקוח ליחידה</t>
  </si>
  <si>
    <t xml:space="preserve">מחיר לקוח סה"כ </t>
  </si>
  <si>
    <t>לחץ כאן להורדת הטפסים</t>
  </si>
  <si>
    <r>
      <t>·</t>
    </r>
    <r>
      <rPr>
        <sz val="7"/>
        <color theme="1"/>
        <rFont val="Arial"/>
        <family val="2"/>
        <scheme val="minor"/>
      </rPr>
      <t>  </t>
    </r>
    <r>
      <rPr>
        <sz val="11"/>
        <color theme="1"/>
        <rFont val="Arial"/>
        <family val="2"/>
        <scheme val="minor"/>
      </rPr>
      <t>   טופס לקוח חדש  + חשבונית דיגטלית</t>
    </r>
  </si>
  <si>
    <t>רכש</t>
  </si>
  <si>
    <t xml:space="preserve">מקט/Config ID </t>
  </si>
  <si>
    <t>רווחיות</t>
  </si>
  <si>
    <t>לא לשנות</t>
  </si>
  <si>
    <t>מחיר לקוח מבוקש</t>
  </si>
  <si>
    <t>ניר כהן</t>
  </si>
  <si>
    <t>מתן</t>
  </si>
  <si>
    <t>ללא פריסייל</t>
  </si>
  <si>
    <t>רווחיות כוללת לעסקה</t>
  </si>
  <si>
    <t xml:space="preserve">פרוייקט </t>
  </si>
  <si>
    <r>
      <t>·</t>
    </r>
    <r>
      <rPr>
        <sz val="7"/>
        <color theme="1"/>
        <rFont val="Arial"/>
        <family val="2"/>
        <scheme val="minor"/>
      </rPr>
      <t xml:space="preserve">       </t>
    </r>
    <r>
      <rPr>
        <sz val="11"/>
        <color theme="1"/>
        <rFont val="Arial"/>
        <family val="2"/>
        <scheme val="minor"/>
      </rPr>
      <t>איש קשר טכני (שם, מייל וטלפון )</t>
    </r>
  </si>
  <si>
    <r>
      <t>·</t>
    </r>
    <r>
      <rPr>
        <sz val="7"/>
        <color theme="1"/>
        <rFont val="Arial"/>
        <family val="2"/>
        <scheme val="minor"/>
      </rPr>
      <t xml:space="preserve">       </t>
    </r>
    <r>
      <rPr>
        <sz val="11"/>
        <color theme="1"/>
        <rFont val="Arial"/>
        <family val="2"/>
        <scheme val="minor"/>
      </rPr>
      <t xml:space="preserve">צורף SOW </t>
    </r>
  </si>
  <si>
    <t>כן</t>
  </si>
  <si>
    <t>לא</t>
  </si>
  <si>
    <t>הערות למחסן/משלוח  האם צריך לפצל את המשלוח ?</t>
  </si>
  <si>
    <t>האם הזמנה נשלחת לחול ?</t>
  </si>
  <si>
    <t>האם נדרש תשלום מראש או מדרגות תשלום</t>
  </si>
  <si>
    <t>סוג הזמנה  (רגילה, השאלה, מסגרת , מתנה , חוזי שירות )</t>
  </si>
  <si>
    <t>שקלי סה"כ ללקוח</t>
  </si>
  <si>
    <t>שקלי פריט ללקוח</t>
  </si>
  <si>
    <t>לצורך פנימי בלבד</t>
  </si>
  <si>
    <t>שקלי ללא מע"מ</t>
  </si>
  <si>
    <t>מחיר שוק שקלי</t>
  </si>
  <si>
    <t>מחיר שוק דולרי</t>
  </si>
  <si>
    <t>מחיר שוק דולרי ללא מעמ</t>
  </si>
  <si>
    <t>אחוז רווח ע"פ מחיר שוק</t>
  </si>
  <si>
    <t>מחיר שוק שקלי ללא מע"מ</t>
  </si>
  <si>
    <t>היחיד להזנה</t>
  </si>
  <si>
    <t>דולר לשקל</t>
  </si>
  <si>
    <t>אחוז רווח ע"פ שוק במכירה דולרית</t>
  </si>
  <si>
    <t>Description</t>
  </si>
  <si>
    <t>טריגו</t>
  </si>
  <si>
    <t>Quantity</t>
  </si>
  <si>
    <t>Unit Price</t>
  </si>
  <si>
    <t>Total Price</t>
  </si>
  <si>
    <t>SUB-EX48-1S-3Y</t>
  </si>
  <si>
    <t>zebra</t>
  </si>
  <si>
    <t>3 Year Wired Assurance subscription for EX-48 port switches including JTAC Support. Includes Juniper Care Core support for EX2300/EX3400/EX4000/EX4100-F/EX4100/EX4400 48-port switches.</t>
  </si>
  <si>
    <t>EX3400 48-port 10/100/1000BaseT PoE+, 4 x 1/10G SFP/SFP+, 2 x 40G QSFP+, redundant fans, front-to-back airflow, 1 AC PSU JPSU-920-AC-AFO included (optics sold separately)</t>
  </si>
  <si>
    <t>EX3400-48P</t>
  </si>
  <si>
    <t>TRUE</t>
  </si>
  <si>
    <t>1</t>
  </si>
  <si>
    <t>FALSE</t>
  </si>
  <si>
    <t>TRUE for discounts</t>
  </si>
  <si>
    <t>Total amount</t>
  </si>
  <si>
    <t>Price per unit</t>
  </si>
  <si>
    <t>Description of service or product</t>
  </si>
  <si>
    <t>Is Discount</t>
  </si>
  <si>
    <t>QTY</t>
  </si>
  <si>
    <t>Product Description</t>
  </si>
  <si>
    <t/>
  </si>
  <si>
    <t>GROUP 4: Sample Data (Mixed Prices)</t>
  </si>
  <si>
    <t>GROUP 3: Security Equipment</t>
  </si>
  <si>
    <t>GROUP 2: Cables &amp; Accessories</t>
  </si>
  <si>
    <t>GROUP 1: Network Switches</t>
  </si>
  <si>
    <t>NOTE: NO and Total Price columns are auto-calculated by the app</t>
  </si>
  <si>
    <t>COLUMN ORDER: Part Number | Product Description | QTY | Unit Price</t>
  </si>
  <si>
    <t>5. Repeat for additional groups</t>
  </si>
  <si>
    <t>4. Paste (Ctrl+V) - headers and invalid rows will be automatically filtered</t>
  </si>
  <si>
    <t>3. In the app, click inside a BOM group table</t>
  </si>
  <si>
    <t>2. Copy the selected data (Ctrl+C)</t>
  </si>
  <si>
    <t>1. Select ONLY the data rows from a group below (do NOT include headers)</t>
  </si>
  <si>
    <t>HOW TO USE BOM TEMPLATE:</t>
  </si>
  <si>
    <t>INSTRUCTIONS - Do NOT copy this section</t>
  </si>
  <si>
    <t>Enable costs section (TRUE/FALSE)</t>
  </si>
  <si>
    <t>Costs Enabled</t>
  </si>
  <si>
    <t>Enable BOM section (TRUE/FALSE)</t>
  </si>
  <si>
    <t>BOM Enabled</t>
  </si>
  <si>
    <t>Currency for all prices</t>
  </si>
  <si>
    <t>USD</t>
  </si>
  <si>
    <t>Currency</t>
  </si>
  <si>
    <t>Payment terms for the quote</t>
  </si>
  <si>
    <t>Current +30</t>
  </si>
  <si>
    <t>Payment Terms</t>
  </si>
  <si>
    <t>Quote version number</t>
  </si>
  <si>
    <t>Version</t>
  </si>
  <si>
    <t>Quote date (YYYY-MM-DD)</t>
  </si>
  <si>
    <t>2025-09-13</t>
  </si>
  <si>
    <t>Date</t>
  </si>
  <si>
    <t>Name of the sales representative</t>
  </si>
  <si>
    <t>Sales Person Name</t>
  </si>
  <si>
    <t>Customer company name</t>
  </si>
  <si>
    <t>Customer Company</t>
  </si>
  <si>
    <t>Brief description of the quote</t>
  </si>
  <si>
    <t>Quote Subject</t>
  </si>
  <si>
    <t>Value</t>
  </si>
  <si>
    <t>Field</t>
  </si>
  <si>
    <t>כותרת</t>
  </si>
  <si>
    <t xml:space="preserve">Juniper EX3400 Switches </t>
  </si>
  <si>
    <t>Armis</t>
  </si>
  <si>
    <t>David Gilboa</t>
  </si>
  <si>
    <t>Juniper EX3400 Switches + 3 Years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</si>
</sst>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₪&quot;\ * #,##0.00_ ;_ &quot;₪&quot;\ * \-#,##0.00_ ;_ &quot;₪&quot;\ * &quot;-&quot;??_ ;_ @_ "/>
    <numFmt numFmtId="164" formatCode="_-&quot;₪&quot;* #,##0.00_-;\-&quot;₪&quot;* #,##0.00_-;_-&quot;₪&quot;* &quot;-&quot;??_-;_-@_-"/>
    <numFmt numFmtId="165" formatCode="_([$$-409]* #,##0_);_([$$-409]* \(#,##0\);_([$$-409]* &quot;-&quot;??_);_(@_)"/>
    <numFmt numFmtId="166" formatCode="_-[$$-409]* #,##0.00_ ;_-[$$-409]* \-#,##0.00\ ;_-[$$-409]* &quot;-&quot;??_ ;_-@_ "/>
    <numFmt numFmtId="167" formatCode="0.0%"/>
    <numFmt numFmtId="168" formatCode="0.000000%"/>
    <numFmt numFmtId="169" formatCode="_ [$₪-40D]\ * #,##0.00_ ;_ [$₪-40D]\ * \-#,##0.00_ ;_ [$₪-40D]\ * &quot;-&quot;??_ ;_ @_ "/>
    <numFmt numFmtId="170" formatCode="0.0000%"/>
  </numFmts>
  <fonts count="1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i/>
      <sz val="10"/>
      <color theme="0" tint="-0.499984740745262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name val="Arial"/>
      <family val="2"/>
      <scheme val="minor"/>
    </font>
    <font>
      <u/>
      <sz val="1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9"/>
      <color rgb="FFFF0000"/>
      <name val="Arial"/>
      <family val="2"/>
      <scheme val="minor"/>
    </font>
    <font>
      <sz val="11"/>
      <color theme="0"/>
      <name val="Arial"/>
      <family val="2"/>
      <charset val="177"/>
      <scheme val="minor"/>
    </font>
    <font>
      <b/>
      <sz val="9"/>
      <color theme="1"/>
      <name val="Arial"/>
      <family val="2"/>
      <scheme val="minor"/>
    </font>
    <font>
      <sz val="10"/>
      <color rgb="FF3C3D3E"/>
      <name val="Arial"/>
      <family val="2"/>
      <scheme val="minor"/>
    </font>
    <font>
      <sz val="12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4"/>
      </right>
      <top/>
      <bottom style="medium">
        <color indexed="64"/>
      </bottom>
      <diagonal/>
    </border>
    <border>
      <left style="thin">
        <color theme="4"/>
      </left>
      <right style="thin">
        <color theme="4"/>
      </right>
      <top/>
      <bottom style="medium">
        <color indexed="64"/>
      </bottom>
      <diagonal/>
    </border>
    <border>
      <left style="thin">
        <color theme="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n">
        <color theme="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5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 readingOrder="2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 wrapText="1" readingOrder="2"/>
    </xf>
    <xf numFmtId="0" fontId="0" fillId="4" borderId="1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9" fontId="0" fillId="3" borderId="1" xfId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right" vertical="center" readingOrder="2"/>
    </xf>
    <xf numFmtId="0" fontId="7" fillId="0" borderId="1" xfId="0" applyFont="1" applyBorder="1" applyAlignment="1">
      <alignment horizontal="right" vertical="center" readingOrder="2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9" fillId="0" borderId="0" xfId="3" applyAlignment="1">
      <alignment vertical="center"/>
    </xf>
    <xf numFmtId="0" fontId="9" fillId="0" borderId="1" xfId="3" applyBorder="1" applyAlignment="1">
      <alignment horizontal="right" vertical="center" readingOrder="2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9" fontId="0" fillId="0" borderId="2" xfId="2" applyNumberFormat="1" applyFont="1" applyFill="1" applyBorder="1" applyAlignment="1">
      <alignment horizontal="center"/>
    </xf>
    <xf numFmtId="0" fontId="6" fillId="6" borderId="3" xfId="0" applyFont="1" applyFill="1" applyBorder="1"/>
    <xf numFmtId="0" fontId="6" fillId="5" borderId="4" xfId="0" applyFont="1" applyFill="1" applyBorder="1"/>
    <xf numFmtId="0" fontId="6" fillId="5" borderId="5" xfId="0" applyFont="1" applyFill="1" applyBorder="1"/>
    <xf numFmtId="165" fontId="6" fillId="5" borderId="6" xfId="0" applyNumberFormat="1" applyFont="1" applyFill="1" applyBorder="1" applyAlignment="1">
      <alignment horizontal="center"/>
    </xf>
    <xf numFmtId="9" fontId="6" fillId="5" borderId="7" xfId="1" applyFont="1" applyFill="1" applyBorder="1" applyAlignment="1">
      <alignment horizontal="center"/>
    </xf>
    <xf numFmtId="165" fontId="6" fillId="5" borderId="6" xfId="0" applyNumberFormat="1" applyFont="1" applyFill="1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49" fontId="0" fillId="2" borderId="2" xfId="0" applyNumberFormat="1" applyFill="1" applyBorder="1" applyAlignment="1">
      <alignment horizontal="center" wrapText="1"/>
    </xf>
    <xf numFmtId="0" fontId="0" fillId="8" borderId="2" xfId="0" applyFill="1" applyBorder="1" applyAlignment="1">
      <alignment horizontal="center"/>
    </xf>
    <xf numFmtId="9" fontId="0" fillId="0" borderId="2" xfId="1" applyFont="1" applyBorder="1" applyAlignment="1">
      <alignment horizontal="center"/>
    </xf>
    <xf numFmtId="0" fontId="0" fillId="0" borderId="11" xfId="0" applyBorder="1"/>
    <xf numFmtId="165" fontId="6" fillId="9" borderId="13" xfId="0" applyNumberFormat="1" applyFont="1" applyFill="1" applyBorder="1"/>
    <xf numFmtId="168" fontId="6" fillId="9" borderId="14" xfId="1" applyNumberFormat="1" applyFont="1" applyFill="1" applyBorder="1" applyAlignment="1">
      <alignment horizontal="center"/>
    </xf>
    <xf numFmtId="166" fontId="0" fillId="0" borderId="2" xfId="0" applyNumberFormat="1" applyBorder="1"/>
    <xf numFmtId="0" fontId="6" fillId="6" borderId="10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 wrapText="1"/>
    </xf>
    <xf numFmtId="166" fontId="0" fillId="0" borderId="0" xfId="0" applyNumberFormat="1" applyAlignment="1">
      <alignment horizontal="center"/>
    </xf>
    <xf numFmtId="169" fontId="0" fillId="8" borderId="11" xfId="2" applyNumberFormat="1" applyFont="1" applyFill="1" applyBorder="1" applyAlignment="1">
      <alignment horizontal="center"/>
    </xf>
    <xf numFmtId="169" fontId="0" fillId="0" borderId="12" xfId="0" applyNumberFormat="1" applyBorder="1"/>
    <xf numFmtId="169" fontId="0" fillId="0" borderId="11" xfId="4" applyNumberFormat="1" applyFont="1" applyBorder="1"/>
    <xf numFmtId="0" fontId="6" fillId="6" borderId="8" xfId="0" applyFont="1" applyFill="1" applyBorder="1" applyAlignment="1">
      <alignment wrapText="1"/>
    </xf>
    <xf numFmtId="0" fontId="2" fillId="2" borderId="9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wrapText="1"/>
    </xf>
    <xf numFmtId="0" fontId="6" fillId="6" borderId="15" xfId="0" applyFont="1" applyFill="1" applyBorder="1" applyAlignment="1">
      <alignment horizontal="center" wrapText="1"/>
    </xf>
    <xf numFmtId="0" fontId="6" fillId="6" borderId="8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6" fillId="6" borderId="17" xfId="0" applyFont="1" applyFill="1" applyBorder="1" applyAlignment="1">
      <alignment horizontal="center" wrapText="1"/>
    </xf>
    <xf numFmtId="169" fontId="0" fillId="0" borderId="18" xfId="4" applyNumberFormat="1" applyFont="1" applyBorder="1"/>
    <xf numFmtId="166" fontId="0" fillId="0" borderId="2" xfId="2" applyNumberFormat="1" applyFont="1" applyBorder="1" applyAlignment="1">
      <alignment horizontal="center"/>
    </xf>
    <xf numFmtId="166" fontId="0" fillId="7" borderId="2" xfId="2" applyNumberFormat="1" applyFont="1" applyFill="1" applyBorder="1" applyAlignment="1">
      <alignment horizontal="center"/>
    </xf>
    <xf numFmtId="166" fontId="0" fillId="0" borderId="2" xfId="2" applyNumberFormat="1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 vertical="center" wrapText="1"/>
    </xf>
    <xf numFmtId="9" fontId="12" fillId="11" borderId="18" xfId="6" applyNumberFormat="1" applyBorder="1" applyAlignment="1">
      <alignment horizontal="center" vertical="center"/>
    </xf>
    <xf numFmtId="167" fontId="12" fillId="10" borderId="12" xfId="5" applyNumberFormat="1" applyBorder="1" applyAlignment="1">
      <alignment horizontal="center" vertical="center"/>
    </xf>
    <xf numFmtId="170" fontId="0" fillId="7" borderId="16" xfId="1" applyNumberFormat="1" applyFont="1" applyFill="1" applyBorder="1" applyAlignment="1">
      <alignment horizontal="center"/>
    </xf>
    <xf numFmtId="0" fontId="0" fillId="7" borderId="2" xfId="2" applyNumberFormat="1" applyFont="1" applyFill="1" applyBorder="1" applyAlignment="1">
      <alignment horizontal="center"/>
    </xf>
    <xf numFmtId="0" fontId="0" fillId="0" borderId="2" xfId="0" applyBorder="1"/>
    <xf numFmtId="0" fontId="0" fillId="3" borderId="1" xfId="0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0" xfId="7"/>
    <xf numFmtId="49" fontId="15" fillId="0" borderId="0" xfId="7" applyNumberFormat="1"/>
    <xf numFmtId="1" fontId="15" fillId="0" borderId="0" xfId="7" applyNumberFormat="1"/>
    <xf numFmtId="0" fontId="6" fillId="6" borderId="3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3" fillId="0" borderId="7" xfId="0" applyFont="1" applyBorder="1" applyAlignment="1">
      <alignment horizontal="center"/>
    </xf>
  </cellXfs>
  <cellStyles count="8">
    <cellStyle name="Accent5" xfId="5" builtinId="45"/>
    <cellStyle name="Accent6" xfId="6" builtinId="49"/>
    <cellStyle name="Currency" xfId="4" builtinId="4"/>
    <cellStyle name="Currency 2" xfId="2" xr:uid="{00000000-0005-0000-0000-000000000000}"/>
    <cellStyle name="Hyperlink" xfId="3" builtinId="8"/>
    <cellStyle name="Normal" xfId="0" builtinId="0"/>
    <cellStyle name="Normal 2" xfId="7" xr:uid="{692AAF8A-74C9-4881-BC9A-95E5EEFD99DF}"/>
    <cellStyle name="Percent" xfId="1" builtinId="5"/>
  </cellStyles>
  <dxfs count="0"/>
  <tableStyles count="0" defaultTableStyle="TableStyleMedium2" defaultPivotStyle="PivotStyleLight16"/>
  <colors>
    <mruColors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en-US</v>
    <v>avdm9c</v>
    <v>268435456</v>
    <v>1</v>
    <v>Powered by Refinitiv</v>
    <v>0</v>
    <v>ILS/USD</v>
    <v>2</v>
    <v>3</v>
    <v>Finance</v>
    <v>4</v>
    <v>0.30270000000000002</v>
    <v>0.26</v>
    <v>-1.0089999999999999E-3</v>
    <v>-3.3579999999999999E-3</v>
    <v>USD</v>
    <v>ILS</v>
    <v>Currency Pair</v>
    <v>45912.874930555554</v>
    <v>Israeli Shekel/US Dollar FX Cross Rate</v>
    <v>0.30049999999999999</v>
    <v>0.29949999999999999</v>
    <v>ILSUSD</v>
    <v>ILS/USD</v>
  </rv>
  <rv s="1">
    <v>0</v>
  </rv>
  <rv s="0">
    <v>en-US</v>
    <v>avyoh7</v>
    <v>268435456</v>
    <v>1</v>
    <v>Powered by Refinitiv</v>
    <v>0</v>
    <v>USD/ILS</v>
    <v>2</v>
    <v>5</v>
    <v>Finance</v>
    <v>4</v>
    <v>3.8363</v>
    <v>3.2938999999999998</v>
    <v>1.37E-2</v>
    <v>4.13E-3</v>
    <v>ILS</v>
    <v>USD</v>
    <v>Currency Pair</v>
    <v>45912.874930555554</v>
    <v>US Dollar/Israeli Shekel FX Spot Rate</v>
    <v>3.3170000000000002</v>
    <v>3.3307000000000002</v>
    <v>USDILS</v>
    <v>USD/ILS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2</v>
      <v>2</v>
      <v>3</v>
      <v>2</v>
      <v>2</v>
      <v>2</v>
      <v>4</v>
      <v>5</v>
    </spb>
    <spb s="4">
      <v>GMT</v>
    </spb>
    <spb s="3">
      <v>1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IsTitleField" t="b"/>
    <rPr n="NumberFormat" t="s"/>
  </richProperties>
  <richStyles>
    <rSty>
      <rpv i="0">1</rpv>
    </rSty>
    <rSty dxfid="1">
      <rpv i="1">_([$$-en-US]* #,##0.00_);_([$$-en-US]* (#,##0.00);_([$$-en-US]* "-"??_);_(@_)</rpv>
    </rSty>
    <rSty dxfid="3"/>
    <rSty dxfid="2"/>
    <rSty dxfid="0">
      <rpv i="1">0.00</rpv>
    </rSty>
    <rSty dxfid="1">
      <rpv i="1" xml:space="preserve">_ [$₪-he-IL] * #,##0.00_ ;_ [$₪-he-IL] * -#,##0.00_ ;_ [$₪-he-IL] * "-"??_ ;_ @_ 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YeuK7uVk51AoIlrZqqVEgoNi-jMOsEN1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3"/>
  <sheetViews>
    <sheetView rightToLeft="1" topLeftCell="A17" zoomScale="115" zoomScaleNormal="115" workbookViewId="0">
      <selection activeCell="C27" sqref="C27:C28"/>
    </sheetView>
  </sheetViews>
  <sheetFormatPr defaultColWidth="8.875" defaultRowHeight="14.25" x14ac:dyDescent="0.2"/>
  <cols>
    <col min="1" max="1" width="4.625" style="1" customWidth="1"/>
    <col min="2" max="2" width="45.75" style="1" customWidth="1"/>
    <col min="3" max="3" width="43" style="2" bestFit="1" customWidth="1"/>
    <col min="4" max="6" width="8.875" style="1"/>
    <col min="7" max="7" width="8.875" style="18"/>
    <col min="8" max="8" width="8.75" style="18" customWidth="1"/>
    <col min="9" max="9" width="11.625" style="18" bestFit="1" customWidth="1"/>
    <col min="10" max="10" width="11.75" style="18" bestFit="1" customWidth="1"/>
    <col min="11" max="11" width="11" style="18" bestFit="1" customWidth="1"/>
    <col min="12" max="13" width="8.875" style="18"/>
    <col min="14" max="15" width="9.875" style="18" bestFit="1" customWidth="1"/>
    <col min="16" max="16" width="9.625" style="18" bestFit="1" customWidth="1"/>
    <col min="17" max="17" width="12.625" style="1" customWidth="1"/>
    <col min="18" max="16384" width="8.875" style="1"/>
  </cols>
  <sheetData>
    <row r="1" spans="2:21" x14ac:dyDescent="0.2">
      <c r="Q1" s="18"/>
      <c r="R1" s="18"/>
      <c r="S1" s="18"/>
      <c r="T1" s="18"/>
    </row>
    <row r="2" spans="2:21" x14ac:dyDescent="0.2">
      <c r="D2" s="18"/>
      <c r="E2" s="18"/>
      <c r="F2" s="12"/>
      <c r="Q2" s="18"/>
      <c r="R2" s="18"/>
      <c r="S2" s="18"/>
      <c r="T2" s="18"/>
      <c r="U2" s="18"/>
    </row>
    <row r="3" spans="2:21" x14ac:dyDescent="0.2">
      <c r="B3" s="10" t="s">
        <v>27</v>
      </c>
      <c r="C3" s="10"/>
      <c r="D3" s="18"/>
      <c r="E3" s="18"/>
      <c r="F3" s="12"/>
      <c r="N3" s="12" t="s">
        <v>25</v>
      </c>
      <c r="O3" s="12" t="s">
        <v>12</v>
      </c>
      <c r="P3" s="12" t="s">
        <v>21</v>
      </c>
      <c r="Q3" s="12" t="s">
        <v>49</v>
      </c>
      <c r="R3" s="12"/>
      <c r="S3" s="18"/>
      <c r="T3" s="18"/>
      <c r="U3" s="18"/>
    </row>
    <row r="4" spans="2:21" x14ac:dyDescent="0.2">
      <c r="B4" s="3" t="s">
        <v>0</v>
      </c>
      <c r="C4" s="4" t="s">
        <v>68</v>
      </c>
      <c r="D4" s="18"/>
      <c r="E4" s="18"/>
      <c r="F4" s="12"/>
      <c r="N4" s="12" t="s">
        <v>42</v>
      </c>
      <c r="O4" s="12" t="s">
        <v>20</v>
      </c>
      <c r="P4" s="12" t="s">
        <v>22</v>
      </c>
      <c r="Q4" s="12" t="s">
        <v>50</v>
      </c>
      <c r="R4" s="12"/>
      <c r="S4" s="18"/>
      <c r="T4" s="18"/>
      <c r="U4" s="18"/>
    </row>
    <row r="5" spans="2:21" x14ac:dyDescent="0.2">
      <c r="B5" s="3" t="s">
        <v>1</v>
      </c>
      <c r="C5" s="4"/>
      <c r="D5" s="18"/>
      <c r="E5" s="18"/>
      <c r="F5" s="12"/>
      <c r="N5" s="12" t="s">
        <v>43</v>
      </c>
      <c r="O5" s="12"/>
      <c r="P5" s="12"/>
      <c r="Q5" s="12"/>
      <c r="R5" s="12"/>
      <c r="S5" s="18"/>
      <c r="T5" s="18"/>
      <c r="U5" s="18"/>
    </row>
    <row r="6" spans="2:21" x14ac:dyDescent="0.2">
      <c r="B6" s="3" t="s">
        <v>30</v>
      </c>
      <c r="C6" s="4" t="s">
        <v>20</v>
      </c>
      <c r="D6" s="18"/>
      <c r="E6" s="18"/>
      <c r="F6" s="12"/>
      <c r="N6" s="12" t="s">
        <v>23</v>
      </c>
      <c r="O6" s="12"/>
      <c r="P6" s="12"/>
      <c r="Q6" s="12"/>
      <c r="R6" s="12"/>
      <c r="S6" s="18"/>
      <c r="T6" s="18"/>
      <c r="U6" s="18"/>
    </row>
    <row r="7" spans="2:21" x14ac:dyDescent="0.2">
      <c r="B7" s="11" t="s">
        <v>28</v>
      </c>
      <c r="C7" s="6"/>
      <c r="D7" s="18"/>
      <c r="E7" s="18"/>
      <c r="F7" s="12"/>
      <c r="N7" s="12" t="s">
        <v>44</v>
      </c>
      <c r="O7" s="12"/>
      <c r="P7" s="12"/>
      <c r="Q7" s="12"/>
      <c r="R7" s="12"/>
      <c r="S7" s="18"/>
      <c r="T7" s="18"/>
      <c r="U7" s="18"/>
    </row>
    <row r="8" spans="2:21" x14ac:dyDescent="0.2">
      <c r="B8" s="3" t="s">
        <v>36</v>
      </c>
      <c r="C8" s="6" t="s">
        <v>5</v>
      </c>
      <c r="D8" s="18"/>
      <c r="E8" s="18"/>
      <c r="F8" s="12"/>
      <c r="N8" s="12"/>
      <c r="O8" s="12"/>
      <c r="P8" s="12"/>
      <c r="Q8" s="12"/>
      <c r="R8" s="12"/>
      <c r="S8" s="18"/>
      <c r="T8" s="18"/>
      <c r="U8" s="18"/>
    </row>
    <row r="9" spans="2:21" x14ac:dyDescent="0.2">
      <c r="B9" s="14" t="s">
        <v>35</v>
      </c>
      <c r="C9" s="6"/>
      <c r="D9" s="18"/>
      <c r="E9" s="18"/>
      <c r="F9" s="12"/>
      <c r="N9" s="12"/>
      <c r="O9" s="12"/>
      <c r="P9" s="12"/>
      <c r="Q9" s="12"/>
      <c r="R9" s="12"/>
      <c r="S9" s="18"/>
      <c r="T9" s="18"/>
      <c r="U9" s="18"/>
    </row>
    <row r="10" spans="2:21" x14ac:dyDescent="0.2">
      <c r="B10" s="11" t="s">
        <v>54</v>
      </c>
      <c r="C10" s="6"/>
      <c r="D10" s="18"/>
      <c r="E10" s="18"/>
      <c r="F10" s="12"/>
      <c r="N10" s="12"/>
      <c r="O10" s="12"/>
      <c r="P10" s="12"/>
      <c r="Q10" s="12"/>
      <c r="R10" s="12"/>
      <c r="S10" s="18"/>
      <c r="T10" s="18"/>
      <c r="U10" s="18"/>
    </row>
    <row r="11" spans="2:21" x14ac:dyDescent="0.2">
      <c r="B11" s="3" t="s">
        <v>53</v>
      </c>
      <c r="C11" s="6"/>
      <c r="D11" s="18"/>
      <c r="E11" s="18"/>
      <c r="F11" s="12"/>
      <c r="N11" s="12"/>
      <c r="O11" s="12"/>
      <c r="P11" s="12"/>
      <c r="Q11" s="12"/>
      <c r="R11" s="12"/>
      <c r="S11" s="18"/>
      <c r="T11" s="18"/>
      <c r="U11" s="18"/>
    </row>
    <row r="12" spans="2:21" x14ac:dyDescent="0.2">
      <c r="B12" s="3" t="s">
        <v>52</v>
      </c>
      <c r="C12" s="6"/>
      <c r="D12" s="18"/>
      <c r="E12" s="18"/>
      <c r="F12" s="12"/>
      <c r="N12" s="12"/>
      <c r="O12" s="12"/>
      <c r="P12" s="12"/>
      <c r="Q12" s="12"/>
      <c r="R12" s="12"/>
      <c r="S12" s="18"/>
      <c r="T12" s="18"/>
      <c r="U12" s="18"/>
    </row>
    <row r="13" spans="2:21" ht="42.75" x14ac:dyDescent="0.2">
      <c r="B13" s="5" t="s">
        <v>18</v>
      </c>
      <c r="C13" s="6" t="s">
        <v>5</v>
      </c>
      <c r="D13" s="18"/>
      <c r="E13" s="18"/>
      <c r="F13" s="12"/>
      <c r="N13" s="12"/>
      <c r="O13" s="12"/>
      <c r="P13" s="12"/>
      <c r="Q13" s="12"/>
      <c r="R13" s="12"/>
      <c r="S13" s="18"/>
      <c r="T13" s="18"/>
      <c r="U13" s="18"/>
    </row>
    <row r="14" spans="2:21" x14ac:dyDescent="0.2">
      <c r="B14" s="10" t="s">
        <v>29</v>
      </c>
      <c r="C14" s="10"/>
      <c r="D14" s="18"/>
      <c r="E14" s="18"/>
      <c r="F14" s="18"/>
      <c r="N14" s="12"/>
      <c r="O14" s="12"/>
      <c r="P14" s="12"/>
      <c r="Q14" s="12"/>
      <c r="R14" s="12"/>
      <c r="S14" s="18"/>
      <c r="T14" s="18"/>
      <c r="U14" s="18"/>
    </row>
    <row r="15" spans="2:21" x14ac:dyDescent="0.2">
      <c r="B15" s="3" t="s">
        <v>2</v>
      </c>
      <c r="C15" s="6" t="s">
        <v>5</v>
      </c>
      <c r="D15" s="18"/>
      <c r="E15" s="18"/>
      <c r="F15" s="18"/>
      <c r="Q15" s="18"/>
      <c r="R15" s="18"/>
      <c r="S15" s="18"/>
      <c r="T15" s="18"/>
      <c r="U15" s="18"/>
    </row>
    <row r="16" spans="2:21" x14ac:dyDescent="0.2">
      <c r="B16" s="3" t="s">
        <v>31</v>
      </c>
      <c r="C16" s="6" t="s">
        <v>5</v>
      </c>
      <c r="D16" s="18"/>
      <c r="E16" s="18"/>
      <c r="F16" s="18"/>
      <c r="Q16" s="18"/>
      <c r="R16" s="18"/>
      <c r="S16" s="18"/>
      <c r="T16" s="18"/>
      <c r="U16" s="18"/>
    </row>
    <row r="17" spans="2:21" x14ac:dyDescent="0.2">
      <c r="B17" s="3" t="s">
        <v>24</v>
      </c>
      <c r="C17" s="4"/>
      <c r="D17" s="18"/>
      <c r="E17" s="18"/>
      <c r="F17" s="18"/>
      <c r="Q17" s="18"/>
      <c r="R17" s="18"/>
      <c r="S17" s="18"/>
      <c r="T17" s="18"/>
      <c r="U17" s="18"/>
    </row>
    <row r="18" spans="2:21" x14ac:dyDescent="0.2">
      <c r="B18" s="3" t="s">
        <v>3</v>
      </c>
      <c r="C18" s="7">
        <f>SUM('מקטים - קובץ עלויות'!H41)</f>
        <v>6684</v>
      </c>
      <c r="D18" s="18"/>
      <c r="E18" s="18"/>
      <c r="F18" s="18"/>
      <c r="Q18" s="18"/>
      <c r="R18" s="18"/>
      <c r="S18" s="18"/>
      <c r="T18" s="18"/>
      <c r="U18" s="18"/>
    </row>
    <row r="19" spans="2:21" x14ac:dyDescent="0.2">
      <c r="B19" s="3" t="s">
        <v>4</v>
      </c>
      <c r="C19" s="7">
        <f>SUM('מקטים - קובץ עלויות'!K41)</f>
        <v>7508.6836866422063</v>
      </c>
      <c r="D19" s="18"/>
      <c r="E19" s="18"/>
      <c r="F19" s="18"/>
      <c r="Q19" s="18"/>
      <c r="R19" s="18"/>
      <c r="S19" s="18"/>
      <c r="T19" s="18"/>
      <c r="U19" s="18"/>
    </row>
    <row r="20" spans="2:21" x14ac:dyDescent="0.2">
      <c r="B20" s="3" t="s">
        <v>45</v>
      </c>
      <c r="C20" s="8">
        <f>(C19-C18)/C19</f>
        <v>0.10983066021402681</v>
      </c>
      <c r="D20" s="18"/>
      <c r="E20" s="18"/>
      <c r="F20" s="18"/>
      <c r="Q20" s="18"/>
      <c r="R20" s="18"/>
      <c r="S20" s="18"/>
      <c r="T20" s="18"/>
      <c r="U20" s="18"/>
    </row>
    <row r="21" spans="2:21" x14ac:dyDescent="0.2">
      <c r="B21" s="10" t="s">
        <v>26</v>
      </c>
      <c r="C21" s="10"/>
      <c r="D21" s="18"/>
      <c r="E21" s="18"/>
      <c r="F21" s="18"/>
      <c r="Q21" s="18"/>
      <c r="R21" s="18"/>
      <c r="S21" s="18"/>
      <c r="T21" s="18"/>
      <c r="U21" s="18"/>
    </row>
    <row r="22" spans="2:21" x14ac:dyDescent="0.2">
      <c r="B22" s="15" t="s">
        <v>32</v>
      </c>
      <c r="C22" s="6" t="s">
        <v>5</v>
      </c>
      <c r="D22" s="18"/>
      <c r="E22" s="18"/>
      <c r="F22" s="18"/>
      <c r="Q22" s="18"/>
      <c r="R22" s="18"/>
      <c r="S22" s="18"/>
      <c r="T22" s="18"/>
      <c r="U22" s="18"/>
    </row>
    <row r="23" spans="2:21" x14ac:dyDescent="0.2">
      <c r="B23" s="3" t="s">
        <v>51</v>
      </c>
      <c r="C23" s="4"/>
      <c r="D23" s="18"/>
      <c r="E23" s="18"/>
      <c r="F23" s="18"/>
      <c r="Q23" s="18"/>
      <c r="R23" s="18"/>
      <c r="S23" s="18"/>
      <c r="T23" s="18"/>
      <c r="U23" s="18"/>
    </row>
    <row r="24" spans="2:21" x14ac:dyDescent="0.2">
      <c r="B24" s="3" t="s">
        <v>14</v>
      </c>
      <c r="C24" s="4"/>
      <c r="D24" s="18"/>
      <c r="E24" s="18"/>
      <c r="F24" s="18"/>
      <c r="Q24" s="18"/>
      <c r="R24" s="18"/>
      <c r="S24" s="18"/>
      <c r="T24" s="18"/>
      <c r="U24" s="18"/>
    </row>
    <row r="25" spans="2:21" x14ac:dyDescent="0.2">
      <c r="B25" s="3" t="s">
        <v>13</v>
      </c>
      <c r="C25" s="4"/>
      <c r="D25" s="18"/>
      <c r="E25" s="18"/>
      <c r="F25" s="18"/>
      <c r="Q25" s="18"/>
      <c r="R25" s="18"/>
      <c r="S25" s="18"/>
      <c r="T25" s="18"/>
      <c r="U25" s="18"/>
    </row>
    <row r="26" spans="2:21" x14ac:dyDescent="0.2">
      <c r="B26" s="10" t="s">
        <v>19</v>
      </c>
      <c r="C26" s="9"/>
      <c r="D26" s="18"/>
      <c r="E26" s="18"/>
      <c r="F26" s="18"/>
      <c r="Q26" s="18"/>
      <c r="R26" s="18"/>
      <c r="S26" s="18"/>
      <c r="T26" s="18"/>
      <c r="U26" s="18"/>
    </row>
    <row r="27" spans="2:21" x14ac:dyDescent="0.2">
      <c r="B27" s="3" t="s">
        <v>15</v>
      </c>
      <c r="C27" s="58"/>
      <c r="D27" s="18"/>
      <c r="E27" s="18"/>
      <c r="F27" s="18"/>
      <c r="Q27" s="18"/>
      <c r="R27" s="18"/>
      <c r="S27" s="18"/>
      <c r="T27" s="18"/>
      <c r="U27" s="18"/>
    </row>
    <row r="28" spans="2:21" x14ac:dyDescent="0.2">
      <c r="B28" s="3" t="s">
        <v>16</v>
      </c>
      <c r="C28" s="58"/>
      <c r="D28" s="18"/>
      <c r="E28" s="18"/>
      <c r="F28" s="18"/>
      <c r="Q28" s="18"/>
      <c r="R28" s="18"/>
      <c r="S28" s="18"/>
      <c r="T28" s="18"/>
      <c r="U28" s="18"/>
    </row>
    <row r="29" spans="2:21" x14ac:dyDescent="0.2">
      <c r="B29" s="3" t="s">
        <v>17</v>
      </c>
      <c r="C29" s="4"/>
      <c r="D29" s="18"/>
      <c r="E29" s="18"/>
      <c r="F29" s="18"/>
      <c r="Q29" s="18"/>
      <c r="R29" s="18"/>
      <c r="S29" s="18"/>
      <c r="T29" s="18"/>
      <c r="U29" s="18"/>
    </row>
    <row r="30" spans="2:21" x14ac:dyDescent="0.2">
      <c r="B30" s="10" t="s">
        <v>46</v>
      </c>
      <c r="C30" s="9"/>
      <c r="D30" s="18"/>
      <c r="E30" s="18"/>
      <c r="F30" s="18"/>
      <c r="Q30" s="18"/>
      <c r="R30" s="18"/>
      <c r="S30" s="18"/>
      <c r="T30" s="18"/>
      <c r="U30" s="18"/>
    </row>
    <row r="31" spans="2:21" x14ac:dyDescent="0.2">
      <c r="B31" s="3" t="s">
        <v>15</v>
      </c>
      <c r="C31" s="4"/>
      <c r="D31" s="18"/>
      <c r="E31" s="18"/>
      <c r="F31" s="18"/>
      <c r="Q31" s="18"/>
      <c r="R31" s="18"/>
      <c r="S31" s="18"/>
      <c r="T31" s="18"/>
      <c r="U31" s="18"/>
    </row>
    <row r="32" spans="2:21" x14ac:dyDescent="0.2">
      <c r="B32" s="3" t="s">
        <v>47</v>
      </c>
      <c r="C32" s="4"/>
    </row>
    <row r="33" spans="2:3" x14ac:dyDescent="0.2">
      <c r="B33" s="3" t="s">
        <v>48</v>
      </c>
      <c r="C33" s="4"/>
    </row>
  </sheetData>
  <dataValidations count="3">
    <dataValidation type="list" allowBlank="1" showInputMessage="1" showErrorMessage="1" sqref="C6" xr:uid="{13D40B72-A161-454F-A6E4-FBD0D847F9B6}">
      <formula1>$O$3:$O$4</formula1>
    </dataValidation>
    <dataValidation type="list" allowBlank="1" showInputMessage="1" showErrorMessage="1" sqref="C17" xr:uid="{C35CD1B5-1290-4E60-B06D-844F102F7812}">
      <formula1>$N$3:$N$7</formula1>
    </dataValidation>
    <dataValidation type="list" allowBlank="1" showInputMessage="1" showErrorMessage="1" sqref="C33" xr:uid="{2DCFD30D-FEE3-4F44-92FA-334FD12AA7E0}">
      <formula1>$Q$3:$Q$4</formula1>
    </dataValidation>
  </dataValidations>
  <hyperlinks>
    <hyperlink ref="B9" r:id="rId1" display="לחץ כאן" xr:uid="{FEA0829A-7A86-419B-B757-07837129943E}"/>
    <hyperlink ref="B22" location="'מקטים הזמנת מלאי'!A1" display="מקטים – ספק/מלאי/שירות/ביד (Config Id) " xr:uid="{4F955345-B6DB-4584-ACA3-072A89560B6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44"/>
  <sheetViews>
    <sheetView rightToLeft="1" zoomScale="70" zoomScaleNormal="70" workbookViewId="0">
      <selection activeCell="D3" sqref="D3"/>
    </sheetView>
  </sheetViews>
  <sheetFormatPr defaultColWidth="8.875" defaultRowHeight="14.25" x14ac:dyDescent="0.2"/>
  <cols>
    <col min="2" max="2" width="11.75" customWidth="1"/>
    <col min="3" max="3" width="7" style="13" bestFit="1" customWidth="1"/>
    <col min="4" max="4" width="87.625" bestFit="1" customWidth="1"/>
    <col min="5" max="5" width="17.625" style="13" customWidth="1"/>
    <col min="6" max="6" width="4.625" style="13" bestFit="1" customWidth="1"/>
    <col min="7" max="8" width="11.75" style="13" bestFit="1" customWidth="1"/>
    <col min="9" max="9" width="6.875" style="13" bestFit="1" customWidth="1"/>
    <col min="10" max="10" width="11.75" bestFit="1" customWidth="1"/>
    <col min="11" max="12" width="13" bestFit="1" customWidth="1"/>
    <col min="13" max="13" width="13.5" bestFit="1" customWidth="1"/>
    <col min="14" max="15" width="12.75" bestFit="1" customWidth="1"/>
    <col min="16" max="16" width="11.75" bestFit="1" customWidth="1"/>
    <col min="17" max="17" width="12.75" bestFit="1" customWidth="1"/>
    <col min="18" max="18" width="13.375" bestFit="1" customWidth="1"/>
    <col min="19" max="19" width="12" bestFit="1" customWidth="1"/>
    <col min="20" max="20" width="10.875" bestFit="1" customWidth="1"/>
    <col min="21" max="21" width="13.125" bestFit="1" customWidth="1"/>
    <col min="22" max="22" width="12" bestFit="1" customWidth="1"/>
  </cols>
  <sheetData>
    <row r="2" spans="2:22" x14ac:dyDescent="0.2">
      <c r="D2" s="13" t="s">
        <v>124</v>
      </c>
    </row>
    <row r="3" spans="2:22" x14ac:dyDescent="0.2">
      <c r="C3"/>
      <c r="D3" t="s">
        <v>125</v>
      </c>
      <c r="E3"/>
      <c r="F3"/>
      <c r="G3"/>
      <c r="H3"/>
      <c r="I3"/>
      <c r="N3" s="65" t="s">
        <v>57</v>
      </c>
      <c r="O3" s="65"/>
      <c r="P3" s="65"/>
      <c r="Q3" s="65"/>
      <c r="R3" s="65"/>
      <c r="S3" s="65"/>
      <c r="T3" s="65"/>
      <c r="U3" s="65"/>
    </row>
    <row r="4" spans="2:22" ht="16.5" thickBot="1" x14ac:dyDescent="0.3">
      <c r="B4" s="16"/>
      <c r="D4" t="s">
        <v>128</v>
      </c>
      <c r="H4" s="17" t="s">
        <v>40</v>
      </c>
      <c r="J4" s="17" t="s">
        <v>40</v>
      </c>
      <c r="K4" s="17" t="s">
        <v>40</v>
      </c>
      <c r="M4" s="17" t="s">
        <v>40</v>
      </c>
      <c r="N4" s="66" t="s">
        <v>65</v>
      </c>
      <c r="O4" s="66"/>
      <c r="P4" s="66"/>
      <c r="Q4" s="13" t="s">
        <v>64</v>
      </c>
    </row>
    <row r="5" spans="2:22" s="46" customFormat="1" ht="30" customHeight="1" x14ac:dyDescent="0.25">
      <c r="B5" s="41" t="s">
        <v>11</v>
      </c>
      <c r="C5" s="42" t="s">
        <v>37</v>
      </c>
      <c r="D5" s="43" t="s">
        <v>10</v>
      </c>
      <c r="E5" s="42" t="s">
        <v>38</v>
      </c>
      <c r="F5" s="36" t="s">
        <v>9</v>
      </c>
      <c r="G5" s="36" t="s">
        <v>8</v>
      </c>
      <c r="H5" s="36" t="s">
        <v>7</v>
      </c>
      <c r="I5" s="36" t="s">
        <v>39</v>
      </c>
      <c r="J5" s="36" t="s">
        <v>33</v>
      </c>
      <c r="K5" s="36" t="s">
        <v>34</v>
      </c>
      <c r="L5" s="36" t="s">
        <v>41</v>
      </c>
      <c r="M5" s="44" t="s">
        <v>39</v>
      </c>
      <c r="N5" s="45" t="s">
        <v>56</v>
      </c>
      <c r="O5" s="36" t="s">
        <v>55</v>
      </c>
      <c r="P5" s="35" t="s">
        <v>58</v>
      </c>
      <c r="Q5" s="52" t="s">
        <v>59</v>
      </c>
      <c r="R5" s="47" t="s">
        <v>63</v>
      </c>
      <c r="S5" s="47" t="s">
        <v>62</v>
      </c>
      <c r="T5" s="36" t="s">
        <v>60</v>
      </c>
      <c r="U5" s="36" t="s">
        <v>61</v>
      </c>
      <c r="V5" s="35" t="s">
        <v>66</v>
      </c>
    </row>
    <row r="6" spans="2:22" ht="25.5" x14ac:dyDescent="0.2">
      <c r="B6" s="31"/>
      <c r="C6" s="26" t="s">
        <v>73</v>
      </c>
      <c r="D6" s="59" t="s">
        <v>75</v>
      </c>
      <c r="E6" s="28" t="s">
        <v>76</v>
      </c>
      <c r="F6" s="29">
        <v>3</v>
      </c>
      <c r="G6" s="49">
        <v>1891</v>
      </c>
      <c r="H6" s="56">
        <f>G6*F6</f>
        <v>5673</v>
      </c>
      <c r="I6" s="30">
        <v>0.10978043912175649</v>
      </c>
      <c r="J6" s="50">
        <f>G6/(1-I6)</f>
        <v>2124.1950672645739</v>
      </c>
      <c r="K6" s="50">
        <f t="shared" ref="K6" si="0">J6*F6</f>
        <v>6372.5852017937214</v>
      </c>
      <c r="L6" s="51">
        <f>2505*3</f>
        <v>7515</v>
      </c>
      <c r="M6" s="55">
        <f t="shared" ref="M6" si="1">(L6-H6)/L6</f>
        <v>0.24510978043912177</v>
      </c>
      <c r="N6" s="38">
        <f t="shared" ref="N6" ca="1" si="2">J6*O44</f>
        <v>7075.0565105381165</v>
      </c>
      <c r="O6" s="19">
        <f t="shared" ref="O6" ca="1" si="3">K6*O44</f>
        <v>21225.169531614349</v>
      </c>
      <c r="P6" s="39">
        <f ca="1">N6/1.17</f>
        <v>6047.0568466137747</v>
      </c>
      <c r="Q6" s="40"/>
      <c r="R6" s="48">
        <f>Q6/(1.17)</f>
        <v>0</v>
      </c>
      <c r="S6" s="53" t="e">
        <f>(R6-G6)/R6</f>
        <v>#DIV/0!</v>
      </c>
      <c r="T6" s="34">
        <f ca="1">Q6/($O$44)</f>
        <v>0</v>
      </c>
      <c r="U6" s="34">
        <f ca="1">T6/1.17</f>
        <v>0</v>
      </c>
      <c r="V6" s="54" t="e">
        <f ca="1">(U6-G6)/U6</f>
        <v>#DIV/0!</v>
      </c>
    </row>
    <row r="7" spans="2:22" ht="25.5" x14ac:dyDescent="0.2">
      <c r="B7" s="31"/>
      <c r="C7" s="26" t="s">
        <v>73</v>
      </c>
      <c r="D7" s="59" t="s">
        <v>74</v>
      </c>
      <c r="E7" s="28" t="s">
        <v>72</v>
      </c>
      <c r="F7" s="29">
        <v>3</v>
      </c>
      <c r="G7" s="49">
        <v>337</v>
      </c>
      <c r="H7" s="50">
        <f t="shared" ref="H7:H40" si="4">G7*F7</f>
        <v>1011</v>
      </c>
      <c r="I7" s="30">
        <v>0.1101123595505618</v>
      </c>
      <c r="J7" s="50">
        <f t="shared" ref="J7:J40" si="5">G7/(1-I7)</f>
        <v>378.69949494949492</v>
      </c>
      <c r="K7" s="50">
        <f t="shared" ref="K7:K40" si="6">J7*F7</f>
        <v>1136.0984848484848</v>
      </c>
      <c r="L7" s="51">
        <f>445*3</f>
        <v>1335</v>
      </c>
      <c r="M7" s="55">
        <f t="shared" ref="M7:M40" si="7">(L7-H7)/L7</f>
        <v>0.24269662921348314</v>
      </c>
      <c r="N7" s="38">
        <f t="shared" ref="N7:N40" si="8">J7*O45</f>
        <v>0</v>
      </c>
      <c r="O7" s="19">
        <f t="shared" ref="O7:O40" si="9">K7*O45</f>
        <v>0</v>
      </c>
      <c r="P7" s="39">
        <f t="shared" ref="P7:P40" si="10">N7/1.17</f>
        <v>0</v>
      </c>
      <c r="Q7" s="40"/>
      <c r="R7" s="48">
        <f t="shared" ref="R7:R40" si="11">Q7/(1.17)</f>
        <v>0</v>
      </c>
      <c r="S7" s="53" t="e">
        <f t="shared" ref="S7:S40" si="12">(R7-G7)/R7</f>
        <v>#DIV/0!</v>
      </c>
      <c r="T7" s="34">
        <f ca="1">Q7/($O$44)</f>
        <v>0</v>
      </c>
      <c r="U7" s="57">
        <f ca="1">T7/1.17</f>
        <v>0</v>
      </c>
      <c r="V7" s="54" t="e">
        <f t="shared" ref="V7:V40" ca="1" si="13">(U7-G7)/U7</f>
        <v>#DIV/0!</v>
      </c>
    </row>
    <row r="8" spans="2:22" x14ac:dyDescent="0.2">
      <c r="B8" s="31"/>
      <c r="C8" s="26"/>
      <c r="D8" s="59"/>
      <c r="E8" s="28"/>
      <c r="F8" s="29"/>
      <c r="G8" s="49"/>
      <c r="H8" s="50">
        <f t="shared" si="4"/>
        <v>0</v>
      </c>
      <c r="I8" s="30"/>
      <c r="J8" s="50">
        <f t="shared" si="5"/>
        <v>0</v>
      </c>
      <c r="K8" s="50">
        <f t="shared" si="6"/>
        <v>0</v>
      </c>
      <c r="L8" s="51"/>
      <c r="M8" s="55" t="e">
        <f t="shared" si="7"/>
        <v>#DIV/0!</v>
      </c>
      <c r="N8" s="38">
        <f t="shared" si="8"/>
        <v>0</v>
      </c>
      <c r="O8" s="19">
        <f t="shared" si="9"/>
        <v>0</v>
      </c>
      <c r="P8" s="39">
        <f t="shared" si="10"/>
        <v>0</v>
      </c>
      <c r="Q8" s="40"/>
      <c r="R8" s="48">
        <f t="shared" si="11"/>
        <v>0</v>
      </c>
      <c r="S8" s="53" t="e">
        <f t="shared" si="12"/>
        <v>#DIV/0!</v>
      </c>
      <c r="T8" s="34">
        <f t="shared" ref="T8:T40" ca="1" si="14">Q8/($O$44)</f>
        <v>0</v>
      </c>
      <c r="U8" s="34">
        <f t="shared" ref="U8:U40" ca="1" si="15">T8/1.17</f>
        <v>0</v>
      </c>
      <c r="V8" s="54" t="e">
        <f t="shared" ca="1" si="13"/>
        <v>#DIV/0!</v>
      </c>
    </row>
    <row r="9" spans="2:22" x14ac:dyDescent="0.2">
      <c r="B9" s="31"/>
      <c r="C9" s="26"/>
      <c r="D9" s="59"/>
      <c r="E9" s="28"/>
      <c r="F9" s="29"/>
      <c r="G9" s="49"/>
      <c r="H9" s="50">
        <f t="shared" si="4"/>
        <v>0</v>
      </c>
      <c r="I9" s="30"/>
      <c r="J9" s="50">
        <f t="shared" si="5"/>
        <v>0</v>
      </c>
      <c r="K9" s="50">
        <f t="shared" si="6"/>
        <v>0</v>
      </c>
      <c r="L9" s="51"/>
      <c r="M9" s="55" t="e">
        <f t="shared" si="7"/>
        <v>#DIV/0!</v>
      </c>
      <c r="N9" s="38">
        <f t="shared" si="8"/>
        <v>0</v>
      </c>
      <c r="O9" s="19">
        <f t="shared" si="9"/>
        <v>0</v>
      </c>
      <c r="P9" s="39">
        <f t="shared" si="10"/>
        <v>0</v>
      </c>
      <c r="Q9" s="40"/>
      <c r="R9" s="48">
        <f t="shared" si="11"/>
        <v>0</v>
      </c>
      <c r="S9" s="53" t="e">
        <f t="shared" si="12"/>
        <v>#DIV/0!</v>
      </c>
      <c r="T9" s="34">
        <f t="shared" ca="1" si="14"/>
        <v>0</v>
      </c>
      <c r="U9" s="34">
        <f t="shared" ca="1" si="15"/>
        <v>0</v>
      </c>
      <c r="V9" s="54" t="e">
        <f t="shared" ca="1" si="13"/>
        <v>#DIV/0!</v>
      </c>
    </row>
    <row r="10" spans="2:22" x14ac:dyDescent="0.2">
      <c r="B10" s="31"/>
      <c r="C10" s="26"/>
      <c r="D10" s="27"/>
      <c r="E10" s="28"/>
      <c r="F10" s="29"/>
      <c r="G10" s="49"/>
      <c r="H10" s="50">
        <f t="shared" si="4"/>
        <v>0</v>
      </c>
      <c r="I10" s="30"/>
      <c r="J10" s="50">
        <f t="shared" si="5"/>
        <v>0</v>
      </c>
      <c r="K10" s="50">
        <f t="shared" si="6"/>
        <v>0</v>
      </c>
      <c r="L10" s="51"/>
      <c r="M10" s="55" t="e">
        <f t="shared" si="7"/>
        <v>#DIV/0!</v>
      </c>
      <c r="N10" s="38">
        <f t="shared" si="8"/>
        <v>0</v>
      </c>
      <c r="O10" s="19">
        <f t="shared" si="9"/>
        <v>0</v>
      </c>
      <c r="P10" s="39">
        <f t="shared" si="10"/>
        <v>0</v>
      </c>
      <c r="Q10" s="40"/>
      <c r="R10" s="48">
        <f t="shared" si="11"/>
        <v>0</v>
      </c>
      <c r="S10" s="53" t="e">
        <f t="shared" si="12"/>
        <v>#DIV/0!</v>
      </c>
      <c r="T10" s="34">
        <f t="shared" ca="1" si="14"/>
        <v>0</v>
      </c>
      <c r="U10" s="34">
        <f t="shared" ca="1" si="15"/>
        <v>0</v>
      </c>
      <c r="V10" s="54" t="e">
        <f t="shared" ca="1" si="13"/>
        <v>#DIV/0!</v>
      </c>
    </row>
    <row r="11" spans="2:22" x14ac:dyDescent="0.2">
      <c r="B11" s="31"/>
      <c r="C11" s="26"/>
      <c r="D11" s="27"/>
      <c r="E11" s="28"/>
      <c r="F11" s="29"/>
      <c r="G11" s="49"/>
      <c r="H11" s="50">
        <f t="shared" si="4"/>
        <v>0</v>
      </c>
      <c r="I11" s="30"/>
      <c r="J11" s="50">
        <f t="shared" si="5"/>
        <v>0</v>
      </c>
      <c r="K11" s="50">
        <f t="shared" si="6"/>
        <v>0</v>
      </c>
      <c r="L11" s="51"/>
      <c r="M11" s="55" t="e">
        <f t="shared" si="7"/>
        <v>#DIV/0!</v>
      </c>
      <c r="N11" s="38">
        <f t="shared" si="8"/>
        <v>0</v>
      </c>
      <c r="O11" s="19">
        <f t="shared" si="9"/>
        <v>0</v>
      </c>
      <c r="P11" s="39">
        <f t="shared" si="10"/>
        <v>0</v>
      </c>
      <c r="Q11" s="40"/>
      <c r="R11" s="48">
        <f t="shared" si="11"/>
        <v>0</v>
      </c>
      <c r="S11" s="53" t="e">
        <f t="shared" si="12"/>
        <v>#DIV/0!</v>
      </c>
      <c r="T11" s="34">
        <f t="shared" ca="1" si="14"/>
        <v>0</v>
      </c>
      <c r="U11" s="34">
        <f t="shared" ca="1" si="15"/>
        <v>0</v>
      </c>
      <c r="V11" s="54" t="e">
        <f t="shared" ca="1" si="13"/>
        <v>#DIV/0!</v>
      </c>
    </row>
    <row r="12" spans="2:22" x14ac:dyDescent="0.2">
      <c r="B12" s="31"/>
      <c r="C12" s="26"/>
      <c r="D12" s="27"/>
      <c r="E12" s="28"/>
      <c r="F12" s="29"/>
      <c r="G12" s="49"/>
      <c r="H12" s="50">
        <f t="shared" si="4"/>
        <v>0</v>
      </c>
      <c r="I12" s="30"/>
      <c r="J12" s="50">
        <f t="shared" si="5"/>
        <v>0</v>
      </c>
      <c r="K12" s="50">
        <f t="shared" si="6"/>
        <v>0</v>
      </c>
      <c r="L12" s="51"/>
      <c r="M12" s="55" t="e">
        <f t="shared" si="7"/>
        <v>#DIV/0!</v>
      </c>
      <c r="N12" s="38">
        <f t="shared" si="8"/>
        <v>0</v>
      </c>
      <c r="O12" s="19">
        <f t="shared" si="9"/>
        <v>0</v>
      </c>
      <c r="P12" s="39">
        <f t="shared" si="10"/>
        <v>0</v>
      </c>
      <c r="Q12" s="40"/>
      <c r="R12" s="48">
        <f t="shared" si="11"/>
        <v>0</v>
      </c>
      <c r="S12" s="53" t="e">
        <f t="shared" si="12"/>
        <v>#DIV/0!</v>
      </c>
      <c r="T12" s="34">
        <f t="shared" ca="1" si="14"/>
        <v>0</v>
      </c>
      <c r="U12" s="34">
        <f t="shared" ca="1" si="15"/>
        <v>0</v>
      </c>
      <c r="V12" s="54" t="e">
        <f t="shared" ca="1" si="13"/>
        <v>#DIV/0!</v>
      </c>
    </row>
    <row r="13" spans="2:22" x14ac:dyDescent="0.2">
      <c r="B13" s="31"/>
      <c r="C13" s="26"/>
      <c r="D13" s="27"/>
      <c r="E13" s="28"/>
      <c r="F13" s="29"/>
      <c r="G13" s="49"/>
      <c r="H13" s="50">
        <f t="shared" si="4"/>
        <v>0</v>
      </c>
      <c r="I13" s="30"/>
      <c r="J13" s="50">
        <f t="shared" si="5"/>
        <v>0</v>
      </c>
      <c r="K13" s="50">
        <f t="shared" si="6"/>
        <v>0</v>
      </c>
      <c r="L13" s="51"/>
      <c r="M13" s="55" t="e">
        <f t="shared" si="7"/>
        <v>#DIV/0!</v>
      </c>
      <c r="N13" s="38">
        <f t="shared" si="8"/>
        <v>0</v>
      </c>
      <c r="O13" s="19">
        <f t="shared" si="9"/>
        <v>0</v>
      </c>
      <c r="P13" s="39">
        <f t="shared" si="10"/>
        <v>0</v>
      </c>
      <c r="Q13" s="40"/>
      <c r="R13" s="48">
        <f t="shared" si="11"/>
        <v>0</v>
      </c>
      <c r="S13" s="53" t="e">
        <f t="shared" si="12"/>
        <v>#DIV/0!</v>
      </c>
      <c r="T13" s="34">
        <f t="shared" ca="1" si="14"/>
        <v>0</v>
      </c>
      <c r="U13" s="34">
        <f t="shared" ca="1" si="15"/>
        <v>0</v>
      </c>
      <c r="V13" s="54" t="e">
        <f t="shared" ca="1" si="13"/>
        <v>#DIV/0!</v>
      </c>
    </row>
    <row r="14" spans="2:22" x14ac:dyDescent="0.2">
      <c r="B14" s="31"/>
      <c r="C14" s="26"/>
      <c r="D14" s="27"/>
      <c r="E14" s="28"/>
      <c r="F14" s="29"/>
      <c r="G14" s="49"/>
      <c r="H14" s="50">
        <f t="shared" si="4"/>
        <v>0</v>
      </c>
      <c r="I14" s="30"/>
      <c r="J14" s="50">
        <f t="shared" si="5"/>
        <v>0</v>
      </c>
      <c r="K14" s="50">
        <f t="shared" si="6"/>
        <v>0</v>
      </c>
      <c r="L14" s="51"/>
      <c r="M14" s="55" t="e">
        <f t="shared" si="7"/>
        <v>#DIV/0!</v>
      </c>
      <c r="N14" s="38">
        <f t="shared" si="8"/>
        <v>0</v>
      </c>
      <c r="O14" s="19">
        <f t="shared" si="9"/>
        <v>0</v>
      </c>
      <c r="P14" s="39">
        <f t="shared" si="10"/>
        <v>0</v>
      </c>
      <c r="Q14" s="40"/>
      <c r="R14" s="48">
        <f t="shared" si="11"/>
        <v>0</v>
      </c>
      <c r="S14" s="53" t="e">
        <f t="shared" si="12"/>
        <v>#DIV/0!</v>
      </c>
      <c r="T14" s="34">
        <f t="shared" ca="1" si="14"/>
        <v>0</v>
      </c>
      <c r="U14" s="34">
        <f t="shared" ca="1" si="15"/>
        <v>0</v>
      </c>
      <c r="V14" s="54" t="e">
        <f t="shared" ca="1" si="13"/>
        <v>#DIV/0!</v>
      </c>
    </row>
    <row r="15" spans="2:22" x14ac:dyDescent="0.2">
      <c r="B15" s="31"/>
      <c r="C15" s="26"/>
      <c r="D15" s="27"/>
      <c r="E15" s="28"/>
      <c r="F15" s="29"/>
      <c r="G15" s="49"/>
      <c r="H15" s="50">
        <f t="shared" si="4"/>
        <v>0</v>
      </c>
      <c r="I15" s="30"/>
      <c r="J15" s="50">
        <f t="shared" si="5"/>
        <v>0</v>
      </c>
      <c r="K15" s="50">
        <f t="shared" si="6"/>
        <v>0</v>
      </c>
      <c r="L15" s="51"/>
      <c r="M15" s="55" t="e">
        <f t="shared" si="7"/>
        <v>#DIV/0!</v>
      </c>
      <c r="N15" s="38">
        <f t="shared" si="8"/>
        <v>0</v>
      </c>
      <c r="O15" s="19">
        <f t="shared" si="9"/>
        <v>0</v>
      </c>
      <c r="P15" s="39">
        <f t="shared" si="10"/>
        <v>0</v>
      </c>
      <c r="Q15" s="40"/>
      <c r="R15" s="48">
        <f t="shared" si="11"/>
        <v>0</v>
      </c>
      <c r="S15" s="53" t="e">
        <f t="shared" si="12"/>
        <v>#DIV/0!</v>
      </c>
      <c r="T15" s="34">
        <f t="shared" ca="1" si="14"/>
        <v>0</v>
      </c>
      <c r="U15" s="34">
        <f t="shared" ca="1" si="15"/>
        <v>0</v>
      </c>
      <c r="V15" s="54" t="e">
        <f t="shared" ca="1" si="13"/>
        <v>#DIV/0!</v>
      </c>
    </row>
    <row r="16" spans="2:22" x14ac:dyDescent="0.2">
      <c r="B16" s="31"/>
      <c r="C16" s="26"/>
      <c r="D16" s="27"/>
      <c r="E16" s="28"/>
      <c r="F16" s="29"/>
      <c r="G16" s="49"/>
      <c r="H16" s="50">
        <f t="shared" si="4"/>
        <v>0</v>
      </c>
      <c r="I16" s="30"/>
      <c r="J16" s="50">
        <f t="shared" si="5"/>
        <v>0</v>
      </c>
      <c r="K16" s="50">
        <f t="shared" si="6"/>
        <v>0</v>
      </c>
      <c r="L16" s="51"/>
      <c r="M16" s="55" t="e">
        <f t="shared" si="7"/>
        <v>#DIV/0!</v>
      </c>
      <c r="N16" s="38">
        <f t="shared" si="8"/>
        <v>0</v>
      </c>
      <c r="O16" s="19">
        <f t="shared" si="9"/>
        <v>0</v>
      </c>
      <c r="P16" s="39">
        <f t="shared" si="10"/>
        <v>0</v>
      </c>
      <c r="Q16" s="40"/>
      <c r="R16" s="48">
        <f t="shared" si="11"/>
        <v>0</v>
      </c>
      <c r="S16" s="53" t="e">
        <f t="shared" si="12"/>
        <v>#DIV/0!</v>
      </c>
      <c r="T16" s="34">
        <f t="shared" ca="1" si="14"/>
        <v>0</v>
      </c>
      <c r="U16" s="34">
        <f t="shared" ca="1" si="15"/>
        <v>0</v>
      </c>
      <c r="V16" s="54" t="e">
        <f t="shared" ca="1" si="13"/>
        <v>#DIV/0!</v>
      </c>
    </row>
    <row r="17" spans="2:22" x14ac:dyDescent="0.2">
      <c r="B17" s="31"/>
      <c r="C17" s="26"/>
      <c r="D17" s="27"/>
      <c r="E17" s="28"/>
      <c r="F17" s="29"/>
      <c r="G17" s="49"/>
      <c r="H17" s="50">
        <f t="shared" si="4"/>
        <v>0</v>
      </c>
      <c r="I17" s="30"/>
      <c r="J17" s="50">
        <f t="shared" si="5"/>
        <v>0</v>
      </c>
      <c r="K17" s="50">
        <f t="shared" si="6"/>
        <v>0</v>
      </c>
      <c r="L17" s="51"/>
      <c r="M17" s="55" t="e">
        <f t="shared" si="7"/>
        <v>#DIV/0!</v>
      </c>
      <c r="N17" s="38">
        <f t="shared" si="8"/>
        <v>0</v>
      </c>
      <c r="O17" s="19">
        <f t="shared" si="9"/>
        <v>0</v>
      </c>
      <c r="P17" s="39">
        <f t="shared" si="10"/>
        <v>0</v>
      </c>
      <c r="Q17" s="40"/>
      <c r="R17" s="48">
        <f t="shared" si="11"/>
        <v>0</v>
      </c>
      <c r="S17" s="53" t="e">
        <f t="shared" si="12"/>
        <v>#DIV/0!</v>
      </c>
      <c r="T17" s="34">
        <f t="shared" ca="1" si="14"/>
        <v>0</v>
      </c>
      <c r="U17" s="34">
        <f t="shared" ca="1" si="15"/>
        <v>0</v>
      </c>
      <c r="V17" s="54" t="e">
        <f t="shared" ca="1" si="13"/>
        <v>#DIV/0!</v>
      </c>
    </row>
    <row r="18" spans="2:22" x14ac:dyDescent="0.2">
      <c r="B18" s="31"/>
      <c r="C18" s="26"/>
      <c r="D18" s="27"/>
      <c r="E18" s="28"/>
      <c r="F18" s="29"/>
      <c r="G18" s="49"/>
      <c r="H18" s="50">
        <f t="shared" si="4"/>
        <v>0</v>
      </c>
      <c r="I18" s="30"/>
      <c r="J18" s="50">
        <f t="shared" si="5"/>
        <v>0</v>
      </c>
      <c r="K18" s="50">
        <f t="shared" si="6"/>
        <v>0</v>
      </c>
      <c r="L18" s="51"/>
      <c r="M18" s="55" t="e">
        <f t="shared" si="7"/>
        <v>#DIV/0!</v>
      </c>
      <c r="N18" s="38">
        <f t="shared" si="8"/>
        <v>0</v>
      </c>
      <c r="O18" s="19">
        <f t="shared" si="9"/>
        <v>0</v>
      </c>
      <c r="P18" s="39">
        <f t="shared" si="10"/>
        <v>0</v>
      </c>
      <c r="Q18" s="40"/>
      <c r="R18" s="48">
        <f t="shared" si="11"/>
        <v>0</v>
      </c>
      <c r="S18" s="53" t="e">
        <f t="shared" si="12"/>
        <v>#DIV/0!</v>
      </c>
      <c r="T18" s="34">
        <f t="shared" ca="1" si="14"/>
        <v>0</v>
      </c>
      <c r="U18" s="34">
        <f t="shared" ca="1" si="15"/>
        <v>0</v>
      </c>
      <c r="V18" s="54" t="e">
        <f t="shared" ca="1" si="13"/>
        <v>#DIV/0!</v>
      </c>
    </row>
    <row r="19" spans="2:22" x14ac:dyDescent="0.2">
      <c r="B19" s="31"/>
      <c r="C19" s="26"/>
      <c r="D19" s="27"/>
      <c r="E19" s="28"/>
      <c r="F19" s="29"/>
      <c r="G19" s="49"/>
      <c r="H19" s="50">
        <f t="shared" si="4"/>
        <v>0</v>
      </c>
      <c r="I19" s="30"/>
      <c r="J19" s="50">
        <f t="shared" si="5"/>
        <v>0</v>
      </c>
      <c r="K19" s="50">
        <f t="shared" si="6"/>
        <v>0</v>
      </c>
      <c r="L19" s="51"/>
      <c r="M19" s="55" t="e">
        <f t="shared" si="7"/>
        <v>#DIV/0!</v>
      </c>
      <c r="N19" s="38">
        <f t="shared" si="8"/>
        <v>0</v>
      </c>
      <c r="O19" s="19">
        <f t="shared" si="9"/>
        <v>0</v>
      </c>
      <c r="P19" s="39">
        <f t="shared" si="10"/>
        <v>0</v>
      </c>
      <c r="Q19" s="40"/>
      <c r="R19" s="48">
        <f t="shared" si="11"/>
        <v>0</v>
      </c>
      <c r="S19" s="53" t="e">
        <f t="shared" si="12"/>
        <v>#DIV/0!</v>
      </c>
      <c r="T19" s="34">
        <f t="shared" ca="1" si="14"/>
        <v>0</v>
      </c>
      <c r="U19" s="34">
        <f t="shared" ca="1" si="15"/>
        <v>0</v>
      </c>
      <c r="V19" s="54" t="e">
        <f t="shared" ca="1" si="13"/>
        <v>#DIV/0!</v>
      </c>
    </row>
    <row r="20" spans="2:22" x14ac:dyDescent="0.2">
      <c r="B20" s="31"/>
      <c r="C20" s="26"/>
      <c r="D20" s="27"/>
      <c r="E20" s="28"/>
      <c r="F20" s="29"/>
      <c r="G20" s="49"/>
      <c r="H20" s="50">
        <f t="shared" si="4"/>
        <v>0</v>
      </c>
      <c r="I20" s="30"/>
      <c r="J20" s="50">
        <f t="shared" si="5"/>
        <v>0</v>
      </c>
      <c r="K20" s="50">
        <f t="shared" si="6"/>
        <v>0</v>
      </c>
      <c r="L20" s="51"/>
      <c r="M20" s="55" t="e">
        <f t="shared" si="7"/>
        <v>#DIV/0!</v>
      </c>
      <c r="N20" s="38">
        <f t="shared" si="8"/>
        <v>0</v>
      </c>
      <c r="O20" s="19">
        <f t="shared" si="9"/>
        <v>0</v>
      </c>
      <c r="P20" s="39">
        <f t="shared" si="10"/>
        <v>0</v>
      </c>
      <c r="Q20" s="40"/>
      <c r="R20" s="48">
        <f t="shared" si="11"/>
        <v>0</v>
      </c>
      <c r="S20" s="53" t="e">
        <f t="shared" si="12"/>
        <v>#DIV/0!</v>
      </c>
      <c r="T20" s="34">
        <f t="shared" ca="1" si="14"/>
        <v>0</v>
      </c>
      <c r="U20" s="34">
        <f t="shared" ca="1" si="15"/>
        <v>0</v>
      </c>
      <c r="V20" s="54" t="e">
        <f t="shared" ca="1" si="13"/>
        <v>#DIV/0!</v>
      </c>
    </row>
    <row r="21" spans="2:22" x14ac:dyDescent="0.2">
      <c r="B21" s="31"/>
      <c r="C21" s="26"/>
      <c r="D21" s="27"/>
      <c r="E21" s="28"/>
      <c r="F21" s="29"/>
      <c r="G21" s="49"/>
      <c r="H21" s="50">
        <f t="shared" si="4"/>
        <v>0</v>
      </c>
      <c r="I21" s="30"/>
      <c r="J21" s="50">
        <f t="shared" si="5"/>
        <v>0</v>
      </c>
      <c r="K21" s="50">
        <f t="shared" si="6"/>
        <v>0</v>
      </c>
      <c r="L21" s="51"/>
      <c r="M21" s="55" t="e">
        <f t="shared" si="7"/>
        <v>#DIV/0!</v>
      </c>
      <c r="N21" s="38">
        <f t="shared" si="8"/>
        <v>0</v>
      </c>
      <c r="O21" s="19">
        <f t="shared" si="9"/>
        <v>0</v>
      </c>
      <c r="P21" s="39">
        <f t="shared" si="10"/>
        <v>0</v>
      </c>
      <c r="Q21" s="40"/>
      <c r="R21" s="48">
        <f t="shared" si="11"/>
        <v>0</v>
      </c>
      <c r="S21" s="53" t="e">
        <f t="shared" si="12"/>
        <v>#DIV/0!</v>
      </c>
      <c r="T21" s="34">
        <f t="shared" ca="1" si="14"/>
        <v>0</v>
      </c>
      <c r="U21" s="34">
        <f t="shared" ca="1" si="15"/>
        <v>0</v>
      </c>
      <c r="V21" s="54" t="e">
        <f t="shared" ca="1" si="13"/>
        <v>#DIV/0!</v>
      </c>
    </row>
    <row r="22" spans="2:22" x14ac:dyDescent="0.2">
      <c r="B22" s="31"/>
      <c r="C22" s="26"/>
      <c r="D22" s="27"/>
      <c r="E22" s="28"/>
      <c r="F22" s="29"/>
      <c r="G22" s="49"/>
      <c r="H22" s="50">
        <f t="shared" si="4"/>
        <v>0</v>
      </c>
      <c r="I22" s="30"/>
      <c r="J22" s="50">
        <f t="shared" si="5"/>
        <v>0</v>
      </c>
      <c r="K22" s="50">
        <f t="shared" si="6"/>
        <v>0</v>
      </c>
      <c r="L22" s="51"/>
      <c r="M22" s="55" t="e">
        <f t="shared" si="7"/>
        <v>#DIV/0!</v>
      </c>
      <c r="N22" s="38">
        <f t="shared" si="8"/>
        <v>0</v>
      </c>
      <c r="O22" s="19">
        <f t="shared" si="9"/>
        <v>0</v>
      </c>
      <c r="P22" s="39">
        <f t="shared" si="10"/>
        <v>0</v>
      </c>
      <c r="Q22" s="40"/>
      <c r="R22" s="48">
        <f t="shared" si="11"/>
        <v>0</v>
      </c>
      <c r="S22" s="53" t="e">
        <f t="shared" si="12"/>
        <v>#DIV/0!</v>
      </c>
      <c r="T22" s="34">
        <f t="shared" ca="1" si="14"/>
        <v>0</v>
      </c>
      <c r="U22" s="34">
        <f t="shared" ca="1" si="15"/>
        <v>0</v>
      </c>
      <c r="V22" s="54" t="e">
        <f t="shared" ca="1" si="13"/>
        <v>#DIV/0!</v>
      </c>
    </row>
    <row r="23" spans="2:22" x14ac:dyDescent="0.2">
      <c r="B23" s="31"/>
      <c r="C23" s="26"/>
      <c r="D23" s="27"/>
      <c r="E23" s="28"/>
      <c r="F23" s="29"/>
      <c r="G23" s="49"/>
      <c r="H23" s="50">
        <f t="shared" si="4"/>
        <v>0</v>
      </c>
      <c r="I23" s="30"/>
      <c r="J23" s="50">
        <f t="shared" si="5"/>
        <v>0</v>
      </c>
      <c r="K23" s="50">
        <f t="shared" si="6"/>
        <v>0</v>
      </c>
      <c r="L23" s="51"/>
      <c r="M23" s="55" t="e">
        <f t="shared" si="7"/>
        <v>#DIV/0!</v>
      </c>
      <c r="N23" s="38">
        <f t="shared" si="8"/>
        <v>0</v>
      </c>
      <c r="O23" s="19">
        <f t="shared" si="9"/>
        <v>0</v>
      </c>
      <c r="P23" s="39">
        <f t="shared" si="10"/>
        <v>0</v>
      </c>
      <c r="Q23" s="40"/>
      <c r="R23" s="48">
        <f t="shared" si="11"/>
        <v>0</v>
      </c>
      <c r="S23" s="53" t="e">
        <f t="shared" si="12"/>
        <v>#DIV/0!</v>
      </c>
      <c r="T23" s="34">
        <f t="shared" ca="1" si="14"/>
        <v>0</v>
      </c>
      <c r="U23" s="34">
        <f t="shared" ca="1" si="15"/>
        <v>0</v>
      </c>
      <c r="V23" s="54" t="e">
        <f t="shared" ca="1" si="13"/>
        <v>#DIV/0!</v>
      </c>
    </row>
    <row r="24" spans="2:22" x14ac:dyDescent="0.2">
      <c r="B24" s="31"/>
      <c r="C24" s="26"/>
      <c r="D24" s="27"/>
      <c r="E24" s="28"/>
      <c r="F24" s="29"/>
      <c r="G24" s="49"/>
      <c r="H24" s="50">
        <f t="shared" si="4"/>
        <v>0</v>
      </c>
      <c r="I24" s="30"/>
      <c r="J24" s="50">
        <f t="shared" si="5"/>
        <v>0</v>
      </c>
      <c r="K24" s="50">
        <f t="shared" si="6"/>
        <v>0</v>
      </c>
      <c r="L24" s="51"/>
      <c r="M24" s="55" t="e">
        <f t="shared" si="7"/>
        <v>#DIV/0!</v>
      </c>
      <c r="N24" s="38">
        <f t="shared" si="8"/>
        <v>0</v>
      </c>
      <c r="O24" s="19">
        <f t="shared" si="9"/>
        <v>0</v>
      </c>
      <c r="P24" s="39">
        <f t="shared" si="10"/>
        <v>0</v>
      </c>
      <c r="Q24" s="40"/>
      <c r="R24" s="48">
        <f t="shared" si="11"/>
        <v>0</v>
      </c>
      <c r="S24" s="53" t="e">
        <f t="shared" si="12"/>
        <v>#DIV/0!</v>
      </c>
      <c r="T24" s="34">
        <f t="shared" ca="1" si="14"/>
        <v>0</v>
      </c>
      <c r="U24" s="34">
        <f t="shared" ca="1" si="15"/>
        <v>0</v>
      </c>
      <c r="V24" s="54" t="e">
        <f t="shared" ca="1" si="13"/>
        <v>#DIV/0!</v>
      </c>
    </row>
    <row r="25" spans="2:22" x14ac:dyDescent="0.2">
      <c r="B25" s="31"/>
      <c r="C25" s="26"/>
      <c r="D25" s="27"/>
      <c r="E25" s="28"/>
      <c r="F25" s="29"/>
      <c r="G25" s="49"/>
      <c r="H25" s="50">
        <f t="shared" si="4"/>
        <v>0</v>
      </c>
      <c r="I25" s="30"/>
      <c r="J25" s="50">
        <f t="shared" si="5"/>
        <v>0</v>
      </c>
      <c r="K25" s="50">
        <f t="shared" si="6"/>
        <v>0</v>
      </c>
      <c r="L25" s="51"/>
      <c r="M25" s="55" t="e">
        <f t="shared" si="7"/>
        <v>#DIV/0!</v>
      </c>
      <c r="N25" s="38">
        <f t="shared" si="8"/>
        <v>0</v>
      </c>
      <c r="O25" s="19">
        <f t="shared" si="9"/>
        <v>0</v>
      </c>
      <c r="P25" s="39">
        <f t="shared" si="10"/>
        <v>0</v>
      </c>
      <c r="Q25" s="40"/>
      <c r="R25" s="48">
        <f t="shared" si="11"/>
        <v>0</v>
      </c>
      <c r="S25" s="53" t="e">
        <f t="shared" si="12"/>
        <v>#DIV/0!</v>
      </c>
      <c r="T25" s="34">
        <f t="shared" ca="1" si="14"/>
        <v>0</v>
      </c>
      <c r="U25" s="34">
        <f t="shared" ca="1" si="15"/>
        <v>0</v>
      </c>
      <c r="V25" s="54" t="e">
        <f t="shared" ca="1" si="13"/>
        <v>#DIV/0!</v>
      </c>
    </row>
    <row r="26" spans="2:22" x14ac:dyDescent="0.2">
      <c r="B26" s="31"/>
      <c r="C26" s="26"/>
      <c r="D26" s="27"/>
      <c r="E26" s="28"/>
      <c r="F26" s="29"/>
      <c r="G26" s="49"/>
      <c r="H26" s="50">
        <f t="shared" si="4"/>
        <v>0</v>
      </c>
      <c r="I26" s="30"/>
      <c r="J26" s="50">
        <f t="shared" si="5"/>
        <v>0</v>
      </c>
      <c r="K26" s="50">
        <f t="shared" si="6"/>
        <v>0</v>
      </c>
      <c r="L26" s="51"/>
      <c r="M26" s="55" t="e">
        <f t="shared" si="7"/>
        <v>#DIV/0!</v>
      </c>
      <c r="N26" s="38">
        <f t="shared" si="8"/>
        <v>0</v>
      </c>
      <c r="O26" s="19">
        <f t="shared" si="9"/>
        <v>0</v>
      </c>
      <c r="P26" s="39">
        <f t="shared" si="10"/>
        <v>0</v>
      </c>
      <c r="Q26" s="40"/>
      <c r="R26" s="48">
        <f t="shared" si="11"/>
        <v>0</v>
      </c>
      <c r="S26" s="53" t="e">
        <f t="shared" si="12"/>
        <v>#DIV/0!</v>
      </c>
      <c r="T26" s="34">
        <f t="shared" ca="1" si="14"/>
        <v>0</v>
      </c>
      <c r="U26" s="34">
        <f t="shared" ca="1" si="15"/>
        <v>0</v>
      </c>
      <c r="V26" s="54" t="e">
        <f t="shared" ca="1" si="13"/>
        <v>#DIV/0!</v>
      </c>
    </row>
    <row r="27" spans="2:22" x14ac:dyDescent="0.2">
      <c r="B27" s="31"/>
      <c r="C27" s="26"/>
      <c r="D27" s="27"/>
      <c r="E27" s="28"/>
      <c r="F27" s="29"/>
      <c r="G27" s="49"/>
      <c r="H27" s="50">
        <f t="shared" si="4"/>
        <v>0</v>
      </c>
      <c r="I27" s="30"/>
      <c r="J27" s="50">
        <f t="shared" si="5"/>
        <v>0</v>
      </c>
      <c r="K27" s="50">
        <f t="shared" si="6"/>
        <v>0</v>
      </c>
      <c r="L27" s="51"/>
      <c r="M27" s="55" t="e">
        <f t="shared" si="7"/>
        <v>#DIV/0!</v>
      </c>
      <c r="N27" s="38">
        <f t="shared" si="8"/>
        <v>0</v>
      </c>
      <c r="O27" s="19">
        <f t="shared" si="9"/>
        <v>0</v>
      </c>
      <c r="P27" s="39">
        <f t="shared" si="10"/>
        <v>0</v>
      </c>
      <c r="Q27" s="40"/>
      <c r="R27" s="48">
        <f t="shared" si="11"/>
        <v>0</v>
      </c>
      <c r="S27" s="53" t="e">
        <f t="shared" si="12"/>
        <v>#DIV/0!</v>
      </c>
      <c r="T27" s="34">
        <f t="shared" ca="1" si="14"/>
        <v>0</v>
      </c>
      <c r="U27" s="34">
        <f t="shared" ca="1" si="15"/>
        <v>0</v>
      </c>
      <c r="V27" s="54" t="e">
        <f t="shared" ca="1" si="13"/>
        <v>#DIV/0!</v>
      </c>
    </row>
    <row r="28" spans="2:22" x14ac:dyDescent="0.2">
      <c r="B28" s="31"/>
      <c r="C28" s="26"/>
      <c r="D28" s="27"/>
      <c r="E28" s="28"/>
      <c r="F28" s="29"/>
      <c r="G28" s="49"/>
      <c r="H28" s="50">
        <f t="shared" si="4"/>
        <v>0</v>
      </c>
      <c r="I28" s="30"/>
      <c r="J28" s="50">
        <f t="shared" si="5"/>
        <v>0</v>
      </c>
      <c r="K28" s="50">
        <f t="shared" si="6"/>
        <v>0</v>
      </c>
      <c r="L28" s="51"/>
      <c r="M28" s="55" t="e">
        <f t="shared" si="7"/>
        <v>#DIV/0!</v>
      </c>
      <c r="N28" s="38">
        <f t="shared" si="8"/>
        <v>0</v>
      </c>
      <c r="O28" s="19">
        <f t="shared" si="9"/>
        <v>0</v>
      </c>
      <c r="P28" s="39">
        <f t="shared" si="10"/>
        <v>0</v>
      </c>
      <c r="Q28" s="40"/>
      <c r="R28" s="48">
        <f t="shared" si="11"/>
        <v>0</v>
      </c>
      <c r="S28" s="53" t="e">
        <f t="shared" si="12"/>
        <v>#DIV/0!</v>
      </c>
      <c r="T28" s="34">
        <f t="shared" ca="1" si="14"/>
        <v>0</v>
      </c>
      <c r="U28" s="34">
        <f t="shared" ca="1" si="15"/>
        <v>0</v>
      </c>
      <c r="V28" s="54" t="e">
        <f t="shared" ca="1" si="13"/>
        <v>#DIV/0!</v>
      </c>
    </row>
    <row r="29" spans="2:22" x14ac:dyDescent="0.2">
      <c r="B29" s="31"/>
      <c r="C29" s="26"/>
      <c r="D29" s="27"/>
      <c r="E29" s="28"/>
      <c r="F29" s="29"/>
      <c r="G29" s="49"/>
      <c r="H29" s="50">
        <f t="shared" si="4"/>
        <v>0</v>
      </c>
      <c r="I29" s="30"/>
      <c r="J29" s="50">
        <f t="shared" si="5"/>
        <v>0</v>
      </c>
      <c r="K29" s="50">
        <f t="shared" si="6"/>
        <v>0</v>
      </c>
      <c r="L29" s="51"/>
      <c r="M29" s="55" t="e">
        <f t="shared" si="7"/>
        <v>#DIV/0!</v>
      </c>
      <c r="N29" s="38">
        <f t="shared" si="8"/>
        <v>0</v>
      </c>
      <c r="O29" s="19">
        <f t="shared" si="9"/>
        <v>0</v>
      </c>
      <c r="P29" s="39">
        <f t="shared" si="10"/>
        <v>0</v>
      </c>
      <c r="Q29" s="40"/>
      <c r="R29" s="48">
        <f t="shared" si="11"/>
        <v>0</v>
      </c>
      <c r="S29" s="53" t="e">
        <f t="shared" si="12"/>
        <v>#DIV/0!</v>
      </c>
      <c r="T29" s="34">
        <f t="shared" ca="1" si="14"/>
        <v>0</v>
      </c>
      <c r="U29" s="34">
        <f t="shared" ca="1" si="15"/>
        <v>0</v>
      </c>
      <c r="V29" s="54" t="e">
        <f t="shared" ca="1" si="13"/>
        <v>#DIV/0!</v>
      </c>
    </row>
    <row r="30" spans="2:22" x14ac:dyDescent="0.2">
      <c r="B30" s="31"/>
      <c r="C30" s="26"/>
      <c r="D30" s="27"/>
      <c r="E30" s="28"/>
      <c r="F30" s="29"/>
      <c r="G30" s="49"/>
      <c r="H30" s="50">
        <f t="shared" si="4"/>
        <v>0</v>
      </c>
      <c r="I30" s="30"/>
      <c r="J30" s="50">
        <f t="shared" si="5"/>
        <v>0</v>
      </c>
      <c r="K30" s="50">
        <f t="shared" si="6"/>
        <v>0</v>
      </c>
      <c r="L30" s="51"/>
      <c r="M30" s="55" t="e">
        <f t="shared" si="7"/>
        <v>#DIV/0!</v>
      </c>
      <c r="N30" s="38">
        <f t="shared" si="8"/>
        <v>0</v>
      </c>
      <c r="O30" s="19">
        <f t="shared" si="9"/>
        <v>0</v>
      </c>
      <c r="P30" s="39">
        <f t="shared" si="10"/>
        <v>0</v>
      </c>
      <c r="Q30" s="40"/>
      <c r="R30" s="48">
        <f t="shared" si="11"/>
        <v>0</v>
      </c>
      <c r="S30" s="53" t="e">
        <f t="shared" si="12"/>
        <v>#DIV/0!</v>
      </c>
      <c r="T30" s="34">
        <f t="shared" ca="1" si="14"/>
        <v>0</v>
      </c>
      <c r="U30" s="34">
        <f t="shared" ca="1" si="15"/>
        <v>0</v>
      </c>
      <c r="V30" s="54" t="e">
        <f t="shared" ca="1" si="13"/>
        <v>#DIV/0!</v>
      </c>
    </row>
    <row r="31" spans="2:22" x14ac:dyDescent="0.2">
      <c r="B31" s="31"/>
      <c r="C31" s="26"/>
      <c r="D31" s="27"/>
      <c r="E31" s="28"/>
      <c r="F31" s="29"/>
      <c r="G31" s="49"/>
      <c r="H31" s="50">
        <f t="shared" si="4"/>
        <v>0</v>
      </c>
      <c r="I31" s="30"/>
      <c r="J31" s="50">
        <f t="shared" si="5"/>
        <v>0</v>
      </c>
      <c r="K31" s="50">
        <f t="shared" si="6"/>
        <v>0</v>
      </c>
      <c r="L31" s="51"/>
      <c r="M31" s="55" t="e">
        <f t="shared" si="7"/>
        <v>#DIV/0!</v>
      </c>
      <c r="N31" s="38">
        <f t="shared" si="8"/>
        <v>0</v>
      </c>
      <c r="O31" s="19">
        <f t="shared" si="9"/>
        <v>0</v>
      </c>
      <c r="P31" s="39">
        <f t="shared" si="10"/>
        <v>0</v>
      </c>
      <c r="Q31" s="40"/>
      <c r="R31" s="48">
        <f t="shared" si="11"/>
        <v>0</v>
      </c>
      <c r="S31" s="53" t="e">
        <f t="shared" si="12"/>
        <v>#DIV/0!</v>
      </c>
      <c r="T31" s="34">
        <f t="shared" ca="1" si="14"/>
        <v>0</v>
      </c>
      <c r="U31" s="34">
        <f t="shared" ca="1" si="15"/>
        <v>0</v>
      </c>
      <c r="V31" s="54" t="e">
        <f t="shared" ca="1" si="13"/>
        <v>#DIV/0!</v>
      </c>
    </row>
    <row r="32" spans="2:22" x14ac:dyDescent="0.2">
      <c r="B32" s="31"/>
      <c r="C32" s="26"/>
      <c r="D32" s="27"/>
      <c r="E32" s="28"/>
      <c r="F32" s="29"/>
      <c r="G32" s="49"/>
      <c r="H32" s="50">
        <f t="shared" si="4"/>
        <v>0</v>
      </c>
      <c r="I32" s="30"/>
      <c r="J32" s="50">
        <f t="shared" si="5"/>
        <v>0</v>
      </c>
      <c r="K32" s="50">
        <f t="shared" si="6"/>
        <v>0</v>
      </c>
      <c r="L32" s="51"/>
      <c r="M32" s="55" t="e">
        <f t="shared" si="7"/>
        <v>#DIV/0!</v>
      </c>
      <c r="N32" s="38">
        <f t="shared" si="8"/>
        <v>0</v>
      </c>
      <c r="O32" s="19">
        <f t="shared" si="9"/>
        <v>0</v>
      </c>
      <c r="P32" s="39">
        <f t="shared" si="10"/>
        <v>0</v>
      </c>
      <c r="Q32" s="40"/>
      <c r="R32" s="48">
        <f t="shared" si="11"/>
        <v>0</v>
      </c>
      <c r="S32" s="53" t="e">
        <f t="shared" si="12"/>
        <v>#DIV/0!</v>
      </c>
      <c r="T32" s="34">
        <f t="shared" ca="1" si="14"/>
        <v>0</v>
      </c>
      <c r="U32" s="34">
        <f t="shared" ca="1" si="15"/>
        <v>0</v>
      </c>
      <c r="V32" s="54" t="e">
        <f t="shared" ca="1" si="13"/>
        <v>#DIV/0!</v>
      </c>
    </row>
    <row r="33" spans="2:22" x14ac:dyDescent="0.2">
      <c r="B33" s="31"/>
      <c r="C33" s="26"/>
      <c r="D33" s="27"/>
      <c r="E33" s="28"/>
      <c r="F33" s="29"/>
      <c r="G33" s="49"/>
      <c r="H33" s="50">
        <f t="shared" si="4"/>
        <v>0</v>
      </c>
      <c r="I33" s="30"/>
      <c r="J33" s="50">
        <f t="shared" si="5"/>
        <v>0</v>
      </c>
      <c r="K33" s="50">
        <f t="shared" si="6"/>
        <v>0</v>
      </c>
      <c r="L33" s="51"/>
      <c r="M33" s="55" t="e">
        <f t="shared" si="7"/>
        <v>#DIV/0!</v>
      </c>
      <c r="N33" s="38">
        <f t="shared" si="8"/>
        <v>0</v>
      </c>
      <c r="O33" s="19">
        <f t="shared" si="9"/>
        <v>0</v>
      </c>
      <c r="P33" s="39">
        <f t="shared" si="10"/>
        <v>0</v>
      </c>
      <c r="Q33" s="40"/>
      <c r="R33" s="48">
        <f t="shared" si="11"/>
        <v>0</v>
      </c>
      <c r="S33" s="53" t="e">
        <f t="shared" si="12"/>
        <v>#DIV/0!</v>
      </c>
      <c r="T33" s="34">
        <f t="shared" ca="1" si="14"/>
        <v>0</v>
      </c>
      <c r="U33" s="34">
        <f t="shared" ca="1" si="15"/>
        <v>0</v>
      </c>
      <c r="V33" s="54" t="e">
        <f t="shared" ca="1" si="13"/>
        <v>#DIV/0!</v>
      </c>
    </row>
    <row r="34" spans="2:22" x14ac:dyDescent="0.2">
      <c r="B34" s="31"/>
      <c r="C34" s="26"/>
      <c r="D34" s="27"/>
      <c r="E34" s="28"/>
      <c r="F34" s="29"/>
      <c r="G34" s="49"/>
      <c r="H34" s="50">
        <f t="shared" si="4"/>
        <v>0</v>
      </c>
      <c r="I34" s="30"/>
      <c r="J34" s="50">
        <f t="shared" si="5"/>
        <v>0</v>
      </c>
      <c r="K34" s="50">
        <f t="shared" si="6"/>
        <v>0</v>
      </c>
      <c r="L34" s="51"/>
      <c r="M34" s="55" t="e">
        <f t="shared" si="7"/>
        <v>#DIV/0!</v>
      </c>
      <c r="N34" s="38">
        <f t="shared" si="8"/>
        <v>0</v>
      </c>
      <c r="O34" s="19">
        <f t="shared" si="9"/>
        <v>0</v>
      </c>
      <c r="P34" s="39">
        <f t="shared" si="10"/>
        <v>0</v>
      </c>
      <c r="Q34" s="40"/>
      <c r="R34" s="48">
        <f t="shared" si="11"/>
        <v>0</v>
      </c>
      <c r="S34" s="53" t="e">
        <f t="shared" si="12"/>
        <v>#DIV/0!</v>
      </c>
      <c r="T34" s="34">
        <f t="shared" ca="1" si="14"/>
        <v>0</v>
      </c>
      <c r="U34" s="34">
        <f t="shared" ca="1" si="15"/>
        <v>0</v>
      </c>
      <c r="V34" s="54" t="e">
        <f t="shared" ca="1" si="13"/>
        <v>#DIV/0!</v>
      </c>
    </row>
    <row r="35" spans="2:22" x14ac:dyDescent="0.2">
      <c r="B35" s="31"/>
      <c r="C35" s="26"/>
      <c r="D35" s="27"/>
      <c r="E35" s="28"/>
      <c r="F35" s="29"/>
      <c r="G35" s="49"/>
      <c r="H35" s="50">
        <f t="shared" si="4"/>
        <v>0</v>
      </c>
      <c r="I35" s="30"/>
      <c r="J35" s="50">
        <f t="shared" si="5"/>
        <v>0</v>
      </c>
      <c r="K35" s="50">
        <f t="shared" si="6"/>
        <v>0</v>
      </c>
      <c r="L35" s="51"/>
      <c r="M35" s="55" t="e">
        <f t="shared" si="7"/>
        <v>#DIV/0!</v>
      </c>
      <c r="N35" s="38">
        <f t="shared" si="8"/>
        <v>0</v>
      </c>
      <c r="O35" s="19">
        <f t="shared" si="9"/>
        <v>0</v>
      </c>
      <c r="P35" s="39">
        <f t="shared" si="10"/>
        <v>0</v>
      </c>
      <c r="Q35" s="40"/>
      <c r="R35" s="48">
        <f t="shared" si="11"/>
        <v>0</v>
      </c>
      <c r="S35" s="53" t="e">
        <f t="shared" si="12"/>
        <v>#DIV/0!</v>
      </c>
      <c r="T35" s="34">
        <f t="shared" ca="1" si="14"/>
        <v>0</v>
      </c>
      <c r="U35" s="34">
        <f t="shared" ca="1" si="15"/>
        <v>0</v>
      </c>
      <c r="V35" s="54" t="e">
        <f t="shared" ca="1" si="13"/>
        <v>#DIV/0!</v>
      </c>
    </row>
    <row r="36" spans="2:22" x14ac:dyDescent="0.2">
      <c r="B36" s="31"/>
      <c r="C36" s="26"/>
      <c r="D36" s="27"/>
      <c r="E36" s="28"/>
      <c r="F36" s="29"/>
      <c r="G36" s="49"/>
      <c r="H36" s="50">
        <f t="shared" si="4"/>
        <v>0</v>
      </c>
      <c r="I36" s="30"/>
      <c r="J36" s="50">
        <f t="shared" si="5"/>
        <v>0</v>
      </c>
      <c r="K36" s="50">
        <f t="shared" si="6"/>
        <v>0</v>
      </c>
      <c r="L36" s="51"/>
      <c r="M36" s="55" t="e">
        <f t="shared" si="7"/>
        <v>#DIV/0!</v>
      </c>
      <c r="N36" s="38">
        <f t="shared" si="8"/>
        <v>0</v>
      </c>
      <c r="O36" s="19">
        <f t="shared" si="9"/>
        <v>0</v>
      </c>
      <c r="P36" s="39">
        <f t="shared" si="10"/>
        <v>0</v>
      </c>
      <c r="Q36" s="40"/>
      <c r="R36" s="48">
        <f t="shared" si="11"/>
        <v>0</v>
      </c>
      <c r="S36" s="53" t="e">
        <f t="shared" si="12"/>
        <v>#DIV/0!</v>
      </c>
      <c r="T36" s="34">
        <f t="shared" ca="1" si="14"/>
        <v>0</v>
      </c>
      <c r="U36" s="34">
        <f t="shared" ca="1" si="15"/>
        <v>0</v>
      </c>
      <c r="V36" s="54" t="e">
        <f t="shared" ca="1" si="13"/>
        <v>#DIV/0!</v>
      </c>
    </row>
    <row r="37" spans="2:22" x14ac:dyDescent="0.2">
      <c r="B37" s="31"/>
      <c r="C37" s="26"/>
      <c r="D37" s="27"/>
      <c r="E37" s="28"/>
      <c r="F37" s="29"/>
      <c r="G37" s="49"/>
      <c r="H37" s="50">
        <f t="shared" si="4"/>
        <v>0</v>
      </c>
      <c r="I37" s="30"/>
      <c r="J37" s="50">
        <f t="shared" si="5"/>
        <v>0</v>
      </c>
      <c r="K37" s="50">
        <f t="shared" si="6"/>
        <v>0</v>
      </c>
      <c r="L37" s="51"/>
      <c r="M37" s="55" t="e">
        <f t="shared" si="7"/>
        <v>#DIV/0!</v>
      </c>
      <c r="N37" s="38">
        <f t="shared" si="8"/>
        <v>0</v>
      </c>
      <c r="O37" s="19">
        <f t="shared" si="9"/>
        <v>0</v>
      </c>
      <c r="P37" s="39">
        <f t="shared" si="10"/>
        <v>0</v>
      </c>
      <c r="Q37" s="40"/>
      <c r="R37" s="48">
        <f t="shared" si="11"/>
        <v>0</v>
      </c>
      <c r="S37" s="53" t="e">
        <f t="shared" si="12"/>
        <v>#DIV/0!</v>
      </c>
      <c r="T37" s="34">
        <f t="shared" ca="1" si="14"/>
        <v>0</v>
      </c>
      <c r="U37" s="34">
        <f t="shared" ca="1" si="15"/>
        <v>0</v>
      </c>
      <c r="V37" s="54" t="e">
        <f t="shared" ca="1" si="13"/>
        <v>#DIV/0!</v>
      </c>
    </row>
    <row r="38" spans="2:22" x14ac:dyDescent="0.2">
      <c r="B38" s="31"/>
      <c r="C38" s="26"/>
      <c r="D38" s="27"/>
      <c r="E38" s="28"/>
      <c r="F38" s="29"/>
      <c r="G38" s="49"/>
      <c r="H38" s="50">
        <f t="shared" si="4"/>
        <v>0</v>
      </c>
      <c r="I38" s="30"/>
      <c r="J38" s="50">
        <f t="shared" si="5"/>
        <v>0</v>
      </c>
      <c r="K38" s="50">
        <f t="shared" si="6"/>
        <v>0</v>
      </c>
      <c r="L38" s="51"/>
      <c r="M38" s="55" t="e">
        <f t="shared" si="7"/>
        <v>#DIV/0!</v>
      </c>
      <c r="N38" s="38">
        <f t="shared" si="8"/>
        <v>0</v>
      </c>
      <c r="O38" s="19">
        <f t="shared" si="9"/>
        <v>0</v>
      </c>
      <c r="P38" s="39">
        <f t="shared" si="10"/>
        <v>0</v>
      </c>
      <c r="Q38" s="40"/>
      <c r="R38" s="48">
        <f t="shared" si="11"/>
        <v>0</v>
      </c>
      <c r="S38" s="53" t="e">
        <f t="shared" si="12"/>
        <v>#DIV/0!</v>
      </c>
      <c r="T38" s="34">
        <f t="shared" ca="1" si="14"/>
        <v>0</v>
      </c>
      <c r="U38" s="34">
        <f t="shared" ca="1" si="15"/>
        <v>0</v>
      </c>
      <c r="V38" s="54" t="e">
        <f t="shared" ca="1" si="13"/>
        <v>#DIV/0!</v>
      </c>
    </row>
    <row r="39" spans="2:22" x14ac:dyDescent="0.2">
      <c r="B39" s="31"/>
      <c r="C39" s="26"/>
      <c r="D39" s="27"/>
      <c r="E39" s="28"/>
      <c r="F39" s="29"/>
      <c r="G39" s="49"/>
      <c r="H39" s="50">
        <f t="shared" si="4"/>
        <v>0</v>
      </c>
      <c r="I39" s="30"/>
      <c r="J39" s="50">
        <f t="shared" si="5"/>
        <v>0</v>
      </c>
      <c r="K39" s="50">
        <f t="shared" si="6"/>
        <v>0</v>
      </c>
      <c r="L39" s="51"/>
      <c r="M39" s="55" t="e">
        <f t="shared" si="7"/>
        <v>#DIV/0!</v>
      </c>
      <c r="N39" s="38">
        <f t="shared" si="8"/>
        <v>0</v>
      </c>
      <c r="O39" s="19">
        <f t="shared" si="9"/>
        <v>0</v>
      </c>
      <c r="P39" s="39">
        <f t="shared" si="10"/>
        <v>0</v>
      </c>
      <c r="Q39" s="40"/>
      <c r="R39" s="48">
        <f t="shared" si="11"/>
        <v>0</v>
      </c>
      <c r="S39" s="53" t="e">
        <f t="shared" si="12"/>
        <v>#DIV/0!</v>
      </c>
      <c r="T39" s="34">
        <f t="shared" ca="1" si="14"/>
        <v>0</v>
      </c>
      <c r="U39" s="34">
        <f t="shared" ca="1" si="15"/>
        <v>0</v>
      </c>
      <c r="V39" s="54" t="e">
        <f t="shared" ca="1" si="13"/>
        <v>#DIV/0!</v>
      </c>
    </row>
    <row r="40" spans="2:22" x14ac:dyDescent="0.2">
      <c r="B40" s="31"/>
      <c r="C40" s="26"/>
      <c r="D40" s="27"/>
      <c r="E40" s="28"/>
      <c r="F40" s="29"/>
      <c r="G40" s="49"/>
      <c r="H40" s="50">
        <f t="shared" si="4"/>
        <v>0</v>
      </c>
      <c r="I40" s="30"/>
      <c r="J40" s="50">
        <f t="shared" si="5"/>
        <v>0</v>
      </c>
      <c r="K40" s="50">
        <f t="shared" si="6"/>
        <v>0</v>
      </c>
      <c r="L40" s="51"/>
      <c r="M40" s="55" t="e">
        <f t="shared" si="7"/>
        <v>#DIV/0!</v>
      </c>
      <c r="N40" s="38">
        <f t="shared" si="8"/>
        <v>0</v>
      </c>
      <c r="O40" s="19">
        <f t="shared" si="9"/>
        <v>0</v>
      </c>
      <c r="P40" s="39">
        <f t="shared" si="10"/>
        <v>0</v>
      </c>
      <c r="Q40" s="40"/>
      <c r="R40" s="48">
        <f t="shared" si="11"/>
        <v>0</v>
      </c>
      <c r="S40" s="53" t="e">
        <f t="shared" si="12"/>
        <v>#DIV/0!</v>
      </c>
      <c r="T40" s="34">
        <f t="shared" ca="1" si="14"/>
        <v>0</v>
      </c>
      <c r="U40" s="34">
        <f t="shared" ca="1" si="15"/>
        <v>0</v>
      </c>
      <c r="V40" s="54" t="e">
        <f t="shared" ca="1" si="13"/>
        <v>#DIV/0!</v>
      </c>
    </row>
    <row r="41" spans="2:22" ht="15.75" thickBot="1" x14ac:dyDescent="0.3">
      <c r="B41" s="63" t="s">
        <v>6</v>
      </c>
      <c r="C41" s="64"/>
      <c r="D41" s="64"/>
      <c r="E41" s="20"/>
      <c r="F41" s="21"/>
      <c r="G41" s="22"/>
      <c r="H41" s="23">
        <f>SUM(H6:H40)</f>
        <v>6684</v>
      </c>
      <c r="I41" s="24">
        <f>(K41-H41)/K41</f>
        <v>0.10983066021402681</v>
      </c>
      <c r="J41" s="22"/>
      <c r="K41" s="25">
        <f>SUM(K6:K40)</f>
        <v>7508.6836866422063</v>
      </c>
      <c r="L41" s="32">
        <v>15580</v>
      </c>
      <c r="M41" s="33">
        <f>(L41-H41)/L41</f>
        <v>0.57098844672657256</v>
      </c>
      <c r="S41" s="2"/>
      <c r="V41" s="2"/>
    </row>
    <row r="42" spans="2:22" x14ac:dyDescent="0.2">
      <c r="S42" s="2"/>
      <c r="V42" s="2"/>
    </row>
    <row r="43" spans="2:22" x14ac:dyDescent="0.2">
      <c r="D43" t="s">
        <v>126</v>
      </c>
      <c r="N43" s="13" t="e" vm="1">
        <v>#VALUE!</v>
      </c>
      <c r="O43" s="37" cm="1">
        <f t="array" aca="1" ref="O43" ca="1">_FV(N43,"Price")</f>
        <v>0.29949999999999999</v>
      </c>
      <c r="S43" s="2"/>
      <c r="V43" s="2"/>
    </row>
    <row r="44" spans="2:22" x14ac:dyDescent="0.2">
      <c r="D44" t="s">
        <v>127</v>
      </c>
      <c r="N44" s="13" t="e" vm="2">
        <v>#VALUE!</v>
      </c>
      <c r="O44" s="37" cm="1">
        <f t="array" aca="1" ref="O44" ca="1">_FV(N44,"Price")</f>
        <v>3.3307000000000002</v>
      </c>
    </row>
  </sheetData>
  <mergeCells count="3">
    <mergeCell ref="B41:D41"/>
    <mergeCell ref="N3:U3"/>
    <mergeCell ref="N4:P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D24F-CD7B-4CC0-BEA2-AC2B0270D56B}">
  <dimension ref="A1:C10"/>
  <sheetViews>
    <sheetView workbookViewId="0">
      <selection activeCell="B2" sqref="B2"/>
    </sheetView>
  </sheetViews>
  <sheetFormatPr defaultRowHeight="15" x14ac:dyDescent="0.2"/>
  <cols>
    <col min="1" max="1" width="23.375" style="60" customWidth="1"/>
    <col min="2" max="2" width="34.625" style="60" customWidth="1"/>
    <col min="3" max="3" width="45.875" style="60" customWidth="1"/>
    <col min="4" max="16384" width="9" style="60"/>
  </cols>
  <sheetData>
    <row r="1" spans="1:3" x14ac:dyDescent="0.2">
      <c r="A1" s="60" t="s">
        <v>123</v>
      </c>
      <c r="B1" s="60" t="s">
        <v>122</v>
      </c>
      <c r="C1" s="60" t="s">
        <v>67</v>
      </c>
    </row>
    <row r="2" spans="1:3" x14ac:dyDescent="0.2">
      <c r="A2" s="60" t="s">
        <v>121</v>
      </c>
      <c r="B2" s="60" t="str">
        <f>'מקטים - קובץ עלויות'!D3</f>
        <v xml:space="preserve">Juniper EX3400 Switches </v>
      </c>
      <c r="C2" s="60" t="s">
        <v>120</v>
      </c>
    </row>
    <row r="3" spans="1:3" x14ac:dyDescent="0.2">
      <c r="A3" s="60" t="s">
        <v>119</v>
      </c>
      <c r="B3" s="60" t="str">
        <f>'מקטים - קובץ עלויות'!D43</f>
        <v>Armis</v>
      </c>
      <c r="C3" s="60" t="s">
        <v>118</v>
      </c>
    </row>
    <row r="4" spans="1:3" x14ac:dyDescent="0.2">
      <c r="A4" s="60" t="s">
        <v>117</v>
      </c>
      <c r="B4" s="60" t="str">
        <f>'מקטים - קובץ עלויות'!D44</f>
        <v>David Gilboa</v>
      </c>
      <c r="C4" s="60" t="s">
        <v>116</v>
      </c>
    </row>
    <row r="5" spans="1:3" x14ac:dyDescent="0.2">
      <c r="A5" s="60" t="s">
        <v>115</v>
      </c>
      <c r="B5" s="60" t="s">
        <v>114</v>
      </c>
      <c r="C5" s="60" t="s">
        <v>113</v>
      </c>
    </row>
    <row r="6" spans="1:3" x14ac:dyDescent="0.2">
      <c r="A6" s="60" t="s">
        <v>112</v>
      </c>
      <c r="B6" s="60" t="s">
        <v>78</v>
      </c>
      <c r="C6" s="60" t="s">
        <v>111</v>
      </c>
    </row>
    <row r="7" spans="1:3" x14ac:dyDescent="0.2">
      <c r="A7" s="60" t="s">
        <v>110</v>
      </c>
      <c r="B7" s="60" t="s">
        <v>109</v>
      </c>
      <c r="C7" s="60" t="s">
        <v>108</v>
      </c>
    </row>
    <row r="8" spans="1:3" x14ac:dyDescent="0.2">
      <c r="A8" s="60" t="s">
        <v>107</v>
      </c>
      <c r="B8" s="60" t="s">
        <v>106</v>
      </c>
      <c r="C8" s="60" t="s">
        <v>105</v>
      </c>
    </row>
    <row r="9" spans="1:3" x14ac:dyDescent="0.2">
      <c r="A9" s="60" t="s">
        <v>104</v>
      </c>
      <c r="B9" s="60" t="s">
        <v>77</v>
      </c>
      <c r="C9" s="60" t="s">
        <v>103</v>
      </c>
    </row>
    <row r="10" spans="1:3" x14ac:dyDescent="0.2">
      <c r="A10" s="60" t="s">
        <v>102</v>
      </c>
      <c r="B10" s="60" t="s">
        <v>77</v>
      </c>
      <c r="C10" s="60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83BF-841F-441E-A25F-F464CD073B40}">
  <dimension ref="A1:D45"/>
  <sheetViews>
    <sheetView tabSelected="1" topLeftCell="A5" workbookViewId="0">
      <selection activeCell="E7" sqref="E7"/>
    </sheetView>
  </sheetViews>
  <sheetFormatPr defaultRowHeight="15" x14ac:dyDescent="0.2"/>
  <cols>
    <col min="1" max="1" width="67.875" style="60" bestFit="1" customWidth="1"/>
    <col min="2" max="2" width="45.875" style="60" customWidth="1"/>
    <col min="3" max="3" width="9.875" style="60" customWidth="1"/>
    <col min="4" max="4" width="14.375" style="60" customWidth="1"/>
    <col min="5" max="16384" width="9" style="60"/>
  </cols>
  <sheetData>
    <row r="1" spans="1:4" x14ac:dyDescent="0.2">
      <c r="A1" s="60" t="s">
        <v>100</v>
      </c>
      <c r="B1" s="60" t="s">
        <v>87</v>
      </c>
      <c r="C1" s="60" t="s">
        <v>87</v>
      </c>
      <c r="D1" s="60" t="s">
        <v>87</v>
      </c>
    </row>
    <row r="2" spans="1:4" x14ac:dyDescent="0.2">
      <c r="A2" s="60" t="s">
        <v>87</v>
      </c>
      <c r="B2" s="60" t="s">
        <v>87</v>
      </c>
      <c r="C2" s="60" t="s">
        <v>87</v>
      </c>
      <c r="D2" s="60" t="s">
        <v>87</v>
      </c>
    </row>
    <row r="3" spans="1:4" x14ac:dyDescent="0.2">
      <c r="A3" s="60" t="s">
        <v>99</v>
      </c>
      <c r="B3" s="60" t="s">
        <v>87</v>
      </c>
      <c r="C3" s="60" t="s">
        <v>87</v>
      </c>
      <c r="D3" s="60" t="s">
        <v>87</v>
      </c>
    </row>
    <row r="4" spans="1:4" x14ac:dyDescent="0.2">
      <c r="A4" s="60" t="s">
        <v>98</v>
      </c>
      <c r="B4" s="60" t="s">
        <v>87</v>
      </c>
      <c r="C4" s="60" t="s">
        <v>87</v>
      </c>
      <c r="D4" s="60" t="s">
        <v>87</v>
      </c>
    </row>
    <row r="5" spans="1:4" x14ac:dyDescent="0.2">
      <c r="A5" s="60" t="s">
        <v>97</v>
      </c>
      <c r="B5" s="60" t="s">
        <v>87</v>
      </c>
      <c r="C5" s="60" t="s">
        <v>87</v>
      </c>
      <c r="D5" s="60" t="s">
        <v>87</v>
      </c>
    </row>
    <row r="6" spans="1:4" x14ac:dyDescent="0.2">
      <c r="A6" s="60" t="s">
        <v>96</v>
      </c>
      <c r="B6" s="60" t="s">
        <v>87</v>
      </c>
      <c r="C6" s="60" t="s">
        <v>87</v>
      </c>
      <c r="D6" s="60" t="s">
        <v>87</v>
      </c>
    </row>
    <row r="7" spans="1:4" x14ac:dyDescent="0.2">
      <c r="A7" s="60" t="s">
        <v>95</v>
      </c>
      <c r="B7" s="60" t="s">
        <v>87</v>
      </c>
      <c r="C7" s="60" t="s">
        <v>87</v>
      </c>
      <c r="D7" s="60" t="s">
        <v>87</v>
      </c>
    </row>
    <row r="8" spans="1:4" x14ac:dyDescent="0.2">
      <c r="A8" s="60" t="s">
        <v>94</v>
      </c>
      <c r="B8" s="60" t="s">
        <v>87</v>
      </c>
      <c r="C8" s="60" t="s">
        <v>87</v>
      </c>
      <c r="D8" s="60" t="s">
        <v>87</v>
      </c>
    </row>
    <row r="9" spans="1:4" x14ac:dyDescent="0.2">
      <c r="A9" s="60" t="s">
        <v>87</v>
      </c>
      <c r="B9" s="60" t="s">
        <v>87</v>
      </c>
      <c r="C9" s="60" t="s">
        <v>87</v>
      </c>
      <c r="D9" s="60" t="s">
        <v>87</v>
      </c>
    </row>
    <row r="10" spans="1:4" x14ac:dyDescent="0.2">
      <c r="A10" s="60" t="s">
        <v>93</v>
      </c>
      <c r="B10" s="60" t="s">
        <v>87</v>
      </c>
      <c r="C10" s="60" t="s">
        <v>87</v>
      </c>
      <c r="D10" s="60" t="s">
        <v>87</v>
      </c>
    </row>
    <row r="11" spans="1:4" x14ac:dyDescent="0.2">
      <c r="A11" s="60" t="s">
        <v>92</v>
      </c>
      <c r="B11" s="60" t="s">
        <v>87</v>
      </c>
      <c r="C11" s="60" t="s">
        <v>87</v>
      </c>
      <c r="D11" s="60" t="s">
        <v>87</v>
      </c>
    </row>
    <row r="12" spans="1:4" x14ac:dyDescent="0.2">
      <c r="A12" s="60" t="s">
        <v>87</v>
      </c>
      <c r="B12" s="60" t="s">
        <v>87</v>
      </c>
      <c r="C12" s="60" t="s">
        <v>87</v>
      </c>
      <c r="D12" s="60" t="s">
        <v>87</v>
      </c>
    </row>
    <row r="13" spans="1:4" x14ac:dyDescent="0.2">
      <c r="A13" s="60" t="s">
        <v>87</v>
      </c>
      <c r="B13" s="60" t="s">
        <v>87</v>
      </c>
      <c r="C13" s="60" t="s">
        <v>87</v>
      </c>
      <c r="D13" s="60" t="s">
        <v>87</v>
      </c>
    </row>
    <row r="14" spans="1:4" x14ac:dyDescent="0.2">
      <c r="A14" s="60" t="s">
        <v>91</v>
      </c>
      <c r="B14" s="60" t="s">
        <v>87</v>
      </c>
      <c r="C14" s="60" t="s">
        <v>87</v>
      </c>
      <c r="D14" s="60" t="s">
        <v>87</v>
      </c>
    </row>
    <row r="15" spans="1:4" x14ac:dyDescent="0.2">
      <c r="A15" s="61" t="str">
        <f>'מקטים - קובץ עלויות'!E6</f>
        <v>EX3400-48P</v>
      </c>
      <c r="B15" s="60" t="str">
        <f>'מקטים - קובץ עלויות'!D6</f>
        <v>EX3400 48-port 10/100/1000BaseT PoE+, 4 x 1/10G SFP/SFP+, 2 x 40G QSFP+, redundant fans, front-to-back airflow, 1 AC PSU JPSU-920-AC-AFO included (optics sold separately)</v>
      </c>
      <c r="C15" s="60">
        <f>'מקטים - קובץ עלויות'!F6</f>
        <v>3</v>
      </c>
      <c r="D15" s="62">
        <f>'מקטים - קובץ עלויות'!J6</f>
        <v>2124.1950672645739</v>
      </c>
    </row>
    <row r="16" spans="1:4" x14ac:dyDescent="0.2">
      <c r="A16" s="61" t="str">
        <f>'מקטים - קובץ עלויות'!E7</f>
        <v>SUB-EX48-1S-3Y</v>
      </c>
      <c r="B16" s="60" t="str">
        <f>'מקטים - קובץ עלויות'!D7</f>
        <v>3 Year Wired Assurance subscription for EX-48 port switches including JTAC Support. Includes Juniper Care Core support for EX2300/EX3400/EX4000/EX4100-F/EX4100/EX4400 48-port switches.</v>
      </c>
      <c r="C16" s="60">
        <f>'מקטים - קובץ עלויות'!F7</f>
        <v>3</v>
      </c>
      <c r="D16" s="62">
        <f>'מקטים - קובץ עלויות'!J7</f>
        <v>378.69949494949492</v>
      </c>
    </row>
    <row r="17" spans="1:4" x14ac:dyDescent="0.2">
      <c r="A17" s="61">
        <f>'מקטים - קובץ עלויות'!E8</f>
        <v>0</v>
      </c>
      <c r="B17" s="60">
        <f>'מקטים - קובץ עלויות'!D8</f>
        <v>0</v>
      </c>
      <c r="C17" s="60">
        <f>'מקטים - קובץ עלויות'!F8</f>
        <v>0</v>
      </c>
      <c r="D17" s="62">
        <f>'מקטים - קובץ עלויות'!J8</f>
        <v>0</v>
      </c>
    </row>
    <row r="18" spans="1:4" x14ac:dyDescent="0.2">
      <c r="A18" s="61">
        <f>'מקטים - קובץ עלויות'!E9</f>
        <v>0</v>
      </c>
      <c r="B18" s="60">
        <f>'מקטים - קובץ עלויות'!D9</f>
        <v>0</v>
      </c>
      <c r="C18" s="60">
        <f>'מקטים - קובץ עלויות'!F9</f>
        <v>0</v>
      </c>
      <c r="D18" s="62">
        <f>'מקטים - קובץ עלויות'!J9</f>
        <v>0</v>
      </c>
    </row>
    <row r="19" spans="1:4" x14ac:dyDescent="0.2">
      <c r="A19" s="61">
        <f>'מקטים - קובץ עלויות'!E10</f>
        <v>0</v>
      </c>
      <c r="B19" s="60">
        <f>'מקטים - קובץ עלויות'!D10</f>
        <v>0</v>
      </c>
      <c r="C19" s="60">
        <f>'מקטים - קובץ עלויות'!F10</f>
        <v>0</v>
      </c>
      <c r="D19" s="62">
        <f>'מקטים - קובץ עלויות'!J10</f>
        <v>0</v>
      </c>
    </row>
    <row r="20" spans="1:4" x14ac:dyDescent="0.2">
      <c r="A20" s="61">
        <f>'מקטים - קובץ עלויות'!E11</f>
        <v>0</v>
      </c>
      <c r="B20" s="60">
        <f>'מקטים - קובץ עלויות'!D11</f>
        <v>0</v>
      </c>
      <c r="C20" s="60">
        <f>'מקטים - קובץ עלויות'!F11</f>
        <v>0</v>
      </c>
      <c r="D20" s="62">
        <f>'מקטים - קובץ עלויות'!J11</f>
        <v>0</v>
      </c>
    </row>
    <row r="21" spans="1:4" x14ac:dyDescent="0.2">
      <c r="A21" s="61">
        <f>'מקטים - קובץ עלויות'!E12</f>
        <v>0</v>
      </c>
      <c r="B21" s="60">
        <f>'מקטים - קובץ עלויות'!D12</f>
        <v>0</v>
      </c>
      <c r="C21" s="60">
        <f>'מקטים - קובץ עלויות'!F12</f>
        <v>0</v>
      </c>
      <c r="D21" s="62">
        <f>'מקטים - קובץ עלויות'!J12</f>
        <v>0</v>
      </c>
    </row>
    <row r="22" spans="1:4" x14ac:dyDescent="0.2">
      <c r="A22" s="61">
        <f>'מקטים - קובץ עלויות'!E13</f>
        <v>0</v>
      </c>
      <c r="B22" s="60">
        <f>'מקטים - קובץ עלויות'!D13</f>
        <v>0</v>
      </c>
      <c r="C22" s="60">
        <f>'מקטים - קובץ עלויות'!F13</f>
        <v>0</v>
      </c>
      <c r="D22" s="62">
        <f>'מקטים - קובץ עלויות'!J13</f>
        <v>0</v>
      </c>
    </row>
    <row r="23" spans="1:4" x14ac:dyDescent="0.2">
      <c r="A23" s="61">
        <f>'מקטים - קובץ עלויות'!E14</f>
        <v>0</v>
      </c>
      <c r="B23" s="60">
        <f>'מקטים - קובץ עלויות'!D14</f>
        <v>0</v>
      </c>
      <c r="C23" s="60">
        <f>'מקטים - קובץ עלויות'!F14</f>
        <v>0</v>
      </c>
      <c r="D23" s="62">
        <f>'מקטים - קובץ עלויות'!J14</f>
        <v>0</v>
      </c>
    </row>
    <row r="24" spans="1:4" x14ac:dyDescent="0.2">
      <c r="A24" s="61">
        <f>'מקטים - קובץ עלויות'!E15</f>
        <v>0</v>
      </c>
      <c r="B24" s="60">
        <f>'מקטים - קובץ עלויות'!D15</f>
        <v>0</v>
      </c>
      <c r="C24" s="60">
        <f>'מקטים - קובץ עלויות'!F15</f>
        <v>0</v>
      </c>
      <c r="D24" s="62">
        <f>'מקטים - קובץ עלויות'!J15</f>
        <v>0</v>
      </c>
    </row>
    <row r="25" spans="1:4" x14ac:dyDescent="0.2">
      <c r="A25" s="61">
        <f>'מקטים - קובץ עלויות'!E16</f>
        <v>0</v>
      </c>
      <c r="B25" s="60">
        <f>'מקטים - קובץ עלויות'!D16</f>
        <v>0</v>
      </c>
      <c r="C25" s="60">
        <f>'מקטים - קובץ עלויות'!F16</f>
        <v>0</v>
      </c>
      <c r="D25" s="62">
        <f>'מקטים - קובץ עלויות'!J16</f>
        <v>0</v>
      </c>
    </row>
    <row r="26" spans="1:4" x14ac:dyDescent="0.2">
      <c r="A26" s="61">
        <f>'מקטים - קובץ עלויות'!E17</f>
        <v>0</v>
      </c>
      <c r="B26" s="60">
        <f>'מקטים - קובץ עלויות'!D17</f>
        <v>0</v>
      </c>
      <c r="C26" s="60">
        <f>'מקטים - קובץ עלויות'!F17</f>
        <v>0</v>
      </c>
      <c r="D26" s="62">
        <f>'מקטים - קובץ עלויות'!J17</f>
        <v>0</v>
      </c>
    </row>
    <row r="27" spans="1:4" x14ac:dyDescent="0.2">
      <c r="A27" s="61">
        <f>'מקטים - קובץ עלויות'!E18</f>
        <v>0</v>
      </c>
      <c r="B27" s="60">
        <f>'מקטים - קובץ עלויות'!D18</f>
        <v>0</v>
      </c>
      <c r="C27" s="60">
        <f>'מקטים - קובץ עלויות'!F18</f>
        <v>0</v>
      </c>
      <c r="D27" s="62">
        <f>'מקטים - קובץ עלויות'!J18</f>
        <v>0</v>
      </c>
    </row>
    <row r="28" spans="1:4" x14ac:dyDescent="0.2">
      <c r="A28" s="61">
        <f>'מקטים - קובץ עלויות'!E19</f>
        <v>0</v>
      </c>
      <c r="B28" s="60">
        <f>'מקטים - קובץ עלויות'!D19</f>
        <v>0</v>
      </c>
      <c r="C28" s="60">
        <f>'מקטים - קובץ עלויות'!F19</f>
        <v>0</v>
      </c>
      <c r="D28" s="62">
        <f>'מקטים - קובץ עלויות'!J19</f>
        <v>0</v>
      </c>
    </row>
    <row r="29" spans="1:4" x14ac:dyDescent="0.2">
      <c r="A29" s="61">
        <f>'מקטים - קובץ עלויות'!E20</f>
        <v>0</v>
      </c>
      <c r="B29" s="60">
        <f>'מקטים - קובץ עלויות'!D20</f>
        <v>0</v>
      </c>
      <c r="C29" s="60">
        <f>'מקטים - קובץ עלויות'!F20</f>
        <v>0</v>
      </c>
      <c r="D29" s="62">
        <f>'מקטים - קובץ עלויות'!J20</f>
        <v>0</v>
      </c>
    </row>
    <row r="30" spans="1:4" x14ac:dyDescent="0.2">
      <c r="A30" s="61">
        <f>'מקטים - קובץ עלויות'!E21</f>
        <v>0</v>
      </c>
      <c r="B30" s="60">
        <f>'מקטים - קובץ עלויות'!D21</f>
        <v>0</v>
      </c>
      <c r="C30" s="60">
        <f>'מקטים - קובץ עלויות'!F21</f>
        <v>0</v>
      </c>
      <c r="D30" s="62">
        <f>'מקטים - קובץ עלויות'!J21</f>
        <v>0</v>
      </c>
    </row>
    <row r="31" spans="1:4" x14ac:dyDescent="0.2">
      <c r="A31" s="61">
        <f>'מקטים - קובץ עלויות'!E22</f>
        <v>0</v>
      </c>
      <c r="B31" s="60">
        <f>'מקטים - קובץ עלויות'!D22</f>
        <v>0</v>
      </c>
      <c r="C31" s="60">
        <f>'מקטים - קובץ עלויות'!F22</f>
        <v>0</v>
      </c>
      <c r="D31" s="62">
        <f>'מקטים - קובץ עלויות'!J22</f>
        <v>0</v>
      </c>
    </row>
    <row r="32" spans="1:4" x14ac:dyDescent="0.2">
      <c r="A32" s="61">
        <f>'מקטים - קובץ עלויות'!E23</f>
        <v>0</v>
      </c>
      <c r="B32" s="60">
        <f>'מקטים - קובץ עלויות'!D23</f>
        <v>0</v>
      </c>
      <c r="C32" s="60">
        <f>'מקטים - קובץ עלויות'!F23</f>
        <v>0</v>
      </c>
      <c r="D32" s="62">
        <f>'מקטים - קובץ עלויות'!J23</f>
        <v>0</v>
      </c>
    </row>
    <row r="33" spans="1:4" x14ac:dyDescent="0.2">
      <c r="A33" s="61">
        <f>'מקטים - קובץ עלויות'!E24</f>
        <v>0</v>
      </c>
      <c r="B33" s="60">
        <f>'מקטים - קובץ עלויות'!D24</f>
        <v>0</v>
      </c>
      <c r="C33" s="60">
        <f>'מקטים - קובץ עלויות'!F24</f>
        <v>0</v>
      </c>
      <c r="D33" s="62">
        <f>'מקטים - קובץ עלויות'!J24</f>
        <v>0</v>
      </c>
    </row>
    <row r="34" spans="1:4" x14ac:dyDescent="0.2">
      <c r="A34" s="61">
        <f>'מקטים - קובץ עלויות'!E25</f>
        <v>0</v>
      </c>
      <c r="B34" s="60">
        <f>'מקטים - קובץ עלויות'!D25</f>
        <v>0</v>
      </c>
      <c r="C34" s="60">
        <f>'מקטים - קובץ עלויות'!F25</f>
        <v>0</v>
      </c>
      <c r="D34" s="62">
        <f>'מקטים - קובץ עלויות'!J25</f>
        <v>0</v>
      </c>
    </row>
    <row r="35" spans="1:4" x14ac:dyDescent="0.2">
      <c r="A35" s="60" t="s">
        <v>90</v>
      </c>
      <c r="B35" s="60" t="s">
        <v>87</v>
      </c>
      <c r="C35" s="60" t="s">
        <v>87</v>
      </c>
      <c r="D35" s="60" t="s">
        <v>87</v>
      </c>
    </row>
    <row r="39" spans="1:4" x14ac:dyDescent="0.2">
      <c r="A39" s="60" t="s">
        <v>87</v>
      </c>
      <c r="B39" s="60" t="s">
        <v>87</v>
      </c>
      <c r="C39" s="60" t="s">
        <v>87</v>
      </c>
      <c r="D39" s="60" t="s">
        <v>87</v>
      </c>
    </row>
    <row r="40" spans="1:4" x14ac:dyDescent="0.2">
      <c r="A40" s="60" t="s">
        <v>89</v>
      </c>
      <c r="B40" s="60" t="s">
        <v>87</v>
      </c>
      <c r="C40" s="60" t="s">
        <v>87</v>
      </c>
      <c r="D40" s="60" t="s">
        <v>87</v>
      </c>
    </row>
    <row r="45" spans="1:4" x14ac:dyDescent="0.2">
      <c r="A45" s="60" t="s">
        <v>88</v>
      </c>
      <c r="B45" s="60" t="s">
        <v>87</v>
      </c>
      <c r="C45" s="60" t="s">
        <v>87</v>
      </c>
      <c r="D45" s="60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383D-BDA5-4F0C-B17F-9782459744F4}">
  <dimension ref="A1:E3"/>
  <sheetViews>
    <sheetView workbookViewId="0">
      <selection activeCell="G12" sqref="G12"/>
    </sheetView>
  </sheetViews>
  <sheetFormatPr defaultRowHeight="15" x14ac:dyDescent="0.2"/>
  <cols>
    <col min="1" max="1" width="40.25" style="60" customWidth="1"/>
    <col min="2" max="2" width="9.875" style="60" customWidth="1"/>
    <col min="3" max="5" width="14.375" style="60" customWidth="1"/>
    <col min="6" max="16384" width="9" style="60"/>
  </cols>
  <sheetData>
    <row r="1" spans="1:5" x14ac:dyDescent="0.2">
      <c r="A1" s="60" t="s">
        <v>86</v>
      </c>
      <c r="B1" s="60" t="s">
        <v>85</v>
      </c>
      <c r="C1" s="60" t="s">
        <v>70</v>
      </c>
      <c r="D1" s="60" t="s">
        <v>71</v>
      </c>
      <c r="E1" s="60" t="s">
        <v>84</v>
      </c>
    </row>
    <row r="2" spans="1:5" x14ac:dyDescent="0.2">
      <c r="A2" s="60" t="s">
        <v>83</v>
      </c>
      <c r="B2" s="60" t="s">
        <v>69</v>
      </c>
      <c r="C2" s="60" t="s">
        <v>82</v>
      </c>
      <c r="D2" s="60" t="s">
        <v>81</v>
      </c>
      <c r="E2" s="60" t="s">
        <v>80</v>
      </c>
    </row>
    <row r="3" spans="1:5" x14ac:dyDescent="0.2">
      <c r="A3" s="60" t="str">
        <f>'מקטים - קובץ עלויות'!D4</f>
        <v>Juniper EX3400 Switches + 3 Years Support</v>
      </c>
      <c r="B3" s="60" t="s">
        <v>78</v>
      </c>
      <c r="C3" s="62">
        <f>'מקטים - קובץ עלויות'!K41</f>
        <v>7508.6836866422063</v>
      </c>
      <c r="D3" s="62">
        <f>C3*B3</f>
        <v>7508.6836866422063</v>
      </c>
      <c r="E3" s="60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27BC73192115498B1FE709A7FF4A7C" ma:contentTypeVersion="12" ma:contentTypeDescription="Create a new document." ma:contentTypeScope="" ma:versionID="0531770ce09b64e7a2e8bc309941a6df">
  <xsd:schema xmlns:xsd="http://www.w3.org/2001/XMLSchema" xmlns:xs="http://www.w3.org/2001/XMLSchema" xmlns:p="http://schemas.microsoft.com/office/2006/metadata/properties" xmlns:ns3="657d841e-a19b-4965-83a2-fe14ffee135c" xmlns:ns4="e2aa4a31-8103-40bc-a026-57c96d1277f6" targetNamespace="http://schemas.microsoft.com/office/2006/metadata/properties" ma:root="true" ma:fieldsID="ae959c2adedc4a2f292ec2733833f707" ns3:_="" ns4:_="">
    <xsd:import namespace="657d841e-a19b-4965-83a2-fe14ffee135c"/>
    <xsd:import namespace="e2aa4a31-8103-40bc-a026-57c96d1277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d841e-a19b-4965-83a2-fe14ffee1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a4a31-8103-40bc-a026-57c96d1277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7d841e-a19b-4965-83a2-fe14ffee135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20E7B5-F23B-48DA-A161-C20343F7A46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57d841e-a19b-4965-83a2-fe14ffee135c"/>
    <ds:schemaRef ds:uri="e2aa4a31-8103-40bc-a026-57c96d1277f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BB0731-F255-4690-AB24-EA895488AFB9}">
  <ds:schemaRefs>
    <ds:schemaRef ds:uri="http://schemas.microsoft.com/office/2006/metadata/properties"/>
    <ds:schemaRef ds:uri="http://www.w3.org/2000/xmlns/"/>
    <ds:schemaRef ds:uri="657d841e-a19b-4965-83a2-fe14ffee135c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3800ED-8D17-4DCF-86FF-5D7B26E048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תהליך הזמנה</vt:lpstr>
      <vt:lpstr>מקטים - קובץ עלויות</vt:lpstr>
      <vt:lpstr>Quote Info</vt:lpstr>
      <vt:lpstr>BOM Items (Multi-Group)</vt:lpstr>
      <vt:lpstr>Cost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David Gilboa</cp:lastModifiedBy>
  <dcterms:created xsi:type="dcterms:W3CDTF">2021-04-18T16:30:22Z</dcterms:created>
  <dcterms:modified xsi:type="dcterms:W3CDTF">2025-09-13T20:46:29Z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0x0101003027BC73192115498B1FE709A7FF4A7C</vt:lpwstr>
  </property>
</Properties>
</file>