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1" i="14" l="1"/>
  <c r="K42" i="14" s="1"/>
  <c r="M27" i="14" l="1"/>
  <c r="K27" i="14"/>
  <c r="O19" i="14"/>
  <c r="O21" i="14"/>
  <c r="O23" i="14"/>
  <c r="O25" i="14"/>
  <c r="O17" i="14"/>
  <c r="O27" i="14" l="1"/>
  <c r="K28" i="14" s="1"/>
  <c r="K14" i="14"/>
  <c r="K13" i="14"/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<sst xmlns="http://schemas.openxmlformats.org/spreadsheetml/2006/main" count="93" uniqueCount="25">
  <si>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</si>
  <si>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</si>
  <si>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</si>
  <si>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</si>
  <si>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</si>
  <si>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</si>
  <si>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</si>
  <si>
    <t>Intermediate Class, Jaime, Mario &amp; David, +2</t>
  </si>
  <si>
    <t>Advance Class, Jaime, Rodrigo,  +2</t>
  </si>
  <si>
    <t>Intermediate Class, Carol, Mario &amp; David, +2</t>
  </si>
  <si>
    <t>Intermediate Class, Mario &amp; David, +3</t>
  </si>
  <si>
    <t>Hours:</t>
  </si>
  <si>
    <t>Total Hours:</t>
  </si>
  <si>
    <t>Subtotal Salary:</t>
  </si>
  <si>
    <t>Salary Subtotal:</t>
  </si>
  <si>
    <t>Advance Class, Rodrigo, +3</t>
  </si>
  <si>
    <t>Advanced/Intermediate</t>
  </si>
  <si>
    <t>Advanced/Intermediate, Mario &amp; David, Jaime, +2</t>
  </si>
  <si>
    <t>Intermediate Class, Mario &amp; David, Jamie, +2</t>
  </si>
  <si>
    <t>Advance Class, Jaime, +3</t>
  </si>
  <si>
    <t>Intermediate, Mario &amp; David, Jamie</t>
  </si>
  <si>
    <t>Kapsch</t>
  </si>
  <si>
    <t>Verisure</t>
  </si>
  <si>
    <t>Total</t>
  </si>
  <si>
    <t>Advanced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</si>
</sst>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$-340A]#,##0.00"/>
  </numFmts>
  <fonts count="21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1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sz val="10"/>
      <name val="Century Gothic"/>
      <family val="2"/>
    </font>
    <font>
      <b/>
      <sz val="11"/>
      <color theme="0"/>
      <name val="Arial"/>
      <family val="2"/>
      <scheme val="major"/>
    </font>
    <font>
      <sz val="16"/>
      <color theme="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2" fillId="3" borderId="0" applyNumberFormat="0" applyBorder="0" applyAlignment="0" applyProtection="0"/>
    <xf numFmtId="0" fontId="6" fillId="0" borderId="0" applyNumberFormat="0" applyFill="0" applyProtection="0">
      <alignment horizontal="left" indent="3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164" fontId="8" fillId="0" borderId="9" applyFill="0" applyProtection="0">
      <alignment horizontal="left" vertical="center" wrapText="1" indent="1"/>
    </xf>
    <xf numFmtId="164" fontId="11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0" fillId="0" borderId="8" applyNumberFormat="0" applyFill="0" applyProtection="0">
      <alignment horizontal="left" vertical="center" wrapText="1" indent="1"/>
    </xf>
    <xf numFmtId="0" fontId="5" fillId="6" borderId="0" applyNumberFormat="0" applyBorder="0" applyProtection="0">
      <alignment horizontal="center"/>
    </xf>
    <xf numFmtId="0" fontId="9" fillId="7" borderId="3" applyNumberFormat="0" applyProtection="0">
      <alignment horizontal="left" vertical="center" indent="1"/>
    </xf>
    <xf numFmtId="0" fontId="9" fillId="6" borderId="3" applyNumberFormat="0" applyProtection="0">
      <alignment horizontal="left" indent="1"/>
    </xf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3" fillId="2" borderId="0" xfId="0" applyFont="1" applyFill="1"/>
    <xf numFmtId="0" fontId="14" fillId="6" borderId="0" xfId="9" applyFont="1">
      <alignment horizontal="center"/>
    </xf>
    <xf numFmtId="0" fontId="15" fillId="0" borderId="0" xfId="2" applyFont="1">
      <alignment horizontal="left" indent="3"/>
    </xf>
    <xf numFmtId="0" fontId="13" fillId="0" borderId="0" xfId="0" applyFont="1"/>
    <xf numFmtId="0" fontId="16" fillId="0" borderId="0" xfId="0" applyFont="1"/>
    <xf numFmtId="0" fontId="17" fillId="7" borderId="3" xfId="10" applyFont="1" applyAlignment="1">
      <alignment horizontal="left" vertical="center" indent="1"/>
    </xf>
    <xf numFmtId="0" fontId="17" fillId="6" borderId="3" xfId="11" applyFont="1" applyAlignment="1">
      <alignment horizontal="left" vertical="center" indent="1"/>
    </xf>
    <xf numFmtId="164" fontId="18" fillId="0" borderId="9" xfId="5" applyFont="1" applyFill="1">
      <alignment horizontal="left" vertical="center" wrapText="1" indent="1"/>
    </xf>
    <xf numFmtId="164" fontId="18" fillId="0" borderId="4" xfId="5" applyFont="1" applyFill="1" applyBorder="1">
      <alignment horizontal="left" vertical="center" wrapText="1" indent="1"/>
    </xf>
    <xf numFmtId="0" fontId="19" fillId="0" borderId="6" xfId="6" applyNumberFormat="1" applyFont="1" applyFill="1">
      <alignment horizontal="left" vertical="top" wrapText="1" indent="1"/>
    </xf>
    <xf numFmtId="0" fontId="19" fillId="0" borderId="5" xfId="6" applyNumberFormat="1" applyFont="1" applyFill="1" applyBorder="1">
      <alignment horizontal="left" vertical="top" wrapText="1" indent="1"/>
    </xf>
    <xf numFmtId="0" fontId="13" fillId="0" borderId="8" xfId="8" applyNumberFormat="1" applyFont="1">
      <alignment horizontal="left" vertical="center" wrapText="1" indent="1"/>
    </xf>
    <xf numFmtId="0" fontId="20" fillId="0" borderId="0" xfId="7" applyNumberFormat="1" applyFont="1">
      <alignment horizontal="left" vertical="top" wrapText="1" indent="1"/>
    </xf>
    <xf numFmtId="0" fontId="13" fillId="0" borderId="0" xfId="0" applyFont="1" applyAlignment="1">
      <alignment wrapText="1"/>
    </xf>
    <xf numFmtId="165" fontId="13" fillId="0" borderId="0" xfId="0" applyNumberFormat="1" applyFont="1" applyAlignment="1">
      <alignment horizontal="center"/>
    </xf>
    <xf numFmtId="0" fontId="13" fillId="2" borderId="0" xfId="0" applyFont="1" applyFill="1" applyBorder="1"/>
    <xf numFmtId="0" fontId="19" fillId="0" borderId="7" xfId="6" applyNumberFormat="1" applyFont="1" applyFill="1" applyBorder="1">
      <alignment horizontal="left" vertical="top" wrapText="1" indent="1"/>
    </xf>
    <xf numFmtId="164" fontId="13" fillId="0" borderId="8" xfId="8" applyFont="1">
      <alignment horizontal="left" vertical="center" wrapText="1" indent="1"/>
    </xf>
    <xf numFmtId="164" fontId="13" fillId="0" borderId="8" xfId="8" applyFont="1" applyBorder="1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O168"/>
  <sheetViews>
    <sheetView showGridLines="0" tabSelected="1" topLeftCell="A27" zoomScale="70" zoomScaleNormal="70" workbookViewId="0">
      <selection activeCell="K38" sqref="K38"/>
    </sheetView>
  </sheetViews>
  <sheetFormatPr defaultColWidth="8.77734375" defaultRowHeight="14.4" x14ac:dyDescent="0.3"/>
  <cols>
    <col min="1" max="1" width="2" style="4" customWidth="1"/>
    <col min="2" max="2" width="18.21875" style="4" customWidth="1"/>
    <col min="3" max="8" width="17.6640625" style="4" customWidth="1"/>
    <col min="9" max="9" width="2.44140625" style="4" customWidth="1"/>
    <col min="10" max="10" width="12.88671875" style="4" customWidth="1"/>
    <col min="11" max="11" width="4.21875" style="4" customWidth="1"/>
    <col min="12" max="13" width="8.77734375" style="4"/>
    <col min="14" max="14" width="6.77734375" style="4" customWidth="1"/>
    <col min="15" max="16384" width="8.77734375" style="4"/>
  </cols>
  <sheetData>
    <row r="1" spans="1:15" ht="54" customHeight="1" x14ac:dyDescent="0.9">
      <c r="A1" s="1"/>
      <c r="B1" s="2">
        <f ca="1">YEAR(TODAY())</f>
        <v>2017</v>
      </c>
      <c r="C1" s="3" t="s">
        <v>2</v>
      </c>
      <c r="D1" s="1"/>
      <c r="E1" s="1"/>
      <c r="F1" s="1"/>
      <c r="G1" s="1"/>
      <c r="H1" s="1"/>
    </row>
    <row r="2" spans="1:15" ht="14.25" customHeight="1" x14ac:dyDescent="0.3">
      <c r="A2" s="5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15" ht="16.5" customHeight="1" x14ac:dyDescent="0.3">
      <c r="B3" s="8">
        <f t="array" aca="1" ref="B3:H3" ca="1">Days+1+DATE(Calendar1Year,Calendar1MonthOption,1)-WEEKDAY(DATE(Calendar1Year,Calendar1MonthOption,1),WeekdayOption)</f>
        <v>42912</v>
      </c>
      <c r="C3" s="8">
        <f ca="1"/>
        <v>42913</v>
      </c>
      <c r="D3" s="8">
        <f ca="1"/>
        <v>42914</v>
      </c>
      <c r="E3" s="8">
        <f ca="1"/>
        <v>42915</v>
      </c>
      <c r="F3" s="8">
        <f ca="1"/>
        <v>42916</v>
      </c>
      <c r="G3" s="8">
        <f ca="1"/>
        <v>42917</v>
      </c>
      <c r="H3" s="9">
        <f ca="1"/>
        <v>42918</v>
      </c>
    </row>
    <row r="4" spans="1:15" ht="56.25" customHeight="1" x14ac:dyDescent="0.3">
      <c r="B4" s="10"/>
      <c r="C4" s="10"/>
      <c r="D4" s="10"/>
      <c r="E4" s="10"/>
      <c r="F4" s="10"/>
      <c r="G4" s="10"/>
      <c r="H4" s="11"/>
    </row>
    <row r="5" spans="1:15" ht="16.5" customHeight="1" x14ac:dyDescent="0.3">
      <c r="B5" s="8">
        <f t="array" aca="1" ref="B5:H5" ca="1">Days+8+DATE(Calendar1Year,Calendar1MonthOption,1)-WEEKDAY(DATE(Calendar1Year,Calendar1MonthOption,1),WeekdayOption)</f>
        <v>42919</v>
      </c>
      <c r="C5" s="8">
        <f ca="1"/>
        <v>42920</v>
      </c>
      <c r="D5" s="8">
        <f ca="1"/>
        <v>42921</v>
      </c>
      <c r="E5" s="8">
        <f ca="1"/>
        <v>42922</v>
      </c>
      <c r="F5" s="8">
        <f ca="1"/>
        <v>42923</v>
      </c>
      <c r="G5" s="8">
        <f ca="1"/>
        <v>42924</v>
      </c>
      <c r="H5" s="9">
        <f ca="1"/>
        <v>42925</v>
      </c>
    </row>
    <row r="6" spans="1:15" ht="56.25" customHeight="1" x14ac:dyDescent="0.3">
      <c r="B6" s="10"/>
      <c r="C6" s="10"/>
      <c r="D6" s="10"/>
      <c r="E6" s="10"/>
      <c r="F6" s="10"/>
      <c r="G6" s="10"/>
      <c r="H6" s="10"/>
    </row>
    <row r="7" spans="1:15" ht="16.5" customHeight="1" x14ac:dyDescent="0.3">
      <c r="B7" s="8">
        <f t="array" aca="1" ref="B7:H7" ca="1">Days+15+DATE(Calendar1Year,Calendar1MonthOption,1)-WEEKDAY(DATE(Calendar1Year,Calendar1MonthOption,1),WeekdayOption)</f>
        <v>42926</v>
      </c>
      <c r="C7" s="8">
        <f ca="1"/>
        <v>42927</v>
      </c>
      <c r="D7" s="8">
        <f ca="1"/>
        <v>42928</v>
      </c>
      <c r="E7" s="8">
        <f ca="1"/>
        <v>42929</v>
      </c>
      <c r="F7" s="8">
        <f ca="1"/>
        <v>42930</v>
      </c>
      <c r="G7" s="8">
        <f ca="1"/>
        <v>42931</v>
      </c>
      <c r="H7" s="9">
        <f ca="1"/>
        <v>42932</v>
      </c>
      <c r="J7" s="4" t="s">
        <v>11</v>
      </c>
      <c r="K7" s="4">
        <v>5</v>
      </c>
    </row>
    <row r="8" spans="1:15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15" ht="16.5" customHeight="1" x14ac:dyDescent="0.3">
      <c r="B9" s="8">
        <f t="array" aca="1" ref="B9:H9" ca="1">Days+22+DATE(Calendar1Year,Calendar1MonthOption,1)-WEEKDAY(DATE(Calendar1Year,Calendar1MonthOption,1),WeekdayOption)</f>
        <v>42933</v>
      </c>
      <c r="C9" s="8">
        <f ca="1"/>
        <v>42934</v>
      </c>
      <c r="D9" s="8">
        <f ca="1"/>
        <v>42935</v>
      </c>
      <c r="E9" s="8">
        <f ca="1"/>
        <v>42936</v>
      </c>
      <c r="F9" s="8">
        <f ca="1"/>
        <v>42937</v>
      </c>
      <c r="G9" s="8">
        <f ca="1"/>
        <v>42938</v>
      </c>
      <c r="H9" s="9">
        <f ca="1"/>
        <v>42939</v>
      </c>
      <c r="J9" s="4" t="s">
        <v>11</v>
      </c>
      <c r="K9" s="4">
        <v>5</v>
      </c>
    </row>
    <row r="10" spans="1:15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15" ht="16.5" customHeight="1" x14ac:dyDescent="0.3">
      <c r="B11" s="8">
        <f t="array" aca="1" ref="B11:H11" ca="1">Days+29+DATE(Calendar1Year,Calendar1MonthOption,1)-WEEKDAY(DATE(Calendar1Year,Calendar1MonthOption,1),WeekdayOption)</f>
        <v>42940</v>
      </c>
      <c r="C11" s="8">
        <f ca="1"/>
        <v>42941</v>
      </c>
      <c r="D11" s="8">
        <f ca="1"/>
        <v>42942</v>
      </c>
      <c r="E11" s="8">
        <f ca="1"/>
        <v>42943</v>
      </c>
      <c r="F11" s="8">
        <f ca="1"/>
        <v>42944</v>
      </c>
      <c r="G11" s="8">
        <f ca="1"/>
        <v>42945</v>
      </c>
      <c r="H11" s="9">
        <f ca="1"/>
        <v>42946</v>
      </c>
      <c r="J11" s="4" t="s">
        <v>11</v>
      </c>
      <c r="K11" s="4">
        <v>17</v>
      </c>
    </row>
    <row r="12" spans="1:15" ht="57" customHeight="1" x14ac:dyDescent="0.3">
      <c r="B12" s="10" t="s">
        <v>5</v>
      </c>
      <c r="C12" s="10" t="s">
        <v>6</v>
      </c>
      <c r="D12" s="10" t="s">
        <v>3</v>
      </c>
      <c r="E12" s="10" t="s">
        <v>7</v>
      </c>
      <c r="F12" s="10" t="s">
        <v>3</v>
      </c>
      <c r="G12" s="10"/>
      <c r="H12" s="11"/>
    </row>
    <row r="13" spans="1:15" ht="16.5" customHeight="1" x14ac:dyDescent="0.3">
      <c r="B13" s="8">
        <f t="array" aca="1" ref="B13:C13" ca="1">Days+36+DATE(Calendar1Year,Calendar1MonthOption,1)-WEEKDAY(DATE(Calendar1Year,Calendar1MonthOption,1),WeekdayOption)</f>
        <v>42947</v>
      </c>
      <c r="C13" s="8">
        <f ca="1"/>
        <v>42948</v>
      </c>
      <c r="D13" s="12" t="s">
        <v>0</v>
      </c>
      <c r="E13" s="12"/>
      <c r="F13" s="12"/>
      <c r="G13" s="12"/>
      <c r="H13" s="12"/>
      <c r="J13" s="4" t="s">
        <v>12</v>
      </c>
      <c r="K13" s="4">
        <f>SUM(K7:K12)</f>
        <v>27</v>
      </c>
    </row>
    <row r="14" spans="1:15" ht="63.75" customHeight="1" x14ac:dyDescent="0.3">
      <c r="B14" s="10"/>
      <c r="C14" s="10"/>
      <c r="D14" s="13"/>
      <c r="E14" s="13"/>
      <c r="F14" s="13"/>
      <c r="G14" s="13"/>
      <c r="H14" s="13"/>
      <c r="J14" s="14" t="s">
        <v>13</v>
      </c>
      <c r="K14" s="15">
        <f>K13*15000</f>
        <v>405000</v>
      </c>
      <c r="L14" s="15"/>
    </row>
    <row r="15" spans="1:15" ht="54" customHeight="1" x14ac:dyDescent="0.9">
      <c r="A15" s="1"/>
      <c r="B15" s="2">
        <f ca="1">YEAR(DATE(Calendar1Year,Calendar1MonthOption+1,1))</f>
        <v>2017</v>
      </c>
      <c r="C15" s="3" t="str">
        <f ca="1">TEXT(DATE(Calendar1Year,Calendar1MonthOption+1,1),"mmmm")</f>
        <v>August</v>
      </c>
      <c r="D15" s="16"/>
      <c r="E15" s="16"/>
      <c r="F15" s="16"/>
      <c r="G15" s="16"/>
      <c r="H15" s="1"/>
    </row>
    <row r="16" spans="1:15" ht="14.25" customHeight="1" x14ac:dyDescent="0.3">
      <c r="A16" s="5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  <c r="K16" s="4" t="s">
        <v>21</v>
      </c>
      <c r="M16" s="4" t="s">
        <v>22</v>
      </c>
      <c r="O16" s="4" t="s">
        <v>23</v>
      </c>
    </row>
    <row r="17" spans="1:15" ht="16.5" customHeight="1" x14ac:dyDescent="0.3">
      <c r="B17" s="8">
        <f t="array" aca="1" ref="B17:H17" ca="1">Days+1+DATE(Calendar2Year,Calendar2MonthOption,1)-WEEKDAY(DATE(Calendar2Year,Calendar2MonthOption,1),WeekdayOption)</f>
        <v>42947</v>
      </c>
      <c r="C17" s="8">
        <f ca="1"/>
        <v>42948</v>
      </c>
      <c r="D17" s="8">
        <f ca="1"/>
        <v>42949</v>
      </c>
      <c r="E17" s="8">
        <f ca="1"/>
        <v>42950</v>
      </c>
      <c r="F17" s="8">
        <f ca="1"/>
        <v>42951</v>
      </c>
      <c r="G17" s="8">
        <f ca="1"/>
        <v>42952</v>
      </c>
      <c r="H17" s="9">
        <f ca="1"/>
        <v>42953</v>
      </c>
      <c r="J17" s="4" t="s">
        <v>11</v>
      </c>
      <c r="K17" s="4">
        <v>5</v>
      </c>
      <c r="M17" s="4">
        <v>12</v>
      </c>
      <c r="O17" s="4">
        <f>K17+M17</f>
        <v>17</v>
      </c>
    </row>
    <row r="18" spans="1:15" ht="56.25" customHeight="1" x14ac:dyDescent="0.3">
      <c r="B18" s="10" t="s">
        <v>8</v>
      </c>
      <c r="C18" s="10" t="s">
        <v>9</v>
      </c>
      <c r="D18" s="10" t="s">
        <v>4</v>
      </c>
      <c r="E18" s="10" t="s">
        <v>10</v>
      </c>
      <c r="F18" s="10" t="s">
        <v>3</v>
      </c>
      <c r="G18" s="10"/>
      <c r="H18" s="11"/>
    </row>
    <row r="19" spans="1:15" ht="16.5" customHeight="1" x14ac:dyDescent="0.3">
      <c r="B19" s="8">
        <f t="array" aca="1" ref="B19:H19" ca="1">Days+8+DATE(Calendar2Year,Calendar2MonthOption,1)-WEEKDAY(DATE(Calendar2Year,Calendar2MonthOption,1),WeekdayOption)</f>
        <v>42954</v>
      </c>
      <c r="C19" s="8">
        <f ca="1"/>
        <v>42955</v>
      </c>
      <c r="D19" s="8">
        <f ca="1"/>
        <v>42956</v>
      </c>
      <c r="E19" s="8">
        <f ca="1"/>
        <v>42957</v>
      </c>
      <c r="F19" s="8">
        <f ca="1"/>
        <v>42958</v>
      </c>
      <c r="G19" s="8">
        <f ca="1"/>
        <v>42959</v>
      </c>
      <c r="H19" s="9">
        <f ca="1"/>
        <v>42960</v>
      </c>
      <c r="J19" s="4" t="s">
        <v>11</v>
      </c>
      <c r="K19" s="4">
        <v>5</v>
      </c>
      <c r="M19" s="4">
        <v>12</v>
      </c>
      <c r="O19" s="4">
        <f t="shared" ref="O19" si="2">K19+M19</f>
        <v>17</v>
      </c>
    </row>
    <row r="20" spans="1:15" ht="56.25" customHeight="1" x14ac:dyDescent="0.3">
      <c r="B20" s="10" t="s">
        <v>15</v>
      </c>
      <c r="C20" s="10" t="s">
        <v>10</v>
      </c>
      <c r="D20" s="10" t="s">
        <v>16</v>
      </c>
      <c r="E20" s="10" t="s">
        <v>17</v>
      </c>
      <c r="F20" s="10" t="s">
        <v>3</v>
      </c>
      <c r="G20" s="10"/>
      <c r="H20" s="11"/>
    </row>
    <row r="21" spans="1:15" ht="16.5" customHeight="1" x14ac:dyDescent="0.3">
      <c r="B21" s="8">
        <f t="array" aca="1" ref="B21:H21" ca="1">Days+15+DATE(Calendar2Year,Calendar2MonthOption,1)-WEEKDAY(DATE(Calendar2Year,Calendar2MonthOption,1),WeekdayOption)</f>
        <v>42961</v>
      </c>
      <c r="C21" s="8">
        <f ca="1"/>
        <v>42962</v>
      </c>
      <c r="D21" s="8">
        <f ca="1"/>
        <v>42963</v>
      </c>
      <c r="E21" s="8">
        <f ca="1"/>
        <v>42964</v>
      </c>
      <c r="F21" s="8">
        <f ca="1"/>
        <v>42965</v>
      </c>
      <c r="G21" s="8">
        <f ca="1"/>
        <v>42966</v>
      </c>
      <c r="H21" s="9">
        <f ca="1"/>
        <v>42967</v>
      </c>
      <c r="J21" s="4" t="s">
        <v>11</v>
      </c>
      <c r="K21" s="4">
        <v>3</v>
      </c>
      <c r="M21" s="4">
        <v>4</v>
      </c>
      <c r="O21" s="4">
        <f t="shared" ref="O21" si="3">K21+M21</f>
        <v>7</v>
      </c>
    </row>
    <row r="22" spans="1:15" ht="56.25" customHeight="1" x14ac:dyDescent="0.3">
      <c r="B22" s="10"/>
      <c r="C22" s="10"/>
      <c r="D22" s="10" t="s">
        <v>4</v>
      </c>
      <c r="E22" s="10" t="s">
        <v>18</v>
      </c>
      <c r="F22" s="10" t="s">
        <v>3</v>
      </c>
      <c r="G22" s="10"/>
      <c r="H22" s="11"/>
    </row>
    <row r="23" spans="1:15" ht="16.5" customHeight="1" x14ac:dyDescent="0.3">
      <c r="B23" s="8">
        <f t="array" aca="1" ref="B23:H23" ca="1">Days+22+DATE(Calendar2Year,Calendar2MonthOption,1)-WEEKDAY(DATE(Calendar2Year,Calendar2MonthOption,1),WeekdayOption)</f>
        <v>42968</v>
      </c>
      <c r="C23" s="8">
        <f ca="1"/>
        <v>42969</v>
      </c>
      <c r="D23" s="8">
        <f ca="1"/>
        <v>42970</v>
      </c>
      <c r="E23" s="8">
        <f ca="1"/>
        <v>42971</v>
      </c>
      <c r="F23" s="8">
        <f ca="1"/>
        <v>42972</v>
      </c>
      <c r="G23" s="8">
        <f ca="1"/>
        <v>42973</v>
      </c>
      <c r="H23" s="9">
        <f ca="1"/>
        <v>42974</v>
      </c>
      <c r="J23" s="4" t="s">
        <v>11</v>
      </c>
      <c r="K23" s="4">
        <v>5</v>
      </c>
      <c r="M23" s="4">
        <v>10</v>
      </c>
      <c r="O23" s="4">
        <f t="shared" ref="O23" si="4">K23+M23</f>
        <v>15</v>
      </c>
    </row>
    <row r="24" spans="1:15" ht="56.25" customHeight="1" x14ac:dyDescent="0.3">
      <c r="B24" s="10" t="s">
        <v>19</v>
      </c>
      <c r="C24" s="10" t="s">
        <v>10</v>
      </c>
      <c r="D24" s="10" t="s">
        <v>16</v>
      </c>
      <c r="E24" s="10" t="s">
        <v>20</v>
      </c>
      <c r="F24" s="10" t="s">
        <v>3</v>
      </c>
      <c r="G24" s="10"/>
      <c r="H24" s="11"/>
    </row>
    <row r="25" spans="1:15" ht="16.5" customHeight="1" x14ac:dyDescent="0.3">
      <c r="B25" s="8">
        <f t="array" aca="1" ref="B25:H25" ca="1">Days+29+DATE(Calendar2Year,Calendar2MonthOption,1)-WEEKDAY(DATE(Calendar2Year,Calendar2MonthOption,1),WeekdayOption)</f>
        <v>42975</v>
      </c>
      <c r="C25" s="8">
        <f ca="1"/>
        <v>42976</v>
      </c>
      <c r="D25" s="8">
        <f ca="1"/>
        <v>42977</v>
      </c>
      <c r="E25" s="8">
        <f ca="1"/>
        <v>42978</v>
      </c>
      <c r="F25" s="8">
        <f ca="1"/>
        <v>42979</v>
      </c>
      <c r="G25" s="8">
        <f ca="1"/>
        <v>42980</v>
      </c>
      <c r="H25" s="9">
        <f ca="1"/>
        <v>42981</v>
      </c>
      <c r="J25" s="4" t="s">
        <v>11</v>
      </c>
      <c r="K25" s="4">
        <v>4</v>
      </c>
      <c r="O25" s="4">
        <f t="shared" ref="O25" si="5">K25+M25</f>
        <v>4</v>
      </c>
    </row>
    <row r="26" spans="1:15" ht="57" customHeight="1" x14ac:dyDescent="0.3">
      <c r="B26" s="10" t="s">
        <v>3</v>
      </c>
      <c r="C26" s="10" t="s">
        <v>4</v>
      </c>
      <c r="D26" s="10" t="s">
        <v>24</v>
      </c>
      <c r="E26" s="10" t="s">
        <v>4</v>
      </c>
      <c r="F26" s="10"/>
      <c r="G26" s="10"/>
      <c r="H26" s="17"/>
    </row>
    <row r="27" spans="1:15" ht="16.5" customHeight="1" x14ac:dyDescent="0.3">
      <c r="B27" s="8">
        <f t="array" aca="1" ref="B27:C27" ca="1">Days+36+DATE(Calendar2Year,Calendar2MonthOption,1)-WEEKDAY(DATE(Calendar2Year,Calendar2MonthOption,1),WeekdayOption)</f>
        <v>42982</v>
      </c>
      <c r="C27" s="8">
        <f ca="1"/>
        <v>42983</v>
      </c>
      <c r="D27" s="18" t="s">
        <v>0</v>
      </c>
      <c r="E27" s="18"/>
      <c r="F27" s="18"/>
      <c r="G27" s="18"/>
      <c r="H27" s="18"/>
      <c r="J27" s="4" t="s">
        <v>12</v>
      </c>
      <c r="K27" s="4">
        <f>SUM(K17:K26)</f>
        <v>22</v>
      </c>
      <c r="M27" s="4">
        <f t="shared" ref="M27:O27" si="6">SUM(M17:M26)</f>
        <v>38</v>
      </c>
      <c r="O27" s="4">
        <f t="shared" si="6"/>
        <v>60</v>
      </c>
    </row>
    <row r="28" spans="1:15" ht="63.75" customHeight="1" x14ac:dyDescent="0.3">
      <c r="B28" s="10"/>
      <c r="C28" s="10"/>
      <c r="D28" s="13"/>
      <c r="E28" s="13"/>
      <c r="F28" s="13"/>
      <c r="G28" s="13"/>
      <c r="H28" s="13"/>
      <c r="J28" s="14" t="s">
        <v>14</v>
      </c>
      <c r="K28" s="15">
        <f>O27*15000</f>
        <v>900000</v>
      </c>
      <c r="L28" s="15"/>
      <c r="M28" s="15"/>
    </row>
    <row r="29" spans="1:15" ht="54" customHeight="1" x14ac:dyDescent="0.9">
      <c r="A29" s="1"/>
      <c r="B29" s="2">
        <f ca="1">YEAR(DATE(Calendar2Year,Calendar2MonthOption+1,1))</f>
        <v>2017</v>
      </c>
      <c r="C29" s="3" t="str">
        <f ca="1">TEXT(DATE(Calendar2Year,Calendar2MonthOption+1,1),"mmmm")</f>
        <v>September</v>
      </c>
      <c r="D29" s="16"/>
      <c r="E29" s="16"/>
      <c r="F29" s="16"/>
      <c r="G29" s="16"/>
      <c r="H29" s="1"/>
    </row>
    <row r="30" spans="1:15" ht="14.25" customHeight="1" x14ac:dyDescent="0.3">
      <c r="A30" s="5"/>
      <c r="B30" s="6" t="str">
        <f ca="1">UPPER(TEXT(B31,"dddd"))</f>
        <v>MONDAY</v>
      </c>
      <c r="C30" s="7" t="str">
        <f t="shared" ref="C30" ca="1" si="7">UPPER(TEXT(C31,"dddd"))</f>
        <v>TUESDAY</v>
      </c>
      <c r="D30" s="6" t="str">
        <f t="shared" ref="D30" ca="1" si="8">UPPER(TEXT(D31,"dddd"))</f>
        <v>WEDNESDAY</v>
      </c>
      <c r="E30" s="7" t="str">
        <f t="shared" ref="E30" ca="1" si="9">UPPER(TEXT(E31,"dddd"))</f>
        <v>THURSDAY</v>
      </c>
      <c r="F30" s="6" t="str">
        <f t="shared" ref="F30" ca="1" si="10">UPPER(TEXT(F31,"dddd"))</f>
        <v>FRIDAY</v>
      </c>
      <c r="G30" s="7" t="str">
        <f t="shared" ref="G30" ca="1" si="11">UPPER(TEXT(G31,"dddd"))</f>
        <v>SATURDAY</v>
      </c>
      <c r="H30" s="6" t="str">
        <f t="shared" ref="H30" ca="1" si="12">UPPER(TEXT(H31,"dddd"))</f>
        <v>SUNDAY</v>
      </c>
      <c r="K30" s="4" t="s">
        <v>21</v>
      </c>
    </row>
    <row r="31" spans="1:15" ht="16.5" customHeight="1" x14ac:dyDescent="0.3">
      <c r="B31" s="8">
        <f t="array" aca="1" ref="B31:H31" ca="1">Days+1+DATE(Calendar3Year,Calendar3MonthOption,1)-WEEKDAY(DATE(Calendar3Year,Calendar3MonthOption,1),WeekdayOption)</f>
        <v>42975</v>
      </c>
      <c r="C31" s="8">
        <f ca="1"/>
        <v>42976</v>
      </c>
      <c r="D31" s="8">
        <f ca="1"/>
        <v>42977</v>
      </c>
      <c r="E31" s="8">
        <f ca="1"/>
        <v>42978</v>
      </c>
      <c r="F31" s="8">
        <f ca="1"/>
        <v>42979</v>
      </c>
      <c r="G31" s="8">
        <f ca="1"/>
        <v>42980</v>
      </c>
      <c r="H31" s="9">
        <f ca="1"/>
        <v>42981</v>
      </c>
      <c r="J31" s="4" t="s">
        <v>11</v>
      </c>
      <c r="K31" s="4">
        <v>1</v>
      </c>
    </row>
    <row r="32" spans="1:15" ht="56.25" customHeight="1" x14ac:dyDescent="0.3">
      <c r="B32" s="10"/>
      <c r="C32" s="10"/>
      <c r="D32" s="10"/>
      <c r="E32" s="10"/>
      <c r="F32" s="10" t="s">
        <v>3</v>
      </c>
      <c r="G32" s="10"/>
      <c r="H32" s="11"/>
    </row>
    <row r="33" spans="1:13" ht="16.5" customHeight="1" x14ac:dyDescent="0.3">
      <c r="B33" s="8">
        <f t="array" aca="1" ref="B33:H33" ca="1">Days+8+DATE(Calendar3Year,Calendar3MonthOption,1)-WEEKDAY(DATE(Calendar3Year,Calendar3MonthOption,1),WeekdayOption)</f>
        <v>42982</v>
      </c>
      <c r="C33" s="8">
        <f ca="1"/>
        <v>42983</v>
      </c>
      <c r="D33" s="8">
        <f ca="1"/>
        <v>42984</v>
      </c>
      <c r="E33" s="8">
        <f ca="1"/>
        <v>42985</v>
      </c>
      <c r="F33" s="8">
        <f ca="1"/>
        <v>42986</v>
      </c>
      <c r="G33" s="8">
        <f ca="1"/>
        <v>42987</v>
      </c>
      <c r="H33" s="9">
        <f ca="1"/>
        <v>42988</v>
      </c>
      <c r="J33" s="4" t="s">
        <v>11</v>
      </c>
      <c r="K33" s="4">
        <v>5</v>
      </c>
    </row>
    <row r="34" spans="1:13" ht="56.25" customHeight="1" x14ac:dyDescent="0.3">
      <c r="B34" s="10" t="s">
        <v>3</v>
      </c>
      <c r="C34" s="10" t="s">
        <v>4</v>
      </c>
      <c r="D34" s="10" t="s">
        <v>3</v>
      </c>
      <c r="E34" s="10" t="s">
        <v>4</v>
      </c>
      <c r="F34" s="10" t="s">
        <v>3</v>
      </c>
      <c r="G34" s="10"/>
      <c r="H34" s="11"/>
    </row>
    <row r="35" spans="1:13" ht="16.5" customHeight="1" x14ac:dyDescent="0.3">
      <c r="B35" s="8">
        <f t="array" aca="1" ref="B35:H35" ca="1">Days+15+DATE(Calendar3Year,Calendar3MonthOption,1)-WEEKDAY(DATE(Calendar3Year,Calendar3MonthOption,1),WeekdayOption)</f>
        <v>42989</v>
      </c>
      <c r="C35" s="8">
        <f ca="1"/>
        <v>42990</v>
      </c>
      <c r="D35" s="8">
        <f ca="1"/>
        <v>42991</v>
      </c>
      <c r="E35" s="8">
        <f ca="1"/>
        <v>42992</v>
      </c>
      <c r="F35" s="8">
        <f ca="1"/>
        <v>42993</v>
      </c>
      <c r="G35" s="8">
        <f ca="1"/>
        <v>42994</v>
      </c>
      <c r="H35" s="9">
        <f ca="1"/>
        <v>42995</v>
      </c>
      <c r="J35" s="4" t="s">
        <v>11</v>
      </c>
      <c r="K35" s="4">
        <v>5</v>
      </c>
    </row>
    <row r="36" spans="1:13" ht="56.25" customHeight="1" x14ac:dyDescent="0.3">
      <c r="B36" s="10" t="s">
        <v>3</v>
      </c>
      <c r="C36" s="10" t="s">
        <v>4</v>
      </c>
      <c r="D36" s="10" t="s">
        <v>3</v>
      </c>
      <c r="E36" s="10" t="s">
        <v>4</v>
      </c>
      <c r="F36" s="10" t="s">
        <v>3</v>
      </c>
      <c r="G36" s="10"/>
      <c r="H36" s="11"/>
    </row>
    <row r="37" spans="1:13" ht="16.5" customHeight="1" x14ac:dyDescent="0.3">
      <c r="B37" s="8">
        <f t="array" aca="1" ref="B37:H37" ca="1">Days+22+DATE(Calendar3Year,Calendar3MonthOption,1)-WEEKDAY(DATE(Calendar3Year,Calendar3MonthOption,1),WeekdayOption)</f>
        <v>42996</v>
      </c>
      <c r="C37" s="8">
        <f ca="1"/>
        <v>42997</v>
      </c>
      <c r="D37" s="8">
        <f ca="1"/>
        <v>42998</v>
      </c>
      <c r="E37" s="8">
        <f ca="1"/>
        <v>42999</v>
      </c>
      <c r="F37" s="8">
        <f ca="1"/>
        <v>43000</v>
      </c>
      <c r="G37" s="8">
        <f ca="1"/>
        <v>43001</v>
      </c>
      <c r="H37" s="9">
        <f ca="1"/>
        <v>43002</v>
      </c>
      <c r="J37" s="4" t="s">
        <v>11</v>
      </c>
      <c r="K37" s="4">
        <v>3</v>
      </c>
    </row>
    <row r="38" spans="1:13" ht="56.25" customHeight="1" x14ac:dyDescent="0.3">
      <c r="B38" s="10"/>
      <c r="C38" s="10"/>
      <c r="D38" s="10" t="s">
        <v>3</v>
      </c>
      <c r="E38" s="10" t="s">
        <v>4</v>
      </c>
      <c r="F38" s="10" t="s">
        <v>3</v>
      </c>
      <c r="G38" s="10"/>
      <c r="H38" s="11"/>
    </row>
    <row r="39" spans="1:13" ht="16.5" customHeight="1" x14ac:dyDescent="0.3">
      <c r="B39" s="8">
        <f t="array" aca="1" ref="B39:H39" ca="1">Days+29+DATE(Calendar3Year,Calendar3MonthOption,1)-WEEKDAY(DATE(Calendar3Year,Calendar3MonthOption,1),WeekdayOption)</f>
        <v>43003</v>
      </c>
      <c r="C39" s="8">
        <f ca="1"/>
        <v>43004</v>
      </c>
      <c r="D39" s="8">
        <f ca="1"/>
        <v>43005</v>
      </c>
      <c r="E39" s="8">
        <f ca="1"/>
        <v>43006</v>
      </c>
      <c r="F39" s="8">
        <f ca="1"/>
        <v>43007</v>
      </c>
      <c r="G39" s="8">
        <f ca="1"/>
        <v>43008</v>
      </c>
      <c r="H39" s="9">
        <f ca="1"/>
        <v>43009</v>
      </c>
      <c r="J39" s="4" t="s">
        <v>11</v>
      </c>
      <c r="K39" s="4">
        <v>5</v>
      </c>
    </row>
    <row r="40" spans="1:13" ht="57" customHeight="1" x14ac:dyDescent="0.3">
      <c r="B40" s="10" t="s">
        <v>3</v>
      </c>
      <c r="C40" s="10" t="s">
        <v>4</v>
      </c>
      <c r="D40" s="10" t="s">
        <v>3</v>
      </c>
      <c r="E40" s="10" t="s">
        <v>4</v>
      </c>
      <c r="F40" s="10" t="s">
        <v>3</v>
      </c>
      <c r="G40" s="10"/>
      <c r="H40" s="17"/>
    </row>
    <row r="41" spans="1:13" ht="16.5" customHeight="1" x14ac:dyDescent="0.3">
      <c r="B41" s="8">
        <f t="array" aca="1" ref="B41:C41" ca="1">Days+36+DATE(Calendar3Year,Calendar3MonthOption,1)-WEEKDAY(DATE(Calendar3Year,Calendar3MonthOption,1),WeekdayOption)</f>
        <v>43010</v>
      </c>
      <c r="C41" s="8">
        <f ca="1"/>
        <v>43011</v>
      </c>
      <c r="D41" s="18" t="s">
        <v>0</v>
      </c>
      <c r="E41" s="18"/>
      <c r="F41" s="18"/>
      <c r="G41" s="18"/>
      <c r="H41" s="18"/>
      <c r="J41" s="4" t="s">
        <v>12</v>
      </c>
      <c r="K41" s="4">
        <f>SUM(K31:K40)</f>
        <v>19</v>
      </c>
    </row>
    <row r="42" spans="1:13" ht="63.75" customHeight="1" x14ac:dyDescent="0.3">
      <c r="B42" s="10"/>
      <c r="C42" s="10"/>
      <c r="D42" s="13"/>
      <c r="E42" s="13"/>
      <c r="F42" s="13"/>
      <c r="G42" s="13"/>
      <c r="H42" s="13"/>
      <c r="J42" s="14" t="s">
        <v>14</v>
      </c>
      <c r="K42" s="15">
        <f>K41*15000</f>
        <v>285000</v>
      </c>
      <c r="L42" s="15"/>
      <c r="M42" s="15"/>
    </row>
    <row r="43" spans="1:13" ht="54" customHeight="1" x14ac:dyDescent="0.9">
      <c r="A43" s="1"/>
      <c r="B43" s="2">
        <f ca="1">YEAR(DATE(Calendar3Year,Calendar3MonthOption+1,1))</f>
        <v>2017</v>
      </c>
      <c r="C43" s="3" t="str">
        <f ca="1">TEXT(DATE(Calendar3Year,Calendar3MonthOption+1,1),"mmmm")</f>
        <v>October</v>
      </c>
      <c r="D43" s="16"/>
      <c r="E43" s="16"/>
      <c r="F43" s="16"/>
      <c r="G43" s="16"/>
      <c r="H43" s="1"/>
    </row>
    <row r="44" spans="1:13" ht="14.25" customHeight="1" x14ac:dyDescent="0.3">
      <c r="A44" s="5"/>
      <c r="B44" s="6" t="str">
        <f ca="1">UPPER(TEXT(B45,"dddd"))</f>
        <v>MONDAY</v>
      </c>
      <c r="C44" s="7" t="str">
        <f t="shared" ref="C44" ca="1" si="13">UPPER(TEXT(C45,"dddd"))</f>
        <v>TUESDAY</v>
      </c>
      <c r="D44" s="6" t="str">
        <f t="shared" ref="D44" ca="1" si="14">UPPER(TEXT(D45,"dddd"))</f>
        <v>WEDNESDAY</v>
      </c>
      <c r="E44" s="7" t="str">
        <f t="shared" ref="E44" ca="1" si="15">UPPER(TEXT(E45,"dddd"))</f>
        <v>THURSDAY</v>
      </c>
      <c r="F44" s="6" t="str">
        <f t="shared" ref="F44" ca="1" si="16">UPPER(TEXT(F45,"dddd"))</f>
        <v>FRIDAY</v>
      </c>
      <c r="G44" s="7" t="str">
        <f t="shared" ref="G44" ca="1" si="17">UPPER(TEXT(G45,"dddd"))</f>
        <v>SATURDAY</v>
      </c>
      <c r="H44" s="6" t="str">
        <f t="shared" ref="H44" ca="1" si="18">UPPER(TEXT(H45,"dddd"))</f>
        <v>SUNDAY</v>
      </c>
    </row>
    <row r="45" spans="1:13" ht="16.5" customHeight="1" x14ac:dyDescent="0.3">
      <c r="B45" s="8">
        <f t="array" aca="1" ref="B45:H45" ca="1">Days+1+DATE(Calendar4Year,Calendar4MonthOption,1)-WEEKDAY(DATE(Calendar4Year,Calendar4MonthOption,1),WeekdayOption)</f>
        <v>43003</v>
      </c>
      <c r="C45" s="8">
        <f ca="1"/>
        <v>43004</v>
      </c>
      <c r="D45" s="8">
        <f ca="1"/>
        <v>43005</v>
      </c>
      <c r="E45" s="8">
        <f ca="1"/>
        <v>43006</v>
      </c>
      <c r="F45" s="8">
        <f ca="1"/>
        <v>43007</v>
      </c>
      <c r="G45" s="8">
        <f ca="1"/>
        <v>43008</v>
      </c>
      <c r="H45" s="9">
        <f ca="1"/>
        <v>43009</v>
      </c>
    </row>
    <row r="46" spans="1:13" ht="56.25" customHeight="1" x14ac:dyDescent="0.3">
      <c r="B46" s="10"/>
      <c r="C46" s="10"/>
      <c r="D46" s="10"/>
      <c r="E46" s="10"/>
      <c r="F46" s="10"/>
      <c r="G46" s="10"/>
      <c r="H46" s="11"/>
    </row>
    <row r="47" spans="1:13" ht="16.5" customHeight="1" x14ac:dyDescent="0.3">
      <c r="B47" s="8">
        <f t="array" aca="1" ref="B47:H47" ca="1">Days+8+DATE(Calendar4Year,Calendar4MonthOption,1)-WEEKDAY(DATE(Calendar4Year,Calendar4MonthOption,1),WeekdayOption)</f>
        <v>43010</v>
      </c>
      <c r="C47" s="8">
        <f ca="1"/>
        <v>43011</v>
      </c>
      <c r="D47" s="8">
        <f ca="1"/>
        <v>43012</v>
      </c>
      <c r="E47" s="8">
        <f ca="1"/>
        <v>43013</v>
      </c>
      <c r="F47" s="8">
        <f ca="1"/>
        <v>43014</v>
      </c>
      <c r="G47" s="8">
        <f ca="1"/>
        <v>43015</v>
      </c>
      <c r="H47" s="9">
        <f ca="1"/>
        <v>43016</v>
      </c>
    </row>
    <row r="48" spans="1:13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8">
        <f t="array" aca="1" ref="B49:H49" ca="1">Days+15+DATE(Calendar4Year,Calendar4MonthOption,1)-WEEKDAY(DATE(Calendar4Year,Calendar4MonthOption,1),WeekdayOption)</f>
        <v>43017</v>
      </c>
      <c r="C49" s="8">
        <f ca="1"/>
        <v>43018</v>
      </c>
      <c r="D49" s="8">
        <f ca="1"/>
        <v>43019</v>
      </c>
      <c r="E49" s="8">
        <f ca="1"/>
        <v>43020</v>
      </c>
      <c r="F49" s="8">
        <f ca="1"/>
        <v>43021</v>
      </c>
      <c r="G49" s="8">
        <f ca="1"/>
        <v>43022</v>
      </c>
      <c r="H49" s="9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8">
        <f t="array" aca="1" ref="B51:H51" ca="1">Days+22+DATE(Calendar4Year,Calendar4MonthOption,1)-WEEKDAY(DATE(Calendar4Year,Calendar4MonthOption,1),WeekdayOption)</f>
        <v>43024</v>
      </c>
      <c r="C51" s="8">
        <f ca="1"/>
        <v>43025</v>
      </c>
      <c r="D51" s="8">
        <f ca="1"/>
        <v>43026</v>
      </c>
      <c r="E51" s="8">
        <f ca="1"/>
        <v>43027</v>
      </c>
      <c r="F51" s="8">
        <f ca="1"/>
        <v>43028</v>
      </c>
      <c r="G51" s="8">
        <f ca="1"/>
        <v>43029</v>
      </c>
      <c r="H51" s="9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8">
        <f t="array" aca="1" ref="B53:H53" ca="1">Days+29+DATE(Calendar4Year,Calendar4MonthOption,1)-WEEKDAY(DATE(Calendar4Year,Calendar4MonthOption,1),WeekdayOption)</f>
        <v>43031</v>
      </c>
      <c r="C53" s="8">
        <f ca="1"/>
        <v>43032</v>
      </c>
      <c r="D53" s="8">
        <f ca="1"/>
        <v>43033</v>
      </c>
      <c r="E53" s="8">
        <f ca="1"/>
        <v>43034</v>
      </c>
      <c r="F53" s="8">
        <f ca="1"/>
        <v>43035</v>
      </c>
      <c r="G53" s="8">
        <f ca="1"/>
        <v>43036</v>
      </c>
      <c r="H53" s="9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7"/>
    </row>
    <row r="55" spans="1:8" ht="16.5" customHeight="1" x14ac:dyDescent="0.3">
      <c r="B55" s="8">
        <f t="array" aca="1" ref="B55:C55" ca="1">Days+36+DATE(Calendar4Year,Calendar4MonthOption,1)-WEEKDAY(DATE(Calendar4Year,Calendar4MonthOption,1),WeekdayOption)</f>
        <v>43038</v>
      </c>
      <c r="C55" s="8">
        <f ca="1"/>
        <v>43039</v>
      </c>
      <c r="D55" s="19" t="s">
        <v>0</v>
      </c>
      <c r="E55" s="19"/>
      <c r="F55" s="19"/>
      <c r="G55" s="19"/>
      <c r="H55" s="19"/>
    </row>
    <row r="56" spans="1:8" ht="63.75" customHeight="1" x14ac:dyDescent="0.3">
      <c r="B56" s="10"/>
      <c r="C56" s="10"/>
      <c r="D56" s="13"/>
      <c r="E56" s="13"/>
      <c r="F56" s="13"/>
      <c r="G56" s="13"/>
      <c r="H56" s="13"/>
    </row>
    <row r="57" spans="1:8" ht="54" customHeight="1" x14ac:dyDescent="0.9">
      <c r="A57" s="1"/>
      <c r="B57" s="2">
        <f ca="1">YEAR(DATE(Calendar4Year,Calendar4MonthOption+1,1))</f>
        <v>2017</v>
      </c>
      <c r="C57" s="3" t="str">
        <f ca="1">TEXT(DATE(Calendar4Year,Calendar4MonthOption+1,1),"mmmm")</f>
        <v>November</v>
      </c>
      <c r="D57" s="16"/>
      <c r="E57" s="16"/>
      <c r="F57" s="16"/>
      <c r="G57" s="16"/>
      <c r="H57" s="1"/>
    </row>
    <row r="58" spans="1:8" ht="14.25" customHeight="1" x14ac:dyDescent="0.3">
      <c r="A58" s="5"/>
      <c r="B58" s="6" t="str">
        <f ca="1">UPPER(TEXT(B59,"dddd"))</f>
        <v>MONDAY</v>
      </c>
      <c r="C58" s="7" t="str">
        <f t="shared" ref="C58" ca="1" si="19">UPPER(TEXT(C59,"dddd"))</f>
        <v>TUESDAY</v>
      </c>
      <c r="D58" s="6" t="str">
        <f t="shared" ref="D58" ca="1" si="20">UPPER(TEXT(D59,"dddd"))</f>
        <v>WEDNESDAY</v>
      </c>
      <c r="E58" s="7" t="str">
        <f t="shared" ref="E58" ca="1" si="21">UPPER(TEXT(E59,"dddd"))</f>
        <v>THURSDAY</v>
      </c>
      <c r="F58" s="6" t="str">
        <f t="shared" ref="F58" ca="1" si="22">UPPER(TEXT(F59,"dddd"))</f>
        <v>FRIDAY</v>
      </c>
      <c r="G58" s="7" t="str">
        <f t="shared" ref="G58" ca="1" si="23">UPPER(TEXT(G59,"dddd"))</f>
        <v>SATURDAY</v>
      </c>
      <c r="H58" s="6" t="str">
        <f t="shared" ref="H58" ca="1" si="24">UPPER(TEXT(H59,"dddd"))</f>
        <v>SUNDAY</v>
      </c>
    </row>
    <row r="59" spans="1:8" ht="16.5" customHeight="1" x14ac:dyDescent="0.3">
      <c r="B59" s="8">
        <f t="array" aca="1" ref="B59:H59" ca="1">Days+1+DATE(Calendar5Year,Calendar5MonthOption,1)-WEEKDAY(DATE(Calendar5Year,Calendar5MonthOption,1),WeekdayOption)</f>
        <v>43038</v>
      </c>
      <c r="C59" s="8">
        <f ca="1"/>
        <v>43039</v>
      </c>
      <c r="D59" s="8">
        <f ca="1"/>
        <v>43040</v>
      </c>
      <c r="E59" s="8">
        <f ca="1"/>
        <v>43041</v>
      </c>
      <c r="F59" s="8">
        <f ca="1"/>
        <v>43042</v>
      </c>
      <c r="G59" s="8">
        <f ca="1"/>
        <v>43043</v>
      </c>
      <c r="H59" s="9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8">
        <f t="array" aca="1" ref="B61:H61" ca="1">Days+8+DATE(Calendar5Year,Calendar5MonthOption,1)-WEEKDAY(DATE(Calendar5Year,Calendar5MonthOption,1),WeekdayOption)</f>
        <v>43045</v>
      </c>
      <c r="C61" s="8">
        <f ca="1"/>
        <v>43046</v>
      </c>
      <c r="D61" s="8">
        <f ca="1"/>
        <v>43047</v>
      </c>
      <c r="E61" s="8">
        <f ca="1"/>
        <v>43048</v>
      </c>
      <c r="F61" s="8">
        <f ca="1"/>
        <v>43049</v>
      </c>
      <c r="G61" s="8">
        <f ca="1"/>
        <v>43050</v>
      </c>
      <c r="H61" s="9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8">
        <f t="array" aca="1" ref="B63:H63" ca="1">Days+15+DATE(Calendar5Year,Calendar5MonthOption,1)-WEEKDAY(DATE(Calendar5Year,Calendar5MonthOption,1),WeekdayOption)</f>
        <v>43052</v>
      </c>
      <c r="C63" s="8">
        <f ca="1"/>
        <v>43053</v>
      </c>
      <c r="D63" s="8">
        <f ca="1"/>
        <v>43054</v>
      </c>
      <c r="E63" s="8">
        <f ca="1"/>
        <v>43055</v>
      </c>
      <c r="F63" s="8">
        <f ca="1"/>
        <v>43056</v>
      </c>
      <c r="G63" s="8">
        <f ca="1"/>
        <v>43057</v>
      </c>
      <c r="H63" s="9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8">
        <f t="array" aca="1" ref="B65:H65" ca="1">Days+22+DATE(Calendar5Year,Calendar5MonthOption,1)-WEEKDAY(DATE(Calendar5Year,Calendar5MonthOption,1),WeekdayOption)</f>
        <v>43059</v>
      </c>
      <c r="C65" s="8">
        <f ca="1"/>
        <v>43060</v>
      </c>
      <c r="D65" s="8">
        <f ca="1"/>
        <v>43061</v>
      </c>
      <c r="E65" s="8">
        <f ca="1"/>
        <v>43062</v>
      </c>
      <c r="F65" s="8">
        <f ca="1"/>
        <v>43063</v>
      </c>
      <c r="G65" s="8">
        <f ca="1"/>
        <v>43064</v>
      </c>
      <c r="H65" s="9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8">
        <f t="array" aca="1" ref="B67:H67" ca="1">Days+29+DATE(Calendar5Year,Calendar5MonthOption,1)-WEEKDAY(DATE(Calendar5Year,Calendar5MonthOption,1),WeekdayOption)</f>
        <v>43066</v>
      </c>
      <c r="C67" s="8">
        <f ca="1"/>
        <v>43067</v>
      </c>
      <c r="D67" s="8">
        <f ca="1"/>
        <v>43068</v>
      </c>
      <c r="E67" s="8">
        <f ca="1"/>
        <v>43069</v>
      </c>
      <c r="F67" s="8">
        <f ca="1"/>
        <v>43070</v>
      </c>
      <c r="G67" s="8">
        <f ca="1"/>
        <v>43071</v>
      </c>
      <c r="H67" s="9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7"/>
    </row>
    <row r="69" spans="1:8" ht="16.5" customHeight="1" x14ac:dyDescent="0.3">
      <c r="B69" s="8">
        <f t="array" aca="1" ref="B69:C69" ca="1">Days+36+DATE(Calendar5Year,Calendar5MonthOption,1)-WEEKDAY(DATE(Calendar5Year,Calendar5MonthOption,1),WeekdayOption)</f>
        <v>43073</v>
      </c>
      <c r="C69" s="8">
        <f ca="1"/>
        <v>43074</v>
      </c>
      <c r="D69" s="19" t="s">
        <v>0</v>
      </c>
      <c r="E69" s="19"/>
      <c r="F69" s="19"/>
      <c r="G69" s="19"/>
      <c r="H69" s="19"/>
    </row>
    <row r="70" spans="1:8" ht="63.75" customHeight="1" x14ac:dyDescent="0.3">
      <c r="B70" s="10"/>
      <c r="C70" s="10"/>
      <c r="D70" s="13"/>
      <c r="E70" s="13"/>
      <c r="F70" s="13"/>
      <c r="G70" s="13"/>
      <c r="H70" s="13"/>
    </row>
    <row r="71" spans="1:8" ht="54" customHeight="1" x14ac:dyDescent="0.9">
      <c r="A71" s="1"/>
      <c r="B71" s="2">
        <f ca="1">YEAR(DATE(Calendar5Year,Calendar5MonthOption+1,1))</f>
        <v>2017</v>
      </c>
      <c r="C71" s="3" t="str">
        <f ca="1">TEXT(DATE(Calendar5Year,Calendar5MonthOption+1,1),"mmmm")</f>
        <v>December</v>
      </c>
      <c r="D71" s="16"/>
      <c r="E71" s="16"/>
      <c r="F71" s="16"/>
      <c r="G71" s="16"/>
      <c r="H71" s="1"/>
    </row>
    <row r="72" spans="1:8" ht="14.25" customHeight="1" x14ac:dyDescent="0.3">
      <c r="A72" s="5"/>
      <c r="B72" s="6" t="str">
        <f ca="1">UPPER(TEXT(B73,"dddd"))</f>
        <v>MONDAY</v>
      </c>
      <c r="C72" s="7" t="str">
        <f t="shared" ref="C72" ca="1" si="25">UPPER(TEXT(C73,"dddd"))</f>
        <v>TUESDAY</v>
      </c>
      <c r="D72" s="6" t="str">
        <f t="shared" ref="D72" ca="1" si="26">UPPER(TEXT(D73,"dddd"))</f>
        <v>WEDNESDAY</v>
      </c>
      <c r="E72" s="7" t="str">
        <f t="shared" ref="E72" ca="1" si="27">UPPER(TEXT(E73,"dddd"))</f>
        <v>THURSDAY</v>
      </c>
      <c r="F72" s="6" t="str">
        <f t="shared" ref="F72" ca="1" si="28">UPPER(TEXT(F73,"dddd"))</f>
        <v>FRIDAY</v>
      </c>
      <c r="G72" s="7" t="str">
        <f t="shared" ref="G72" ca="1" si="29">UPPER(TEXT(G73,"dddd"))</f>
        <v>SATURDAY</v>
      </c>
      <c r="H72" s="6" t="str">
        <f t="shared" ref="H72" ca="1" si="30">UPPER(TEXT(H73,"dddd"))</f>
        <v>SUNDAY</v>
      </c>
    </row>
    <row r="73" spans="1:8" ht="16.5" customHeight="1" x14ac:dyDescent="0.3">
      <c r="B73" s="8">
        <f t="array" aca="1" ref="B73:H73" ca="1">Days+1+DATE(Calendar6Year,Calendar6MonthOption,1)-WEEKDAY(DATE(Calendar6Year,Calendar6MonthOption,1),WeekdayOption)</f>
        <v>43066</v>
      </c>
      <c r="C73" s="8">
        <f ca="1"/>
        <v>43067</v>
      </c>
      <c r="D73" s="8">
        <f ca="1"/>
        <v>43068</v>
      </c>
      <c r="E73" s="8">
        <f ca="1"/>
        <v>43069</v>
      </c>
      <c r="F73" s="8">
        <f ca="1"/>
        <v>43070</v>
      </c>
      <c r="G73" s="8">
        <f ca="1"/>
        <v>43071</v>
      </c>
      <c r="H73" s="9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8">
        <f t="array" aca="1" ref="B75:H75" ca="1">Days+8+DATE(Calendar6Year,Calendar6MonthOption,1)-WEEKDAY(DATE(Calendar6Year,Calendar6MonthOption,1),WeekdayOption)</f>
        <v>43073</v>
      </c>
      <c r="C75" s="8">
        <f ca="1"/>
        <v>43074</v>
      </c>
      <c r="D75" s="8">
        <f ca="1"/>
        <v>43075</v>
      </c>
      <c r="E75" s="8">
        <f ca="1"/>
        <v>43076</v>
      </c>
      <c r="F75" s="8">
        <f ca="1"/>
        <v>43077</v>
      </c>
      <c r="G75" s="8">
        <f ca="1"/>
        <v>43078</v>
      </c>
      <c r="H75" s="9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8">
        <f t="array" aca="1" ref="B77:H77" ca="1">Days+15+DATE(Calendar6Year,Calendar6MonthOption,1)-WEEKDAY(DATE(Calendar6Year,Calendar6MonthOption,1),WeekdayOption)</f>
        <v>43080</v>
      </c>
      <c r="C77" s="8">
        <f ca="1"/>
        <v>43081</v>
      </c>
      <c r="D77" s="8">
        <f ca="1"/>
        <v>43082</v>
      </c>
      <c r="E77" s="8">
        <f ca="1"/>
        <v>43083</v>
      </c>
      <c r="F77" s="8">
        <f ca="1"/>
        <v>43084</v>
      </c>
      <c r="G77" s="8">
        <f ca="1"/>
        <v>43085</v>
      </c>
      <c r="H77" s="9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8">
        <f t="array" aca="1" ref="B79:H79" ca="1">Days+22+DATE(Calendar6Year,Calendar6MonthOption,1)-WEEKDAY(DATE(Calendar6Year,Calendar6MonthOption,1),WeekdayOption)</f>
        <v>43087</v>
      </c>
      <c r="C79" s="8">
        <f ca="1"/>
        <v>43088</v>
      </c>
      <c r="D79" s="8">
        <f ca="1"/>
        <v>43089</v>
      </c>
      <c r="E79" s="8">
        <f ca="1"/>
        <v>43090</v>
      </c>
      <c r="F79" s="8">
        <f ca="1"/>
        <v>43091</v>
      </c>
      <c r="G79" s="8">
        <f ca="1"/>
        <v>43092</v>
      </c>
      <c r="H79" s="9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8">
        <f t="array" aca="1" ref="B81:H81" ca="1">Days+29+DATE(Calendar6Year,Calendar6MonthOption,1)-WEEKDAY(DATE(Calendar6Year,Calendar6MonthOption,1),WeekdayOption)</f>
        <v>43094</v>
      </c>
      <c r="C81" s="8">
        <f ca="1"/>
        <v>43095</v>
      </c>
      <c r="D81" s="8">
        <f ca="1"/>
        <v>43096</v>
      </c>
      <c r="E81" s="8">
        <f ca="1"/>
        <v>43097</v>
      </c>
      <c r="F81" s="8">
        <f ca="1"/>
        <v>43098</v>
      </c>
      <c r="G81" s="8">
        <f ca="1"/>
        <v>43099</v>
      </c>
      <c r="H81" s="9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7"/>
    </row>
    <row r="83" spans="1:8" ht="16.5" customHeight="1" x14ac:dyDescent="0.3">
      <c r="B83" s="8">
        <f t="array" aca="1" ref="B83:C83" ca="1">Days+36+DATE(Calendar6Year,Calendar6MonthOption,1)-WEEKDAY(DATE(Calendar6Year,Calendar6MonthOption,1),WeekdayOption)</f>
        <v>43101</v>
      </c>
      <c r="C83" s="8">
        <f ca="1"/>
        <v>43102</v>
      </c>
      <c r="D83" s="19" t="s">
        <v>0</v>
      </c>
      <c r="E83" s="19"/>
      <c r="F83" s="19"/>
      <c r="G83" s="19"/>
      <c r="H83" s="19"/>
    </row>
    <row r="84" spans="1:8" ht="63.75" customHeight="1" x14ac:dyDescent="0.3">
      <c r="B84" s="10"/>
      <c r="C84" s="10"/>
      <c r="D84" s="13"/>
      <c r="E84" s="13"/>
      <c r="F84" s="13"/>
      <c r="G84" s="13"/>
      <c r="H84" s="13"/>
    </row>
    <row r="85" spans="1:8" ht="54" customHeight="1" x14ac:dyDescent="0.9">
      <c r="A85" s="1"/>
      <c r="B85" s="2">
        <f ca="1">YEAR(DATE(Calendar6Year,Calendar6MonthOption+1,1))</f>
        <v>2018</v>
      </c>
      <c r="C85" s="3" t="str">
        <f ca="1">TEXT(DATE(Calendar6Year,Calendar6MonthOption+1,1),"mmmm")</f>
        <v>January</v>
      </c>
      <c r="D85" s="16"/>
      <c r="E85" s="16"/>
      <c r="F85" s="16"/>
      <c r="G85" s="16"/>
      <c r="H85" s="1"/>
    </row>
    <row r="86" spans="1:8" ht="14.25" customHeight="1" x14ac:dyDescent="0.3">
      <c r="A86" s="5"/>
      <c r="B86" s="6" t="str">
        <f ca="1">UPPER(TEXT(B87,"dddd"))</f>
        <v>MONDAY</v>
      </c>
      <c r="C86" s="7" t="str">
        <f t="shared" ref="C86" ca="1" si="31">UPPER(TEXT(C87,"dddd"))</f>
        <v>TUESDAY</v>
      </c>
      <c r="D86" s="6" t="str">
        <f t="shared" ref="D86" ca="1" si="32">UPPER(TEXT(D87,"dddd"))</f>
        <v>WEDNESDAY</v>
      </c>
      <c r="E86" s="7" t="str">
        <f t="shared" ref="E86" ca="1" si="33">UPPER(TEXT(E87,"dddd"))</f>
        <v>THURSDAY</v>
      </c>
      <c r="F86" s="6" t="str">
        <f t="shared" ref="F86" ca="1" si="34">UPPER(TEXT(F87,"dddd"))</f>
        <v>FRIDAY</v>
      </c>
      <c r="G86" s="7" t="str">
        <f t="shared" ref="G86" ca="1" si="35">UPPER(TEXT(G87,"dddd"))</f>
        <v>SATURDAY</v>
      </c>
      <c r="H86" s="6" t="str">
        <f t="shared" ref="H86" ca="1" si="36">UPPER(TEXT(H87,"dddd"))</f>
        <v>SUNDAY</v>
      </c>
    </row>
    <row r="87" spans="1:8" ht="16.5" customHeight="1" x14ac:dyDescent="0.3">
      <c r="B87" s="8">
        <f t="array" aca="1" ref="B87:H87" ca="1">Days+1+DATE(Calendar7Year,Calendar7MonthOption,1)-WEEKDAY(DATE(Calendar7Year,Calendar7MonthOption,1),WeekdayOption)</f>
        <v>43101</v>
      </c>
      <c r="C87" s="8">
        <f ca="1"/>
        <v>43102</v>
      </c>
      <c r="D87" s="8">
        <f ca="1"/>
        <v>43103</v>
      </c>
      <c r="E87" s="8">
        <f ca="1"/>
        <v>43104</v>
      </c>
      <c r="F87" s="8">
        <f ca="1"/>
        <v>43105</v>
      </c>
      <c r="G87" s="8">
        <f ca="1"/>
        <v>43106</v>
      </c>
      <c r="H87" s="9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8">
        <f t="array" aca="1" ref="B89:H89" ca="1">Days+8+DATE(Calendar7Year,Calendar7MonthOption,1)-WEEKDAY(DATE(Calendar7Year,Calendar7MonthOption,1),WeekdayOption)</f>
        <v>43108</v>
      </c>
      <c r="C89" s="8">
        <f ca="1"/>
        <v>43109</v>
      </c>
      <c r="D89" s="8">
        <f ca="1"/>
        <v>43110</v>
      </c>
      <c r="E89" s="8">
        <f ca="1"/>
        <v>43111</v>
      </c>
      <c r="F89" s="8">
        <f ca="1"/>
        <v>43112</v>
      </c>
      <c r="G89" s="8">
        <f ca="1"/>
        <v>43113</v>
      </c>
      <c r="H89" s="9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8">
        <f t="array" aca="1" ref="B91:H91" ca="1">Days+15+DATE(Calendar7Year,Calendar7MonthOption,1)-WEEKDAY(DATE(Calendar7Year,Calendar7MonthOption,1),WeekdayOption)</f>
        <v>43115</v>
      </c>
      <c r="C91" s="8">
        <f ca="1"/>
        <v>43116</v>
      </c>
      <c r="D91" s="8">
        <f ca="1"/>
        <v>43117</v>
      </c>
      <c r="E91" s="8">
        <f ca="1"/>
        <v>43118</v>
      </c>
      <c r="F91" s="8">
        <f ca="1"/>
        <v>43119</v>
      </c>
      <c r="G91" s="8">
        <f ca="1"/>
        <v>43120</v>
      </c>
      <c r="H91" s="9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8">
        <f t="array" aca="1" ref="B93:H93" ca="1">Days+22+DATE(Calendar7Year,Calendar7MonthOption,1)-WEEKDAY(DATE(Calendar7Year,Calendar7MonthOption,1),WeekdayOption)</f>
        <v>43122</v>
      </c>
      <c r="C93" s="8">
        <f ca="1"/>
        <v>43123</v>
      </c>
      <c r="D93" s="8">
        <f ca="1"/>
        <v>43124</v>
      </c>
      <c r="E93" s="8">
        <f ca="1"/>
        <v>43125</v>
      </c>
      <c r="F93" s="8">
        <f ca="1"/>
        <v>43126</v>
      </c>
      <c r="G93" s="8">
        <f ca="1"/>
        <v>43127</v>
      </c>
      <c r="H93" s="9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8">
        <f t="array" aca="1" ref="B95:H95" ca="1">Days+29+DATE(Calendar7Year,Calendar7MonthOption,1)-WEEKDAY(DATE(Calendar7Year,Calendar7MonthOption,1),WeekdayOption)</f>
        <v>43129</v>
      </c>
      <c r="C95" s="8">
        <f ca="1"/>
        <v>43130</v>
      </c>
      <c r="D95" s="8">
        <f ca="1"/>
        <v>43131</v>
      </c>
      <c r="E95" s="8">
        <f ca="1"/>
        <v>43132</v>
      </c>
      <c r="F95" s="8">
        <f ca="1"/>
        <v>43133</v>
      </c>
      <c r="G95" s="8">
        <f ca="1"/>
        <v>43134</v>
      </c>
      <c r="H95" s="9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7"/>
    </row>
    <row r="97" spans="1:8" ht="16.5" customHeight="1" x14ac:dyDescent="0.3">
      <c r="B97" s="8">
        <f t="array" aca="1" ref="B97:C97" ca="1">Days+36+DATE(Calendar7Year,Calendar7MonthOption,1)-WEEKDAY(DATE(Calendar7Year,Calendar7MonthOption,1),WeekdayOption)</f>
        <v>43136</v>
      </c>
      <c r="C97" s="8">
        <f ca="1"/>
        <v>43137</v>
      </c>
      <c r="D97" s="19" t="s">
        <v>0</v>
      </c>
      <c r="E97" s="19"/>
      <c r="F97" s="19"/>
      <c r="G97" s="19"/>
      <c r="H97" s="19"/>
    </row>
    <row r="98" spans="1:8" ht="63.75" customHeight="1" x14ac:dyDescent="0.3">
      <c r="B98" s="10"/>
      <c r="C98" s="10"/>
      <c r="D98" s="13"/>
      <c r="E98" s="13"/>
      <c r="F98" s="13"/>
      <c r="G98" s="13"/>
      <c r="H98" s="13"/>
    </row>
    <row r="99" spans="1:8" ht="54" customHeight="1" x14ac:dyDescent="0.9">
      <c r="A99" s="1"/>
      <c r="B99" s="2">
        <f ca="1">YEAR(DATE(Calendar7Year,Calendar7MonthOption+1,1))</f>
        <v>2018</v>
      </c>
      <c r="C99" s="3" t="str">
        <f ca="1">TEXT(DATE(Calendar7Year,Calendar7MonthOption+1,1),"mmmm")</f>
        <v>February</v>
      </c>
      <c r="D99" s="16"/>
      <c r="E99" s="16"/>
      <c r="F99" s="16"/>
      <c r="G99" s="16"/>
      <c r="H99" s="1"/>
    </row>
    <row r="100" spans="1:8" ht="14.25" customHeight="1" x14ac:dyDescent="0.3">
      <c r="A100" s="5"/>
      <c r="B100" s="6" t="str">
        <f ca="1">UPPER(TEXT(B101,"dddd"))</f>
        <v>MONDAY</v>
      </c>
      <c r="C100" s="7" t="str">
        <f t="shared" ref="C100" ca="1" si="37">UPPER(TEXT(C101,"dddd"))</f>
        <v>TUESDAY</v>
      </c>
      <c r="D100" s="6" t="str">
        <f t="shared" ref="D100" ca="1" si="38">UPPER(TEXT(D101,"dddd"))</f>
        <v>WEDNESDAY</v>
      </c>
      <c r="E100" s="7" t="str">
        <f t="shared" ref="E100" ca="1" si="39">UPPER(TEXT(E101,"dddd"))</f>
        <v>THURSDAY</v>
      </c>
      <c r="F100" s="6" t="str">
        <f t="shared" ref="F100" ca="1" si="40">UPPER(TEXT(F101,"dddd"))</f>
        <v>FRIDAY</v>
      </c>
      <c r="G100" s="7" t="str">
        <f t="shared" ref="G100" ca="1" si="41">UPPER(TEXT(G101,"dddd"))</f>
        <v>SATURDAY</v>
      </c>
      <c r="H100" s="6" t="str">
        <f t="shared" ref="H100" ca="1" si="42">UPPER(TEXT(H101,"dddd"))</f>
        <v>SUNDAY</v>
      </c>
    </row>
    <row r="101" spans="1:8" ht="16.5" customHeight="1" x14ac:dyDescent="0.3">
      <c r="B101" s="8">
        <f t="array" aca="1" ref="B101:H101" ca="1">Days+1+DATE(Calendar8Year,Calendar8MonthOption,1)-WEEKDAY(DATE(Calendar8Year,Calendar8MonthOption,1),WeekdayOption)</f>
        <v>43129</v>
      </c>
      <c r="C101" s="8">
        <f ca="1"/>
        <v>43130</v>
      </c>
      <c r="D101" s="8">
        <f ca="1"/>
        <v>43131</v>
      </c>
      <c r="E101" s="8">
        <f ca="1"/>
        <v>43132</v>
      </c>
      <c r="F101" s="8">
        <f ca="1"/>
        <v>43133</v>
      </c>
      <c r="G101" s="8">
        <f ca="1"/>
        <v>43134</v>
      </c>
      <c r="H101" s="9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8">
        <f t="array" aca="1" ref="B103:H103" ca="1">Days+8+DATE(Calendar8Year,Calendar8MonthOption,1)-WEEKDAY(DATE(Calendar8Year,Calendar8MonthOption,1),WeekdayOption)</f>
        <v>43136</v>
      </c>
      <c r="C103" s="8">
        <f ca="1"/>
        <v>43137</v>
      </c>
      <c r="D103" s="8">
        <f ca="1"/>
        <v>43138</v>
      </c>
      <c r="E103" s="8">
        <f ca="1"/>
        <v>43139</v>
      </c>
      <c r="F103" s="8">
        <f ca="1"/>
        <v>43140</v>
      </c>
      <c r="G103" s="8">
        <f ca="1"/>
        <v>43141</v>
      </c>
      <c r="H103" s="9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8">
        <f t="array" aca="1" ref="B105:H105" ca="1">Days+15+DATE(Calendar8Year,Calendar8MonthOption,1)-WEEKDAY(DATE(Calendar8Year,Calendar8MonthOption,1),WeekdayOption)</f>
        <v>43143</v>
      </c>
      <c r="C105" s="8">
        <f ca="1"/>
        <v>43144</v>
      </c>
      <c r="D105" s="8">
        <f ca="1"/>
        <v>43145</v>
      </c>
      <c r="E105" s="8">
        <f ca="1"/>
        <v>43146</v>
      </c>
      <c r="F105" s="8">
        <f ca="1"/>
        <v>43147</v>
      </c>
      <c r="G105" s="8">
        <f ca="1"/>
        <v>43148</v>
      </c>
      <c r="H105" s="9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8">
        <f t="array" aca="1" ref="B107:H107" ca="1">Days+22+DATE(Calendar8Year,Calendar8MonthOption,1)-WEEKDAY(DATE(Calendar8Year,Calendar8MonthOption,1),WeekdayOption)</f>
        <v>43150</v>
      </c>
      <c r="C107" s="8">
        <f ca="1"/>
        <v>43151</v>
      </c>
      <c r="D107" s="8">
        <f ca="1"/>
        <v>43152</v>
      </c>
      <c r="E107" s="8">
        <f ca="1"/>
        <v>43153</v>
      </c>
      <c r="F107" s="8">
        <f ca="1"/>
        <v>43154</v>
      </c>
      <c r="G107" s="8">
        <f ca="1"/>
        <v>43155</v>
      </c>
      <c r="H107" s="9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8">
        <f t="array" aca="1" ref="B109:H109" ca="1">Days+29+DATE(Calendar8Year,Calendar8MonthOption,1)-WEEKDAY(DATE(Calendar8Year,Calendar8MonthOption,1),WeekdayOption)</f>
        <v>43157</v>
      </c>
      <c r="C109" s="8">
        <f ca="1"/>
        <v>43158</v>
      </c>
      <c r="D109" s="8">
        <f ca="1"/>
        <v>43159</v>
      </c>
      <c r="E109" s="8">
        <f ca="1"/>
        <v>43160</v>
      </c>
      <c r="F109" s="8">
        <f ca="1"/>
        <v>43161</v>
      </c>
      <c r="G109" s="8">
        <f ca="1"/>
        <v>43162</v>
      </c>
      <c r="H109" s="9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7"/>
    </row>
    <row r="111" spans="1:8" ht="16.5" customHeight="1" x14ac:dyDescent="0.3">
      <c r="B111" s="8">
        <f t="array" aca="1" ref="B111:C111" ca="1">Days+36+DATE(Calendar8Year,Calendar8MonthOption,1)-WEEKDAY(DATE(Calendar8Year,Calendar8MonthOption,1),WeekdayOption)</f>
        <v>43164</v>
      </c>
      <c r="C111" s="8">
        <f ca="1"/>
        <v>43165</v>
      </c>
      <c r="D111" s="19" t="s">
        <v>0</v>
      </c>
      <c r="E111" s="19"/>
      <c r="F111" s="19"/>
      <c r="G111" s="19"/>
      <c r="H111" s="19"/>
    </row>
    <row r="112" spans="1:8" ht="63.75" customHeight="1" x14ac:dyDescent="0.3">
      <c r="B112" s="10"/>
      <c r="C112" s="10"/>
      <c r="D112" s="13"/>
      <c r="E112" s="13"/>
      <c r="F112" s="13"/>
      <c r="G112" s="13"/>
      <c r="H112" s="13"/>
    </row>
    <row r="113" spans="1:8" ht="54" customHeight="1" x14ac:dyDescent="0.9">
      <c r="A113" s="1"/>
      <c r="B113" s="2">
        <f ca="1">YEAR(DATE(Calendar8Year,Calendar8MonthOption+1,1))</f>
        <v>2018</v>
      </c>
      <c r="C113" s="3" t="str">
        <f ca="1">TEXT(DATE(Calendar8Year,Calendar8MonthOption+1,1),"mmmm")</f>
        <v>March</v>
      </c>
      <c r="D113" s="16"/>
      <c r="E113" s="16"/>
      <c r="F113" s="16"/>
      <c r="G113" s="16"/>
      <c r="H113" s="1"/>
    </row>
    <row r="114" spans="1:8" ht="14.25" customHeight="1" x14ac:dyDescent="0.3">
      <c r="A114" s="5"/>
      <c r="B114" s="6" t="str">
        <f ca="1">UPPER(TEXT(B115,"dddd"))</f>
        <v>MONDAY</v>
      </c>
      <c r="C114" s="7" t="str">
        <f t="shared" ref="C114" ca="1" si="43">UPPER(TEXT(C115,"dddd"))</f>
        <v>TUESDAY</v>
      </c>
      <c r="D114" s="6" t="str">
        <f t="shared" ref="D114" ca="1" si="44">UPPER(TEXT(D115,"dddd"))</f>
        <v>WEDNESDAY</v>
      </c>
      <c r="E114" s="7" t="str">
        <f t="shared" ref="E114" ca="1" si="45">UPPER(TEXT(E115,"dddd"))</f>
        <v>THURSDAY</v>
      </c>
      <c r="F114" s="6" t="str">
        <f t="shared" ref="F114" ca="1" si="46">UPPER(TEXT(F115,"dddd"))</f>
        <v>FRIDAY</v>
      </c>
      <c r="G114" s="7" t="str">
        <f t="shared" ref="G114" ca="1" si="47">UPPER(TEXT(G115,"dddd"))</f>
        <v>SATURDAY</v>
      </c>
      <c r="H114" s="6" t="str">
        <f t="shared" ref="H114" ca="1" si="48">UPPER(TEXT(H115,"dddd"))</f>
        <v>SUNDAY</v>
      </c>
    </row>
    <row r="115" spans="1:8" ht="16.5" customHeight="1" x14ac:dyDescent="0.3">
      <c r="B115" s="8">
        <f t="array" aca="1" ref="B115:H115" ca="1">Days+1+DATE(Calendar9Year,Calendar9MonthOption,1)-WEEKDAY(DATE(Calendar9Year,Calendar9MonthOption,1),WeekdayOption)</f>
        <v>43157</v>
      </c>
      <c r="C115" s="8">
        <f ca="1"/>
        <v>43158</v>
      </c>
      <c r="D115" s="8">
        <f ca="1"/>
        <v>43159</v>
      </c>
      <c r="E115" s="8">
        <f ca="1"/>
        <v>43160</v>
      </c>
      <c r="F115" s="8">
        <f ca="1"/>
        <v>43161</v>
      </c>
      <c r="G115" s="8">
        <f ca="1"/>
        <v>43162</v>
      </c>
      <c r="H115" s="9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8">
        <f t="array" aca="1" ref="B117:H117" ca="1">Days+8+DATE(Calendar9Year,Calendar9MonthOption,1)-WEEKDAY(DATE(Calendar9Year,Calendar9MonthOption,1),WeekdayOption)</f>
        <v>43164</v>
      </c>
      <c r="C117" s="8">
        <f ca="1"/>
        <v>43165</v>
      </c>
      <c r="D117" s="8">
        <f ca="1"/>
        <v>43166</v>
      </c>
      <c r="E117" s="8">
        <f ca="1"/>
        <v>43167</v>
      </c>
      <c r="F117" s="8">
        <f ca="1"/>
        <v>43168</v>
      </c>
      <c r="G117" s="8">
        <f ca="1"/>
        <v>43169</v>
      </c>
      <c r="H117" s="9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8">
        <f t="array" aca="1" ref="B119:H119" ca="1">Days+15+DATE(Calendar9Year,Calendar9MonthOption,1)-WEEKDAY(DATE(Calendar9Year,Calendar9MonthOption,1),WeekdayOption)</f>
        <v>43171</v>
      </c>
      <c r="C119" s="8">
        <f ca="1"/>
        <v>43172</v>
      </c>
      <c r="D119" s="8">
        <f ca="1"/>
        <v>43173</v>
      </c>
      <c r="E119" s="8">
        <f ca="1"/>
        <v>43174</v>
      </c>
      <c r="F119" s="8">
        <f ca="1"/>
        <v>43175</v>
      </c>
      <c r="G119" s="8">
        <f ca="1"/>
        <v>43176</v>
      </c>
      <c r="H119" s="9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8">
        <f t="array" aca="1" ref="B121:H121" ca="1">Days+22+DATE(Calendar9Year,Calendar9MonthOption,1)-WEEKDAY(DATE(Calendar9Year,Calendar9MonthOption,1),WeekdayOption)</f>
        <v>43178</v>
      </c>
      <c r="C121" s="8">
        <f ca="1"/>
        <v>43179</v>
      </c>
      <c r="D121" s="8">
        <f ca="1"/>
        <v>43180</v>
      </c>
      <c r="E121" s="8">
        <f ca="1"/>
        <v>43181</v>
      </c>
      <c r="F121" s="8">
        <f ca="1"/>
        <v>43182</v>
      </c>
      <c r="G121" s="8">
        <f ca="1"/>
        <v>43183</v>
      </c>
      <c r="H121" s="9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8">
        <f t="array" aca="1" ref="B123:H123" ca="1">Days+29+DATE(Calendar9Year,Calendar9MonthOption,1)-WEEKDAY(DATE(Calendar9Year,Calendar9MonthOption,1),WeekdayOption)</f>
        <v>43185</v>
      </c>
      <c r="C123" s="8">
        <f ca="1"/>
        <v>43186</v>
      </c>
      <c r="D123" s="8">
        <f ca="1"/>
        <v>43187</v>
      </c>
      <c r="E123" s="8">
        <f ca="1"/>
        <v>43188</v>
      </c>
      <c r="F123" s="8">
        <f ca="1"/>
        <v>43189</v>
      </c>
      <c r="G123" s="8">
        <f ca="1"/>
        <v>43190</v>
      </c>
      <c r="H123" s="9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7"/>
    </row>
    <row r="125" spans="1:8" ht="16.5" customHeight="1" x14ac:dyDescent="0.3">
      <c r="B125" s="8">
        <f t="array" aca="1" ref="B125:C125" ca="1">Days+36+DATE(Calendar9Year,Calendar9MonthOption,1)-WEEKDAY(DATE(Calendar9Year,Calendar9MonthOption,1),WeekdayOption)</f>
        <v>43192</v>
      </c>
      <c r="C125" s="8">
        <f ca="1"/>
        <v>43193</v>
      </c>
      <c r="D125" s="19" t="s">
        <v>0</v>
      </c>
      <c r="E125" s="19"/>
      <c r="F125" s="19"/>
      <c r="G125" s="19"/>
      <c r="H125" s="19"/>
    </row>
    <row r="126" spans="1:8" ht="63.75" customHeight="1" x14ac:dyDescent="0.3">
      <c r="B126" s="10"/>
      <c r="C126" s="10"/>
      <c r="D126" s="13"/>
      <c r="E126" s="13"/>
      <c r="F126" s="13"/>
      <c r="G126" s="13"/>
      <c r="H126" s="13"/>
    </row>
    <row r="127" spans="1:8" ht="54" customHeight="1" x14ac:dyDescent="0.9">
      <c r="A127" s="1"/>
      <c r="B127" s="2">
        <f ca="1">YEAR(DATE(Calendar9Year,Calendar9MonthOption+1,1))</f>
        <v>2018</v>
      </c>
      <c r="C127" s="3" t="str">
        <f ca="1">TEXT(DATE(Calendar9Year,Calendar9MonthOption+1,1),"mmmm")</f>
        <v>April</v>
      </c>
      <c r="D127" s="16"/>
      <c r="E127" s="16"/>
      <c r="F127" s="16"/>
      <c r="G127" s="16"/>
      <c r="H127" s="1"/>
    </row>
    <row r="128" spans="1:8" ht="14.25" customHeight="1" x14ac:dyDescent="0.3">
      <c r="A128" s="5"/>
      <c r="B128" s="6" t="str">
        <f ca="1">UPPER(TEXT(B129,"dddd"))</f>
        <v>MONDAY</v>
      </c>
      <c r="C128" s="7" t="str">
        <f t="shared" ref="C128:H128" ca="1" si="49">UPPER(TEXT(C129,"dddd"))</f>
        <v>TUESDAY</v>
      </c>
      <c r="D128" s="6" t="str">
        <f t="shared" ca="1" si="49"/>
        <v>WEDNESDAY</v>
      </c>
      <c r="E128" s="7" t="str">
        <f t="shared" ca="1" si="49"/>
        <v>THURSDAY</v>
      </c>
      <c r="F128" s="6" t="str">
        <f t="shared" ca="1" si="49"/>
        <v>FRIDAY</v>
      </c>
      <c r="G128" s="7" t="str">
        <f t="shared" ca="1" si="49"/>
        <v>SATURDAY</v>
      </c>
      <c r="H128" s="6" t="str">
        <f t="shared" ca="1" si="49"/>
        <v>SUNDAY</v>
      </c>
    </row>
    <row r="129" spans="2:8" ht="16.5" customHeight="1" x14ac:dyDescent="0.3">
      <c r="B129" s="8">
        <f t="array" aca="1" ref="B129:H129" ca="1">Days+1+DATE(Calendar10Year,Calendar10MonthOption,1)-WEEKDAY(DATE(Calendar10Year,Calendar10MonthOption,1),WeekdayOption)</f>
        <v>43185</v>
      </c>
      <c r="C129" s="8">
        <f ca="1"/>
        <v>43186</v>
      </c>
      <c r="D129" s="8">
        <f ca="1"/>
        <v>43187</v>
      </c>
      <c r="E129" s="8">
        <f ca="1"/>
        <v>43188</v>
      </c>
      <c r="F129" s="8">
        <f ca="1"/>
        <v>43189</v>
      </c>
      <c r="G129" s="8">
        <f ca="1"/>
        <v>43190</v>
      </c>
      <c r="H129" s="9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8">
        <f t="array" aca="1" ref="B131:H131" ca="1">Days+8+DATE(Calendar10Year,Calendar10MonthOption,1)-WEEKDAY(DATE(Calendar10Year,Calendar10MonthOption,1),WeekdayOption)</f>
        <v>43192</v>
      </c>
      <c r="C131" s="8">
        <f ca="1"/>
        <v>43193</v>
      </c>
      <c r="D131" s="8">
        <f ca="1"/>
        <v>43194</v>
      </c>
      <c r="E131" s="8">
        <f ca="1"/>
        <v>43195</v>
      </c>
      <c r="F131" s="8">
        <f ca="1"/>
        <v>43196</v>
      </c>
      <c r="G131" s="8">
        <f ca="1"/>
        <v>43197</v>
      </c>
      <c r="H131" s="9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8">
        <f t="array" aca="1" ref="B133:H133" ca="1">Days+15+DATE(Calendar10Year,Calendar10MonthOption,1)-WEEKDAY(DATE(Calendar10Year,Calendar10MonthOption,1),WeekdayOption)</f>
        <v>43199</v>
      </c>
      <c r="C133" s="8">
        <f ca="1"/>
        <v>43200</v>
      </c>
      <c r="D133" s="8">
        <f ca="1"/>
        <v>43201</v>
      </c>
      <c r="E133" s="8">
        <f ca="1"/>
        <v>43202</v>
      </c>
      <c r="F133" s="8">
        <f ca="1"/>
        <v>43203</v>
      </c>
      <c r="G133" s="8">
        <f ca="1"/>
        <v>43204</v>
      </c>
      <c r="H133" s="9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8">
        <f t="array" aca="1" ref="B135:H135" ca="1">Days+22+DATE(Calendar10Year,Calendar10MonthOption,1)-WEEKDAY(DATE(Calendar10Year,Calendar10MonthOption,1),WeekdayOption)</f>
        <v>43206</v>
      </c>
      <c r="C135" s="8">
        <f ca="1"/>
        <v>43207</v>
      </c>
      <c r="D135" s="8">
        <f ca="1"/>
        <v>43208</v>
      </c>
      <c r="E135" s="8">
        <f ca="1"/>
        <v>43209</v>
      </c>
      <c r="F135" s="8">
        <f ca="1"/>
        <v>43210</v>
      </c>
      <c r="G135" s="8">
        <f ca="1"/>
        <v>43211</v>
      </c>
      <c r="H135" s="9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8">
        <f t="array" aca="1" ref="B137:H137" ca="1">Days+29+DATE(Calendar10Year,Calendar10MonthOption,1)-WEEKDAY(DATE(Calendar10Year,Calendar10MonthOption,1),WeekdayOption)</f>
        <v>43213</v>
      </c>
      <c r="C137" s="8">
        <f ca="1"/>
        <v>43214</v>
      </c>
      <c r="D137" s="8">
        <f ca="1"/>
        <v>43215</v>
      </c>
      <c r="E137" s="8">
        <f ca="1"/>
        <v>43216</v>
      </c>
      <c r="F137" s="8">
        <f ca="1"/>
        <v>43217</v>
      </c>
      <c r="G137" s="8">
        <f ca="1"/>
        <v>43218</v>
      </c>
      <c r="H137" s="9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7"/>
    </row>
    <row r="139" spans="2:8" ht="16.5" customHeight="1" x14ac:dyDescent="0.3">
      <c r="B139" s="8">
        <f t="array" aca="1" ref="B139:C139" ca="1">Days+36+DATE(Calendar10Year,Calendar10MonthOption,1)-WEEKDAY(DATE(Calendar10Year,Calendar10MonthOption,1),WeekdayOption)</f>
        <v>43220</v>
      </c>
      <c r="C139" s="8">
        <f ca="1"/>
        <v>43221</v>
      </c>
      <c r="D139" s="19" t="s">
        <v>0</v>
      </c>
      <c r="E139" s="19"/>
      <c r="F139" s="19"/>
      <c r="G139" s="19"/>
      <c r="H139" s="19"/>
    </row>
    <row r="140" spans="2:8" ht="63.75" customHeight="1" x14ac:dyDescent="0.3">
      <c r="B140" s="10"/>
      <c r="C140" s="10"/>
      <c r="D140" s="13"/>
      <c r="E140" s="13"/>
      <c r="F140" s="13"/>
      <c r="G140" s="13"/>
      <c r="H140" s="13"/>
    </row>
    <row r="141" spans="2:8" ht="54" customHeight="1" x14ac:dyDescent="0.9">
      <c r="B141" s="2">
        <f ca="1">YEAR(DATE(Calendar10Year,Calendar10MonthOption+1,1))</f>
        <v>2018</v>
      </c>
      <c r="C141" s="3" t="str">
        <f ca="1">TEXT(DATE(Calendar10Year,Calendar10MonthOption+1,1),"mmmm")</f>
        <v>May</v>
      </c>
      <c r="D141" s="16"/>
      <c r="E141" s="16"/>
      <c r="F141" s="16"/>
      <c r="G141" s="16"/>
      <c r="H141" s="1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50">UPPER(TEXT(C143,"dddd"))</f>
        <v>TUESDAY</v>
      </c>
      <c r="D142" s="6" t="str">
        <f t="shared" ca="1" si="50"/>
        <v>WEDNESDAY</v>
      </c>
      <c r="E142" s="7" t="str">
        <f t="shared" ca="1" si="50"/>
        <v>THURSDAY</v>
      </c>
      <c r="F142" s="6" t="str">
        <f t="shared" ca="1" si="50"/>
        <v>FRIDAY</v>
      </c>
      <c r="G142" s="7" t="str">
        <f t="shared" ca="1" si="50"/>
        <v>SATURDAY</v>
      </c>
      <c r="H142" s="6" t="str">
        <f t="shared" ca="1" si="50"/>
        <v>SUNDAY</v>
      </c>
    </row>
    <row r="143" spans="2:8" ht="16.5" customHeight="1" x14ac:dyDescent="0.3">
      <c r="B143" s="8">
        <f t="array" aca="1" ref="B143:H143" ca="1">Days+1+DATE(Calendar11Year,Calendar11MonthOption,1)-WEEKDAY(DATE(Calendar11Year,Calendar11MonthOption,1),WeekdayOption)</f>
        <v>43220</v>
      </c>
      <c r="C143" s="8">
        <f ca="1"/>
        <v>43221</v>
      </c>
      <c r="D143" s="8">
        <f ca="1"/>
        <v>43222</v>
      </c>
      <c r="E143" s="8">
        <f ca="1"/>
        <v>43223</v>
      </c>
      <c r="F143" s="8">
        <f ca="1"/>
        <v>43224</v>
      </c>
      <c r="G143" s="8">
        <f ca="1"/>
        <v>43225</v>
      </c>
      <c r="H143" s="9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8">
        <f t="array" aca="1" ref="B145:H145" ca="1">Days+8+DATE(Calendar11Year,Calendar11MonthOption,1)-WEEKDAY(DATE(Calendar11Year,Calendar11MonthOption,1),WeekdayOption)</f>
        <v>43227</v>
      </c>
      <c r="C145" s="8">
        <f ca="1"/>
        <v>43228</v>
      </c>
      <c r="D145" s="8">
        <f ca="1"/>
        <v>43229</v>
      </c>
      <c r="E145" s="8">
        <f ca="1"/>
        <v>43230</v>
      </c>
      <c r="F145" s="8">
        <f ca="1"/>
        <v>43231</v>
      </c>
      <c r="G145" s="8">
        <f ca="1"/>
        <v>43232</v>
      </c>
      <c r="H145" s="9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8">
        <f t="array" aca="1" ref="B147:H147" ca="1">Days+15+DATE(Calendar11Year,Calendar11MonthOption,1)-WEEKDAY(DATE(Calendar11Year,Calendar11MonthOption,1),WeekdayOption)</f>
        <v>43234</v>
      </c>
      <c r="C147" s="8">
        <f ca="1"/>
        <v>43235</v>
      </c>
      <c r="D147" s="8">
        <f ca="1"/>
        <v>43236</v>
      </c>
      <c r="E147" s="8">
        <f ca="1"/>
        <v>43237</v>
      </c>
      <c r="F147" s="8">
        <f ca="1"/>
        <v>43238</v>
      </c>
      <c r="G147" s="8">
        <f ca="1"/>
        <v>43239</v>
      </c>
      <c r="H147" s="9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8">
        <f t="array" aca="1" ref="B149:H149" ca="1">Days+22+DATE(Calendar11Year,Calendar11MonthOption,1)-WEEKDAY(DATE(Calendar11Year,Calendar11MonthOption,1),WeekdayOption)</f>
        <v>43241</v>
      </c>
      <c r="C149" s="8">
        <f ca="1"/>
        <v>43242</v>
      </c>
      <c r="D149" s="8">
        <f ca="1"/>
        <v>43243</v>
      </c>
      <c r="E149" s="8">
        <f ca="1"/>
        <v>43244</v>
      </c>
      <c r="F149" s="8">
        <f ca="1"/>
        <v>43245</v>
      </c>
      <c r="G149" s="8">
        <f ca="1"/>
        <v>43246</v>
      </c>
      <c r="H149" s="9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8">
        <f t="array" aca="1" ref="B151:H151" ca="1">Days+29+DATE(Calendar11Year,Calendar11MonthOption,1)-WEEKDAY(DATE(Calendar11Year,Calendar11MonthOption,1),WeekdayOption)</f>
        <v>43248</v>
      </c>
      <c r="C151" s="8">
        <f ca="1"/>
        <v>43249</v>
      </c>
      <c r="D151" s="8">
        <f ca="1"/>
        <v>43250</v>
      </c>
      <c r="E151" s="8">
        <f ca="1"/>
        <v>43251</v>
      </c>
      <c r="F151" s="8">
        <f ca="1"/>
        <v>43252</v>
      </c>
      <c r="G151" s="8">
        <f ca="1"/>
        <v>43253</v>
      </c>
      <c r="H151" s="9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7"/>
    </row>
    <row r="153" spans="2:8" ht="16.5" customHeight="1" x14ac:dyDescent="0.3">
      <c r="B153" s="8">
        <f t="array" aca="1" ref="B153:C153" ca="1">Days+36+DATE(Calendar11Year,Calendar11MonthOption,1)-WEEKDAY(DATE(Calendar11Year,Calendar11MonthOption,1),WeekdayOption)</f>
        <v>43255</v>
      </c>
      <c r="C153" s="8">
        <f ca="1"/>
        <v>43256</v>
      </c>
      <c r="D153" s="19" t="s">
        <v>0</v>
      </c>
      <c r="E153" s="19"/>
      <c r="F153" s="19"/>
      <c r="G153" s="19"/>
      <c r="H153" s="19"/>
    </row>
    <row r="154" spans="2:8" ht="63.75" customHeight="1" x14ac:dyDescent="0.3">
      <c r="B154" s="10"/>
      <c r="C154" s="10"/>
      <c r="D154" s="13"/>
      <c r="E154" s="13"/>
      <c r="F154" s="13"/>
      <c r="G154" s="13"/>
      <c r="H154" s="13"/>
    </row>
    <row r="155" spans="2:8" ht="54" customHeight="1" x14ac:dyDescent="0.9">
      <c r="B155" s="2">
        <f ca="1">YEAR(DATE(Calendar11Year,Calendar11MonthOption+1,1))</f>
        <v>2018</v>
      </c>
      <c r="C155" s="3" t="str">
        <f ca="1">TEXT(DATE(Calendar11Year,Calendar11MonthOption+1,1),"mmmm")</f>
        <v>June</v>
      </c>
      <c r="D155" s="16"/>
      <c r="E155" s="16"/>
      <c r="F155" s="16"/>
      <c r="G155" s="16"/>
      <c r="H155" s="1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51">UPPER(TEXT(C157,"dddd"))</f>
        <v>TUESDAY</v>
      </c>
      <c r="D156" s="6" t="str">
        <f t="shared" ca="1" si="51"/>
        <v>WEDNESDAY</v>
      </c>
      <c r="E156" s="7" t="str">
        <f t="shared" ca="1" si="51"/>
        <v>THURSDAY</v>
      </c>
      <c r="F156" s="6" t="str">
        <f t="shared" ca="1" si="51"/>
        <v>FRIDAY</v>
      </c>
      <c r="G156" s="7" t="str">
        <f t="shared" ca="1" si="51"/>
        <v>SATURDAY</v>
      </c>
      <c r="H156" s="6" t="str">
        <f t="shared" ca="1" si="51"/>
        <v>SUNDAY</v>
      </c>
    </row>
    <row r="157" spans="2:8" ht="16.5" customHeight="1" x14ac:dyDescent="0.3">
      <c r="B157" s="8">
        <f t="array" aca="1" ref="B157:H157" ca="1">Days+1+DATE(Calendar12Year,Calendar12MonthOption,1)-WEEKDAY(DATE(Calendar12Year,Calendar12MonthOption,1),WeekdayOption)</f>
        <v>43248</v>
      </c>
      <c r="C157" s="8">
        <f ca="1"/>
        <v>43249</v>
      </c>
      <c r="D157" s="8">
        <f ca="1"/>
        <v>43250</v>
      </c>
      <c r="E157" s="8">
        <f ca="1"/>
        <v>43251</v>
      </c>
      <c r="F157" s="8">
        <f ca="1"/>
        <v>43252</v>
      </c>
      <c r="G157" s="8">
        <f ca="1"/>
        <v>43253</v>
      </c>
      <c r="H157" s="9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8">
        <f t="array" aca="1" ref="B159:H159" ca="1">Days+8+DATE(Calendar12Year,Calendar12MonthOption,1)-WEEKDAY(DATE(Calendar12Year,Calendar12MonthOption,1),WeekdayOption)</f>
        <v>43255</v>
      </c>
      <c r="C159" s="8">
        <f ca="1"/>
        <v>43256</v>
      </c>
      <c r="D159" s="8">
        <f ca="1"/>
        <v>43257</v>
      </c>
      <c r="E159" s="8">
        <f ca="1"/>
        <v>43258</v>
      </c>
      <c r="F159" s="8">
        <f ca="1"/>
        <v>43259</v>
      </c>
      <c r="G159" s="8">
        <f ca="1"/>
        <v>43260</v>
      </c>
      <c r="H159" s="9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8">
        <f t="array" aca="1" ref="B161:H161" ca="1">Days+15+DATE(Calendar12Year,Calendar12MonthOption,1)-WEEKDAY(DATE(Calendar12Year,Calendar12MonthOption,1),WeekdayOption)</f>
        <v>43262</v>
      </c>
      <c r="C161" s="8">
        <f ca="1"/>
        <v>43263</v>
      </c>
      <c r="D161" s="8">
        <f ca="1"/>
        <v>43264</v>
      </c>
      <c r="E161" s="8">
        <f ca="1"/>
        <v>43265</v>
      </c>
      <c r="F161" s="8">
        <f ca="1"/>
        <v>43266</v>
      </c>
      <c r="G161" s="8">
        <f ca="1"/>
        <v>43267</v>
      </c>
      <c r="H161" s="9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8">
        <f t="array" aca="1" ref="B163:H163" ca="1">Days+22+DATE(Calendar12Year,Calendar12MonthOption,1)-WEEKDAY(DATE(Calendar12Year,Calendar12MonthOption,1),WeekdayOption)</f>
        <v>43269</v>
      </c>
      <c r="C163" s="8">
        <f ca="1"/>
        <v>43270</v>
      </c>
      <c r="D163" s="8">
        <f ca="1"/>
        <v>43271</v>
      </c>
      <c r="E163" s="8">
        <f ca="1"/>
        <v>43272</v>
      </c>
      <c r="F163" s="8">
        <f ca="1"/>
        <v>43273</v>
      </c>
      <c r="G163" s="8">
        <f ca="1"/>
        <v>43274</v>
      </c>
      <c r="H163" s="9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8">
        <f t="array" aca="1" ref="B165:H165" ca="1">Days+29+DATE(Calendar12Year,Calendar12MonthOption,1)-WEEKDAY(DATE(Calendar12Year,Calendar12MonthOption,1),WeekdayOption)</f>
        <v>43276</v>
      </c>
      <c r="C165" s="8">
        <f ca="1"/>
        <v>43277</v>
      </c>
      <c r="D165" s="8">
        <f ca="1"/>
        <v>43278</v>
      </c>
      <c r="E165" s="8">
        <f ca="1"/>
        <v>43279</v>
      </c>
      <c r="F165" s="8">
        <f ca="1"/>
        <v>43280</v>
      </c>
      <c r="G165" s="8">
        <f ca="1"/>
        <v>43281</v>
      </c>
      <c r="H165" s="9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7"/>
    </row>
    <row r="167" spans="2:8" ht="16.5" customHeight="1" x14ac:dyDescent="0.3">
      <c r="B167" s="8">
        <f t="array" aca="1" ref="B167:C167" ca="1">Days+36+DATE(Calendar12Year,Calendar12MonthOption,1)-WEEKDAY(DATE(Calendar12Year,Calendar12MonthOption,1),WeekdayOption)</f>
        <v>43283</v>
      </c>
      <c r="C167" s="8">
        <f ca="1"/>
        <v>43284</v>
      </c>
      <c r="D167" s="19" t="s">
        <v>0</v>
      </c>
      <c r="E167" s="19"/>
      <c r="F167" s="19"/>
      <c r="G167" s="19"/>
      <c r="H167" s="19"/>
    </row>
    <row r="168" spans="2:8" ht="63.75" customHeight="1" x14ac:dyDescent="0.3">
      <c r="B168" s="10"/>
      <c r="C168" s="10"/>
      <c r="D168" s="13"/>
      <c r="E168" s="13"/>
      <c r="F168" s="13"/>
      <c r="G168" s="13"/>
      <c r="H168" s="13"/>
    </row>
  </sheetData>
  <mergeCells count="27">
    <mergeCell ref="K14:L14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K28:M28"/>
    <mergeCell ref="K42:M42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2017-09-28T23:03:48Z</dcterms:modified>
</cp:coreProperties>
</file>