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fish_foodweb_pfas_model_Sun_etal_forR/Data/"/>
    </mc:Choice>
  </mc:AlternateContent>
  <xr:revisionPtr revIDLastSave="0" documentId="13_ncr:1_{F756F812-8BB5-7541-B673-4DB1E8B5018F}" xr6:coauthVersionLast="47" xr6:coauthVersionMax="47" xr10:uidLastSave="{00000000-0000-0000-0000-000000000000}"/>
  <bookViews>
    <workbookView xWindow="0" yWindow="0" windowWidth="28800" windowHeight="18000" activeTab="4" xr2:uid="{548F4ACB-5B6B-754C-8C30-0FCC325207DE}"/>
  </bookViews>
  <sheets>
    <sheet name="all_data_JBA" sheetId="6" r:id="rId1"/>
    <sheet name="all_data_WG" sheetId="2" r:id="rId2"/>
    <sheet name="trophicLevels" sheetId="4" r:id="rId3"/>
    <sheet name="detectionLimits" sheetId="3" r:id="rId4"/>
    <sheet name="koc kd" sheetId="5" r:id="rId5"/>
  </sheets>
  <definedNames>
    <definedName name="_Ref120273164" localSheetId="2">trophicLevels!$A$2</definedName>
    <definedName name="_Ref120292361" localSheetId="2">trophicLevels!$F$2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6" l="1"/>
  <c r="M9" i="6"/>
  <c r="U107" i="6"/>
  <c r="U106" i="6"/>
  <c r="I223" i="6"/>
  <c r="I222" i="6"/>
  <c r="I221" i="6"/>
  <c r="I220" i="6"/>
  <c r="I219" i="6"/>
  <c r="I218" i="6"/>
  <c r="I217" i="6"/>
  <c r="I216" i="6"/>
  <c r="N7" i="4" l="1"/>
  <c r="O11" i="4"/>
  <c r="P11" i="4" s="1"/>
  <c r="N11" i="4"/>
  <c r="O10" i="4"/>
  <c r="P10" i="4" s="1"/>
  <c r="N10" i="4"/>
  <c r="P9" i="4"/>
  <c r="O8" i="4"/>
  <c r="P8" i="4" s="1"/>
  <c r="N8" i="4"/>
  <c r="O7" i="4"/>
  <c r="P7" i="4" s="1"/>
  <c r="O6" i="4"/>
  <c r="P6" i="4" s="1"/>
  <c r="N6" i="4"/>
  <c r="O5" i="4"/>
  <c r="P5" i="4" s="1"/>
  <c r="N5" i="4"/>
  <c r="P4" i="4"/>
  <c r="I45" i="2" l="1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44" i="2"/>
  <c r="Q123" i="6" l="1"/>
  <c r="P123" i="6" s="1"/>
  <c r="N123" i="6" s="1"/>
  <c r="I123" i="6"/>
  <c r="E123" i="6"/>
  <c r="Q15" i="6"/>
  <c r="P15" i="6" s="1"/>
  <c r="N15" i="6" s="1"/>
  <c r="L15" i="6" s="1"/>
  <c r="I15" i="6"/>
  <c r="E15" i="6"/>
  <c r="Q14" i="6"/>
  <c r="O14" i="6" s="1"/>
  <c r="L14" i="6" s="1"/>
  <c r="I14" i="6"/>
  <c r="E14" i="6"/>
  <c r="Q13" i="6"/>
  <c r="O13" i="6" s="1"/>
  <c r="M13" i="6" s="1"/>
  <c r="N13" i="6"/>
  <c r="L13" i="6" s="1"/>
  <c r="I13" i="6"/>
  <c r="E13" i="6"/>
  <c r="Q12" i="6"/>
  <c r="O12" i="6" s="1"/>
  <c r="M12" i="6" s="1"/>
  <c r="N12" i="6"/>
  <c r="L12" i="6" s="1"/>
  <c r="I12" i="6"/>
  <c r="E12" i="6"/>
  <c r="Q11" i="6"/>
  <c r="O11" i="6" s="1"/>
  <c r="M11" i="6" s="1"/>
  <c r="N11" i="6"/>
  <c r="L11" i="6" s="1"/>
  <c r="I11" i="6"/>
  <c r="E11" i="6"/>
  <c r="T10" i="6"/>
  <c r="Q10" i="6"/>
  <c r="O10" i="6" s="1"/>
  <c r="M10" i="6" s="1"/>
  <c r="L10" i="6" s="1"/>
  <c r="I10" i="6"/>
  <c r="E10" i="6"/>
  <c r="Q9" i="6"/>
  <c r="O9" i="6" s="1"/>
  <c r="I9" i="6"/>
  <c r="E9" i="6"/>
  <c r="Q8" i="6"/>
  <c r="O8" i="6" s="1"/>
  <c r="M8" i="6" s="1"/>
  <c r="L8" i="6" s="1"/>
  <c r="N8" i="6"/>
  <c r="I8" i="6"/>
  <c r="E8" i="6"/>
  <c r="Q31" i="6"/>
  <c r="O31" i="6"/>
  <c r="N31" i="6" s="1"/>
  <c r="M31" i="6" s="1"/>
  <c r="L31" i="6" s="1"/>
  <c r="I31" i="6"/>
  <c r="E31" i="6"/>
  <c r="Q147" i="6"/>
  <c r="O147" i="6"/>
  <c r="N147" i="6" s="1"/>
  <c r="I147" i="6"/>
  <c r="E147" i="6"/>
  <c r="Q146" i="6"/>
  <c r="N146" i="6"/>
  <c r="M146" i="6"/>
  <c r="L146" i="6" s="1"/>
  <c r="I146" i="6"/>
  <c r="E146" i="6"/>
  <c r="Q145" i="6"/>
  <c r="O145" i="6"/>
  <c r="N145" i="6" s="1"/>
  <c r="I145" i="6"/>
  <c r="E145" i="6"/>
  <c r="Q144" i="6"/>
  <c r="O144" i="6"/>
  <c r="M144" i="6" s="1"/>
  <c r="L144" i="6" s="1"/>
  <c r="I144" i="6"/>
  <c r="E144" i="6"/>
  <c r="O143" i="6"/>
  <c r="I143" i="6"/>
  <c r="E143" i="6"/>
  <c r="Q29" i="6"/>
  <c r="P29" i="6" s="1"/>
  <c r="N29" i="6" s="1"/>
  <c r="L29" i="6" s="1"/>
  <c r="I29" i="6"/>
  <c r="E29" i="6"/>
  <c r="Q25" i="6"/>
  <c r="O25" i="6"/>
  <c r="N25" i="6" s="1"/>
  <c r="I25" i="6"/>
  <c r="E25" i="6"/>
  <c r="Q112" i="6"/>
  <c r="P112" i="6" s="1"/>
  <c r="I112" i="6"/>
  <c r="E112" i="6"/>
  <c r="U111" i="6"/>
  <c r="Q111" i="6"/>
  <c r="P111" i="6" s="1"/>
  <c r="O111" i="6" s="1"/>
  <c r="I111" i="6"/>
  <c r="E111" i="6"/>
  <c r="Q110" i="6"/>
  <c r="O110" i="6"/>
  <c r="N110" i="6" s="1"/>
  <c r="I110" i="6"/>
  <c r="E110" i="6"/>
  <c r="Q109" i="6"/>
  <c r="O109" i="6"/>
  <c r="N109" i="6" s="1"/>
  <c r="M109" i="6" s="1"/>
  <c r="L109" i="6" s="1"/>
  <c r="I109" i="6"/>
  <c r="E109" i="6"/>
  <c r="U108" i="6"/>
  <c r="Q108" i="6"/>
  <c r="I108" i="6"/>
  <c r="E108" i="6"/>
  <c r="Q107" i="6"/>
  <c r="P107" i="6" s="1"/>
  <c r="O107" i="6" s="1"/>
  <c r="I107" i="6"/>
  <c r="E107" i="6"/>
  <c r="P106" i="6"/>
  <c r="O106" i="6" s="1"/>
  <c r="M106" i="6" s="1"/>
  <c r="I106" i="6"/>
  <c r="E106" i="6"/>
  <c r="U105" i="6"/>
  <c r="Q105" i="6"/>
  <c r="P105" i="6" s="1"/>
  <c r="O105" i="6" s="1"/>
  <c r="N105" i="6" s="1"/>
  <c r="M105" i="6" s="1"/>
  <c r="L105" i="6" s="1"/>
  <c r="I105" i="6"/>
  <c r="E105" i="6"/>
  <c r="I104" i="6"/>
  <c r="E104" i="6"/>
  <c r="I103" i="6"/>
  <c r="E103" i="6"/>
  <c r="I102" i="6"/>
  <c r="E102" i="6"/>
  <c r="I24" i="6"/>
  <c r="E24" i="6"/>
  <c r="I23" i="6"/>
  <c r="E23" i="6"/>
  <c r="I39" i="6"/>
  <c r="E39" i="6"/>
  <c r="I38" i="6"/>
  <c r="E38" i="6"/>
  <c r="I37" i="6"/>
  <c r="E37" i="6"/>
  <c r="I7" i="6"/>
  <c r="E7" i="6"/>
  <c r="I6" i="6"/>
  <c r="E6" i="6"/>
  <c r="I5" i="6"/>
  <c r="E5" i="6"/>
  <c r="I4" i="6"/>
  <c r="E4" i="6"/>
  <c r="I28" i="6"/>
  <c r="E28" i="6"/>
  <c r="I27" i="6"/>
  <c r="E27" i="6"/>
  <c r="I26" i="6"/>
  <c r="E26" i="6"/>
  <c r="I122" i="6"/>
  <c r="E122" i="6"/>
  <c r="I121" i="6"/>
  <c r="E121" i="6"/>
  <c r="I30" i="6"/>
  <c r="E30" i="6"/>
  <c r="I160" i="6"/>
  <c r="E160" i="6"/>
  <c r="I142" i="6"/>
  <c r="E142" i="6"/>
  <c r="I141" i="6"/>
  <c r="E141" i="6"/>
  <c r="I140" i="6"/>
  <c r="E140" i="6"/>
  <c r="I101" i="6"/>
  <c r="E101" i="6"/>
  <c r="I100" i="6"/>
  <c r="E100" i="6"/>
  <c r="I99" i="6"/>
  <c r="E99" i="6"/>
  <c r="I98" i="6"/>
  <c r="E98" i="6"/>
  <c r="I97" i="6"/>
  <c r="E97" i="6"/>
  <c r="I96" i="6"/>
  <c r="E96" i="6"/>
  <c r="I95" i="6"/>
  <c r="E95" i="6"/>
  <c r="I94" i="6"/>
  <c r="E94" i="6"/>
  <c r="I93" i="6"/>
  <c r="E93" i="6"/>
  <c r="I92" i="6"/>
  <c r="E92" i="6"/>
  <c r="I91" i="6"/>
  <c r="E91" i="6"/>
  <c r="I90" i="6"/>
  <c r="E90" i="6"/>
  <c r="I89" i="6"/>
  <c r="E89" i="6"/>
  <c r="I88" i="6"/>
  <c r="E88" i="6"/>
  <c r="I87" i="6"/>
  <c r="E87" i="6"/>
  <c r="I86" i="6"/>
  <c r="E86" i="6"/>
  <c r="I85" i="6"/>
  <c r="E85" i="6"/>
  <c r="I84" i="6"/>
  <c r="E84" i="6"/>
  <c r="I83" i="6"/>
  <c r="E83" i="6"/>
  <c r="I82" i="6"/>
  <c r="E82" i="6"/>
  <c r="I81" i="6"/>
  <c r="E81" i="6"/>
  <c r="I80" i="6"/>
  <c r="E80" i="6"/>
  <c r="I79" i="6"/>
  <c r="E79" i="6"/>
  <c r="I78" i="6"/>
  <c r="E78" i="6"/>
  <c r="I77" i="6"/>
  <c r="E77" i="6"/>
  <c r="I76" i="6"/>
  <c r="E76" i="6"/>
  <c r="I75" i="6"/>
  <c r="E75" i="6"/>
  <c r="I74" i="6"/>
  <c r="E74" i="6"/>
  <c r="W204" i="6"/>
  <c r="I204" i="6"/>
  <c r="E204" i="6"/>
  <c r="W203" i="6"/>
  <c r="I203" i="6"/>
  <c r="E203" i="6"/>
  <c r="I73" i="6"/>
  <c r="E73" i="6"/>
  <c r="I72" i="6"/>
  <c r="E72" i="6"/>
  <c r="I71" i="6"/>
  <c r="E71" i="6"/>
  <c r="I70" i="6"/>
  <c r="E70" i="6"/>
  <c r="I69" i="6"/>
  <c r="E69" i="6"/>
  <c r="W202" i="6"/>
  <c r="I202" i="6"/>
  <c r="E202" i="6"/>
  <c r="W201" i="6"/>
  <c r="I201" i="6"/>
  <c r="E201" i="6"/>
  <c r="W200" i="6"/>
  <c r="I200" i="6"/>
  <c r="E200" i="6"/>
  <c r="W199" i="6"/>
  <c r="I199" i="6"/>
  <c r="E199" i="6"/>
  <c r="W198" i="6"/>
  <c r="I198" i="6"/>
  <c r="E198" i="6"/>
  <c r="W197" i="6"/>
  <c r="I197" i="6"/>
  <c r="E197" i="6"/>
  <c r="W196" i="6"/>
  <c r="I196" i="6"/>
  <c r="E196" i="6"/>
  <c r="W195" i="6"/>
  <c r="I195" i="6"/>
  <c r="E195" i="6"/>
  <c r="W194" i="6"/>
  <c r="I194" i="6"/>
  <c r="E194" i="6"/>
  <c r="W193" i="6"/>
  <c r="I193" i="6"/>
  <c r="E193" i="6"/>
  <c r="W192" i="6"/>
  <c r="I192" i="6"/>
  <c r="E192" i="6"/>
  <c r="W191" i="6"/>
  <c r="I191" i="6"/>
  <c r="E191" i="6"/>
  <c r="W190" i="6"/>
  <c r="I190" i="6"/>
  <c r="E190" i="6"/>
  <c r="W189" i="6"/>
  <c r="I189" i="6"/>
  <c r="E189" i="6"/>
  <c r="W215" i="6"/>
  <c r="I215" i="6"/>
  <c r="E215" i="6"/>
  <c r="W188" i="6"/>
  <c r="I188" i="6"/>
  <c r="E188" i="6"/>
  <c r="W214" i="6"/>
  <c r="I214" i="6"/>
  <c r="E214" i="6"/>
  <c r="W187" i="6"/>
  <c r="I187" i="6"/>
  <c r="E187" i="6"/>
  <c r="W213" i="6"/>
  <c r="I213" i="6"/>
  <c r="E213" i="6"/>
  <c r="W186" i="6"/>
  <c r="I186" i="6"/>
  <c r="E186" i="6"/>
  <c r="W212" i="6"/>
  <c r="I212" i="6"/>
  <c r="E212" i="6"/>
  <c r="W185" i="6"/>
  <c r="I185" i="6"/>
  <c r="E185" i="6"/>
  <c r="I2" i="6"/>
  <c r="E2" i="6"/>
  <c r="I36" i="6"/>
  <c r="E36" i="6"/>
  <c r="I35" i="6"/>
  <c r="E35" i="6"/>
  <c r="I159" i="6"/>
  <c r="E159" i="6"/>
  <c r="I158" i="6"/>
  <c r="E158" i="6"/>
  <c r="I17" i="6"/>
  <c r="E17" i="6"/>
  <c r="I120" i="6"/>
  <c r="E120" i="6"/>
  <c r="I16" i="6"/>
  <c r="E16" i="6"/>
  <c r="I32" i="6"/>
  <c r="E32" i="6"/>
  <c r="I22" i="6"/>
  <c r="E22" i="6"/>
  <c r="I21" i="6"/>
  <c r="E21" i="6"/>
  <c r="I20" i="6"/>
  <c r="E20" i="6"/>
  <c r="I19" i="6"/>
  <c r="E19" i="6"/>
  <c r="I153" i="6"/>
  <c r="E153" i="6"/>
  <c r="I152" i="6"/>
  <c r="E152" i="6"/>
  <c r="I151" i="6"/>
  <c r="E151" i="6"/>
  <c r="I150" i="6"/>
  <c r="E150" i="6"/>
  <c r="I149" i="6"/>
  <c r="E149" i="6"/>
  <c r="I139" i="6"/>
  <c r="E139" i="6"/>
  <c r="I138" i="6"/>
  <c r="E138" i="6"/>
  <c r="I137" i="6"/>
  <c r="E137" i="6"/>
  <c r="I136" i="6"/>
  <c r="E136" i="6"/>
  <c r="I135" i="6"/>
  <c r="E135" i="6"/>
  <c r="I134" i="6"/>
  <c r="E134" i="6"/>
  <c r="I133" i="6"/>
  <c r="E133" i="6"/>
  <c r="I132" i="6"/>
  <c r="E132" i="6"/>
  <c r="I131" i="6"/>
  <c r="E131" i="6"/>
  <c r="I130" i="6"/>
  <c r="E130" i="6"/>
  <c r="I129" i="6"/>
  <c r="E129" i="6"/>
  <c r="I128" i="6"/>
  <c r="E128" i="6"/>
  <c r="I127" i="6"/>
  <c r="E127" i="6"/>
  <c r="I126" i="6"/>
  <c r="E126" i="6"/>
  <c r="I125" i="6"/>
  <c r="E125" i="6"/>
  <c r="I68" i="6"/>
  <c r="E68" i="6"/>
  <c r="I67" i="6"/>
  <c r="E67" i="6"/>
  <c r="I66" i="6"/>
  <c r="E66" i="6"/>
  <c r="I65" i="6"/>
  <c r="E65" i="6"/>
  <c r="I64" i="6"/>
  <c r="E64" i="6"/>
  <c r="I63" i="6"/>
  <c r="E63" i="6"/>
  <c r="I62" i="6"/>
  <c r="E62" i="6"/>
  <c r="I61" i="6"/>
  <c r="E61" i="6"/>
  <c r="I60" i="6"/>
  <c r="E60" i="6"/>
  <c r="I59" i="6"/>
  <c r="E59" i="6"/>
  <c r="I58" i="6"/>
  <c r="E58" i="6"/>
  <c r="I57" i="6"/>
  <c r="E57" i="6"/>
  <c r="I56" i="6"/>
  <c r="E56" i="6"/>
  <c r="I55" i="6"/>
  <c r="E55" i="6"/>
  <c r="I54" i="6"/>
  <c r="E54" i="6"/>
  <c r="I53" i="6"/>
  <c r="E53" i="6"/>
  <c r="I52" i="6"/>
  <c r="E52" i="6"/>
  <c r="I34" i="6"/>
  <c r="E34" i="6"/>
  <c r="I33" i="6"/>
  <c r="E33" i="6"/>
  <c r="I157" i="6"/>
  <c r="E157" i="6"/>
  <c r="I156" i="6"/>
  <c r="E156" i="6"/>
  <c r="I155" i="6"/>
  <c r="E155" i="6"/>
  <c r="I154" i="6"/>
  <c r="E154" i="6"/>
  <c r="I18" i="6"/>
  <c r="E18" i="6"/>
  <c r="I3" i="6"/>
  <c r="E3" i="6"/>
  <c r="I148" i="6"/>
  <c r="E148" i="6"/>
  <c r="I124" i="6"/>
  <c r="E124" i="6"/>
  <c r="I119" i="6"/>
  <c r="E119" i="6"/>
  <c r="I118" i="6"/>
  <c r="E118" i="6"/>
  <c r="I117" i="6"/>
  <c r="E117" i="6"/>
  <c r="I116" i="6"/>
  <c r="E116" i="6"/>
  <c r="I115" i="6"/>
  <c r="E115" i="6"/>
  <c r="I114" i="6"/>
  <c r="E114" i="6"/>
  <c r="I113" i="6"/>
  <c r="E113" i="6"/>
  <c r="I51" i="6"/>
  <c r="E51" i="6"/>
  <c r="I50" i="6"/>
  <c r="E50" i="6"/>
  <c r="I49" i="6"/>
  <c r="E49" i="6"/>
  <c r="I48" i="6"/>
  <c r="E48" i="6"/>
  <c r="I47" i="6"/>
  <c r="E47" i="6"/>
  <c r="I46" i="6"/>
  <c r="E46" i="6"/>
  <c r="I45" i="6"/>
  <c r="E45" i="6"/>
  <c r="I44" i="6"/>
  <c r="E44" i="6"/>
  <c r="I43" i="6"/>
  <c r="E43" i="6"/>
  <c r="I42" i="6"/>
  <c r="E42" i="6"/>
  <c r="I41" i="6"/>
  <c r="E41" i="6"/>
  <c r="W211" i="6"/>
  <c r="I211" i="6"/>
  <c r="E211" i="6"/>
  <c r="W184" i="6"/>
  <c r="I184" i="6"/>
  <c r="E184" i="6"/>
  <c r="W183" i="6"/>
  <c r="I183" i="6"/>
  <c r="E183" i="6"/>
  <c r="I40" i="6"/>
  <c r="E40" i="6"/>
  <c r="W210" i="6"/>
  <c r="I210" i="6"/>
  <c r="E210" i="6"/>
  <c r="W182" i="6"/>
  <c r="I182" i="6"/>
  <c r="E182" i="6"/>
  <c r="W209" i="6"/>
  <c r="I209" i="6"/>
  <c r="E209" i="6"/>
  <c r="W181" i="6"/>
  <c r="I181" i="6"/>
  <c r="E181" i="6"/>
  <c r="W180" i="6"/>
  <c r="I180" i="6"/>
  <c r="E180" i="6"/>
  <c r="W179" i="6"/>
  <c r="I179" i="6"/>
  <c r="E179" i="6"/>
  <c r="W178" i="6"/>
  <c r="I178" i="6"/>
  <c r="E178" i="6"/>
  <c r="W177" i="6"/>
  <c r="I177" i="6"/>
  <c r="E177" i="6"/>
  <c r="W176" i="6"/>
  <c r="I176" i="6"/>
  <c r="E176" i="6"/>
  <c r="W175" i="6"/>
  <c r="I175" i="6"/>
  <c r="E175" i="6"/>
  <c r="W174" i="6"/>
  <c r="I174" i="6"/>
  <c r="E174" i="6"/>
  <c r="W173" i="6"/>
  <c r="I173" i="6"/>
  <c r="E173" i="6"/>
  <c r="W172" i="6"/>
  <c r="I172" i="6"/>
  <c r="E172" i="6"/>
  <c r="W171" i="6"/>
  <c r="I171" i="6"/>
  <c r="E171" i="6"/>
  <c r="W170" i="6"/>
  <c r="I170" i="6"/>
  <c r="E170" i="6"/>
  <c r="W169" i="6"/>
  <c r="I169" i="6"/>
  <c r="E169" i="6"/>
  <c r="W168" i="6"/>
  <c r="I168" i="6"/>
  <c r="E168" i="6"/>
  <c r="W167" i="6"/>
  <c r="I167" i="6"/>
  <c r="E167" i="6"/>
  <c r="W166" i="6"/>
  <c r="I166" i="6"/>
  <c r="E166" i="6"/>
  <c r="W165" i="6"/>
  <c r="I165" i="6"/>
  <c r="E165" i="6"/>
  <c r="W208" i="6"/>
  <c r="I208" i="6"/>
  <c r="E208" i="6"/>
  <c r="W207" i="6"/>
  <c r="I207" i="6"/>
  <c r="E207" i="6"/>
  <c r="W206" i="6"/>
  <c r="I206" i="6"/>
  <c r="E206" i="6"/>
  <c r="W205" i="6"/>
  <c r="I205" i="6"/>
  <c r="E205" i="6"/>
  <c r="W164" i="6"/>
  <c r="I164" i="6"/>
  <c r="E164" i="6"/>
  <c r="W163" i="6"/>
  <c r="I163" i="6"/>
  <c r="E163" i="6"/>
  <c r="W162" i="6"/>
  <c r="I162" i="6"/>
  <c r="E162" i="6"/>
  <c r="W161" i="6"/>
  <c r="I161" i="6"/>
  <c r="E161" i="6"/>
  <c r="M143" i="6" l="1"/>
  <c r="L143" i="6" s="1"/>
  <c r="P108" i="6"/>
  <c r="O108" i="6"/>
  <c r="N143" i="6"/>
  <c r="O15" i="6"/>
  <c r="M15" i="6" s="1"/>
  <c r="N9" i="6"/>
  <c r="L9" i="6"/>
  <c r="N107" i="6"/>
  <c r="M107" i="6"/>
  <c r="L107" i="6" s="1"/>
  <c r="N111" i="6"/>
  <c r="M111" i="6"/>
  <c r="L111" i="6" s="1"/>
  <c r="N106" i="6"/>
  <c r="L106" i="6"/>
  <c r="O112" i="6"/>
  <c r="M112" i="6" s="1"/>
  <c r="L112" i="6" s="1"/>
  <c r="N112" i="6"/>
  <c r="N144" i="6"/>
  <c r="N10" i="6"/>
  <c r="M110" i="6"/>
  <c r="L110" i="6" s="1"/>
  <c r="M25" i="6"/>
  <c r="L25" i="6" s="1"/>
  <c r="O29" i="6"/>
  <c r="M29" i="6" s="1"/>
  <c r="M147" i="6"/>
  <c r="L147" i="6" s="1"/>
  <c r="M14" i="6"/>
  <c r="O123" i="6"/>
  <c r="M123" i="6" s="1"/>
  <c r="L123" i="6" s="1"/>
  <c r="M145" i="6"/>
  <c r="L145" i="6" s="1"/>
  <c r="N108" i="6" l="1"/>
  <c r="M108" i="6"/>
  <c r="L108" i="6" s="1"/>
  <c r="I8" i="2" l="1"/>
  <c r="I9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I10" i="2"/>
  <c r="I3" i="2"/>
  <c r="I11" i="2"/>
  <c r="I12" i="2"/>
  <c r="I13" i="2"/>
  <c r="I4" i="2"/>
  <c r="I5" i="2"/>
  <c r="I6" i="2"/>
  <c r="I14" i="2"/>
  <c r="I15" i="2"/>
  <c r="I7" i="2"/>
  <c r="E2" i="2"/>
  <c r="E10" i="2"/>
  <c r="E3" i="2"/>
  <c r="E11" i="2"/>
  <c r="E12" i="2"/>
  <c r="E13" i="2"/>
  <c r="E4" i="2"/>
  <c r="E5" i="2"/>
  <c r="E6" i="2"/>
  <c r="E14" i="2"/>
  <c r="E15" i="2"/>
  <c r="E7" i="2"/>
  <c r="E8" i="2"/>
  <c r="E9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</calcChain>
</file>

<file path=xl/sharedStrings.xml><?xml version="1.0" encoding="utf-8"?>
<sst xmlns="http://schemas.openxmlformats.org/spreadsheetml/2006/main" count="4609" uniqueCount="482">
  <si>
    <t>SampleID</t>
  </si>
  <si>
    <t>LMB001-MU-07302020</t>
  </si>
  <si>
    <t>BG002-MU-07302020</t>
  </si>
  <si>
    <t>LMB003-MU-07302020</t>
  </si>
  <si>
    <t>BG004-MU-07302020</t>
  </si>
  <si>
    <t>BG005-MU-07302020</t>
  </si>
  <si>
    <t>BG006-MU-07302020</t>
  </si>
  <si>
    <t>LMB007-MU-01122021</t>
  </si>
  <si>
    <t>LMB008-MU-01122021</t>
  </si>
  <si>
    <t>LMB009-MU-01122021</t>
  </si>
  <si>
    <t>BG010-MU-01122021</t>
  </si>
  <si>
    <t>BG011-MU-01122021</t>
  </si>
  <si>
    <t>LMB012-MU-01122021</t>
  </si>
  <si>
    <t>LMB013-MU-01122021</t>
  </si>
  <si>
    <t>LMB014-MU-01122021</t>
  </si>
  <si>
    <t>BG015-MU-01122021</t>
  </si>
  <si>
    <t>BG016-MU-01122021</t>
  </si>
  <si>
    <t>BG017-MU-01122021</t>
  </si>
  <si>
    <t>BG018-MU-01122021</t>
  </si>
  <si>
    <t>BG019-MU-01122021</t>
  </si>
  <si>
    <t>BG020-MU-01122021</t>
  </si>
  <si>
    <t>BG021-MU-01122021</t>
  </si>
  <si>
    <t>BG022-MU-01122021</t>
  </si>
  <si>
    <t>BG023-MU-01122021</t>
  </si>
  <si>
    <t>BG024-MU-01122021</t>
  </si>
  <si>
    <t>BG025-MU-01122021</t>
  </si>
  <si>
    <t>BG026-MU-01122021</t>
  </si>
  <si>
    <t>BG027-MU-01122021</t>
  </si>
  <si>
    <t>BG028-MU-01122021</t>
  </si>
  <si>
    <t>PR001-WG-01192021</t>
  </si>
  <si>
    <t>PR002-WG-01192021</t>
  </si>
  <si>
    <t>PR003-WG-01192021</t>
  </si>
  <si>
    <t>PR004-WG-01192021</t>
  </si>
  <si>
    <t>PR005-WG-01192021</t>
  </si>
  <si>
    <t>PR006-WG-01192021</t>
  </si>
  <si>
    <t>PR007-WG-01192021</t>
  </si>
  <si>
    <t>PR008-WG-01192021</t>
  </si>
  <si>
    <t>PR009-WG-01192021</t>
  </si>
  <si>
    <t>PR010-WG-01192021</t>
  </si>
  <si>
    <t>PR011-WG-01192021</t>
  </si>
  <si>
    <t>PR012-WG-01192021</t>
  </si>
  <si>
    <t>PR013-WG-01192021</t>
  </si>
  <si>
    <t>PR014-WG-01192021</t>
  </si>
  <si>
    <t>SampleDate</t>
  </si>
  <si>
    <t>Largemouth Bass</t>
  </si>
  <si>
    <t>Bluegill</t>
  </si>
  <si>
    <t>Prey</t>
  </si>
  <si>
    <t>M</t>
  </si>
  <si>
    <t>F</t>
  </si>
  <si>
    <t>U</t>
  </si>
  <si>
    <t>Muscle</t>
  </si>
  <si>
    <t>PFBA</t>
  </si>
  <si>
    <t>PFPeA</t>
  </si>
  <si>
    <t>PFBS</t>
  </si>
  <si>
    <t>PFHxA</t>
  </si>
  <si>
    <t>PFPeS</t>
  </si>
  <si>
    <t>PFHpA</t>
  </si>
  <si>
    <t>PFHxS</t>
  </si>
  <si>
    <t>PFOA</t>
  </si>
  <si>
    <t>PFHpS</t>
  </si>
  <si>
    <t>PFNA</t>
  </si>
  <si>
    <t>PFOS</t>
  </si>
  <si>
    <t>Temperature</t>
  </si>
  <si>
    <t>WG049-SW-WEST-111020</t>
  </si>
  <si>
    <t>North</t>
  </si>
  <si>
    <t>WG050-SW-SPILL-111020</t>
  </si>
  <si>
    <t>Spill</t>
  </si>
  <si>
    <t>WG051-SW-EAST-111020</t>
  </si>
  <si>
    <t>South</t>
  </si>
  <si>
    <t>WG052-SW-HEAD-111020</t>
  </si>
  <si>
    <t>Head</t>
  </si>
  <si>
    <t>TOC</t>
  </si>
  <si>
    <t>Solids</t>
  </si>
  <si>
    <t>WG037-SED-WEST-11102020</t>
  </si>
  <si>
    <t>Silt</t>
  </si>
  <si>
    <t>WG038-SED-SPILL-11102020</t>
  </si>
  <si>
    <t>Medium Sand</t>
  </si>
  <si>
    <t>WG039-SED-EAST-11102020</t>
  </si>
  <si>
    <t>WG040-SED-HEAD-11102020</t>
  </si>
  <si>
    <t>Water</t>
  </si>
  <si>
    <t>Sediment</t>
  </si>
  <si>
    <t>Site</t>
  </si>
  <si>
    <t>WG</t>
  </si>
  <si>
    <t>JBA</t>
  </si>
  <si>
    <t>PFDA</t>
  </si>
  <si>
    <t>PU001-JBA-08132021</t>
  </si>
  <si>
    <t>Pumpkinseed</t>
  </si>
  <si>
    <t>PU002-JBA-08132021</t>
  </si>
  <si>
    <t>PU003-JBA-08132021</t>
  </si>
  <si>
    <t>PU004-JBA-08132021</t>
  </si>
  <si>
    <t>PU005-JBA-08132021</t>
  </si>
  <si>
    <t>PU006-JBA-08132021</t>
  </si>
  <si>
    <t>PU007-JBA-08132021</t>
  </si>
  <si>
    <t>PU008-JBA-08132021</t>
  </si>
  <si>
    <t>PU009-JBA-08132021</t>
  </si>
  <si>
    <t>PU010-JBA-08132021</t>
  </si>
  <si>
    <t>PU011-JBA-08132021</t>
  </si>
  <si>
    <t>CC001-JBA-08132021</t>
  </si>
  <si>
    <t>Rosyside Dace</t>
  </si>
  <si>
    <t>CC002-JBA-08132021</t>
  </si>
  <si>
    <t>CC003-JBA-08132021</t>
  </si>
  <si>
    <t>CC004-JBA-08132021</t>
  </si>
  <si>
    <t>CC005-JBA-08132021</t>
  </si>
  <si>
    <t>SM001-JBA-08132021</t>
  </si>
  <si>
    <t>SM002-JBA-08132021</t>
  </si>
  <si>
    <t>GC001-JBA-08132021</t>
  </si>
  <si>
    <t>Swallowtail Shiner</t>
  </si>
  <si>
    <t>BRS001-JBA-08132021</t>
  </si>
  <si>
    <t>Swamp Darter</t>
  </si>
  <si>
    <t>SS001-JBA-08132021</t>
  </si>
  <si>
    <t>Blacknose Dace</t>
  </si>
  <si>
    <t>EMM001-JBA-08132021</t>
  </si>
  <si>
    <t>Eastern Mud Minnow</t>
  </si>
  <si>
    <t>CS001-JBA-08132021</t>
  </si>
  <si>
    <t>Tessellated Darter</t>
  </si>
  <si>
    <t>CS002-JBA-08132021</t>
  </si>
  <si>
    <t>CS003-JBA-08132021</t>
  </si>
  <si>
    <t>CS004-JBA-08132021</t>
  </si>
  <si>
    <t>MM001-JBA-08132021</t>
  </si>
  <si>
    <t>Margined Madtom</t>
  </si>
  <si>
    <t>MM002-JBA-08132021</t>
  </si>
  <si>
    <t>PU012-JBA-08132021</t>
  </si>
  <si>
    <t>PU013-JBA-08132021</t>
  </si>
  <si>
    <t>PU014-JBA-08132021</t>
  </si>
  <si>
    <t>PU015-JBA-08132021</t>
  </si>
  <si>
    <t>PU017-JBA-08132021</t>
  </si>
  <si>
    <t>PU018-JBA-08132021</t>
  </si>
  <si>
    <t>PU019-JBA-08132021</t>
  </si>
  <si>
    <t>PU020-JBA-08132021</t>
  </si>
  <si>
    <t>PU021-JBA-08132021</t>
  </si>
  <si>
    <t>PU022-JBA-08132021</t>
  </si>
  <si>
    <t>PU023-JBA-08132021</t>
  </si>
  <si>
    <t>PU024-JBA-08132021</t>
  </si>
  <si>
    <t>PU025-JBA-08132021</t>
  </si>
  <si>
    <t>PU026-JBA-08132021</t>
  </si>
  <si>
    <t>PU027-JBA-08132021</t>
  </si>
  <si>
    <t>PU028-JBA-08132021</t>
  </si>
  <si>
    <t>PU029-JBA-08132021</t>
  </si>
  <si>
    <t>GC002-JBA-08132021</t>
  </si>
  <si>
    <t>GC003-JBA-08132021</t>
  </si>
  <si>
    <t>GC004-JBA-08132021</t>
  </si>
  <si>
    <t>GC005-JBA-08132021</t>
  </si>
  <si>
    <t>GC006-JBA-08132021</t>
  </si>
  <si>
    <t>GC007-JBA-08132021</t>
  </si>
  <si>
    <t>GC008-JBA-08132021</t>
  </si>
  <si>
    <t>GC009-JBA-08132021</t>
  </si>
  <si>
    <t>GC010-JBA-08132021</t>
  </si>
  <si>
    <t>GC012-JBA-08132021</t>
  </si>
  <si>
    <t>GC013-JBA-08132021</t>
  </si>
  <si>
    <t>GC014-JBA-08132021</t>
  </si>
  <si>
    <t>GC015-JBA-08132021</t>
  </si>
  <si>
    <t>GC016-JBA-08132021</t>
  </si>
  <si>
    <t>GC017-JBA-08132021</t>
  </si>
  <si>
    <t>BRS002-JBA-08132021</t>
  </si>
  <si>
    <t>BRS003-JBA-08132021</t>
  </si>
  <si>
    <t>BRS004-JBA-08132021</t>
  </si>
  <si>
    <t>BRS005-JBA-08132021</t>
  </si>
  <si>
    <t>BRS006-JBA-08132021</t>
  </si>
  <si>
    <t>EMM002-JBA-08132021</t>
  </si>
  <si>
    <t>EMM003-JBA-08132021</t>
  </si>
  <si>
    <t>EMM004-JBA-08132021</t>
  </si>
  <si>
    <t>EMM005-JBA-08132021</t>
  </si>
  <si>
    <t>SS002-JBA-08132021</t>
  </si>
  <si>
    <t>Longnose Dace</t>
  </si>
  <si>
    <t>CCS001-JBA-08162021</t>
  </si>
  <si>
    <t>Creek Chubsucker</t>
  </si>
  <si>
    <t>CCS002-JBA-08162021</t>
  </si>
  <si>
    <t>CC007-JBA-08132021</t>
  </si>
  <si>
    <t>CS005-JBA-08132021</t>
  </si>
  <si>
    <t>CS006-JBA-08132021</t>
  </si>
  <si>
    <t>MM003-JBA-08132021</t>
  </si>
  <si>
    <t>MM004-JBA-08132021</t>
  </si>
  <si>
    <t>BK001-JBA-08132021</t>
  </si>
  <si>
    <t>Banded Killifish</t>
  </si>
  <si>
    <t>PU030-JBA-08162021</t>
  </si>
  <si>
    <t>PU031-JBA-08162021</t>
  </si>
  <si>
    <t>PU032-JBA-08162021</t>
  </si>
  <si>
    <t>PU033-JBA-08162021</t>
  </si>
  <si>
    <t>PU034-JBA-08162021</t>
  </si>
  <si>
    <t>PU035-JBA-08162021</t>
  </si>
  <si>
    <t>PU036-JBA-08162021</t>
  </si>
  <si>
    <t>PU037-JBA-08162021</t>
  </si>
  <si>
    <t>PU038-JBA-08162021</t>
  </si>
  <si>
    <t>PU039-JBA-08162021</t>
  </si>
  <si>
    <t>PU042-JBA-08162021</t>
  </si>
  <si>
    <t>PU043-JBA-08162021</t>
  </si>
  <si>
    <t>PU044-JBA-08162021</t>
  </si>
  <si>
    <t>PU045-JBA-08162021</t>
  </si>
  <si>
    <t>PU046-JBA-08162021</t>
  </si>
  <si>
    <t>PU047-JBA-08162021</t>
  </si>
  <si>
    <t>PU048-JBA-08162021</t>
  </si>
  <si>
    <t>PU049-JBA-08162021</t>
  </si>
  <si>
    <t>PU050-JBA-08162021</t>
  </si>
  <si>
    <t>PU051-JBA-08162021</t>
  </si>
  <si>
    <t>PU052-JBA-08162021</t>
  </si>
  <si>
    <t>PU053-JBA-08162021</t>
  </si>
  <si>
    <t>PU054-JBA-08162021</t>
  </si>
  <si>
    <t>PU055-JBA-08162021</t>
  </si>
  <si>
    <t>PU056-JBA-08162021</t>
  </si>
  <si>
    <t>PU057-JBA-08162021</t>
  </si>
  <si>
    <t>PU058-JBA-08162021</t>
  </si>
  <si>
    <t>PU059-JBA-08162021</t>
  </si>
  <si>
    <t>GC018-JBA-08162021</t>
  </si>
  <si>
    <t>GC019-JBA-08162021</t>
  </si>
  <si>
    <t>GC020-JBA-08162021</t>
  </si>
  <si>
    <t>CS007-JBA-08162021</t>
  </si>
  <si>
    <t>LMB001-JBA-08162021</t>
  </si>
  <si>
    <t>CC008-JBA-08162021</t>
  </si>
  <si>
    <t>CC009-JBA-08162021</t>
  </si>
  <si>
    <t>ESM001-JBA-08162021</t>
  </si>
  <si>
    <t>Fallfish</t>
  </si>
  <si>
    <t>ESM002-JBA-08162021</t>
  </si>
  <si>
    <t>ESM003-JBA-08162021</t>
  </si>
  <si>
    <t>SS003-JBA-08132021</t>
  </si>
  <si>
    <t>SS004-JBA-08132021</t>
  </si>
  <si>
    <t>SS005-JBA-08132021</t>
  </si>
  <si>
    <t>SS006-JBA-08132021</t>
  </si>
  <si>
    <t>MM005-JBA-08162021</t>
  </si>
  <si>
    <t>MM006-JBA-08162021</t>
  </si>
  <si>
    <t>MM007-JBA-08162021</t>
  </si>
  <si>
    <t>EMM006-JBA-08162021</t>
  </si>
  <si>
    <t>EMM007-JBA-08162021</t>
  </si>
  <si>
    <t>PU062-JBA-08162021</t>
  </si>
  <si>
    <t>PU063-JBA-08162021</t>
  </si>
  <si>
    <t>PU065-JBA-08162021</t>
  </si>
  <si>
    <t>PU066-JBA-08162021</t>
  </si>
  <si>
    <t>PU067-JBA-08162021</t>
  </si>
  <si>
    <t>PU068-JBA-08162021</t>
  </si>
  <si>
    <t>PU069-JBA-08162021</t>
  </si>
  <si>
    <t>PU070-JBA-08162021</t>
  </si>
  <si>
    <t>PU071-JBA-08162021</t>
  </si>
  <si>
    <t>PU072-JBA-08162021</t>
  </si>
  <si>
    <t>PU073-JBA-08162021</t>
  </si>
  <si>
    <t>EMM008-JBA-08162021</t>
  </si>
  <si>
    <t>ESM004-JBA-08162021</t>
  </si>
  <si>
    <t>GC021-JBA-08162021</t>
  </si>
  <si>
    <t>GC022-JBA-08162021</t>
  </si>
  <si>
    <t>GC023-JBA-08162021</t>
  </si>
  <si>
    <t>GC024-JBA-08162021</t>
  </si>
  <si>
    <t>GC025-JBA-08162021</t>
  </si>
  <si>
    <t>LMB002-JBA-08162021</t>
  </si>
  <si>
    <t>CC010-JBA-08162021</t>
  </si>
  <si>
    <t>CC011-JBA-08162021</t>
  </si>
  <si>
    <t>CC012-JBA-08162021</t>
  </si>
  <si>
    <t>CC013-JBA-08162021</t>
  </si>
  <si>
    <t>CC014-JBA-08162021</t>
  </si>
  <si>
    <t>CC015-JBA-08162021</t>
  </si>
  <si>
    <t>CC016-JBA-08162021</t>
  </si>
  <si>
    <t>CC017-JBA-08162021</t>
  </si>
  <si>
    <t>SS007-JBA-08162021</t>
  </si>
  <si>
    <t>PU016-MU-08132021</t>
  </si>
  <si>
    <t>PU040-MU-08162021</t>
  </si>
  <si>
    <t>PU041-MU-08162021</t>
  </si>
  <si>
    <t>PU060-MU-08162021</t>
  </si>
  <si>
    <t>PU061-MU-08162021</t>
  </si>
  <si>
    <t>PU064-MU-08162021</t>
  </si>
  <si>
    <t>Whole Body</t>
  </si>
  <si>
    <t>PFUA</t>
  </si>
  <si>
    <t>NaN</t>
  </si>
  <si>
    <t>Summer</t>
  </si>
  <si>
    <t>JBA097-SW-SPILL-06142021</t>
  </si>
  <si>
    <t>JBA098-SW-RIPP-06142021</t>
  </si>
  <si>
    <t>Ripp</t>
  </si>
  <si>
    <t>JBA099-SW-DOWN-06142021</t>
  </si>
  <si>
    <t>Down</t>
  </si>
  <si>
    <t>JBA100-SW-EXIT-06142021</t>
  </si>
  <si>
    <t>Exit</t>
  </si>
  <si>
    <t>JBA107-SW-SPILL-06232021</t>
  </si>
  <si>
    <t>JBA108-SW-RIPP-06232021</t>
  </si>
  <si>
    <t>JBA109-SW-DOWN-06232021</t>
  </si>
  <si>
    <t>JBA110-SW-EXIT-06232021</t>
  </si>
  <si>
    <t>JBA118-SW-SPILL-07072021</t>
  </si>
  <si>
    <t>JBA119-SW-RIPP-07072021</t>
  </si>
  <si>
    <t>JBA120-SW-DOWN-07072021</t>
  </si>
  <si>
    <t>JBA121-SW-EXIT-07072021</t>
  </si>
  <si>
    <t>JBA128-SW-SPILL-07122021</t>
  </si>
  <si>
    <t>JBA129-SW-RIPP-07122021</t>
  </si>
  <si>
    <t>JBA130-SW-DOWN-07122021</t>
  </si>
  <si>
    <t>JBA131-SW-EXIT-07122021</t>
  </si>
  <si>
    <t>JBA138-SW-SPILL-07162021</t>
  </si>
  <si>
    <t>JBA139-SW-RIPP-07162021</t>
  </si>
  <si>
    <t>JBA140-SW-DOWN-07162021</t>
  </si>
  <si>
    <t>JBA141-SW-EXIT-07162021</t>
  </si>
  <si>
    <t>Spring</t>
  </si>
  <si>
    <t>JBA047-SW-SPILL-033021</t>
  </si>
  <si>
    <t>JBA048-SW-RIPP-033021</t>
  </si>
  <si>
    <t>JBA049-SW-DOWN-033021</t>
  </si>
  <si>
    <t>JBA050-SW-EXIT-033021</t>
  </si>
  <si>
    <t>JBA057-SW-SPILL-040721</t>
  </si>
  <si>
    <t>JBA058-SW-RIPP-040721</t>
  </si>
  <si>
    <t>JBA059-SW-DOWN-040721</t>
  </si>
  <si>
    <t>JBA060-SW-EXIT-040721</t>
  </si>
  <si>
    <t>JBA067-SW-SPILL-04132021</t>
  </si>
  <si>
    <t>JBA068-SW-RIPP-04132021</t>
  </si>
  <si>
    <t>JBA069-SW-DOWN-04132021</t>
  </si>
  <si>
    <t>JBA070-SW-EXIT-04132021</t>
  </si>
  <si>
    <t>JBA077-SW-SPILL-042221</t>
  </si>
  <si>
    <t>JBA078-SW-RIPP-042221</t>
  </si>
  <si>
    <t>JBA079-SW-DOWN-042221</t>
  </si>
  <si>
    <t>JBA080-SW-EXIT-042221</t>
  </si>
  <si>
    <t>JBA087-SW-SPILL-042621</t>
  </si>
  <si>
    <t>JBA088-SW-RIPP-042621</t>
  </si>
  <si>
    <t>JBA089-SW-DOWN-042621</t>
  </si>
  <si>
    <t>JBA090-SW-EXIT-042621</t>
  </si>
  <si>
    <t>JBA-092-SW-SPILL-042821</t>
  </si>
  <si>
    <t>JBA-093-SW-RIPP-042821</t>
  </si>
  <si>
    <t>JBA-094-SW-DOWN-042821</t>
  </si>
  <si>
    <t>JBA-095-SW-EXIT-042821</t>
  </si>
  <si>
    <t>Species/Sediment/Water</t>
  </si>
  <si>
    <t>Sex/typeSediment</t>
  </si>
  <si>
    <t>Tissue/Location</t>
  </si>
  <si>
    <t>Season</t>
  </si>
  <si>
    <t>Fall</t>
  </si>
  <si>
    <t>ND</t>
  </si>
  <si>
    <t>JBA041-SED-SPILL-04022021</t>
  </si>
  <si>
    <t>JBA044-SED-EXIT-04022021</t>
  </si>
  <si>
    <t>JBA042-SED-RIPP-04022021</t>
  </si>
  <si>
    <t>JBA043-SED-DOWN-04022021</t>
  </si>
  <si>
    <t>JBA073-SED-SPILL-04282021</t>
  </si>
  <si>
    <t>JBA076-SED-EXIT-04282021</t>
  </si>
  <si>
    <t>JBA075-SED-DOWN-04282021</t>
  </si>
  <si>
    <t>JBA081-SED-SPILL-06142021</t>
  </si>
  <si>
    <t>JBA084-SED-EXIT-06142021</t>
  </si>
  <si>
    <t>JBA082-SED-RIPP-06142021</t>
  </si>
  <si>
    <t>JBA083-SED-DOWN-06142021</t>
  </si>
  <si>
    <t>Conductivity</t>
  </si>
  <si>
    <t>DO</t>
  </si>
  <si>
    <t>pH</t>
  </si>
  <si>
    <t>Length_cm</t>
  </si>
  <si>
    <t>Weight_g</t>
  </si>
  <si>
    <t>Units_PFAA</t>
  </si>
  <si>
    <t>SppAlias</t>
  </si>
  <si>
    <t>Chemical Name</t>
  </si>
  <si>
    <t>Acronym</t>
  </si>
  <si>
    <t>Accuracy</t>
  </si>
  <si>
    <t>Precision</t>
  </si>
  <si>
    <t>LOD (ng/g)</t>
  </si>
  <si>
    <t>LOQ (ng/g)</t>
  </si>
  <si>
    <t>(% Recovery)</t>
  </si>
  <si>
    <t>(%RSD)</t>
  </si>
  <si>
    <t>Perfluoro-n-octanoic acid</t>
  </si>
  <si>
    <r>
      <t>0.17</t>
    </r>
    <r>
      <rPr>
        <vertAlign val="superscript"/>
        <sz val="10"/>
        <color rgb="FF000000"/>
        <rFont val="Times New Roman"/>
        <family val="1"/>
      </rPr>
      <t>c</t>
    </r>
  </si>
  <si>
    <t>Perfluoro-n-nonanoic acid</t>
  </si>
  <si>
    <t>Perfluoro-n-decanoic acid</t>
  </si>
  <si>
    <r>
      <t>PFDA</t>
    </r>
    <r>
      <rPr>
        <vertAlign val="superscript"/>
        <sz val="10"/>
        <color rgb="FF000000"/>
        <rFont val="Times New Roman"/>
        <family val="1"/>
      </rPr>
      <t>b</t>
    </r>
  </si>
  <si>
    <r>
      <t>0.097</t>
    </r>
    <r>
      <rPr>
        <vertAlign val="superscript"/>
        <sz val="10"/>
        <color rgb="FF000000"/>
        <rFont val="Times New Roman"/>
        <family val="1"/>
      </rPr>
      <t>c</t>
    </r>
  </si>
  <si>
    <t>Perfluorohexane sulfonate</t>
  </si>
  <si>
    <r>
      <t>PFHxS</t>
    </r>
    <r>
      <rPr>
        <vertAlign val="superscript"/>
        <sz val="10"/>
        <color rgb="FF000000"/>
        <rFont val="Times New Roman"/>
        <family val="1"/>
      </rPr>
      <t>b</t>
    </r>
  </si>
  <si>
    <t>Perfluoroheptane sulfonate</t>
  </si>
  <si>
    <t>Perfluorooctane sulfonate</t>
  </si>
  <si>
    <r>
      <t>PFOS</t>
    </r>
    <r>
      <rPr>
        <vertAlign val="superscript"/>
        <sz val="10"/>
        <color rgb="FF000000"/>
        <rFont val="Times New Roman"/>
        <family val="1"/>
      </rPr>
      <t>b</t>
    </r>
  </si>
  <si>
    <t>Species</t>
  </si>
  <si>
    <t>Trophic Level</t>
  </si>
  <si>
    <t>Prey Fish</t>
  </si>
  <si>
    <r>
      <t>Table C17.</t>
    </r>
    <r>
      <rPr>
        <sz val="12"/>
        <color theme="1"/>
        <rFont val="Times New Roman"/>
        <family val="1"/>
      </rPr>
      <t xml:space="preserve"> Stable carbon and nitrogen isotope values (</t>
    </r>
    <r>
      <rPr>
        <sz val="12"/>
        <color rgb="FF000000"/>
        <rFont val="Times New Roman"/>
        <family val="1"/>
      </rPr>
      <t>‰</t>
    </r>
    <r>
      <rPr>
        <sz val="12"/>
        <color theme="1"/>
        <rFont val="Times New Roman"/>
        <family val="1"/>
      </rPr>
      <t>) across fish species. Trophic level estimations were calculated using measured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 values for eight fish species.</t>
    </r>
  </si>
  <si>
    <t>Trophic level</t>
  </si>
  <si>
    <t>C. Chubsucker</t>
  </si>
  <si>
    <t>Dace sp.</t>
  </si>
  <si>
    <t>Darter sp.</t>
  </si>
  <si>
    <t>3 .75</t>
  </si>
  <si>
    <t>E. Mudminnow</t>
  </si>
  <si>
    <t>L. Bass</t>
  </si>
  <si>
    <t>M. Madtom</t>
  </si>
  <si>
    <t>Note: swallowtail shiner stable isotopes could not be analyzed due to insufficient sample mass and are therefore not included here</t>
  </si>
  <si>
    <r>
      <t>Table B12.</t>
    </r>
    <r>
      <rPr>
        <sz val="12"/>
        <color theme="1"/>
        <rFont val="Times New Roman"/>
        <family val="1"/>
      </rPr>
      <t xml:space="preserve"> Carbon and nitrogen stable isotope values with trophic level estimations for each fish species.</t>
    </r>
  </si>
  <si>
    <t>WILLOW GROVE</t>
  </si>
  <si>
    <t>Compound</t>
  </si>
  <si>
    <t>kd_koc_key</t>
  </si>
  <si>
    <t>Kd_Koc</t>
  </si>
  <si>
    <t>Kd</t>
  </si>
  <si>
    <t>SixTwoFTS</t>
  </si>
  <si>
    <t>Koc</t>
  </si>
  <si>
    <t>WG002-SW-WEST-100920</t>
  </si>
  <si>
    <t>WG003-SW-SPILL-100920</t>
  </si>
  <si>
    <t>WG004-SW-EAST-100920</t>
  </si>
  <si>
    <t>WG005-SW-HEAD-100920</t>
  </si>
  <si>
    <t>WG007-SW-WEST-101320</t>
  </si>
  <si>
    <t>WG008-SW-SPILL-101320</t>
  </si>
  <si>
    <t>WG009-SW-EAST-101320</t>
  </si>
  <si>
    <t>WG010-SW-HEAD-101320</t>
  </si>
  <si>
    <t>WG012-SW-SPILL-101520</t>
  </si>
  <si>
    <t>WG013-SW-WEST-101520</t>
  </si>
  <si>
    <t>WG014-SW-EAST-101520</t>
  </si>
  <si>
    <t>WG015-SW-HEAD-101520</t>
  </si>
  <si>
    <t>WG017-SW-WEST-102020</t>
  </si>
  <si>
    <t>WG018-SW-SPILL-102020</t>
  </si>
  <si>
    <t>WG019-SW-EAST-102020</t>
  </si>
  <si>
    <t>WG020-SW-HEAD-102020</t>
  </si>
  <si>
    <t>WG023-SW-WEST-102320</t>
  </si>
  <si>
    <t>WG024-SW-SPILL-102320</t>
  </si>
  <si>
    <t>WG025-SW-EAST-102320</t>
  </si>
  <si>
    <t>WG026-SW-HEAD-102320</t>
  </si>
  <si>
    <t>WG028-SW-WEST-102720</t>
  </si>
  <si>
    <t>WG029-SW-SPILL-102720</t>
  </si>
  <si>
    <t>WG030-SW-EAST-102720</t>
  </si>
  <si>
    <t>WG031-SW-HEAD-102720</t>
  </si>
  <si>
    <t>WG033-SW-WEST-102920</t>
  </si>
  <si>
    <t>WG034-SW-SPILL-102920</t>
  </si>
  <si>
    <t>WG035-SW-EAST-102920</t>
  </si>
  <si>
    <t>WG036-SW-HEAD-102920</t>
  </si>
  <si>
    <t>WG038-SW-WEST-110520</t>
  </si>
  <si>
    <t>WG039-SW-SPILL-110520</t>
  </si>
  <si>
    <t>WG040-SW-EAST-110520</t>
  </si>
  <si>
    <t>WG041-SW-HEAD-110520</t>
  </si>
  <si>
    <t>WG044-SW-WEST-110320</t>
  </si>
  <si>
    <t>WG045-SW-SPILL-110320</t>
  </si>
  <si>
    <t>WG046-SW-EAST-110320</t>
  </si>
  <si>
    <t>WG047-SW-HEAD-110320</t>
  </si>
  <si>
    <t>NA</t>
  </si>
  <si>
    <t>WG001-SED-WEST-10092020</t>
  </si>
  <si>
    <t>WG002-SED-SPILL-10092020</t>
  </si>
  <si>
    <t>WG003-SED-EAST-10092020</t>
  </si>
  <si>
    <t>WG004-SED-HEAD-10092020</t>
  </si>
  <si>
    <t>WG005-SED-WEST-10132020</t>
  </si>
  <si>
    <t>WG006-SED-SPILL-10132020</t>
  </si>
  <si>
    <t>WG007-SED-EAST-10132020</t>
  </si>
  <si>
    <t>WG008-SED-HEAD-10132020</t>
  </si>
  <si>
    <t>WG009-SED-WEST-10152020</t>
  </si>
  <si>
    <t>WG011-SED-EAST-10152020</t>
  </si>
  <si>
    <t>WG012-SED-HEAD-10152020</t>
  </si>
  <si>
    <t>WG013-SED-WEST-10202020</t>
  </si>
  <si>
    <t>WG014-SED-SPILL-10202020</t>
  </si>
  <si>
    <t>WG015-SED-EAST-10202020</t>
  </si>
  <si>
    <t>WG016-SED-HEAD-10202020</t>
  </si>
  <si>
    <t>WG017-SED-WEST-10232020</t>
  </si>
  <si>
    <t>WG018-SED-SPILL-10232020</t>
  </si>
  <si>
    <t>WG019-SED-EAST-10232020</t>
  </si>
  <si>
    <t>WG021-SED-WEST-10272020</t>
  </si>
  <si>
    <t>WG022-SED-SPILL-10272020</t>
  </si>
  <si>
    <t>WG023-SED-EAST-10272020</t>
  </si>
  <si>
    <t>WG025-SED-WEST-10292020</t>
  </si>
  <si>
    <t>WG026-SED-SPILL-10292020</t>
  </si>
  <si>
    <t>WG027-SED-EAST-10292020</t>
  </si>
  <si>
    <t>WG028-SED-HEAD-10292020</t>
  </si>
  <si>
    <t>WG029-SED-WEST-11032020</t>
  </si>
  <si>
    <t>WG031-SED-EAST-11032020</t>
  </si>
  <si>
    <t>WG033-SED-WEST-11052020</t>
  </si>
  <si>
    <t>WG035-SED-EAST-11052020</t>
  </si>
  <si>
    <t>WG036-SED-HEAD-11052020</t>
  </si>
  <si>
    <t>Sed</t>
  </si>
  <si>
    <t>ng/g</t>
  </si>
  <si>
    <t>Sample ID</t>
  </si>
  <si>
    <t>δ13C</t>
  </si>
  <si>
    <t>δ15N</t>
  </si>
  <si>
    <t>Tissue</t>
  </si>
  <si>
    <t>BG029-WG-05262021</t>
  </si>
  <si>
    <t xml:space="preserve">Whole Body </t>
  </si>
  <si>
    <t>BG037-WG-05262021</t>
  </si>
  <si>
    <t>BG038-WG-05262021</t>
  </si>
  <si>
    <t>LMB020-WG-05262021</t>
  </si>
  <si>
    <t>Eastern Mudminnow</t>
  </si>
  <si>
    <t>LMB021-WG-05262021</t>
  </si>
  <si>
    <t>LMB022-WG-05262021</t>
  </si>
  <si>
    <t>PR052-WG-08192021</t>
  </si>
  <si>
    <t>PR053-WG-08192021</t>
  </si>
  <si>
    <t>PR054-WG-08192021</t>
  </si>
  <si>
    <r>
      <t>Equation: Trophic Level = ((δ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-δ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ref</t>
    </r>
    <r>
      <rPr>
        <sz val="12"/>
        <color theme="1"/>
        <rFont val="Times New Roman"/>
        <family val="1"/>
      </rPr>
      <t>)/3.4)+2</t>
    </r>
  </si>
  <si>
    <r>
      <t>Where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 is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 of species i,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ref</t>
    </r>
    <r>
      <rPr>
        <sz val="12"/>
        <color theme="1"/>
        <rFont val="Times New Roman"/>
        <family val="1"/>
      </rPr>
      <t xml:space="preserve"> is the mean value of the </t>
    </r>
  </si>
  <si>
    <t xml:space="preserve">mesozooplankton reference (8), 3.4 is the theoretical enrichment at each </t>
  </si>
  <si>
    <t xml:space="preserve">trophic level, and 2 is the assumed occupied trophic level of the </t>
  </si>
  <si>
    <t>mesozooplankton reference</t>
  </si>
  <si>
    <t>PU060-JBA-08162021</t>
  </si>
  <si>
    <t>Pumpkinseed Liver</t>
  </si>
  <si>
    <t>PU061-JBA-08162021</t>
  </si>
  <si>
    <t>PU064-JBA-08162021</t>
  </si>
  <si>
    <t>Pumpkinseed Muscle</t>
  </si>
  <si>
    <t>ESM004-JBA-08132021</t>
  </si>
  <si>
    <t>CCS001-JBA-08132021</t>
  </si>
  <si>
    <t>CCS002-JBA-08132021</t>
  </si>
  <si>
    <r>
      <t>δ</t>
    </r>
    <r>
      <rPr>
        <vertAlign val="superscript"/>
        <sz val="12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C</t>
    </r>
  </si>
  <si>
    <r>
      <t>δ</t>
    </r>
    <r>
      <rPr>
        <vertAlign val="superscript"/>
        <sz val="12"/>
        <color rgb="FF000000"/>
        <rFont val="Times New Roman"/>
        <family val="1"/>
      </rPr>
      <t>15</t>
    </r>
    <r>
      <rPr>
        <sz val="12"/>
        <color rgb="FF000000"/>
        <rFont val="Times New Roman"/>
        <family val="1"/>
      </rPr>
      <t>N</t>
    </r>
  </si>
  <si>
    <r>
      <t>δ</t>
    </r>
    <r>
      <rPr>
        <vertAlign val="superscript"/>
        <sz val="12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C (‰)</t>
    </r>
  </si>
  <si>
    <r>
      <t>δ</t>
    </r>
    <r>
      <rPr>
        <vertAlign val="superscript"/>
        <sz val="12"/>
        <color rgb="FF2E2E2E"/>
        <rFont val="Times New Roman"/>
        <family val="1"/>
      </rPr>
      <t>15</t>
    </r>
    <r>
      <rPr>
        <sz val="12"/>
        <color rgb="FF2E2E2E"/>
        <rFont val="Times New Roman"/>
        <family val="1"/>
      </rPr>
      <t>N (‰)</t>
    </r>
  </si>
  <si>
    <t>JBA005-SED-SPILL-11192020</t>
  </si>
  <si>
    <t>Winter</t>
  </si>
  <si>
    <t>JBA008-SED-EXIT-11192020</t>
  </si>
  <si>
    <t>JBA006-SED-RIPP-11192020</t>
  </si>
  <si>
    <t>JBA007-SED-DOWN-11192020</t>
  </si>
  <si>
    <t>JBA029-SED-SPILL-12152020</t>
  </si>
  <si>
    <t>JBA032-SED-EXIT-12152020</t>
  </si>
  <si>
    <t>JBA030-SED-RIPP-12152020</t>
  </si>
  <si>
    <t>JBA031-SED-DOWN-12152020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</si>
</sst>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vertAlign val="superscript"/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rgb="FF2E2E2E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rgb="FF2E2E2E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2"/>
      <color rgb="FF2E2E2E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5" borderId="0" applyNumberFormat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quotePrefix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2" fillId="6" borderId="0" xfId="0" applyFont="1" applyFill="1"/>
    <xf numFmtId="0" fontId="0" fillId="6" borderId="0" xfId="0" applyFill="1"/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0" fillId="8" borderId="0" xfId="0" applyFill="1"/>
    <xf numFmtId="0" fontId="15" fillId="8" borderId="0" xfId="0" applyFont="1" applyFill="1"/>
    <xf numFmtId="0" fontId="11" fillId="0" borderId="0" xfId="4"/>
    <xf numFmtId="0" fontId="15" fillId="8" borderId="7" xfId="0" applyFont="1" applyFill="1" applyBorder="1" applyAlignment="1">
      <alignment horizontal="center" vertical="center" wrapText="1"/>
    </xf>
    <xf numFmtId="0" fontId="13" fillId="5" borderId="7" xfId="5" applyBorder="1" applyAlignment="1">
      <alignment horizontal="center" vertical="center" wrapText="1"/>
    </xf>
    <xf numFmtId="0" fontId="12" fillId="8" borderId="7" xfId="3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0" xfId="2" applyFill="1"/>
    <xf numFmtId="0" fontId="10" fillId="0" borderId="0" xfId="3" applyFill="1"/>
    <xf numFmtId="0" fontId="15" fillId="0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6" borderId="0" xfId="0" applyFont="1" applyFill="1"/>
    <xf numFmtId="0" fontId="0" fillId="0" borderId="0" xfId="0" applyFont="1"/>
    <xf numFmtId="0" fontId="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3" borderId="0" xfId="1"/>
  </cellXfs>
  <cellStyles count="6">
    <cellStyle name="Accent6" xfId="5" builtinId="49"/>
    <cellStyle name="Bad" xfId="1" builtinId="27"/>
    <cellStyle name="Explanatory Text" xfId="4" builtinId="53"/>
    <cellStyle name="Neutral" xfId="2" builtinId="28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53CE-092F-314B-8575-7D37A4A5AA2A}">
  <dimension ref="A1:AD223"/>
  <sheetViews>
    <sheetView workbookViewId="0">
      <pane ySplit="1" topLeftCell="A2" activePane="bottomLeft" state="frozen"/>
      <selection pane="bottomLeft" activeCell="D7" sqref="D7"/>
    </sheetView>
  </sheetViews>
  <sheetFormatPr baseColWidth="10" defaultRowHeight="16" x14ac:dyDescent="0.2"/>
  <cols>
    <col min="3" max="3" width="26.33203125" bestFit="1" customWidth="1"/>
    <col min="4" max="4" width="12.33203125" bestFit="1" customWidth="1"/>
    <col min="5" max="5" width="12.33203125" customWidth="1"/>
    <col min="6" max="6" width="15.1640625" bestFit="1" customWidth="1"/>
    <col min="7" max="7" width="18.1640625" customWidth="1"/>
    <col min="8" max="8" width="11.33203125" bestFit="1" customWidth="1"/>
    <col min="9" max="9" width="11.33203125" customWidth="1"/>
    <col min="10" max="10" width="7.33203125" bestFit="1" customWidth="1"/>
    <col min="11" max="11" width="8.1640625" bestFit="1" customWidth="1"/>
    <col min="12" max="17" width="7.5" customWidth="1"/>
    <col min="18" max="18" width="8.83203125" customWidth="1"/>
    <col min="19" max="19" width="7.5" customWidth="1"/>
    <col min="20" max="20" width="7.6640625" bestFit="1" customWidth="1"/>
    <col min="21" max="21" width="7.5" customWidth="1"/>
    <col min="22" max="24" width="10" customWidth="1"/>
  </cols>
  <sheetData>
    <row r="1" spans="1:30" s="24" customFormat="1" ht="25" customHeight="1" x14ac:dyDescent="0.25">
      <c r="A1" s="24" t="s">
        <v>81</v>
      </c>
      <c r="B1" s="24" t="s">
        <v>311</v>
      </c>
      <c r="C1" s="24" t="s">
        <v>0</v>
      </c>
      <c r="D1" s="24" t="s">
        <v>43</v>
      </c>
      <c r="E1" s="24" t="s">
        <v>331</v>
      </c>
      <c r="F1" s="24" t="s">
        <v>308</v>
      </c>
      <c r="G1" s="24" t="s">
        <v>309</v>
      </c>
      <c r="H1" s="24" t="s">
        <v>310</v>
      </c>
      <c r="I1" s="24" t="s">
        <v>330</v>
      </c>
      <c r="J1" s="24" t="s">
        <v>328</v>
      </c>
      <c r="K1" s="24" t="s">
        <v>329</v>
      </c>
      <c r="L1" s="24" t="s">
        <v>51</v>
      </c>
      <c r="M1" s="24" t="s">
        <v>52</v>
      </c>
      <c r="N1" s="24" t="s">
        <v>53</v>
      </c>
      <c r="O1" s="24" t="s">
        <v>54</v>
      </c>
      <c r="P1" s="24" t="s">
        <v>55</v>
      </c>
      <c r="Q1" s="24" t="s">
        <v>56</v>
      </c>
      <c r="R1" s="24" t="s">
        <v>57</v>
      </c>
      <c r="S1" s="24" t="s">
        <v>58</v>
      </c>
      <c r="T1" s="24" t="s">
        <v>59</v>
      </c>
      <c r="U1" s="24" t="s">
        <v>60</v>
      </c>
      <c r="V1" s="24" t="s">
        <v>61</v>
      </c>
      <c r="W1" s="24" t="s">
        <v>84</v>
      </c>
      <c r="X1" s="24" t="s">
        <v>257</v>
      </c>
      <c r="Y1" s="24" t="s">
        <v>62</v>
      </c>
      <c r="Z1" s="24" t="s">
        <v>326</v>
      </c>
      <c r="AA1" s="24" t="s">
        <v>325</v>
      </c>
      <c r="AB1" s="24" t="s">
        <v>327</v>
      </c>
      <c r="AC1" s="24" t="s">
        <v>71</v>
      </c>
      <c r="AD1" s="24" t="s">
        <v>72</v>
      </c>
    </row>
    <row r="2" spans="1:30" x14ac:dyDescent="0.2">
      <c r="A2" t="s">
        <v>83</v>
      </c>
      <c r="B2" t="s">
        <v>283</v>
      </c>
      <c r="C2" t="s">
        <v>172</v>
      </c>
      <c r="D2">
        <v>44314</v>
      </c>
      <c r="E2" t="str">
        <f>IF(F2="Largemouth Bass","Bas",IF(F2="Bluegill","Bgl",IF(F2="Prey","Pry",IF(F2="Pumpkinseed","Pum",IF(F2="Rosyside Dace","Dac",IF(F2="Swallowtail Shiner","Swa",IF(F2="Blacknose Dace","Dac",IF(F2=" Swamp Darter","Dar",IF(F2="Longnose Dace","Dac",IF(F2="Margined Madtom","Mad",IF(F2="Fallfish","Fal",IF(F2="Tessellated Darter","Dar",IF(F2="Sediment","Sed",IF(F2="Swamp Darter","Dar",IF(F2="Eastern Mud Minnow","Min",IF(F2="Creek Chubsucker","Chu",IF(F2="Banded Killifish","Kil","Water")))))))))))))))))</f>
        <v>Kil</v>
      </c>
      <c r="F2" t="s">
        <v>173</v>
      </c>
      <c r="G2" s="25" t="s">
        <v>408</v>
      </c>
      <c r="H2" t="s">
        <v>256</v>
      </c>
      <c r="I2" t="str">
        <f>IF(F2 = "Water", "ng/L", IF(F2 = "Sediment", "ng/g", "ng/g"))</f>
        <v>ng/g</v>
      </c>
      <c r="J2">
        <v>9</v>
      </c>
      <c r="K2">
        <v>6.75</v>
      </c>
      <c r="L2">
        <v>0.217</v>
      </c>
      <c r="M2">
        <v>4.6350000000000002E-2</v>
      </c>
      <c r="N2">
        <v>0.14749999999999999</v>
      </c>
      <c r="O2">
        <v>0.11700000000000001</v>
      </c>
      <c r="P2">
        <v>0.77900000000000003</v>
      </c>
      <c r="Q2">
        <v>8.6999999999999994E-2</v>
      </c>
      <c r="R2">
        <v>35.1</v>
      </c>
      <c r="S2">
        <v>1.83</v>
      </c>
      <c r="T2">
        <v>5.23</v>
      </c>
      <c r="U2">
        <v>4.3899999999999997</v>
      </c>
      <c r="V2">
        <v>1670</v>
      </c>
      <c r="W2">
        <v>6.11</v>
      </c>
      <c r="X2" s="55">
        <v>0</v>
      </c>
      <c r="Y2" t="s">
        <v>258</v>
      </c>
      <c r="Z2" t="s">
        <v>258</v>
      </c>
      <c r="AA2" t="s">
        <v>258</v>
      </c>
      <c r="AB2" t="s">
        <v>258</v>
      </c>
      <c r="AC2" t="s">
        <v>258</v>
      </c>
      <c r="AD2" t="s">
        <v>258</v>
      </c>
    </row>
    <row r="3" spans="1:30" x14ac:dyDescent="0.2">
      <c r="A3" t="s">
        <v>83</v>
      </c>
      <c r="B3" t="s">
        <v>283</v>
      </c>
      <c r="C3" t="s">
        <v>109</v>
      </c>
      <c r="D3">
        <v>44314</v>
      </c>
      <c r="E3" t="str">
        <f>IF(F3="Largemouth Bass","Bas",IF(F3="Bluegill","Bgl",IF(F3="Prey","Pry",IF(F3="Pumpkinseed","Pum",IF(F3="Rosyside Dace","Dac",IF(F3="Swallowtail Shiner","Swa",IF(F3="Blacknose Dace","Dac",IF(F3=" Swamp Darter","Dar",IF(F3="Longnose Dace","Dac",IF(F3="Margined Madtom","Mad",IF(F3="Fallfish","Fal",IF(F3="Tessellated Darter","Dar",IF(F3="Sediment","Sed",IF(F3="Swamp Darter","Dar",IF(F3="Eastern Mud Minnow","Min",IF(F3="Creek Chubsucker","Chu",IF(F3="Banded Killifish","Kil","Water")))))))))))))))))</f>
        <v>Dac</v>
      </c>
      <c r="F3" t="s">
        <v>110</v>
      </c>
      <c r="G3" s="25" t="s">
        <v>408</v>
      </c>
      <c r="H3" t="s">
        <v>256</v>
      </c>
      <c r="I3" t="str">
        <f>IF(F3 = "Water", "ng/L", IF(F3 = "Sediment", "ng/g", "ng/g"))</f>
        <v>ng/g</v>
      </c>
      <c r="J3">
        <v>5.5</v>
      </c>
      <c r="K3">
        <v>1.75</v>
      </c>
      <c r="L3">
        <v>9.8554533508541403E-2</v>
      </c>
      <c r="M3">
        <v>5.2752157258541398E-2</v>
      </c>
      <c r="N3">
        <v>0.16769283493511822</v>
      </c>
      <c r="O3">
        <v>0.13297255099577857</v>
      </c>
      <c r="P3">
        <v>0.623</v>
      </c>
      <c r="Q3">
        <v>9.8554533508541403E-2</v>
      </c>
      <c r="R3">
        <v>92.9</v>
      </c>
      <c r="S3">
        <v>4.5</v>
      </c>
      <c r="T3">
        <v>12.3</v>
      </c>
      <c r="U3">
        <v>34.799999999999997</v>
      </c>
      <c r="V3">
        <v>3330</v>
      </c>
      <c r="W3">
        <v>33.5</v>
      </c>
      <c r="X3" s="55">
        <v>0</v>
      </c>
      <c r="Y3" t="s">
        <v>258</v>
      </c>
      <c r="Z3" t="s">
        <v>258</v>
      </c>
      <c r="AA3" t="s">
        <v>258</v>
      </c>
      <c r="AB3" t="s">
        <v>258</v>
      </c>
      <c r="AC3" t="s">
        <v>258</v>
      </c>
      <c r="AD3" t="s">
        <v>258</v>
      </c>
    </row>
    <row r="4" spans="1:30" x14ac:dyDescent="0.2">
      <c r="A4" t="s">
        <v>83</v>
      </c>
      <c r="B4" t="s">
        <v>259</v>
      </c>
      <c r="C4" t="s">
        <v>213</v>
      </c>
      <c r="D4">
        <v>44393</v>
      </c>
      <c r="E4" t="str">
        <f>IF(F4="Largemouth Bass","Bas",IF(F4="Bluegill","Bgl",IF(F4="Prey","Pry",IF(F4="Pumpkinseed","Pum",IF(F4="Rosyside Dace","Dac",IF(F4="Swallowtail Shiner","Swa",IF(F4="Blacknose Dace","Dac",IF(F4=" Swamp Darter","Dar",IF(F4="Longnose Dace","Dac",IF(F4="Margined Madtom","Mad",IF(F4="Fallfish","Fal",IF(F4="Tessellated Darter","Dar",IF(F4="Sediment","Sed",IF(F4="Swamp Darter","Dar",IF(F4="Eastern Mud Minnow","Min",IF(F4="Creek Chubsucker","Chu",IF(F4="Banded Killifish","Kil","Water")))))))))))))))))</f>
        <v>Dac</v>
      </c>
      <c r="F4" t="s">
        <v>110</v>
      </c>
      <c r="G4" s="25" t="s">
        <v>408</v>
      </c>
      <c r="H4" t="s">
        <v>256</v>
      </c>
      <c r="I4" t="str">
        <f>IF(F4 = "Water", "ng/L", IF(F4 = "Sediment", "ng/g", "ng/g"))</f>
        <v>ng/g</v>
      </c>
      <c r="J4">
        <v>4.3</v>
      </c>
      <c r="K4">
        <v>2.0099999999999998</v>
      </c>
      <c r="L4">
        <v>0.109</v>
      </c>
      <c r="M4">
        <v>7.6999999999999999E-2</v>
      </c>
      <c r="N4">
        <v>0.2185</v>
      </c>
      <c r="O4">
        <v>5.8999999999999997E-2</v>
      </c>
      <c r="P4">
        <v>0.59799999999999998</v>
      </c>
      <c r="Q4">
        <v>0.2185</v>
      </c>
      <c r="R4">
        <v>68.599999999999994</v>
      </c>
      <c r="S4">
        <v>3.75</v>
      </c>
      <c r="T4">
        <v>6.57</v>
      </c>
      <c r="U4">
        <v>3.53</v>
      </c>
      <c r="V4">
        <v>708</v>
      </c>
      <c r="W4">
        <v>10.3</v>
      </c>
      <c r="X4" s="55">
        <v>0</v>
      </c>
      <c r="Y4" t="s">
        <v>258</v>
      </c>
      <c r="Z4" t="s">
        <v>258</v>
      </c>
      <c r="AA4" t="s">
        <v>258</v>
      </c>
      <c r="AB4" t="s">
        <v>258</v>
      </c>
      <c r="AC4" t="s">
        <v>258</v>
      </c>
      <c r="AD4" t="s">
        <v>258</v>
      </c>
    </row>
    <row r="5" spans="1:30" x14ac:dyDescent="0.2">
      <c r="A5" t="s">
        <v>83</v>
      </c>
      <c r="B5" t="s">
        <v>259</v>
      </c>
      <c r="C5" t="s">
        <v>214</v>
      </c>
      <c r="D5">
        <v>44393</v>
      </c>
      <c r="E5" t="str">
        <f>IF(F5="Largemouth Bass","Bas",IF(F5="Bluegill","Bgl",IF(F5="Prey","Pry",IF(F5="Pumpkinseed","Pum",IF(F5="Rosyside Dace","Dac",IF(F5="Swallowtail Shiner","Swa",IF(F5="Blacknose Dace","Dac",IF(F5=" Swamp Darter","Dar",IF(F5="Longnose Dace","Dac",IF(F5="Margined Madtom","Mad",IF(F5="Fallfish","Fal",IF(F5="Tessellated Darter","Dar",IF(F5="Sediment","Sed",IF(F5="Swamp Darter","Dar",IF(F5="Eastern Mud Minnow","Min",IF(F5="Creek Chubsucker","Chu",IF(F5="Banded Killifish","Kil","Water")))))))))))))))))</f>
        <v>Dac</v>
      </c>
      <c r="F5" t="s">
        <v>110</v>
      </c>
      <c r="G5" s="25" t="s">
        <v>408</v>
      </c>
      <c r="H5" t="s">
        <v>256</v>
      </c>
      <c r="I5" t="str">
        <f>IF(F5 = "Water", "ng/L", IF(F5 = "Sediment", "ng/g", "ng/g"))</f>
        <v>ng/g</v>
      </c>
      <c r="J5">
        <v>6</v>
      </c>
      <c r="K5">
        <v>2.12</v>
      </c>
      <c r="L5">
        <v>0.24349999999999999</v>
      </c>
      <c r="M5">
        <v>8.5999999999999993E-2</v>
      </c>
      <c r="N5">
        <v>0.24349999999999999</v>
      </c>
      <c r="O5">
        <v>6.6000000000000003E-2</v>
      </c>
      <c r="P5">
        <v>0.30299999999999999</v>
      </c>
      <c r="Q5">
        <v>0.24349999999999999</v>
      </c>
      <c r="R5">
        <v>41.3</v>
      </c>
      <c r="S5">
        <v>1.33</v>
      </c>
      <c r="T5">
        <v>3.37</v>
      </c>
      <c r="U5">
        <v>2.06</v>
      </c>
      <c r="V5">
        <v>655</v>
      </c>
      <c r="W5">
        <v>6.13</v>
      </c>
      <c r="X5" s="55">
        <v>0</v>
      </c>
      <c r="Y5" t="s">
        <v>258</v>
      </c>
      <c r="Z5" t="s">
        <v>258</v>
      </c>
      <c r="AA5" t="s">
        <v>258</v>
      </c>
      <c r="AB5" t="s">
        <v>258</v>
      </c>
      <c r="AC5" t="s">
        <v>258</v>
      </c>
      <c r="AD5" t="s">
        <v>258</v>
      </c>
    </row>
    <row r="6" spans="1:30" x14ac:dyDescent="0.2">
      <c r="A6" t="s">
        <v>83</v>
      </c>
      <c r="B6" t="s">
        <v>259</v>
      </c>
      <c r="C6" t="s">
        <v>215</v>
      </c>
      <c r="D6">
        <v>44393</v>
      </c>
      <c r="E6" t="str">
        <f>IF(F6="Largemouth Bass","Bas",IF(F6="Bluegill","Bgl",IF(F6="Prey","Pry",IF(F6="Pumpkinseed","Pum",IF(F6="Rosyside Dace","Dac",IF(F6="Swallowtail Shiner","Swa",IF(F6="Blacknose Dace","Dac",IF(F6=" Swamp Darter","Dar",IF(F6="Longnose Dace","Dac",IF(F6="Margined Madtom","Mad",IF(F6="Fallfish","Fal",IF(F6="Tessellated Darter","Dar",IF(F6="Sediment","Sed",IF(F6="Swamp Darter","Dar",IF(F6="Eastern Mud Minnow","Min",IF(F6="Creek Chubsucker","Chu",IF(F6="Banded Killifish","Kil","Water")))))))))))))))))</f>
        <v>Dac</v>
      </c>
      <c r="F6" t="s">
        <v>110</v>
      </c>
      <c r="G6" s="25" t="s">
        <v>408</v>
      </c>
      <c r="H6" t="s">
        <v>256</v>
      </c>
      <c r="I6" t="str">
        <f>IF(F6 = "Water", "ng/L", IF(F6 = "Sediment", "ng/g", "ng/g"))</f>
        <v>ng/g</v>
      </c>
      <c r="J6">
        <v>5</v>
      </c>
      <c r="K6">
        <v>2.04</v>
      </c>
      <c r="L6">
        <v>0.2555</v>
      </c>
      <c r="M6">
        <v>9.0499999999999997E-2</v>
      </c>
      <c r="N6">
        <v>0.2555</v>
      </c>
      <c r="O6">
        <v>0.13800000000000001</v>
      </c>
      <c r="P6">
        <v>0.36599999999999999</v>
      </c>
      <c r="Q6">
        <v>0.128</v>
      </c>
      <c r="R6">
        <v>60.3</v>
      </c>
      <c r="S6">
        <v>2.93</v>
      </c>
      <c r="T6">
        <v>2.69</v>
      </c>
      <c r="U6">
        <v>2.3199999999999998</v>
      </c>
      <c r="V6">
        <v>724</v>
      </c>
      <c r="W6">
        <v>6.71</v>
      </c>
      <c r="X6" s="55">
        <v>0</v>
      </c>
      <c r="Y6" s="25" t="s">
        <v>408</v>
      </c>
      <c r="Z6" s="25" t="s">
        <v>408</v>
      </c>
      <c r="AA6" s="25" t="s">
        <v>408</v>
      </c>
      <c r="AB6" s="25" t="s">
        <v>408</v>
      </c>
      <c r="AC6" s="25" t="s">
        <v>408</v>
      </c>
      <c r="AD6" s="25" t="s">
        <v>408</v>
      </c>
    </row>
    <row r="7" spans="1:30" x14ac:dyDescent="0.2">
      <c r="A7" t="s">
        <v>83</v>
      </c>
      <c r="B7" t="s">
        <v>259</v>
      </c>
      <c r="C7" t="s">
        <v>216</v>
      </c>
      <c r="D7">
        <v>44393</v>
      </c>
      <c r="E7" t="str">
        <f>IF(F7="Largemouth Bass","Bas",IF(F7="Bluegill","Bgl",IF(F7="Prey","Pry",IF(F7="Pumpkinseed","Pum",IF(F7="Rosyside Dace","Dac",IF(F7="Swallowtail Shiner","Swa",IF(F7="Blacknose Dace","Dac",IF(F7=" Swamp Darter","Dar",IF(F7="Longnose Dace","Dac",IF(F7="Margined Madtom","Mad",IF(F7="Fallfish","Fal",IF(F7="Tessellated Darter","Dar",IF(F7="Sediment","Sed",IF(F7="Swamp Darter","Dar",IF(F7="Eastern Mud Minnow","Min",IF(F7="Creek Chubsucker","Chu",IF(F7="Banded Killifish","Kil","Water")))))))))))))))))</f>
        <v>Dac</v>
      </c>
      <c r="F7" t="s">
        <v>110</v>
      </c>
      <c r="G7" s="25" t="s">
        <v>408</v>
      </c>
      <c r="H7" t="s">
        <v>256</v>
      </c>
      <c r="I7" t="str">
        <f>IF(F7 = "Water", "ng/L", IF(F7 = "Sediment", "ng/g", "ng/g"))</f>
        <v>ng/g</v>
      </c>
      <c r="J7">
        <v>4.2</v>
      </c>
      <c r="K7">
        <v>3.02</v>
      </c>
      <c r="L7">
        <v>0.248</v>
      </c>
      <c r="M7">
        <v>8.7499999999999994E-2</v>
      </c>
      <c r="N7">
        <v>0.248</v>
      </c>
      <c r="O7">
        <v>0.13400000000000001</v>
      </c>
      <c r="P7">
        <v>0.435</v>
      </c>
      <c r="Q7">
        <v>0.248</v>
      </c>
      <c r="R7">
        <v>62.7</v>
      </c>
      <c r="S7">
        <v>5.39</v>
      </c>
      <c r="T7">
        <v>6.45</v>
      </c>
      <c r="U7">
        <v>7.52</v>
      </c>
      <c r="V7">
        <v>809</v>
      </c>
      <c r="W7">
        <v>11.1</v>
      </c>
      <c r="X7" s="55">
        <v>0</v>
      </c>
      <c r="Y7" s="25" t="s">
        <v>408</v>
      </c>
      <c r="Z7" s="25" t="s">
        <v>408</v>
      </c>
      <c r="AA7" s="25" t="s">
        <v>408</v>
      </c>
      <c r="AB7" s="25" t="s">
        <v>408</v>
      </c>
      <c r="AC7" s="25" t="s">
        <v>408</v>
      </c>
      <c r="AD7" s="25" t="s">
        <v>408</v>
      </c>
    </row>
    <row r="8" spans="1:30" x14ac:dyDescent="0.2">
      <c r="A8" t="s">
        <v>83</v>
      </c>
      <c r="B8" t="s">
        <v>259</v>
      </c>
      <c r="C8" t="s">
        <v>241</v>
      </c>
      <c r="D8">
        <v>44393</v>
      </c>
      <c r="E8" t="str">
        <f>IF(F8="Largemouth Bass","Bas",IF(F8="Bluegill","Bgl",IF(F8="Prey","Pry",IF(F8="Pumpkinseed","Pum",IF(F8="Rosyside Dace","Dac",IF(F8="Swallowtail Shiner","Swa",IF(F8="Blacknose Dace","Dac",IF(F8=" Swamp Darter","Dar",IF(F8="Longnose Dace","Dac",IF(F8="Margined Madtom","Mad",IF(F8="Fallfish","Fal",IF(F8="Tessellated Darter","Dar",IF(F8="Sediment","Sed",IF(F8="Swamp Darter","Dar",IF(F8="Eastern Mud Minnow","Min",IF(F8="Creek Chubsucker","Chu",IF(F8="Banded Killifish","Kil","Water")))))))))))))))))</f>
        <v>Dac</v>
      </c>
      <c r="F8" t="s">
        <v>110</v>
      </c>
      <c r="G8" s="25" t="s">
        <v>408</v>
      </c>
      <c r="H8" t="s">
        <v>256</v>
      </c>
      <c r="I8" t="str">
        <f>IF(F8 = "Water", "ng/L", IF(F8 = "Sediment", "ng/g", "ng/g"))</f>
        <v>ng/g</v>
      </c>
      <c r="J8">
        <v>8.5</v>
      </c>
      <c r="K8">
        <v>7.6</v>
      </c>
      <c r="L8">
        <f>0.5*M8</f>
        <v>3.53125</v>
      </c>
      <c r="M8">
        <f>0.5*O8</f>
        <v>7.0625</v>
      </c>
      <c r="N8">
        <f>0.5*P8</f>
        <v>0.32200000000000001</v>
      </c>
      <c r="O8">
        <f>0.5*Q8</f>
        <v>14.125</v>
      </c>
      <c r="P8">
        <v>0.64400000000000002</v>
      </c>
      <c r="Q8">
        <f>0.5*R8</f>
        <v>28.25</v>
      </c>
      <c r="R8">
        <v>56.5</v>
      </c>
      <c r="S8">
        <v>2.11</v>
      </c>
      <c r="T8">
        <v>16.399999999999999</v>
      </c>
      <c r="U8">
        <v>1.44</v>
      </c>
      <c r="V8">
        <v>917</v>
      </c>
      <c r="W8">
        <v>5.55</v>
      </c>
      <c r="X8" s="55">
        <v>0</v>
      </c>
      <c r="Y8" s="25" t="s">
        <v>408</v>
      </c>
      <c r="Z8" s="25" t="s">
        <v>408</v>
      </c>
      <c r="AA8" s="25" t="s">
        <v>408</v>
      </c>
      <c r="AB8" s="25" t="s">
        <v>408</v>
      </c>
      <c r="AC8" s="25" t="s">
        <v>408</v>
      </c>
      <c r="AD8" s="25" t="s">
        <v>408</v>
      </c>
    </row>
    <row r="9" spans="1:30" x14ac:dyDescent="0.2">
      <c r="A9" t="s">
        <v>83</v>
      </c>
      <c r="B9" t="s">
        <v>259</v>
      </c>
      <c r="C9" t="s">
        <v>242</v>
      </c>
      <c r="D9">
        <v>44393</v>
      </c>
      <c r="E9" t="str">
        <f>IF(F9="Largemouth Bass","Bas",IF(F9="Bluegill","Bgl",IF(F9="Prey","Pry",IF(F9="Pumpkinseed","Pum",IF(F9="Rosyside Dace","Dac",IF(F9="Swallowtail Shiner","Swa",IF(F9="Blacknose Dace","Dac",IF(F9=" Swamp Darter","Dar",IF(F9="Longnose Dace","Dac",IF(F9="Margined Madtom","Mad",IF(F9="Fallfish","Fal",IF(F9="Tessellated Darter","Dar",IF(F9="Sediment","Sed",IF(F9="Swamp Darter","Dar",IF(F9="Eastern Mud Minnow","Min",IF(F9="Creek Chubsucker","Chu",IF(F9="Banded Killifish","Kil","Water")))))))))))))))))</f>
        <v>Dac</v>
      </c>
      <c r="F9" t="s">
        <v>110</v>
      </c>
      <c r="G9" s="25" t="s">
        <v>408</v>
      </c>
      <c r="H9" t="s">
        <v>256</v>
      </c>
      <c r="I9" t="str">
        <f>IF(F9 = "Water", "ng/L", IF(F9 = "Sediment", "ng/g", "ng/g"))</f>
        <v>ng/g</v>
      </c>
      <c r="J9">
        <v>7.5</v>
      </c>
      <c r="K9">
        <v>4.16</v>
      </c>
      <c r="L9">
        <f>0.5*M9</f>
        <v>1.70625</v>
      </c>
      <c r="M9">
        <f>0.5*O9</f>
        <v>3.4125000000000001</v>
      </c>
      <c r="N9">
        <f>0.5*O9</f>
        <v>3.4125000000000001</v>
      </c>
      <c r="O9">
        <f>0.5*Q9</f>
        <v>6.8250000000000002</v>
      </c>
      <c r="P9">
        <v>0.29799999999999999</v>
      </c>
      <c r="Q9">
        <f>0.5*R9</f>
        <v>13.65</v>
      </c>
      <c r="R9">
        <v>27.3</v>
      </c>
      <c r="S9">
        <v>1.17</v>
      </c>
      <c r="T9">
        <v>7.73</v>
      </c>
      <c r="U9">
        <v>1.04</v>
      </c>
      <c r="V9">
        <v>628</v>
      </c>
      <c r="W9">
        <v>4.87</v>
      </c>
      <c r="X9" s="55">
        <v>0</v>
      </c>
      <c r="Y9" s="25" t="s">
        <v>408</v>
      </c>
      <c r="Z9" s="25" t="s">
        <v>408</v>
      </c>
      <c r="AA9" s="25" t="s">
        <v>408</v>
      </c>
      <c r="AB9" s="25" t="s">
        <v>408</v>
      </c>
      <c r="AC9" s="25" t="s">
        <v>408</v>
      </c>
      <c r="AD9" s="25" t="s">
        <v>408</v>
      </c>
    </row>
    <row r="10" spans="1:30" x14ac:dyDescent="0.2">
      <c r="A10" t="s">
        <v>83</v>
      </c>
      <c r="B10" t="s">
        <v>259</v>
      </c>
      <c r="C10" t="s">
        <v>243</v>
      </c>
      <c r="D10">
        <v>44393</v>
      </c>
      <c r="E10" t="str">
        <f>IF(F10="Largemouth Bass","Bas",IF(F10="Bluegill","Bgl",IF(F10="Prey","Pry",IF(F10="Pumpkinseed","Pum",IF(F10="Rosyside Dace","Dac",IF(F10="Swallowtail Shiner","Swa",IF(F10="Blacknose Dace","Dac",IF(F10=" Swamp Darter","Dar",IF(F10="Longnose Dace","Dac",IF(F10="Margined Madtom","Mad",IF(F10="Fallfish","Fal",IF(F10="Tessellated Darter","Dar",IF(F10="Sediment","Sed",IF(F10="Swamp Darter","Dar",IF(F10="Eastern Mud Minnow","Min",IF(F10="Creek Chubsucker","Chu",IF(F10="Banded Killifish","Kil","Water")))))))))))))))))</f>
        <v>Dac</v>
      </c>
      <c r="F10" t="s">
        <v>110</v>
      </c>
      <c r="G10" s="25" t="s">
        <v>408</v>
      </c>
      <c r="H10" t="s">
        <v>256</v>
      </c>
      <c r="I10" t="str">
        <f>IF(F10 = "Water", "ng/L", IF(F10 = "Sediment", "ng/g", "ng/g"))</f>
        <v>ng/g</v>
      </c>
      <c r="J10">
        <v>8</v>
      </c>
      <c r="K10">
        <v>6.17</v>
      </c>
      <c r="L10">
        <f>0.5*M10</f>
        <v>0.13</v>
      </c>
      <c r="M10">
        <f>0.5*O10</f>
        <v>0.26</v>
      </c>
      <c r="N10">
        <f>0.5*O10</f>
        <v>0.26</v>
      </c>
      <c r="O10">
        <f>0.5*Q10</f>
        <v>0.52</v>
      </c>
      <c r="P10">
        <v>0.51900000000000002</v>
      </c>
      <c r="Q10">
        <f>0.5*S10</f>
        <v>1.04</v>
      </c>
      <c r="R10">
        <v>90.1</v>
      </c>
      <c r="S10">
        <v>2.08</v>
      </c>
      <c r="T10">
        <f>0.5*V10</f>
        <v>510</v>
      </c>
      <c r="U10">
        <v>2.77</v>
      </c>
      <c r="V10">
        <v>1020</v>
      </c>
      <c r="W10">
        <v>9.5</v>
      </c>
      <c r="X10" s="55">
        <v>0</v>
      </c>
      <c r="Y10" s="25" t="s">
        <v>408</v>
      </c>
      <c r="Z10" s="25" t="s">
        <v>408</v>
      </c>
      <c r="AA10" s="25" t="s">
        <v>408</v>
      </c>
      <c r="AB10" s="25" t="s">
        <v>408</v>
      </c>
      <c r="AC10" s="25" t="s">
        <v>408</v>
      </c>
      <c r="AD10" s="25" t="s">
        <v>408</v>
      </c>
    </row>
    <row r="11" spans="1:30" x14ac:dyDescent="0.2">
      <c r="A11" t="s">
        <v>83</v>
      </c>
      <c r="B11" t="s">
        <v>259</v>
      </c>
      <c r="C11" t="s">
        <v>244</v>
      </c>
      <c r="D11">
        <v>44393</v>
      </c>
      <c r="E11" t="str">
        <f>IF(F11="Largemouth Bass","Bas",IF(F11="Bluegill","Bgl",IF(F11="Prey","Pry",IF(F11="Pumpkinseed","Pum",IF(F11="Rosyside Dace","Dac",IF(F11="Swallowtail Shiner","Swa",IF(F11="Blacknose Dace","Dac",IF(F11=" Swamp Darter","Dar",IF(F11="Longnose Dace","Dac",IF(F11="Margined Madtom","Mad",IF(F11="Fallfish","Fal",IF(F11="Tessellated Darter","Dar",IF(F11="Sediment","Sed",IF(F11="Swamp Darter","Dar",IF(F11="Eastern Mud Minnow","Min",IF(F11="Creek Chubsucker","Chu",IF(F11="Banded Killifish","Kil","Water")))))))))))))))))</f>
        <v>Dac</v>
      </c>
      <c r="F11" t="s">
        <v>110</v>
      </c>
      <c r="G11" s="25" t="s">
        <v>408</v>
      </c>
      <c r="H11" t="s">
        <v>256</v>
      </c>
      <c r="I11" t="str">
        <f>IF(F11 = "Water", "ng/L", IF(F11 = "Sediment", "ng/g", "ng/g"))</f>
        <v>ng/g</v>
      </c>
      <c r="J11">
        <v>11</v>
      </c>
      <c r="K11">
        <v>14.56</v>
      </c>
      <c r="L11">
        <f>0.5*N11</f>
        <v>0.12575</v>
      </c>
      <c r="M11">
        <f>0.5*O11</f>
        <v>3.8</v>
      </c>
      <c r="N11">
        <f>0.5*P11</f>
        <v>0.2515</v>
      </c>
      <c r="O11">
        <f>0.5*Q11</f>
        <v>7.6</v>
      </c>
      <c r="P11">
        <v>0.503</v>
      </c>
      <c r="Q11">
        <f>0.5*R11</f>
        <v>15.2</v>
      </c>
      <c r="R11">
        <v>30.4</v>
      </c>
      <c r="S11">
        <v>1.68</v>
      </c>
      <c r="T11">
        <v>10.5</v>
      </c>
      <c r="U11">
        <v>1.0900000000000001</v>
      </c>
      <c r="V11">
        <v>815</v>
      </c>
      <c r="W11">
        <v>9.57</v>
      </c>
      <c r="X11" s="55">
        <v>0</v>
      </c>
      <c r="Y11" s="25" t="s">
        <v>408</v>
      </c>
      <c r="Z11" s="25" t="s">
        <v>408</v>
      </c>
      <c r="AA11" s="25" t="s">
        <v>408</v>
      </c>
      <c r="AB11" s="25" t="s">
        <v>408</v>
      </c>
      <c r="AC11" s="25" t="s">
        <v>408</v>
      </c>
      <c r="AD11" s="25" t="s">
        <v>408</v>
      </c>
    </row>
    <row r="12" spans="1:30" x14ac:dyDescent="0.2">
      <c r="A12" t="s">
        <v>83</v>
      </c>
      <c r="B12" t="s">
        <v>259</v>
      </c>
      <c r="C12" t="s">
        <v>245</v>
      </c>
      <c r="D12">
        <v>44393</v>
      </c>
      <c r="E12" t="str">
        <f>IF(F12="Largemouth Bass","Bas",IF(F12="Bluegill","Bgl",IF(F12="Prey","Pry",IF(F12="Pumpkinseed","Pum",IF(F12="Rosyside Dace","Dac",IF(F12="Swallowtail Shiner","Swa",IF(F12="Blacknose Dace","Dac",IF(F12=" Swamp Darter","Dar",IF(F12="Longnose Dace","Dac",IF(F12="Margined Madtom","Mad",IF(F12="Fallfish","Fal",IF(F12="Tessellated Darter","Dar",IF(F12="Sediment","Sed",IF(F12="Swamp Darter","Dar",IF(F12="Eastern Mud Minnow","Min",IF(F12="Creek Chubsucker","Chu",IF(F12="Banded Killifish","Kil","Water")))))))))))))))))</f>
        <v>Dac</v>
      </c>
      <c r="F12" t="s">
        <v>110</v>
      </c>
      <c r="G12" s="25" t="s">
        <v>408</v>
      </c>
      <c r="H12" t="s">
        <v>256</v>
      </c>
      <c r="I12" t="str">
        <f>IF(F12 = "Water", "ng/L", IF(F12 = "Sediment", "ng/g", "ng/g"))</f>
        <v>ng/g</v>
      </c>
      <c r="J12">
        <v>10</v>
      </c>
      <c r="K12">
        <v>9.0500000000000007</v>
      </c>
      <c r="L12">
        <f>0.5*N12</f>
        <v>0.1545</v>
      </c>
      <c r="M12">
        <f>0.5*O12</f>
        <v>0.155</v>
      </c>
      <c r="N12">
        <f>0.5*P12</f>
        <v>0.309</v>
      </c>
      <c r="O12">
        <f>0.5*Q12</f>
        <v>0.31</v>
      </c>
      <c r="P12">
        <v>0.61799999999999999</v>
      </c>
      <c r="Q12">
        <f>0.5*S12</f>
        <v>0.62</v>
      </c>
      <c r="R12">
        <v>49.1</v>
      </c>
      <c r="S12">
        <v>1.24</v>
      </c>
      <c r="T12">
        <v>6.1</v>
      </c>
      <c r="U12">
        <v>0.93899999999999995</v>
      </c>
      <c r="V12">
        <v>642</v>
      </c>
      <c r="W12">
        <v>4.53</v>
      </c>
      <c r="X12" s="55">
        <v>0</v>
      </c>
      <c r="Y12" s="25" t="s">
        <v>408</v>
      </c>
      <c r="Z12" s="25" t="s">
        <v>408</v>
      </c>
      <c r="AA12" s="25" t="s">
        <v>408</v>
      </c>
      <c r="AB12" s="25" t="s">
        <v>408</v>
      </c>
      <c r="AC12" s="25" t="s">
        <v>408</v>
      </c>
      <c r="AD12" s="25" t="s">
        <v>408</v>
      </c>
    </row>
    <row r="13" spans="1:30" x14ac:dyDescent="0.2">
      <c r="A13" t="s">
        <v>83</v>
      </c>
      <c r="B13" t="s">
        <v>259</v>
      </c>
      <c r="C13" t="s">
        <v>246</v>
      </c>
      <c r="D13">
        <v>44393</v>
      </c>
      <c r="E13" t="str">
        <f>IF(F13="Largemouth Bass","Bas",IF(F13="Bluegill","Bgl",IF(F13="Prey","Pry",IF(F13="Pumpkinseed","Pum",IF(F13="Rosyside Dace","Dac",IF(F13="Swallowtail Shiner","Swa",IF(F13="Blacknose Dace","Dac",IF(F13=" Swamp Darter","Dar",IF(F13="Longnose Dace","Dac",IF(F13="Margined Madtom","Mad",IF(F13="Fallfish","Fal",IF(F13="Tessellated Darter","Dar",IF(F13="Sediment","Sed",IF(F13="Swamp Darter","Dar",IF(F13="Eastern Mud Minnow","Min",IF(F13="Creek Chubsucker","Chu",IF(F13="Banded Killifish","Kil","Water")))))))))))))))))</f>
        <v>Dac</v>
      </c>
      <c r="F13" t="s">
        <v>110</v>
      </c>
      <c r="G13" s="25" t="s">
        <v>408</v>
      </c>
      <c r="H13" t="s">
        <v>256</v>
      </c>
      <c r="I13" t="str">
        <f>IF(F13 = "Water", "ng/L", IF(F13 = "Sediment", "ng/g", "ng/g"))</f>
        <v>ng/g</v>
      </c>
      <c r="J13">
        <v>6</v>
      </c>
      <c r="K13">
        <v>2.0299999999999998</v>
      </c>
      <c r="L13">
        <f>0.5*N13</f>
        <v>6.5250000000000002E-2</v>
      </c>
      <c r="M13">
        <f>0.5*O13</f>
        <v>0.34625</v>
      </c>
      <c r="N13">
        <f>0.5*P13</f>
        <v>0.1305</v>
      </c>
      <c r="O13">
        <f>0.5*Q13</f>
        <v>0.6925</v>
      </c>
      <c r="P13">
        <v>0.26100000000000001</v>
      </c>
      <c r="Q13">
        <f>0.5*S13</f>
        <v>1.385</v>
      </c>
      <c r="R13">
        <v>29</v>
      </c>
      <c r="S13">
        <v>2.77</v>
      </c>
      <c r="T13">
        <v>12.8</v>
      </c>
      <c r="U13">
        <v>9.73</v>
      </c>
      <c r="V13">
        <v>930</v>
      </c>
      <c r="W13">
        <v>6.19</v>
      </c>
      <c r="X13" s="55">
        <v>0</v>
      </c>
      <c r="Y13" s="25" t="s">
        <v>408</v>
      </c>
      <c r="Z13" s="25" t="s">
        <v>408</v>
      </c>
      <c r="AA13" s="25" t="s">
        <v>408</v>
      </c>
      <c r="AB13" s="25" t="s">
        <v>408</v>
      </c>
      <c r="AC13" s="25" t="s">
        <v>408</v>
      </c>
      <c r="AD13" s="25" t="s">
        <v>408</v>
      </c>
    </row>
    <row r="14" spans="1:30" x14ac:dyDescent="0.2">
      <c r="A14" t="s">
        <v>83</v>
      </c>
      <c r="B14" t="s">
        <v>259</v>
      </c>
      <c r="C14" t="s">
        <v>247</v>
      </c>
      <c r="D14">
        <v>44393</v>
      </c>
      <c r="E14" t="str">
        <f>IF(F14="Largemouth Bass","Bas",IF(F14="Bluegill","Bgl",IF(F14="Prey","Pry",IF(F14="Pumpkinseed","Pum",IF(F14="Rosyside Dace","Dac",IF(F14="Swallowtail Shiner","Swa",IF(F14="Blacknose Dace","Dac",IF(F14=" Swamp Darter","Dar",IF(F14="Longnose Dace","Dac",IF(F14="Margined Madtom","Mad",IF(F14="Fallfish","Fal",IF(F14="Tessellated Darter","Dar",IF(F14="Sediment","Sed",IF(F14="Swamp Darter","Dar",IF(F14="Eastern Mud Minnow","Min",IF(F14="Creek Chubsucker","Chu",IF(F14="Banded Killifish","Kil","Water")))))))))))))))))</f>
        <v>Dac</v>
      </c>
      <c r="F14" t="s">
        <v>110</v>
      </c>
      <c r="G14" s="25" t="s">
        <v>408</v>
      </c>
      <c r="H14" t="s">
        <v>256</v>
      </c>
      <c r="I14" t="str">
        <f>IF(F14 = "Water", "ng/L", IF(F14 = "Sediment", "ng/g", "ng/g"))</f>
        <v>ng/g</v>
      </c>
      <c r="J14">
        <v>5</v>
      </c>
      <c r="K14">
        <v>1.63</v>
      </c>
      <c r="L14">
        <f>0.5*N14</f>
        <v>1.2437499999999999</v>
      </c>
      <c r="M14">
        <f>0.5*O14</f>
        <v>2.4874999999999998</v>
      </c>
      <c r="N14">
        <f>0.5*O14</f>
        <v>2.4874999999999998</v>
      </c>
      <c r="O14">
        <f>0.5*Q14</f>
        <v>4.9749999999999996</v>
      </c>
      <c r="P14">
        <v>0.33400000000000002</v>
      </c>
      <c r="Q14">
        <f>0.5*R14</f>
        <v>9.9499999999999993</v>
      </c>
      <c r="R14">
        <v>19.899999999999999</v>
      </c>
      <c r="S14">
        <v>2.17</v>
      </c>
      <c r="T14">
        <v>5.1100000000000003</v>
      </c>
      <c r="U14">
        <v>2.16</v>
      </c>
      <c r="V14">
        <v>934</v>
      </c>
      <c r="W14">
        <v>7.48</v>
      </c>
      <c r="X14" s="55">
        <v>0</v>
      </c>
      <c r="Y14" s="25" t="s">
        <v>408</v>
      </c>
      <c r="Z14" s="25" t="s">
        <v>408</v>
      </c>
      <c r="AA14" s="25" t="s">
        <v>408</v>
      </c>
      <c r="AB14" s="25" t="s">
        <v>408</v>
      </c>
      <c r="AC14" s="25" t="s">
        <v>408</v>
      </c>
      <c r="AD14" s="25" t="s">
        <v>408</v>
      </c>
    </row>
    <row r="15" spans="1:30" x14ac:dyDescent="0.2">
      <c r="A15" t="s">
        <v>83</v>
      </c>
      <c r="B15" t="s">
        <v>259</v>
      </c>
      <c r="C15" t="s">
        <v>248</v>
      </c>
      <c r="D15">
        <v>44393</v>
      </c>
      <c r="E15" t="str">
        <f>IF(F15="Largemouth Bass","Bas",IF(F15="Bluegill","Bgl",IF(F15="Prey","Pry",IF(F15="Pumpkinseed","Pum",IF(F15="Rosyside Dace","Dac",IF(F15="Swallowtail Shiner","Swa",IF(F15="Blacknose Dace","Dac",IF(F15=" Swamp Darter","Dar",IF(F15="Longnose Dace","Dac",IF(F15="Margined Madtom","Mad",IF(F15="Fallfish","Fal",IF(F15="Tessellated Darter","Dar",IF(F15="Sediment","Sed",IF(F15="Swamp Darter","Dar",IF(F15="Eastern Mud Minnow","Min",IF(F15="Creek Chubsucker","Chu",IF(F15="Banded Killifish","Kil","Water")))))))))))))))))</f>
        <v>Dac</v>
      </c>
      <c r="F15" t="s">
        <v>110</v>
      </c>
      <c r="G15" s="25" t="s">
        <v>408</v>
      </c>
      <c r="H15" t="s">
        <v>256</v>
      </c>
      <c r="I15" t="str">
        <f>IF(F15 = "Water", "ng/L", IF(F15 = "Sediment", "ng/g", "ng/g"))</f>
        <v>ng/g</v>
      </c>
      <c r="J15">
        <v>4.5</v>
      </c>
      <c r="K15">
        <v>1.63</v>
      </c>
      <c r="L15">
        <f>0.5*N15</f>
        <v>1.8812500000000001</v>
      </c>
      <c r="M15">
        <f>0.5*O15</f>
        <v>3.7625000000000002</v>
      </c>
      <c r="N15">
        <f>0.5*P15</f>
        <v>3.7625000000000002</v>
      </c>
      <c r="O15">
        <f>0.5*Q15</f>
        <v>7.5250000000000004</v>
      </c>
      <c r="P15">
        <f>0.5*Q15</f>
        <v>7.5250000000000004</v>
      </c>
      <c r="Q15">
        <f>0.5*R15</f>
        <v>15.05</v>
      </c>
      <c r="R15">
        <v>30.1</v>
      </c>
      <c r="S15">
        <v>2.42</v>
      </c>
      <c r="T15">
        <v>13.8</v>
      </c>
      <c r="U15">
        <v>2.0099999999999998</v>
      </c>
      <c r="V15">
        <v>682</v>
      </c>
      <c r="W15">
        <v>5.28</v>
      </c>
      <c r="X15" s="55">
        <v>0</v>
      </c>
      <c r="Y15" s="25" t="s">
        <v>408</v>
      </c>
      <c r="Z15" s="25" t="s">
        <v>408</v>
      </c>
      <c r="AA15" s="25" t="s">
        <v>408</v>
      </c>
      <c r="AB15" s="25" t="s">
        <v>408</v>
      </c>
      <c r="AC15" s="25" t="s">
        <v>408</v>
      </c>
      <c r="AD15" s="25" t="s">
        <v>408</v>
      </c>
    </row>
    <row r="16" spans="1:30" x14ac:dyDescent="0.2">
      <c r="A16" t="s">
        <v>83</v>
      </c>
      <c r="B16" t="s">
        <v>283</v>
      </c>
      <c r="C16" t="s">
        <v>164</v>
      </c>
      <c r="D16">
        <v>44314</v>
      </c>
      <c r="E16" t="str">
        <f>IF(F16="Largemouth Bass","Bas",IF(F16="Bluegill","Bgl",IF(F16="Prey","Pry",IF(F16="Pumpkinseed","Pum",IF(F16="Rosyside Dace","Dac",IF(F16="Swallowtail Shiner","Swa",IF(F16="Blacknose Dace","Dac",IF(F16=" Swamp Darter","Dar",IF(F16="Longnose Dace","Dac",IF(F16="Margined Madtom","Mad",IF(F16="Fallfish","Fal",IF(F16="Tessellated Darter","Dar",IF(F16="Sediment","Sed",IF(F16="Swamp Darter","Dar",IF(F16="Eastern Mud Minnow","Min",IF(F16="Creek Chubsucker","Chu",IF(F16="Banded Killifish","Kil","Water")))))))))))))))))</f>
        <v>Chu</v>
      </c>
      <c r="F16" t="s">
        <v>165</v>
      </c>
      <c r="G16" s="25" t="s">
        <v>408</v>
      </c>
      <c r="H16" t="s">
        <v>256</v>
      </c>
      <c r="I16" t="str">
        <f>IF(F16 = "Water", "ng/L", IF(F16 = "Sediment", "ng/g", "ng/g"))</f>
        <v>ng/g</v>
      </c>
      <c r="J16">
        <v>12</v>
      </c>
      <c r="K16">
        <v>22.23</v>
      </c>
      <c r="L16">
        <v>0.23699999999999999</v>
      </c>
      <c r="M16">
        <v>5.0999999999999997E-2</v>
      </c>
      <c r="N16">
        <v>3.48</v>
      </c>
      <c r="O16">
        <v>0.58199999999999996</v>
      </c>
      <c r="P16">
        <v>4.72</v>
      </c>
      <c r="Q16">
        <v>9.5000000000000001E-2</v>
      </c>
      <c r="R16">
        <v>66.599999999999994</v>
      </c>
      <c r="S16">
        <v>8.6199999999999992</v>
      </c>
      <c r="T16">
        <v>19.399999999999999</v>
      </c>
      <c r="U16">
        <v>4.4000000000000004</v>
      </c>
      <c r="V16">
        <v>1050</v>
      </c>
      <c r="W16">
        <v>8.83</v>
      </c>
      <c r="X16" s="55">
        <v>0</v>
      </c>
      <c r="Y16" s="25" t="s">
        <v>408</v>
      </c>
      <c r="Z16" s="25" t="s">
        <v>408</v>
      </c>
      <c r="AA16" s="25" t="s">
        <v>408</v>
      </c>
      <c r="AB16" s="25" t="s">
        <v>408</v>
      </c>
      <c r="AC16" s="25" t="s">
        <v>408</v>
      </c>
      <c r="AD16" s="25" t="s">
        <v>408</v>
      </c>
    </row>
    <row r="17" spans="1:30" x14ac:dyDescent="0.2">
      <c r="A17" t="s">
        <v>83</v>
      </c>
      <c r="B17" t="s">
        <v>283</v>
      </c>
      <c r="C17" t="s">
        <v>167</v>
      </c>
      <c r="D17">
        <v>44314</v>
      </c>
      <c r="E17" t="str">
        <f>IF(F17="Largemouth Bass","Bas",IF(F17="Bluegill","Bgl",IF(F17="Prey","Pry",IF(F17="Pumpkinseed","Pum",IF(F17="Rosyside Dace","Dac",IF(F17="Swallowtail Shiner","Swa",IF(F17="Blacknose Dace","Dac",IF(F17=" Swamp Darter","Dar",IF(F17="Longnose Dace","Dac",IF(F17="Margined Madtom","Mad",IF(F17="Fallfish","Fal",IF(F17="Tessellated Darter","Dar",IF(F17="Sediment","Sed",IF(F17="Swamp Darter","Dar",IF(F17="Eastern Mud Minnow","Min",IF(F17="Creek Chubsucker","Chu",IF(F17="Banded Killifish","Kil","Water")))))))))))))))))</f>
        <v>Chu</v>
      </c>
      <c r="F17" t="s">
        <v>165</v>
      </c>
      <c r="G17" s="25" t="s">
        <v>408</v>
      </c>
      <c r="H17" t="s">
        <v>256</v>
      </c>
      <c r="I17" t="str">
        <f>IF(F17 = "Water", "ng/L", IF(F17 = "Sediment", "ng/g", "ng/g"))</f>
        <v>ng/g</v>
      </c>
      <c r="J17">
        <v>9.5</v>
      </c>
      <c r="K17">
        <v>7.65</v>
      </c>
      <c r="L17">
        <v>6.1499999999999999E-2</v>
      </c>
      <c r="M17">
        <v>4.335E-2</v>
      </c>
      <c r="N17">
        <v>4.165E-2</v>
      </c>
      <c r="O17">
        <v>3.3050000000000003E-2</v>
      </c>
      <c r="P17">
        <v>0.53400000000000003</v>
      </c>
      <c r="Q17">
        <v>2.4549999999999999E-2</v>
      </c>
      <c r="R17">
        <v>29.4</v>
      </c>
      <c r="S17">
        <v>1.0900000000000001</v>
      </c>
      <c r="T17">
        <v>9.36</v>
      </c>
      <c r="U17">
        <v>0.93700000000000006</v>
      </c>
      <c r="V17">
        <v>2820</v>
      </c>
      <c r="W17">
        <v>7.54</v>
      </c>
      <c r="X17" s="55">
        <v>0</v>
      </c>
      <c r="Y17" s="25" t="s">
        <v>408</v>
      </c>
      <c r="Z17" s="25" t="s">
        <v>408</v>
      </c>
      <c r="AA17" s="25" t="s">
        <v>408</v>
      </c>
      <c r="AB17" s="25" t="s">
        <v>408</v>
      </c>
      <c r="AC17" s="25" t="s">
        <v>408</v>
      </c>
      <c r="AD17" s="25" t="s">
        <v>408</v>
      </c>
    </row>
    <row r="18" spans="1:30" x14ac:dyDescent="0.2">
      <c r="A18" t="s">
        <v>83</v>
      </c>
      <c r="B18" t="s">
        <v>283</v>
      </c>
      <c r="C18" t="s">
        <v>111</v>
      </c>
      <c r="D18">
        <v>44314</v>
      </c>
      <c r="E18" t="str">
        <f>IF(F18="Largemouth Bass","Bas",IF(F18="Bluegill","Bgl",IF(F18="Prey","Pry",IF(F18="Pumpkinseed","Pum",IF(F18="Rosyside Dace","Dac",IF(F18="Swallowtail Shiner","Swa",IF(F18="Blacknose Dace","Dac",IF(F18=" Swamp Darter","Dar",IF(F18="Longnose Dace","Dac",IF(F18="Margined Madtom","Mad",IF(F18="Fallfish","Fal",IF(F18="Tessellated Darter","Dar",IF(F18="Sediment","Sed",IF(F18="Swamp Darter","Dar",IF(F18="Eastern Mud Minnow","Min",IF(F18="Creek Chubsucker","Chu",IF(F18="Banded Killifish","Kil","Water")))))))))))))))))</f>
        <v>Min</v>
      </c>
      <c r="F18" t="s">
        <v>112</v>
      </c>
      <c r="G18" s="25" t="s">
        <v>408</v>
      </c>
      <c r="H18" t="s">
        <v>256</v>
      </c>
      <c r="I18" t="str">
        <f>IF(F18 = "Water", "ng/L", IF(F18 = "Sediment", "ng/g", "ng/g"))</f>
        <v>ng/g</v>
      </c>
      <c r="J18">
        <v>5.5</v>
      </c>
      <c r="K18">
        <v>2.25</v>
      </c>
      <c r="L18">
        <v>9.3477357706688816E-2</v>
      </c>
      <c r="M18">
        <v>5.0034555472060663E-2</v>
      </c>
      <c r="N18">
        <v>0.67800000000000005</v>
      </c>
      <c r="O18">
        <v>3.8218873478032822E-2</v>
      </c>
      <c r="P18">
        <v>0.12375115377261114</v>
      </c>
      <c r="Q18">
        <v>9.3477357706688816E-2</v>
      </c>
      <c r="R18">
        <v>26.2</v>
      </c>
      <c r="S18">
        <v>3.26</v>
      </c>
      <c r="T18">
        <v>1.43</v>
      </c>
      <c r="U18">
        <v>1.44</v>
      </c>
      <c r="V18">
        <v>595</v>
      </c>
      <c r="W18">
        <v>3.18</v>
      </c>
      <c r="X18" s="55">
        <v>0</v>
      </c>
      <c r="Y18" s="25" t="s">
        <v>408</v>
      </c>
      <c r="Z18" s="25" t="s">
        <v>408</v>
      </c>
      <c r="AA18" s="25" t="s">
        <v>408</v>
      </c>
      <c r="AB18" s="25" t="s">
        <v>408</v>
      </c>
      <c r="AC18" s="25" t="s">
        <v>408</v>
      </c>
      <c r="AD18" s="25" t="s">
        <v>408</v>
      </c>
    </row>
    <row r="19" spans="1:30" x14ac:dyDescent="0.2">
      <c r="A19" t="s">
        <v>83</v>
      </c>
      <c r="B19" t="s">
        <v>283</v>
      </c>
      <c r="C19" t="s">
        <v>158</v>
      </c>
      <c r="D19">
        <v>44314</v>
      </c>
      <c r="E19" t="str">
        <f>IF(F19="Largemouth Bass","Bas",IF(F19="Bluegill","Bgl",IF(F19="Prey","Pry",IF(F19="Pumpkinseed","Pum",IF(F19="Rosyside Dace","Dac",IF(F19="Swallowtail Shiner","Swa",IF(F19="Blacknose Dace","Dac",IF(F19=" Swamp Darter","Dar",IF(F19="Longnose Dace","Dac",IF(F19="Margined Madtom","Mad",IF(F19="Fallfish","Fal",IF(F19="Tessellated Darter","Dar",IF(F19="Sediment","Sed",IF(F19="Swamp Darter","Dar",IF(F19="Eastern Mud Minnow","Min",IF(F19="Creek Chubsucker","Chu",IF(F19="Banded Killifish","Kil","Water")))))))))))))))))</f>
        <v>Min</v>
      </c>
      <c r="F19" t="s">
        <v>112</v>
      </c>
      <c r="G19" s="25" t="s">
        <v>408</v>
      </c>
      <c r="H19" t="s">
        <v>256</v>
      </c>
      <c r="I19" t="str">
        <f>IF(F19 = "Water", "ng/L", IF(F19 = "Sediment", "ng/g", "ng/g"))</f>
        <v>ng/g</v>
      </c>
      <c r="J19">
        <v>6</v>
      </c>
      <c r="K19">
        <v>2.75</v>
      </c>
      <c r="L19">
        <v>0.222</v>
      </c>
      <c r="M19">
        <v>4.7600000000000003E-2</v>
      </c>
      <c r="N19">
        <v>0.151</v>
      </c>
      <c r="O19">
        <v>3.635E-2</v>
      </c>
      <c r="P19">
        <v>0.11749999999999999</v>
      </c>
      <c r="Q19">
        <v>2.6950000000000002E-2</v>
      </c>
      <c r="R19">
        <v>21.3</v>
      </c>
      <c r="S19">
        <v>4.42</v>
      </c>
      <c r="T19">
        <v>2.67</v>
      </c>
      <c r="U19">
        <v>3.55</v>
      </c>
      <c r="V19">
        <v>922</v>
      </c>
      <c r="W19">
        <v>3.9</v>
      </c>
      <c r="X19" s="55">
        <v>0</v>
      </c>
      <c r="Y19" s="25" t="s">
        <v>408</v>
      </c>
      <c r="Z19" s="25" t="s">
        <v>408</v>
      </c>
      <c r="AA19" s="25" t="s">
        <v>408</v>
      </c>
      <c r="AB19" s="25" t="s">
        <v>408</v>
      </c>
      <c r="AC19" s="25" t="s">
        <v>408</v>
      </c>
      <c r="AD19" s="25" t="s">
        <v>408</v>
      </c>
    </row>
    <row r="20" spans="1:30" x14ac:dyDescent="0.2">
      <c r="A20" t="s">
        <v>83</v>
      </c>
      <c r="B20" t="s">
        <v>283</v>
      </c>
      <c r="C20" t="s">
        <v>159</v>
      </c>
      <c r="D20">
        <v>44314</v>
      </c>
      <c r="E20" t="str">
        <f>IF(F20="Largemouth Bass","Bas",IF(F20="Bluegill","Bgl",IF(F20="Prey","Pry",IF(F20="Pumpkinseed","Pum",IF(F20="Rosyside Dace","Dac",IF(F20="Swallowtail Shiner","Swa",IF(F20="Blacknose Dace","Dac",IF(F20=" Swamp Darter","Dar",IF(F20="Longnose Dace","Dac",IF(F20="Margined Madtom","Mad",IF(F20="Fallfish","Fal",IF(F20="Tessellated Darter","Dar",IF(F20="Sediment","Sed",IF(F20="Swamp Darter","Dar",IF(F20="Eastern Mud Minnow","Min",IF(F20="Creek Chubsucker","Chu",IF(F20="Banded Killifish","Kil","Water")))))))))))))))))</f>
        <v>Min</v>
      </c>
      <c r="F20" t="s">
        <v>112</v>
      </c>
      <c r="G20" s="25" t="s">
        <v>408</v>
      </c>
      <c r="H20" t="s">
        <v>256</v>
      </c>
      <c r="I20" t="str">
        <f>IF(F20 = "Water", "ng/L", IF(F20 = "Sediment", "ng/g", "ng/g"))</f>
        <v>ng/g</v>
      </c>
      <c r="J20">
        <v>5.5</v>
      </c>
      <c r="K20">
        <v>2.15</v>
      </c>
      <c r="L20">
        <v>6.9000000000000006E-2</v>
      </c>
      <c r="M20">
        <v>4.8649999999999999E-2</v>
      </c>
      <c r="N20">
        <v>4.6949999999999999E-2</v>
      </c>
      <c r="O20">
        <v>3.7249999999999998E-2</v>
      </c>
      <c r="P20">
        <v>0.35899999999999999</v>
      </c>
      <c r="Q20">
        <v>2.76E-2</v>
      </c>
      <c r="R20">
        <v>23.4</v>
      </c>
      <c r="S20">
        <v>2.85</v>
      </c>
      <c r="T20">
        <v>13.8</v>
      </c>
      <c r="U20">
        <v>3.93</v>
      </c>
      <c r="V20">
        <v>2790</v>
      </c>
      <c r="W20">
        <v>7.19</v>
      </c>
      <c r="X20" s="55">
        <v>0</v>
      </c>
      <c r="Y20" s="25" t="s">
        <v>408</v>
      </c>
      <c r="Z20" s="25" t="s">
        <v>408</v>
      </c>
      <c r="AA20" s="25" t="s">
        <v>408</v>
      </c>
      <c r="AB20" s="25" t="s">
        <v>408</v>
      </c>
      <c r="AC20" s="25" t="s">
        <v>408</v>
      </c>
      <c r="AD20" s="25" t="s">
        <v>408</v>
      </c>
    </row>
    <row r="21" spans="1:30" x14ac:dyDescent="0.2">
      <c r="A21" t="s">
        <v>83</v>
      </c>
      <c r="B21" t="s">
        <v>283</v>
      </c>
      <c r="C21" t="s">
        <v>160</v>
      </c>
      <c r="D21">
        <v>44314</v>
      </c>
      <c r="E21" t="str">
        <f>IF(F21="Largemouth Bass","Bas",IF(F21="Bluegill","Bgl",IF(F21="Prey","Pry",IF(F21="Pumpkinseed","Pum",IF(F21="Rosyside Dace","Dac",IF(F21="Swallowtail Shiner","Swa",IF(F21="Blacknose Dace","Dac",IF(F21=" Swamp Darter","Dar",IF(F21="Longnose Dace","Dac",IF(F21="Margined Madtom","Mad",IF(F21="Fallfish","Fal",IF(F21="Tessellated Darter","Dar",IF(F21="Sediment","Sed",IF(F21="Swamp Darter","Dar",IF(F21="Eastern Mud Minnow","Min",IF(F21="Creek Chubsucker","Chu",IF(F21="Banded Killifish","Kil","Water")))))))))))))))))</f>
        <v>Min</v>
      </c>
      <c r="F21" t="s">
        <v>112</v>
      </c>
      <c r="G21" s="25" t="s">
        <v>408</v>
      </c>
      <c r="H21" t="s">
        <v>256</v>
      </c>
      <c r="I21" t="str">
        <f>IF(F21 = "Water", "ng/L", IF(F21 = "Sediment", "ng/g", "ng/g"))</f>
        <v>ng/g</v>
      </c>
      <c r="J21">
        <v>6.5</v>
      </c>
      <c r="K21">
        <v>4.05</v>
      </c>
      <c r="L21">
        <v>6.9000000000000006E-2</v>
      </c>
      <c r="M21">
        <v>4.8800000000000003E-2</v>
      </c>
      <c r="N21">
        <v>0.155</v>
      </c>
      <c r="O21">
        <v>3.7249999999999998E-2</v>
      </c>
      <c r="P21">
        <v>0.53300000000000003</v>
      </c>
      <c r="Q21">
        <v>2.76E-2</v>
      </c>
      <c r="R21">
        <v>45.3</v>
      </c>
      <c r="S21">
        <v>5.32</v>
      </c>
      <c r="T21">
        <v>3.29</v>
      </c>
      <c r="U21">
        <v>2.2000000000000002</v>
      </c>
      <c r="V21">
        <v>1200</v>
      </c>
      <c r="W21">
        <v>3.4</v>
      </c>
      <c r="X21" s="55">
        <v>0</v>
      </c>
      <c r="Y21" s="25" t="s">
        <v>408</v>
      </c>
      <c r="Z21" s="25" t="s">
        <v>408</v>
      </c>
      <c r="AA21" s="25" t="s">
        <v>408</v>
      </c>
      <c r="AB21" s="25" t="s">
        <v>408</v>
      </c>
      <c r="AC21" s="25" t="s">
        <v>408</v>
      </c>
      <c r="AD21" s="25" t="s">
        <v>408</v>
      </c>
    </row>
    <row r="22" spans="1:30" x14ac:dyDescent="0.2">
      <c r="A22" t="s">
        <v>83</v>
      </c>
      <c r="B22" t="s">
        <v>283</v>
      </c>
      <c r="C22" t="s">
        <v>161</v>
      </c>
      <c r="D22">
        <v>44314</v>
      </c>
      <c r="E22" t="str">
        <f>IF(F22="Largemouth Bass","Bas",IF(F22="Bluegill","Bgl",IF(F22="Prey","Pry",IF(F22="Pumpkinseed","Pum",IF(F22="Rosyside Dace","Dac",IF(F22="Swallowtail Shiner","Swa",IF(F22="Blacknose Dace","Dac",IF(F22=" Swamp Darter","Dar",IF(F22="Longnose Dace","Dac",IF(F22="Margined Madtom","Mad",IF(F22="Fallfish","Fal",IF(F22="Tessellated Darter","Dar",IF(F22="Sediment","Sed",IF(F22="Swamp Darter","Dar",IF(F22="Eastern Mud Minnow","Min",IF(F22="Creek Chubsucker","Chu",IF(F22="Banded Killifish","Kil","Water")))))))))))))))))</f>
        <v>Min</v>
      </c>
      <c r="F22" t="s">
        <v>112</v>
      </c>
      <c r="G22" s="25" t="s">
        <v>408</v>
      </c>
      <c r="H22" t="s">
        <v>256</v>
      </c>
      <c r="I22" t="str">
        <f>IF(F22 = "Water", "ng/L", IF(F22 = "Sediment", "ng/g", "ng/g"))</f>
        <v>ng/g</v>
      </c>
      <c r="J22">
        <v>7</v>
      </c>
      <c r="K22">
        <v>3.9</v>
      </c>
      <c r="L22">
        <v>6.3500000000000001E-2</v>
      </c>
      <c r="M22">
        <v>4.4999999999999998E-2</v>
      </c>
      <c r="N22">
        <v>0.14299999999999999</v>
      </c>
      <c r="O22">
        <v>0.1135</v>
      </c>
      <c r="P22">
        <v>0.80800000000000005</v>
      </c>
      <c r="Q22">
        <v>0.191</v>
      </c>
      <c r="R22">
        <v>35.5</v>
      </c>
      <c r="S22">
        <v>3.36</v>
      </c>
      <c r="T22">
        <v>2.91</v>
      </c>
      <c r="U22">
        <v>1.7</v>
      </c>
      <c r="V22">
        <v>960</v>
      </c>
      <c r="W22">
        <v>3.26</v>
      </c>
      <c r="X22" s="55">
        <v>0</v>
      </c>
      <c r="Y22" s="25" t="s">
        <v>408</v>
      </c>
      <c r="Z22" s="25" t="s">
        <v>408</v>
      </c>
      <c r="AA22" s="25" t="s">
        <v>408</v>
      </c>
      <c r="AB22" s="25" t="s">
        <v>408</v>
      </c>
      <c r="AC22" s="25" t="s">
        <v>408</v>
      </c>
      <c r="AD22" s="25" t="s">
        <v>408</v>
      </c>
    </row>
    <row r="23" spans="1:30" x14ac:dyDescent="0.2">
      <c r="A23" t="s">
        <v>83</v>
      </c>
      <c r="B23" t="s">
        <v>259</v>
      </c>
      <c r="C23" t="s">
        <v>220</v>
      </c>
      <c r="D23">
        <v>44393</v>
      </c>
      <c r="E23" t="str">
        <f>IF(F23="Largemouth Bass","Bas",IF(F23="Bluegill","Bgl",IF(F23="Prey","Pry",IF(F23="Pumpkinseed","Pum",IF(F23="Rosyside Dace","Dac",IF(F23="Swallowtail Shiner","Swa",IF(F23="Blacknose Dace","Dac",IF(F23=" Swamp Darter","Dar",IF(F23="Longnose Dace","Dac",IF(F23="Margined Madtom","Mad",IF(F23="Fallfish","Fal",IF(F23="Tessellated Darter","Dar",IF(F23="Sediment","Sed",IF(F23="Swamp Darter","Dar",IF(F23="Eastern Mud Minnow","Min",IF(F23="Creek Chubsucker","Chu",IF(F23="Banded Killifish","Kil","Water")))))))))))))))))</f>
        <v>Min</v>
      </c>
      <c r="F23" t="s">
        <v>112</v>
      </c>
      <c r="G23" s="25" t="s">
        <v>408</v>
      </c>
      <c r="H23" t="s">
        <v>256</v>
      </c>
      <c r="I23" t="str">
        <f>IF(F23 = "Water", "ng/L", IF(F23 = "Sediment", "ng/g", "ng/g"))</f>
        <v>ng/g</v>
      </c>
      <c r="J23">
        <v>6</v>
      </c>
      <c r="K23">
        <v>2.62</v>
      </c>
      <c r="L23">
        <v>0.24</v>
      </c>
      <c r="M23">
        <v>8.4500000000000006E-2</v>
      </c>
      <c r="N23">
        <v>0.24</v>
      </c>
      <c r="O23">
        <v>0.1295</v>
      </c>
      <c r="P23">
        <v>0.77100000000000002</v>
      </c>
      <c r="Q23">
        <v>0.24</v>
      </c>
      <c r="R23">
        <v>108</v>
      </c>
      <c r="S23">
        <v>16.3</v>
      </c>
      <c r="T23">
        <v>4.5999999999999996</v>
      </c>
      <c r="U23">
        <v>5.29</v>
      </c>
      <c r="V23">
        <v>792</v>
      </c>
      <c r="W23">
        <v>4.58</v>
      </c>
      <c r="X23" s="55">
        <v>0</v>
      </c>
      <c r="Y23" s="25" t="s">
        <v>408</v>
      </c>
      <c r="Z23" s="25" t="s">
        <v>408</v>
      </c>
      <c r="AA23" s="25" t="s">
        <v>408</v>
      </c>
      <c r="AB23" s="25" t="s">
        <v>408</v>
      </c>
      <c r="AC23" s="25" t="s">
        <v>408</v>
      </c>
      <c r="AD23" s="25" t="s">
        <v>408</v>
      </c>
    </row>
    <row r="24" spans="1:30" x14ac:dyDescent="0.2">
      <c r="A24" t="s">
        <v>83</v>
      </c>
      <c r="B24" t="s">
        <v>259</v>
      </c>
      <c r="C24" t="s">
        <v>221</v>
      </c>
      <c r="D24">
        <v>44393</v>
      </c>
      <c r="E24" t="str">
        <f>IF(F24="Largemouth Bass","Bas",IF(F24="Bluegill","Bgl",IF(F24="Prey","Pry",IF(F24="Pumpkinseed","Pum",IF(F24="Rosyside Dace","Dac",IF(F24="Swallowtail Shiner","Swa",IF(F24="Blacknose Dace","Dac",IF(F24=" Swamp Darter","Dar",IF(F24="Longnose Dace","Dac",IF(F24="Margined Madtom","Mad",IF(F24="Fallfish","Fal",IF(F24="Tessellated Darter","Dar",IF(F24="Sediment","Sed",IF(F24="Swamp Darter","Dar",IF(F24="Eastern Mud Minnow","Min",IF(F24="Creek Chubsucker","Chu",IF(F24="Banded Killifish","Kil","Water")))))))))))))))))</f>
        <v>Min</v>
      </c>
      <c r="F24" t="s">
        <v>112</v>
      </c>
      <c r="G24" s="25" t="s">
        <v>408</v>
      </c>
      <c r="H24" t="s">
        <v>256</v>
      </c>
      <c r="I24" t="str">
        <f>IF(F24 = "Water", "ng/L", IF(F24 = "Sediment", "ng/g", "ng/g"))</f>
        <v>ng/g</v>
      </c>
      <c r="J24">
        <v>5.5</v>
      </c>
      <c r="K24">
        <v>1.95</v>
      </c>
      <c r="L24">
        <v>0.224</v>
      </c>
      <c r="M24">
        <v>0.158</v>
      </c>
      <c r="N24">
        <v>0.224</v>
      </c>
      <c r="O24">
        <v>0.121</v>
      </c>
      <c r="P24">
        <v>0.67</v>
      </c>
      <c r="Q24">
        <v>0.224</v>
      </c>
      <c r="R24">
        <v>298</v>
      </c>
      <c r="S24">
        <v>17.3</v>
      </c>
      <c r="T24">
        <v>11.3</v>
      </c>
      <c r="U24">
        <v>1.97</v>
      </c>
      <c r="V24">
        <v>3680</v>
      </c>
      <c r="W24">
        <v>5.78</v>
      </c>
      <c r="X24" s="55">
        <v>0</v>
      </c>
      <c r="Y24" s="25" t="s">
        <v>408</v>
      </c>
      <c r="Z24" s="25" t="s">
        <v>408</v>
      </c>
      <c r="AA24" s="25" t="s">
        <v>408</v>
      </c>
      <c r="AB24" s="25" t="s">
        <v>408</v>
      </c>
      <c r="AC24" s="25" t="s">
        <v>408</v>
      </c>
      <c r="AD24" s="25" t="s">
        <v>408</v>
      </c>
    </row>
    <row r="25" spans="1:30" x14ac:dyDescent="0.2">
      <c r="A25" t="s">
        <v>83</v>
      </c>
      <c r="B25" t="s">
        <v>259</v>
      </c>
      <c r="C25" t="s">
        <v>233</v>
      </c>
      <c r="D25">
        <v>44393</v>
      </c>
      <c r="E25" t="str">
        <f>IF(F25="Largemouth Bass","Bas",IF(F25="Bluegill","Bgl",IF(F25="Prey","Pry",IF(F25="Pumpkinseed","Pum",IF(F25="Rosyside Dace","Dac",IF(F25="Swallowtail Shiner","Swa",IF(F25="Blacknose Dace","Dac",IF(F25=" Swamp Darter","Dar",IF(F25="Longnose Dace","Dac",IF(F25="Margined Madtom","Mad",IF(F25="Fallfish","Fal",IF(F25="Tessellated Darter","Dar",IF(F25="Sediment","Sed",IF(F25="Swamp Darter","Dar",IF(F25="Eastern Mud Minnow","Min",IF(F25="Creek Chubsucker","Chu",IF(F25="Banded Killifish","Kil","Water")))))))))))))))))</f>
        <v>Min</v>
      </c>
      <c r="F25" t="s">
        <v>112</v>
      </c>
      <c r="G25" s="25" t="s">
        <v>408</v>
      </c>
      <c r="H25" t="s">
        <v>256</v>
      </c>
      <c r="I25" t="str">
        <f>IF(F25 = "Water", "ng/L", IF(F25 = "Sediment", "ng/g", "ng/g"))</f>
        <v>ng/g</v>
      </c>
      <c r="J25">
        <v>8</v>
      </c>
      <c r="K25">
        <v>6.98</v>
      </c>
      <c r="L25">
        <f>0.5*M25</f>
        <v>5.0625000000000003E-2</v>
      </c>
      <c r="M25">
        <f>0.5*O25</f>
        <v>0.10125000000000001</v>
      </c>
      <c r="N25">
        <f>0.5*O25</f>
        <v>0.10125000000000001</v>
      </c>
      <c r="O25">
        <f>0.5*P25</f>
        <v>0.20250000000000001</v>
      </c>
      <c r="P25">
        <v>0.40500000000000003</v>
      </c>
      <c r="Q25">
        <f>0.5*R25</f>
        <v>28.1</v>
      </c>
      <c r="R25">
        <v>56.2</v>
      </c>
      <c r="S25">
        <v>3.73</v>
      </c>
      <c r="T25">
        <v>3.03</v>
      </c>
      <c r="U25">
        <v>1.83</v>
      </c>
      <c r="V25">
        <v>368</v>
      </c>
      <c r="W25">
        <v>1.61</v>
      </c>
      <c r="X25" s="55">
        <v>0</v>
      </c>
      <c r="Y25" s="25" t="s">
        <v>408</v>
      </c>
      <c r="Z25" s="25" t="s">
        <v>408</v>
      </c>
      <c r="AA25" s="25" t="s">
        <v>408</v>
      </c>
      <c r="AB25" s="25" t="s">
        <v>408</v>
      </c>
      <c r="AC25" s="25" t="s">
        <v>408</v>
      </c>
      <c r="AD25" s="25" t="s">
        <v>408</v>
      </c>
    </row>
    <row r="26" spans="1:30" x14ac:dyDescent="0.2">
      <c r="A26" t="s">
        <v>83</v>
      </c>
      <c r="B26" t="s">
        <v>259</v>
      </c>
      <c r="C26" t="s">
        <v>209</v>
      </c>
      <c r="D26">
        <v>44393</v>
      </c>
      <c r="E26" t="str">
        <f>IF(F26="Largemouth Bass","Bas",IF(F26="Bluegill","Bgl",IF(F26="Prey","Pry",IF(F26="Pumpkinseed","Pum",IF(F26="Rosyside Dace","Dac",IF(F26="Swallowtail Shiner","Swa",IF(F26="Blacknose Dace","Dac",IF(F26=" Swamp Darter","Dar",IF(F26="Longnose Dace","Dac",IF(F26="Margined Madtom","Mad",IF(F26="Fallfish","Fal",IF(F26="Tessellated Darter","Dar",IF(F26="Sediment","Sed",IF(F26="Swamp Darter","Dar",IF(F26="Eastern Mud Minnow","Min",IF(F26="Creek Chubsucker","Chu",IF(F26="Banded Killifish","Kil","Water")))))))))))))))))</f>
        <v>Fal</v>
      </c>
      <c r="F26" t="s">
        <v>210</v>
      </c>
      <c r="G26" s="25" t="s">
        <v>408</v>
      </c>
      <c r="H26" t="s">
        <v>256</v>
      </c>
      <c r="I26" t="str">
        <f>IF(F26 = "Water", "ng/L", IF(F26 = "Sediment", "ng/g", "ng/g"))</f>
        <v>ng/g</v>
      </c>
      <c r="J26">
        <v>8</v>
      </c>
      <c r="K26">
        <v>4.83</v>
      </c>
      <c r="L26">
        <v>0.21299999999999999</v>
      </c>
      <c r="M26">
        <v>7.4999999999999997E-2</v>
      </c>
      <c r="N26">
        <v>0.1065</v>
      </c>
      <c r="O26">
        <v>0.3</v>
      </c>
      <c r="P26">
        <v>1.04</v>
      </c>
      <c r="Q26">
        <v>0.21299999999999999</v>
      </c>
      <c r="R26">
        <v>29.3</v>
      </c>
      <c r="S26">
        <v>1.69</v>
      </c>
      <c r="T26">
        <v>9.82</v>
      </c>
      <c r="U26">
        <v>0.1065</v>
      </c>
      <c r="V26">
        <v>738</v>
      </c>
      <c r="W26">
        <v>8.9600000000000009</v>
      </c>
      <c r="X26" s="55">
        <v>0</v>
      </c>
      <c r="Y26" s="25" t="s">
        <v>408</v>
      </c>
      <c r="Z26" s="25" t="s">
        <v>408</v>
      </c>
      <c r="AA26" s="25" t="s">
        <v>408</v>
      </c>
      <c r="AB26" s="25" t="s">
        <v>408</v>
      </c>
      <c r="AC26" s="25" t="s">
        <v>408</v>
      </c>
      <c r="AD26" s="25" t="s">
        <v>408</v>
      </c>
    </row>
    <row r="27" spans="1:30" x14ac:dyDescent="0.2">
      <c r="A27" t="s">
        <v>83</v>
      </c>
      <c r="B27" t="s">
        <v>259</v>
      </c>
      <c r="C27" t="s">
        <v>211</v>
      </c>
      <c r="D27">
        <v>44393</v>
      </c>
      <c r="E27" t="str">
        <f>IF(F27="Largemouth Bass","Bas",IF(F27="Bluegill","Bgl",IF(F27="Prey","Pry",IF(F27="Pumpkinseed","Pum",IF(F27="Rosyside Dace","Dac",IF(F27="Swallowtail Shiner","Swa",IF(F27="Blacknose Dace","Dac",IF(F27=" Swamp Darter","Dar",IF(F27="Longnose Dace","Dac",IF(F27="Margined Madtom","Mad",IF(F27="Fallfish","Fal",IF(F27="Tessellated Darter","Dar",IF(F27="Sediment","Sed",IF(F27="Swamp Darter","Dar",IF(F27="Eastern Mud Minnow","Min",IF(F27="Creek Chubsucker","Chu",IF(F27="Banded Killifish","Kil","Water")))))))))))))))))</f>
        <v>Fal</v>
      </c>
      <c r="F27" t="s">
        <v>210</v>
      </c>
      <c r="G27" s="25" t="s">
        <v>408</v>
      </c>
      <c r="H27" t="s">
        <v>256</v>
      </c>
      <c r="I27" t="str">
        <f>IF(F27 = "Water", "ng/L", IF(F27 = "Sediment", "ng/g", "ng/g"))</f>
        <v>ng/g</v>
      </c>
      <c r="J27">
        <v>7.5</v>
      </c>
      <c r="K27">
        <v>3.57</v>
      </c>
      <c r="L27">
        <v>0.22</v>
      </c>
      <c r="M27">
        <v>7.7499999999999999E-2</v>
      </c>
      <c r="N27">
        <v>0.22</v>
      </c>
      <c r="O27">
        <v>0.11899999999999999</v>
      </c>
      <c r="P27">
        <v>0.11650000000000001</v>
      </c>
      <c r="Q27">
        <v>0.11</v>
      </c>
      <c r="R27">
        <v>13.8</v>
      </c>
      <c r="S27">
        <v>1.81</v>
      </c>
      <c r="T27">
        <v>3.15</v>
      </c>
      <c r="U27">
        <v>0.11</v>
      </c>
      <c r="V27">
        <v>844</v>
      </c>
      <c r="W27">
        <v>13</v>
      </c>
      <c r="X27" s="55">
        <v>0</v>
      </c>
      <c r="Y27" s="25" t="s">
        <v>408</v>
      </c>
      <c r="Z27" s="25" t="s">
        <v>408</v>
      </c>
      <c r="AA27" s="25" t="s">
        <v>408</v>
      </c>
      <c r="AB27" s="25" t="s">
        <v>408</v>
      </c>
      <c r="AC27" s="25" t="s">
        <v>408</v>
      </c>
      <c r="AD27" s="25" t="s">
        <v>408</v>
      </c>
    </row>
    <row r="28" spans="1:30" x14ac:dyDescent="0.2">
      <c r="A28" t="s">
        <v>83</v>
      </c>
      <c r="B28" t="s">
        <v>259</v>
      </c>
      <c r="C28" t="s">
        <v>212</v>
      </c>
      <c r="D28">
        <v>44393</v>
      </c>
      <c r="E28" t="str">
        <f>IF(F28="Largemouth Bass","Bas",IF(F28="Bluegill","Bgl",IF(F28="Prey","Pry",IF(F28="Pumpkinseed","Pum",IF(F28="Rosyside Dace","Dac",IF(F28="Swallowtail Shiner","Swa",IF(F28="Blacknose Dace","Dac",IF(F28=" Swamp Darter","Dar",IF(F28="Longnose Dace","Dac",IF(F28="Margined Madtom","Mad",IF(F28="Fallfish","Fal",IF(F28="Tessellated Darter","Dar",IF(F28="Sediment","Sed",IF(F28="Swamp Darter","Dar",IF(F28="Eastern Mud Minnow","Min",IF(F28="Creek Chubsucker","Chu",IF(F28="Banded Killifish","Kil","Water")))))))))))))))))</f>
        <v>Fal</v>
      </c>
      <c r="F28" t="s">
        <v>210</v>
      </c>
      <c r="G28" s="25" t="s">
        <v>408</v>
      </c>
      <c r="H28" t="s">
        <v>256</v>
      </c>
      <c r="I28" t="str">
        <f>IF(F28 = "Water", "ng/L", IF(F28 = "Sediment", "ng/g", "ng/g"))</f>
        <v>ng/g</v>
      </c>
      <c r="J28">
        <v>8</v>
      </c>
      <c r="K28">
        <v>4.43</v>
      </c>
      <c r="L28">
        <v>0.246</v>
      </c>
      <c r="M28">
        <v>8.6999999999999994E-2</v>
      </c>
      <c r="N28">
        <v>0.246</v>
      </c>
      <c r="O28">
        <v>6.6500000000000004E-2</v>
      </c>
      <c r="P28">
        <v>0.1305</v>
      </c>
      <c r="Q28">
        <v>0.123</v>
      </c>
      <c r="R28">
        <v>17.5</v>
      </c>
      <c r="S28">
        <v>2.1</v>
      </c>
      <c r="T28">
        <v>3.58</v>
      </c>
      <c r="U28">
        <v>0.123</v>
      </c>
      <c r="V28">
        <v>779</v>
      </c>
      <c r="W28">
        <v>4.62</v>
      </c>
      <c r="X28" s="55">
        <v>0</v>
      </c>
      <c r="Y28" s="25" t="s">
        <v>408</v>
      </c>
      <c r="Z28" s="25" t="s">
        <v>408</v>
      </c>
      <c r="AA28" s="25" t="s">
        <v>408</v>
      </c>
      <c r="AB28" s="25" t="s">
        <v>408</v>
      </c>
      <c r="AC28" s="25" t="s">
        <v>408</v>
      </c>
      <c r="AD28" s="25" t="s">
        <v>408</v>
      </c>
    </row>
    <row r="29" spans="1:30" x14ac:dyDescent="0.2">
      <c r="A29" t="s">
        <v>83</v>
      </c>
      <c r="B29" t="s">
        <v>259</v>
      </c>
      <c r="C29" t="s">
        <v>234</v>
      </c>
      <c r="D29">
        <v>44393</v>
      </c>
      <c r="E29" t="str">
        <f>IF(F29="Largemouth Bass","Bas",IF(F29="Bluegill","Bgl",IF(F29="Prey","Pry",IF(F29="Pumpkinseed","Pum",IF(F29="Rosyside Dace","Dac",IF(F29="Swallowtail Shiner","Swa",IF(F29="Blacknose Dace","Dac",IF(F29=" Swamp Darter","Dar",IF(F29="Longnose Dace","Dac",IF(F29="Margined Madtom","Mad",IF(F29="Fallfish","Fal",IF(F29="Tessellated Darter","Dar",IF(F29="Sediment","Sed",IF(F29="Swamp Darter","Dar",IF(F29="Eastern Mud Minnow","Min",IF(F29="Creek Chubsucker","Chu",IF(F29="Banded Killifish","Kil","Water")))))))))))))))))</f>
        <v>Fal</v>
      </c>
      <c r="F29" t="s">
        <v>210</v>
      </c>
      <c r="G29" s="25" t="s">
        <v>408</v>
      </c>
      <c r="H29" t="s">
        <v>256</v>
      </c>
      <c r="I29" t="str">
        <f>IF(F29 = "Water", "ng/L", IF(F29 = "Sediment", "ng/g", "ng/g"))</f>
        <v>ng/g</v>
      </c>
      <c r="J29">
        <v>7.5</v>
      </c>
      <c r="K29">
        <v>5.37</v>
      </c>
      <c r="L29">
        <f>0.5*N29</f>
        <v>0.13375000000000001</v>
      </c>
      <c r="M29">
        <f>0.5*O29</f>
        <v>0.26750000000000002</v>
      </c>
      <c r="N29">
        <f>0.5*P29</f>
        <v>0.26750000000000002</v>
      </c>
      <c r="O29">
        <f>0.5*Q29</f>
        <v>0.53500000000000003</v>
      </c>
      <c r="P29">
        <f>0.5*Q29</f>
        <v>0.53500000000000003</v>
      </c>
      <c r="Q29">
        <f>0.5*S29</f>
        <v>1.07</v>
      </c>
      <c r="R29">
        <v>16.5</v>
      </c>
      <c r="S29">
        <v>2.14</v>
      </c>
      <c r="T29">
        <v>6.59</v>
      </c>
      <c r="U29">
        <v>2.46</v>
      </c>
      <c r="V29">
        <v>556</v>
      </c>
      <c r="W29">
        <v>7.9</v>
      </c>
      <c r="X29" s="55">
        <v>0</v>
      </c>
      <c r="Y29" s="25" t="s">
        <v>408</v>
      </c>
      <c r="Z29" s="25" t="s">
        <v>408</v>
      </c>
      <c r="AA29" s="25" t="s">
        <v>408</v>
      </c>
      <c r="AB29" s="25" t="s">
        <v>408</v>
      </c>
      <c r="AC29" s="25" t="s">
        <v>408</v>
      </c>
      <c r="AD29" s="25" t="s">
        <v>408</v>
      </c>
    </row>
    <row r="30" spans="1:30" x14ac:dyDescent="0.2">
      <c r="A30" t="s">
        <v>83</v>
      </c>
      <c r="B30" t="s">
        <v>259</v>
      </c>
      <c r="C30" t="s">
        <v>206</v>
      </c>
      <c r="D30">
        <v>44393</v>
      </c>
      <c r="E30" t="str">
        <f>IF(F30="Largemouth Bass","Bas",IF(F30="Bluegill","Bgl",IF(F30="Prey","Pry",IF(F30="Pumpkinseed","Pum",IF(F30="Rosyside Dace","Dac",IF(F30="Swallowtail Shiner","Swa",IF(F30="Blacknose Dace","Dac",IF(F30=" Swamp Darter","Dar",IF(F30="Longnose Dace","Dac",IF(F30="Margined Madtom","Mad",IF(F30="Fallfish","Fal",IF(F30="Tessellated Darter","Dar",IF(F30="Sediment","Sed",IF(F30="Swamp Darter","Dar",IF(F30="Eastern Mud Minnow","Min",IF(F30="Creek Chubsucker","Chu",IF(F30="Banded Killifish","Kil","Water")))))))))))))))))</f>
        <v>Bas</v>
      </c>
      <c r="F30" t="s">
        <v>44</v>
      </c>
      <c r="G30" s="25" t="s">
        <v>408</v>
      </c>
      <c r="H30" t="s">
        <v>256</v>
      </c>
      <c r="I30" t="str">
        <f>IF(F30 = "Water", "ng/L", IF(F30 = "Sediment", "ng/g", "ng/g"))</f>
        <v>ng/g</v>
      </c>
      <c r="J30">
        <v>7.75</v>
      </c>
      <c r="K30">
        <v>25.51</v>
      </c>
      <c r="L30">
        <v>0.23849999999999999</v>
      </c>
      <c r="M30">
        <v>8.4000000000000005E-2</v>
      </c>
      <c r="N30">
        <v>0.23849999999999999</v>
      </c>
      <c r="O30">
        <v>0.129</v>
      </c>
      <c r="P30">
        <v>0.1265</v>
      </c>
      <c r="Q30">
        <v>0.23849999999999999</v>
      </c>
      <c r="R30">
        <v>30.2</v>
      </c>
      <c r="S30">
        <v>0.53400000000000003</v>
      </c>
      <c r="T30">
        <v>6.57</v>
      </c>
      <c r="U30">
        <v>1.17</v>
      </c>
      <c r="V30">
        <v>1670</v>
      </c>
      <c r="W30">
        <v>9.93</v>
      </c>
      <c r="X30" s="55">
        <v>0</v>
      </c>
      <c r="Y30" s="25" t="s">
        <v>408</v>
      </c>
      <c r="Z30" s="25" t="s">
        <v>408</v>
      </c>
      <c r="AA30" s="25" t="s">
        <v>408</v>
      </c>
      <c r="AB30" s="25" t="s">
        <v>408</v>
      </c>
      <c r="AC30" s="25" t="s">
        <v>408</v>
      </c>
      <c r="AD30" s="25" t="s">
        <v>408</v>
      </c>
    </row>
    <row r="31" spans="1:30" x14ac:dyDescent="0.2">
      <c r="A31" t="s">
        <v>83</v>
      </c>
      <c r="B31" t="s">
        <v>259</v>
      </c>
      <c r="C31" t="s">
        <v>240</v>
      </c>
      <c r="D31">
        <v>44393</v>
      </c>
      <c r="E31" t="str">
        <f>IF(F31="Largemouth Bass","Bas",IF(F31="Bluegill","Bgl",IF(F31="Prey","Pry",IF(F31="Pumpkinseed","Pum",IF(F31="Rosyside Dace","Dac",IF(F31="Swallowtail Shiner","Swa",IF(F31="Blacknose Dace","Dac",IF(F31=" Swamp Darter","Dar",IF(F31="Longnose Dace","Dac",IF(F31="Margined Madtom","Mad",IF(F31="Fallfish","Fal",IF(F31="Tessellated Darter","Dar",IF(F31="Sediment","Sed",IF(F31="Swamp Darter","Dar",IF(F31="Eastern Mud Minnow","Min",IF(F31="Creek Chubsucker","Chu",IF(F31="Banded Killifish","Kil","Water")))))))))))))))))</f>
        <v>Bas</v>
      </c>
      <c r="F31" t="s">
        <v>44</v>
      </c>
      <c r="G31" s="25" t="s">
        <v>408</v>
      </c>
      <c r="H31" t="s">
        <v>256</v>
      </c>
      <c r="I31" t="str">
        <f>IF(F31 = "Water", "ng/L", IF(F31 = "Sediment", "ng/g", "ng/g"))</f>
        <v>ng/g</v>
      </c>
      <c r="J31">
        <v>7</v>
      </c>
      <c r="K31">
        <v>4.1500000000000004</v>
      </c>
      <c r="L31">
        <f>0.5*M31</f>
        <v>1.6500000000000001E-2</v>
      </c>
      <c r="M31">
        <f>0.5*N31</f>
        <v>3.3000000000000002E-2</v>
      </c>
      <c r="N31">
        <f>0.5*O31</f>
        <v>6.6000000000000003E-2</v>
      </c>
      <c r="O31">
        <f>0.5*P31</f>
        <v>0.13200000000000001</v>
      </c>
      <c r="P31">
        <v>0.26400000000000001</v>
      </c>
      <c r="Q31">
        <f>0.5*R31</f>
        <v>21.45</v>
      </c>
      <c r="R31">
        <v>42.9</v>
      </c>
      <c r="S31">
        <v>0.95699999999999996</v>
      </c>
      <c r="T31">
        <v>7.46</v>
      </c>
      <c r="U31">
        <v>1.8</v>
      </c>
      <c r="V31">
        <v>1690</v>
      </c>
      <c r="W31">
        <v>10.1</v>
      </c>
      <c r="X31" s="55">
        <v>0</v>
      </c>
      <c r="Y31" s="25" t="s">
        <v>408</v>
      </c>
      <c r="Z31" s="25" t="s">
        <v>408</v>
      </c>
      <c r="AA31" s="25" t="s">
        <v>408</v>
      </c>
      <c r="AB31" s="25" t="s">
        <v>408</v>
      </c>
      <c r="AC31" s="25" t="s">
        <v>408</v>
      </c>
      <c r="AD31" s="25" t="s">
        <v>408</v>
      </c>
    </row>
    <row r="32" spans="1:30" x14ac:dyDescent="0.2">
      <c r="A32" t="s">
        <v>83</v>
      </c>
      <c r="B32" t="s">
        <v>283</v>
      </c>
      <c r="C32" t="s">
        <v>162</v>
      </c>
      <c r="D32">
        <v>44314</v>
      </c>
      <c r="E32" t="str">
        <f>IF(F32="Largemouth Bass","Bas",IF(F32="Bluegill","Bgl",IF(F32="Prey","Pry",IF(F32="Pumpkinseed","Pum",IF(F32="Rosyside Dace","Dac",IF(F32="Swallowtail Shiner","Swa",IF(F32="Blacknose Dace","Dac",IF(F32=" Swamp Darter","Dar",IF(F32="Longnose Dace","Dac",IF(F32="Margined Madtom","Mad",IF(F32="Fallfish","Fal",IF(F32="Tessellated Darter","Dar",IF(F32="Sediment","Sed",IF(F32="Swamp Darter","Dar",IF(F32="Eastern Mud Minnow","Min",IF(F32="Creek Chubsucker","Chu",IF(F32="Banded Killifish","Kil","Water")))))))))))))))))</f>
        <v>Dac</v>
      </c>
      <c r="F32" t="s">
        <v>163</v>
      </c>
      <c r="G32" s="25" t="s">
        <v>408</v>
      </c>
      <c r="H32" t="s">
        <v>256</v>
      </c>
      <c r="I32" t="str">
        <f>IF(F32 = "Water", "ng/L", IF(F32 = "Sediment", "ng/g", "ng/g"))</f>
        <v>ng/g</v>
      </c>
      <c r="J32">
        <v>6.5</v>
      </c>
      <c r="K32">
        <v>3</v>
      </c>
      <c r="L32">
        <v>0.2</v>
      </c>
      <c r="M32">
        <v>4.2750000000000003E-2</v>
      </c>
      <c r="N32">
        <v>0.13600000000000001</v>
      </c>
      <c r="O32">
        <v>0.108</v>
      </c>
      <c r="P32">
        <v>0.33200000000000002</v>
      </c>
      <c r="Q32">
        <v>0.08</v>
      </c>
      <c r="R32">
        <v>32.5</v>
      </c>
      <c r="S32">
        <v>2.14</v>
      </c>
      <c r="T32">
        <v>6.49</v>
      </c>
      <c r="U32">
        <v>5.1100000000000003</v>
      </c>
      <c r="V32">
        <v>899</v>
      </c>
      <c r="W32">
        <v>10</v>
      </c>
      <c r="X32" s="55">
        <v>0</v>
      </c>
      <c r="Y32" s="25" t="s">
        <v>408</v>
      </c>
      <c r="Z32" s="25" t="s">
        <v>408</v>
      </c>
      <c r="AA32" s="25" t="s">
        <v>408</v>
      </c>
      <c r="AB32" s="25" t="s">
        <v>408</v>
      </c>
      <c r="AC32" s="25" t="s">
        <v>408</v>
      </c>
      <c r="AD32" s="25" t="s">
        <v>408</v>
      </c>
    </row>
    <row r="33" spans="1:30" x14ac:dyDescent="0.2">
      <c r="A33" t="s">
        <v>83</v>
      </c>
      <c r="B33" t="s">
        <v>283</v>
      </c>
      <c r="C33" t="s">
        <v>118</v>
      </c>
      <c r="D33">
        <v>44314</v>
      </c>
      <c r="E33" t="str">
        <f>IF(F33="Largemouth Bass","Bas",IF(F33="Bluegill","Bgl",IF(F33="Prey","Pry",IF(F33="Pumpkinseed","Pum",IF(F33="Rosyside Dace","Dac",IF(F33="Swallowtail Shiner","Swa",IF(F33="Blacknose Dace","Dac",IF(F33=" Swamp Darter","Dar",IF(F33="Longnose Dace","Dac",IF(F33="Margined Madtom","Mad",IF(F33="Fallfish","Fal",IF(F33="Tessellated Darter","Dar",IF(F33="Sediment","Sed",IF(F33="Swamp Darter","Dar",IF(F33="Eastern Mud Minnow","Min",IF(F33="Creek Chubsucker","Chu",IF(F33="Banded Killifish","Kil","Water")))))))))))))))))</f>
        <v>Mad</v>
      </c>
      <c r="F33" t="s">
        <v>119</v>
      </c>
      <c r="G33" s="25" t="s">
        <v>408</v>
      </c>
      <c r="H33" t="s">
        <v>256</v>
      </c>
      <c r="I33" t="str">
        <f>IF(F33 = "Water", "ng/L", IF(F33 = "Sediment", "ng/g", "ng/g"))</f>
        <v>ng/g</v>
      </c>
      <c r="J33">
        <v>5</v>
      </c>
      <c r="K33">
        <v>1.35</v>
      </c>
      <c r="L33">
        <v>7.8878177037686237E-2</v>
      </c>
      <c r="M33">
        <v>0.13932672307453989</v>
      </c>
      <c r="N33">
        <v>0.13421305597085886</v>
      </c>
      <c r="O33">
        <v>0.10642465694070552</v>
      </c>
      <c r="P33">
        <v>0.27200000000000002</v>
      </c>
      <c r="Q33">
        <v>7.8878177037686237E-2</v>
      </c>
      <c r="R33">
        <v>30.6</v>
      </c>
      <c r="S33">
        <v>1.43</v>
      </c>
      <c r="T33">
        <v>1.04</v>
      </c>
      <c r="U33">
        <v>0.60499999999999998</v>
      </c>
      <c r="V33">
        <v>470</v>
      </c>
      <c r="W33">
        <v>3.72</v>
      </c>
      <c r="X33" s="55">
        <v>0</v>
      </c>
      <c r="Y33" s="25" t="s">
        <v>408</v>
      </c>
      <c r="Z33" s="25" t="s">
        <v>408</v>
      </c>
      <c r="AA33" s="25" t="s">
        <v>408</v>
      </c>
      <c r="AB33" s="25" t="s">
        <v>408</v>
      </c>
      <c r="AC33" s="25" t="s">
        <v>408</v>
      </c>
      <c r="AD33" s="25" t="s">
        <v>408</v>
      </c>
    </row>
    <row r="34" spans="1:30" x14ac:dyDescent="0.2">
      <c r="A34" t="s">
        <v>83</v>
      </c>
      <c r="B34" t="s">
        <v>283</v>
      </c>
      <c r="C34" t="s">
        <v>120</v>
      </c>
      <c r="D34">
        <v>44314</v>
      </c>
      <c r="E34" t="str">
        <f>IF(F34="Largemouth Bass","Bas",IF(F34="Bluegill","Bgl",IF(F34="Prey","Pry",IF(F34="Pumpkinseed","Pum",IF(F34="Rosyside Dace","Dac",IF(F34="Swallowtail Shiner","Swa",IF(F34="Blacknose Dace","Dac",IF(F34=" Swamp Darter","Dar",IF(F34="Longnose Dace","Dac",IF(F34="Margined Madtom","Mad",IF(F34="Fallfish","Fal",IF(F34="Tessellated Darter","Dar",IF(F34="Sediment","Sed",IF(F34="Swamp Darter","Dar",IF(F34="Eastern Mud Minnow","Min",IF(F34="Creek Chubsucker","Chu",IF(F34="Banded Killifish","Kil","Water")))))))))))))))))</f>
        <v>Mad</v>
      </c>
      <c r="F34" t="s">
        <v>119</v>
      </c>
      <c r="G34" s="25" t="s">
        <v>408</v>
      </c>
      <c r="H34" t="s">
        <v>256</v>
      </c>
      <c r="I34" t="str">
        <f>IF(F34 = "Water", "ng/L", IF(F34 = "Sediment", "ng/g", "ng/g"))</f>
        <v>ng/g</v>
      </c>
      <c r="J34">
        <v>12</v>
      </c>
      <c r="K34">
        <v>16.399999999999999</v>
      </c>
      <c r="L34">
        <v>9.0799031476997583E-2</v>
      </c>
      <c r="M34">
        <v>4.8600958442796618E-2</v>
      </c>
      <c r="N34">
        <v>1.55</v>
      </c>
      <c r="O34">
        <v>0.12250860933146186</v>
      </c>
      <c r="P34">
        <v>0.30199999999999999</v>
      </c>
      <c r="Q34">
        <v>9.0799031476997583E-2</v>
      </c>
      <c r="R34">
        <v>30.3</v>
      </c>
      <c r="S34">
        <v>0.68700000000000006</v>
      </c>
      <c r="T34">
        <v>0.48</v>
      </c>
      <c r="U34">
        <v>0.40500000000000003</v>
      </c>
      <c r="V34">
        <v>391</v>
      </c>
      <c r="W34">
        <v>3.6</v>
      </c>
      <c r="X34" s="55">
        <v>0</v>
      </c>
      <c r="Y34" s="25" t="s">
        <v>408</v>
      </c>
      <c r="Z34" s="25" t="s">
        <v>408</v>
      </c>
      <c r="AA34" s="25" t="s">
        <v>408</v>
      </c>
      <c r="AB34" s="25" t="s">
        <v>408</v>
      </c>
      <c r="AC34" s="25" t="s">
        <v>408</v>
      </c>
      <c r="AD34" s="25" t="s">
        <v>408</v>
      </c>
    </row>
    <row r="35" spans="1:30" x14ac:dyDescent="0.2">
      <c r="A35" t="s">
        <v>83</v>
      </c>
      <c r="B35" t="s">
        <v>283</v>
      </c>
      <c r="C35" t="s">
        <v>170</v>
      </c>
      <c r="D35">
        <v>44314</v>
      </c>
      <c r="E35" t="str">
        <f>IF(F35="Largemouth Bass","Bas",IF(F35="Bluegill","Bgl",IF(F35="Prey","Pry",IF(F35="Pumpkinseed","Pum",IF(F35="Rosyside Dace","Dac",IF(F35="Swallowtail Shiner","Swa",IF(F35="Blacknose Dace","Dac",IF(F35=" Swamp Darter","Dar",IF(F35="Longnose Dace","Dac",IF(F35="Margined Madtom","Mad",IF(F35="Fallfish","Fal",IF(F35="Tessellated Darter","Dar",IF(F35="Sediment","Sed",IF(F35="Swamp Darter","Dar",IF(F35="Eastern Mud Minnow","Min",IF(F35="Creek Chubsucker","Chu",IF(F35="Banded Killifish","Kil","Water")))))))))))))))))</f>
        <v>Mad</v>
      </c>
      <c r="F35" t="s">
        <v>119</v>
      </c>
      <c r="G35" s="25" t="s">
        <v>408</v>
      </c>
      <c r="H35" t="s">
        <v>256</v>
      </c>
      <c r="I35" t="str">
        <f>IF(F35 = "Water", "ng/L", IF(F35 = "Sediment", "ng/g", "ng/g"))</f>
        <v>ng/g</v>
      </c>
      <c r="J35">
        <v>5.5</v>
      </c>
      <c r="K35">
        <v>1.5</v>
      </c>
      <c r="L35">
        <v>0.222</v>
      </c>
      <c r="M35">
        <v>4.7600000000000003E-2</v>
      </c>
      <c r="N35">
        <v>0.151</v>
      </c>
      <c r="O35">
        <v>0.12</v>
      </c>
      <c r="P35">
        <v>0.11749999999999999</v>
      </c>
      <c r="Q35">
        <v>8.8999999999999996E-2</v>
      </c>
      <c r="R35">
        <v>19.8</v>
      </c>
      <c r="S35">
        <v>0.746</v>
      </c>
      <c r="T35">
        <v>1.01</v>
      </c>
      <c r="U35">
        <v>0.53300000000000003</v>
      </c>
      <c r="V35">
        <v>730</v>
      </c>
      <c r="W35">
        <v>3.81</v>
      </c>
      <c r="X35" s="55">
        <v>0</v>
      </c>
      <c r="Y35" s="25" t="s">
        <v>408</v>
      </c>
      <c r="Z35" s="25" t="s">
        <v>408</v>
      </c>
      <c r="AA35" s="25" t="s">
        <v>408</v>
      </c>
      <c r="AB35" s="25" t="s">
        <v>408</v>
      </c>
      <c r="AC35" s="25" t="s">
        <v>408</v>
      </c>
      <c r="AD35" s="25" t="s">
        <v>408</v>
      </c>
    </row>
    <row r="36" spans="1:30" x14ac:dyDescent="0.2">
      <c r="A36" t="s">
        <v>83</v>
      </c>
      <c r="B36" t="s">
        <v>283</v>
      </c>
      <c r="C36" t="s">
        <v>171</v>
      </c>
      <c r="D36">
        <v>44314</v>
      </c>
      <c r="E36" t="str">
        <f>IF(F36="Largemouth Bass","Bas",IF(F36="Bluegill","Bgl",IF(F36="Prey","Pry",IF(F36="Pumpkinseed","Pum",IF(F36="Rosyside Dace","Dac",IF(F36="Swallowtail Shiner","Swa",IF(F36="Blacknose Dace","Dac",IF(F36=" Swamp Darter","Dar",IF(F36="Longnose Dace","Dac",IF(F36="Margined Madtom","Mad",IF(F36="Fallfish","Fal",IF(F36="Tessellated Darter","Dar",IF(F36="Sediment","Sed",IF(F36="Swamp Darter","Dar",IF(F36="Eastern Mud Minnow","Min",IF(F36="Creek Chubsucker","Chu",IF(F36="Banded Killifish","Kil","Water")))))))))))))))))</f>
        <v>Mad</v>
      </c>
      <c r="F36" t="s">
        <v>119</v>
      </c>
      <c r="G36" s="25" t="s">
        <v>408</v>
      </c>
      <c r="H36" t="s">
        <v>256</v>
      </c>
      <c r="I36" t="str">
        <f>IF(F36 = "Water", "ng/L", IF(F36 = "Sediment", "ng/g", "ng/g"))</f>
        <v>ng/g</v>
      </c>
      <c r="J36">
        <v>12</v>
      </c>
      <c r="K36">
        <v>15.8</v>
      </c>
      <c r="L36">
        <v>0.22800000000000001</v>
      </c>
      <c r="M36">
        <v>4.8800000000000003E-2</v>
      </c>
      <c r="N36">
        <v>0.155</v>
      </c>
      <c r="O36">
        <v>3.7249999999999998E-2</v>
      </c>
      <c r="P36">
        <v>0.1205</v>
      </c>
      <c r="Q36">
        <v>9.0999999999999998E-2</v>
      </c>
      <c r="R36">
        <v>19.7</v>
      </c>
      <c r="S36">
        <v>0.75900000000000001</v>
      </c>
      <c r="T36">
        <v>1.03</v>
      </c>
      <c r="U36">
        <v>0.47299999999999998</v>
      </c>
      <c r="V36">
        <v>822</v>
      </c>
      <c r="W36">
        <v>5.47</v>
      </c>
      <c r="X36" s="55">
        <v>0</v>
      </c>
      <c r="Y36" s="25" t="s">
        <v>408</v>
      </c>
      <c r="Z36" s="25" t="s">
        <v>408</v>
      </c>
      <c r="AA36" s="25" t="s">
        <v>408</v>
      </c>
      <c r="AB36" s="25" t="s">
        <v>408</v>
      </c>
      <c r="AC36" s="25" t="s">
        <v>408</v>
      </c>
      <c r="AD36" s="25" t="s">
        <v>408</v>
      </c>
    </row>
    <row r="37" spans="1:30" x14ac:dyDescent="0.2">
      <c r="A37" t="s">
        <v>83</v>
      </c>
      <c r="B37" t="s">
        <v>259</v>
      </c>
      <c r="C37" t="s">
        <v>217</v>
      </c>
      <c r="D37">
        <v>44393</v>
      </c>
      <c r="E37" t="str">
        <f>IF(F37="Largemouth Bass","Bas",IF(F37="Bluegill","Bgl",IF(F37="Prey","Pry",IF(F37="Pumpkinseed","Pum",IF(F37="Rosyside Dace","Dac",IF(F37="Swallowtail Shiner","Swa",IF(F37="Blacknose Dace","Dac",IF(F37=" Swamp Darter","Dar",IF(F37="Longnose Dace","Dac",IF(F37="Margined Madtom","Mad",IF(F37="Fallfish","Fal",IF(F37="Tessellated Darter","Dar",IF(F37="Sediment","Sed",IF(F37="Swamp Darter","Dar",IF(F37="Eastern Mud Minnow","Min",IF(F37="Creek Chubsucker","Chu",IF(F37="Banded Killifish","Kil","Water")))))))))))))))))</f>
        <v>Mad</v>
      </c>
      <c r="F37" t="s">
        <v>119</v>
      </c>
      <c r="G37" s="25" t="s">
        <v>408</v>
      </c>
      <c r="H37" t="s">
        <v>256</v>
      </c>
      <c r="I37" t="str">
        <f>IF(F37 = "Water", "ng/L", IF(F37 = "Sediment", "ng/g", "ng/g"))</f>
        <v>ng/g</v>
      </c>
      <c r="J37">
        <v>13</v>
      </c>
      <c r="K37">
        <v>18.59</v>
      </c>
      <c r="L37">
        <v>0.21149999999999999</v>
      </c>
      <c r="M37">
        <v>7.4499999999999997E-2</v>
      </c>
      <c r="N37">
        <v>1.66</v>
      </c>
      <c r="O37">
        <v>5.7000000000000002E-2</v>
      </c>
      <c r="P37">
        <v>0.29599999999999999</v>
      </c>
      <c r="Q37">
        <v>0.106</v>
      </c>
      <c r="R37">
        <v>62.6</v>
      </c>
      <c r="S37">
        <v>0.68400000000000005</v>
      </c>
      <c r="T37">
        <v>5.4</v>
      </c>
      <c r="U37">
        <v>0.61699999999999999</v>
      </c>
      <c r="V37">
        <v>792</v>
      </c>
      <c r="W37">
        <v>7.47</v>
      </c>
      <c r="X37" s="55">
        <v>0</v>
      </c>
      <c r="Y37" s="25" t="s">
        <v>408</v>
      </c>
      <c r="Z37" s="25" t="s">
        <v>408</v>
      </c>
      <c r="AA37" s="25" t="s">
        <v>408</v>
      </c>
      <c r="AB37" s="25" t="s">
        <v>408</v>
      </c>
      <c r="AC37" s="25" t="s">
        <v>408</v>
      </c>
      <c r="AD37" s="25" t="s">
        <v>408</v>
      </c>
    </row>
    <row r="38" spans="1:30" x14ac:dyDescent="0.2">
      <c r="A38" t="s">
        <v>83</v>
      </c>
      <c r="B38" t="s">
        <v>259</v>
      </c>
      <c r="C38" t="s">
        <v>218</v>
      </c>
      <c r="D38">
        <v>44393</v>
      </c>
      <c r="E38" t="str">
        <f>IF(F38="Largemouth Bass","Bas",IF(F38="Bluegill","Bgl",IF(F38="Prey","Pry",IF(F38="Pumpkinseed","Pum",IF(F38="Rosyside Dace","Dac",IF(F38="Swallowtail Shiner","Swa",IF(F38="Blacknose Dace","Dac",IF(F38=" Swamp Darter","Dar",IF(F38="Longnose Dace","Dac",IF(F38="Margined Madtom","Mad",IF(F38="Fallfish","Fal",IF(F38="Tessellated Darter","Dar",IF(F38="Sediment","Sed",IF(F38="Swamp Darter","Dar",IF(F38="Eastern Mud Minnow","Min",IF(F38="Creek Chubsucker","Chu",IF(F38="Banded Killifish","Kil","Water")))))))))))))))))</f>
        <v>Mad</v>
      </c>
      <c r="F38" t="s">
        <v>119</v>
      </c>
      <c r="G38" s="25" t="s">
        <v>408</v>
      </c>
      <c r="H38" t="s">
        <v>256</v>
      </c>
      <c r="I38" t="str">
        <f>IF(F38 = "Water", "ng/L", IF(F38 = "Sediment", "ng/g", "ng/g"))</f>
        <v>ng/g</v>
      </c>
      <c r="J38">
        <v>8</v>
      </c>
      <c r="K38">
        <v>3.74</v>
      </c>
      <c r="L38">
        <v>0.25</v>
      </c>
      <c r="M38">
        <v>8.8499999999999995E-2</v>
      </c>
      <c r="N38">
        <v>0.73</v>
      </c>
      <c r="O38">
        <v>6.7500000000000004E-2</v>
      </c>
      <c r="P38">
        <v>0.13250000000000001</v>
      </c>
      <c r="Q38">
        <v>0.125</v>
      </c>
      <c r="R38">
        <v>21.6</v>
      </c>
      <c r="S38">
        <v>0.82299999999999995</v>
      </c>
      <c r="T38">
        <v>1.37</v>
      </c>
      <c r="U38">
        <v>0.25</v>
      </c>
      <c r="V38">
        <v>493</v>
      </c>
      <c r="W38">
        <v>3.96</v>
      </c>
      <c r="X38" s="55">
        <v>0</v>
      </c>
      <c r="Y38" s="25" t="s">
        <v>408</v>
      </c>
      <c r="Z38" s="25" t="s">
        <v>408</v>
      </c>
      <c r="AA38" s="25" t="s">
        <v>408</v>
      </c>
      <c r="AB38" s="25" t="s">
        <v>408</v>
      </c>
      <c r="AC38" s="25" t="s">
        <v>408</v>
      </c>
      <c r="AD38" s="25" t="s">
        <v>408</v>
      </c>
    </row>
    <row r="39" spans="1:30" x14ac:dyDescent="0.2">
      <c r="A39" t="s">
        <v>83</v>
      </c>
      <c r="B39" t="s">
        <v>259</v>
      </c>
      <c r="C39" t="s">
        <v>219</v>
      </c>
      <c r="D39">
        <v>44393</v>
      </c>
      <c r="E39" t="str">
        <f>IF(F39="Largemouth Bass","Bas",IF(F39="Bluegill","Bgl",IF(F39="Prey","Pry",IF(F39="Pumpkinseed","Pum",IF(F39="Rosyside Dace","Dac",IF(F39="Swallowtail Shiner","Swa",IF(F39="Blacknose Dace","Dac",IF(F39=" Swamp Darter","Dar",IF(F39="Longnose Dace","Dac",IF(F39="Margined Madtom","Mad",IF(F39="Fallfish","Fal",IF(F39="Tessellated Darter","Dar",IF(F39="Sediment","Sed",IF(F39="Swamp Darter","Dar",IF(F39="Eastern Mud Minnow","Min",IF(F39="Creek Chubsucker","Chu",IF(F39="Banded Killifish","Kil","Water")))))))))))))))))</f>
        <v>Mad</v>
      </c>
      <c r="F39" t="s">
        <v>119</v>
      </c>
      <c r="G39" s="25" t="s">
        <v>408</v>
      </c>
      <c r="H39" t="s">
        <v>256</v>
      </c>
      <c r="I39" t="str">
        <f>IF(F39 = "Water", "ng/L", IF(F39 = "Sediment", "ng/g", "ng/g"))</f>
        <v>ng/g</v>
      </c>
      <c r="J39">
        <v>7</v>
      </c>
      <c r="K39">
        <v>3.22</v>
      </c>
      <c r="L39">
        <v>0.2225</v>
      </c>
      <c r="M39">
        <v>7.85E-2</v>
      </c>
      <c r="N39">
        <v>0.2225</v>
      </c>
      <c r="O39">
        <v>0.12</v>
      </c>
      <c r="P39">
        <v>0.39300000000000002</v>
      </c>
      <c r="Q39">
        <v>0.2225</v>
      </c>
      <c r="R39">
        <v>42.6</v>
      </c>
      <c r="S39">
        <v>1.31</v>
      </c>
      <c r="T39">
        <v>2.9</v>
      </c>
      <c r="U39">
        <v>0.2225</v>
      </c>
      <c r="V39">
        <v>342</v>
      </c>
      <c r="W39">
        <v>5.78</v>
      </c>
      <c r="X39" s="55">
        <v>0</v>
      </c>
      <c r="Y39" s="25" t="s">
        <v>408</v>
      </c>
      <c r="Z39" s="25" t="s">
        <v>408</v>
      </c>
      <c r="AA39" s="25" t="s">
        <v>408</v>
      </c>
      <c r="AB39" s="25" t="s">
        <v>408</v>
      </c>
      <c r="AC39" s="25" t="s">
        <v>408</v>
      </c>
      <c r="AD39" s="25" t="s">
        <v>408</v>
      </c>
    </row>
    <row r="40" spans="1:30" x14ac:dyDescent="0.2">
      <c r="A40" t="s">
        <v>83</v>
      </c>
      <c r="B40" t="s">
        <v>283</v>
      </c>
      <c r="C40" t="s">
        <v>250</v>
      </c>
      <c r="D40">
        <v>44314</v>
      </c>
      <c r="E40" t="str">
        <f>IF(F40="Largemouth Bass","Bas",IF(F40="Bluegill","Bgl",IF(F40="Prey","Pry",IF(F40="Pumpkinseed","Pum",IF(F40="Rosyside Dace","Dac",IF(F40="Swallowtail Shiner","Swa",IF(F40="Blacknose Dace","Dac",IF(F40=" Swamp Darter","Dar",IF(F40="Longnose Dace","Dac",IF(F40="Margined Madtom","Mad",IF(F40="Fallfish","Fal",IF(F40="Tessellated Darter","Dar",IF(F40="Sediment","Sed",IF(F40="Swamp Darter","Dar",IF(F40="Eastern Mud Minnow","Min",IF(F40="Creek Chubsucker","Chu",IF(F40="Banded Killifish","Kil","Water")))))))))))))))))</f>
        <v>Pum</v>
      </c>
      <c r="F40" t="s">
        <v>86</v>
      </c>
      <c r="G40" s="25" t="s">
        <v>408</v>
      </c>
      <c r="H40" t="s">
        <v>50</v>
      </c>
      <c r="I40" t="str">
        <f>IF(F40 = "Water", "ng/L", IF(F40 = "Sediment", "ng/g", "ng/g"))</f>
        <v>ng/g</v>
      </c>
      <c r="J40">
        <v>10</v>
      </c>
      <c r="K40">
        <v>25.5</v>
      </c>
      <c r="L40">
        <v>2.8018006238676056E-2</v>
      </c>
      <c r="M40">
        <v>4.9489695919971231E-2</v>
      </c>
      <c r="N40">
        <v>0.15732185829335316</v>
      </c>
      <c r="O40">
        <v>3.7802682745685226E-2</v>
      </c>
      <c r="P40">
        <v>0.12240354515334909</v>
      </c>
      <c r="Q40">
        <v>9.2459420587630986E-2</v>
      </c>
      <c r="R40">
        <v>2.81</v>
      </c>
      <c r="S40">
        <v>9.2459420587630986E-2</v>
      </c>
      <c r="T40">
        <v>0.46400000000000002</v>
      </c>
      <c r="U40">
        <v>0.15996527048453868</v>
      </c>
      <c r="V40">
        <v>311</v>
      </c>
      <c r="W40">
        <v>1.23</v>
      </c>
      <c r="X40" s="55">
        <v>0</v>
      </c>
      <c r="Y40" s="25" t="s">
        <v>408</v>
      </c>
      <c r="Z40" s="25" t="s">
        <v>408</v>
      </c>
      <c r="AA40" s="25" t="s">
        <v>408</v>
      </c>
      <c r="AB40" s="25" t="s">
        <v>408</v>
      </c>
      <c r="AC40" s="25" t="s">
        <v>408</v>
      </c>
      <c r="AD40" s="25" t="s">
        <v>408</v>
      </c>
    </row>
    <row r="41" spans="1:30" x14ac:dyDescent="0.2">
      <c r="A41" t="s">
        <v>83</v>
      </c>
      <c r="B41" t="s">
        <v>283</v>
      </c>
      <c r="C41" t="s">
        <v>85</v>
      </c>
      <c r="D41">
        <v>44314</v>
      </c>
      <c r="E41" t="str">
        <f>IF(F41="Largemouth Bass","Bas",IF(F41="Bluegill","Bgl",IF(F41="Prey","Pry",IF(F41="Pumpkinseed","Pum",IF(F41="Rosyside Dace","Dac",IF(F41="Swallowtail Shiner","Swa",IF(F41="Blacknose Dace","Dac",IF(F41=" Swamp Darter","Dar",IF(F41="Longnose Dace","Dac",IF(F41="Margined Madtom","Mad",IF(F41="Fallfish","Fal",IF(F41="Tessellated Darter","Dar",IF(F41="Sediment","Sed",IF(F41="Swamp Darter","Dar",IF(F41="Eastern Mud Minnow","Min",IF(F41="Creek Chubsucker","Chu",IF(F41="Banded Killifish","Kil","Water")))))))))))))))))</f>
        <v>Pum</v>
      </c>
      <c r="F41" t="s">
        <v>86</v>
      </c>
      <c r="G41" s="25" t="s">
        <v>408</v>
      </c>
      <c r="H41" t="s">
        <v>256</v>
      </c>
      <c r="I41" t="str">
        <f>IF(F41 = "Water", "ng/L", IF(F41 = "Sediment", "ng/g", "ng/g"))</f>
        <v>ng/g</v>
      </c>
      <c r="J41">
        <v>8</v>
      </c>
      <c r="K41">
        <v>11.81</v>
      </c>
      <c r="L41">
        <v>0.245</v>
      </c>
      <c r="M41">
        <v>0.16103301360215763</v>
      </c>
      <c r="N41">
        <v>23</v>
      </c>
      <c r="O41">
        <v>0.12300499753782922</v>
      </c>
      <c r="P41">
        <v>0.31900000000000001</v>
      </c>
      <c r="Q41">
        <v>9.116693679092383E-2</v>
      </c>
      <c r="R41">
        <v>46.2</v>
      </c>
      <c r="S41">
        <v>1.8</v>
      </c>
      <c r="T41">
        <v>1.45</v>
      </c>
      <c r="U41">
        <v>1.76</v>
      </c>
      <c r="V41">
        <v>1180</v>
      </c>
      <c r="W41">
        <v>4.8099999999999996</v>
      </c>
      <c r="X41" s="55">
        <v>0</v>
      </c>
      <c r="Y41" s="25" t="s">
        <v>408</v>
      </c>
      <c r="Z41" s="25" t="s">
        <v>408</v>
      </c>
      <c r="AA41" s="25" t="s">
        <v>408</v>
      </c>
      <c r="AB41" s="25" t="s">
        <v>408</v>
      </c>
      <c r="AC41" s="25" t="s">
        <v>408</v>
      </c>
      <c r="AD41" s="25" t="s">
        <v>408</v>
      </c>
    </row>
    <row r="42" spans="1:30" x14ac:dyDescent="0.2">
      <c r="A42" t="s">
        <v>83</v>
      </c>
      <c r="B42" t="s">
        <v>283</v>
      </c>
      <c r="C42" t="s">
        <v>87</v>
      </c>
      <c r="D42">
        <v>44314</v>
      </c>
      <c r="E42" t="str">
        <f>IF(F42="Largemouth Bass","Bas",IF(F42="Bluegill","Bgl",IF(F42="Prey","Pry",IF(F42="Pumpkinseed","Pum",IF(F42="Rosyside Dace","Dac",IF(F42="Swallowtail Shiner","Swa",IF(F42="Blacknose Dace","Dac",IF(F42=" Swamp Darter","Dar",IF(F42="Longnose Dace","Dac",IF(F42="Margined Madtom","Mad",IF(F42="Fallfish","Fal",IF(F42="Tessellated Darter","Dar",IF(F42="Sediment","Sed",IF(F42="Swamp Darter","Dar",IF(F42="Eastern Mud Minnow","Min",IF(F42="Creek Chubsucker","Chu",IF(F42="Banded Killifish","Kil","Water")))))))))))))))))</f>
        <v>Pum</v>
      </c>
      <c r="F42" t="s">
        <v>86</v>
      </c>
      <c r="G42" s="25" t="s">
        <v>408</v>
      </c>
      <c r="H42" t="s">
        <v>256</v>
      </c>
      <c r="I42" t="str">
        <f>IF(F42 = "Water", "ng/L", IF(F42 = "Sediment", "ng/g", "ng/g"))</f>
        <v>ng/g</v>
      </c>
      <c r="J42">
        <v>8.5</v>
      </c>
      <c r="K42">
        <v>12.37</v>
      </c>
      <c r="L42">
        <v>9.4359404487313892E-2</v>
      </c>
      <c r="M42">
        <v>5.0506678557873774E-2</v>
      </c>
      <c r="N42">
        <v>3.33</v>
      </c>
      <c r="O42">
        <v>0.12731236482422417</v>
      </c>
      <c r="P42">
        <v>0.12491886229007131</v>
      </c>
      <c r="Q42">
        <v>9.4359404487313892E-2</v>
      </c>
      <c r="R42">
        <v>16.399999999999999</v>
      </c>
      <c r="S42">
        <v>0.29599999999999999</v>
      </c>
      <c r="T42">
        <v>0.82699999999999996</v>
      </c>
      <c r="U42">
        <v>1.74</v>
      </c>
      <c r="V42">
        <v>1020</v>
      </c>
      <c r="W42">
        <v>4.93</v>
      </c>
      <c r="X42" s="55">
        <v>0</v>
      </c>
      <c r="Y42" s="25" t="s">
        <v>408</v>
      </c>
      <c r="Z42" s="25" t="s">
        <v>408</v>
      </c>
      <c r="AA42" s="25" t="s">
        <v>408</v>
      </c>
      <c r="AB42" s="25" t="s">
        <v>408</v>
      </c>
      <c r="AC42" s="25" t="s">
        <v>408</v>
      </c>
      <c r="AD42" s="25" t="s">
        <v>408</v>
      </c>
    </row>
    <row r="43" spans="1:30" x14ac:dyDescent="0.2">
      <c r="A43" t="s">
        <v>83</v>
      </c>
      <c r="B43" t="s">
        <v>283</v>
      </c>
      <c r="C43" t="s">
        <v>88</v>
      </c>
      <c r="D43">
        <v>44314</v>
      </c>
      <c r="E43" t="str">
        <f>IF(F43="Largemouth Bass","Bas",IF(F43="Bluegill","Bgl",IF(F43="Prey","Pry",IF(F43="Pumpkinseed","Pum",IF(F43="Rosyside Dace","Dac",IF(F43="Swallowtail Shiner","Swa",IF(F43="Blacknose Dace","Dac",IF(F43=" Swamp Darter","Dar",IF(F43="Longnose Dace","Dac",IF(F43="Margined Madtom","Mad",IF(F43="Fallfish","Fal",IF(F43="Tessellated Darter","Dar",IF(F43="Sediment","Sed",IF(F43="Swamp Darter","Dar",IF(F43="Eastern Mud Minnow","Min",IF(F43="Creek Chubsucker","Chu",IF(F43="Banded Killifish","Kil","Water")))))))))))))))))</f>
        <v>Pum</v>
      </c>
      <c r="F43" t="s">
        <v>86</v>
      </c>
      <c r="G43" s="25" t="s">
        <v>408</v>
      </c>
      <c r="H43" t="s">
        <v>256</v>
      </c>
      <c r="I43" t="str">
        <f>IF(F43 = "Water", "ng/L", IF(F43 = "Sediment", "ng/g", "ng/g"))</f>
        <v>ng/g</v>
      </c>
      <c r="J43">
        <v>8</v>
      </c>
      <c r="K43">
        <v>10.71</v>
      </c>
      <c r="L43">
        <v>9.6670247046186875E-2</v>
      </c>
      <c r="M43">
        <v>5.1743576808270679E-2</v>
      </c>
      <c r="N43">
        <v>0.16448667761842101</v>
      </c>
      <c r="O43">
        <v>3.9524308683834587E-2</v>
      </c>
      <c r="P43">
        <v>0.12797809973390978</v>
      </c>
      <c r="Q43">
        <v>9.6670247046186875E-2</v>
      </c>
      <c r="R43">
        <v>3.78</v>
      </c>
      <c r="S43">
        <v>9.6670247046186875E-2</v>
      </c>
      <c r="T43">
        <v>0.24167561761546721</v>
      </c>
      <c r="U43">
        <v>5.0681962793233074E-2</v>
      </c>
      <c r="V43">
        <v>560</v>
      </c>
      <c r="W43">
        <v>1.61</v>
      </c>
      <c r="X43" s="55">
        <v>0</v>
      </c>
      <c r="Y43" s="25" t="s">
        <v>408</v>
      </c>
      <c r="Z43" s="25" t="s">
        <v>408</v>
      </c>
      <c r="AA43" s="25" t="s">
        <v>408</v>
      </c>
      <c r="AB43" s="25" t="s">
        <v>408</v>
      </c>
      <c r="AC43" s="25" t="s">
        <v>408</v>
      </c>
      <c r="AD43" s="25" t="s">
        <v>408</v>
      </c>
    </row>
    <row r="44" spans="1:30" x14ac:dyDescent="0.2">
      <c r="A44" t="s">
        <v>83</v>
      </c>
      <c r="B44" t="s">
        <v>283</v>
      </c>
      <c r="C44" t="s">
        <v>89</v>
      </c>
      <c r="D44">
        <v>44314</v>
      </c>
      <c r="E44" t="str">
        <f>IF(F44="Largemouth Bass","Bas",IF(F44="Bluegill","Bgl",IF(F44="Prey","Pry",IF(F44="Pumpkinseed","Pum",IF(F44="Rosyside Dace","Dac",IF(F44="Swallowtail Shiner","Swa",IF(F44="Blacknose Dace","Dac",IF(F44=" Swamp Darter","Dar",IF(F44="Longnose Dace","Dac",IF(F44="Margined Madtom","Mad",IF(F44="Fallfish","Fal",IF(F44="Tessellated Darter","Dar",IF(F44="Sediment","Sed",IF(F44="Swamp Darter","Dar",IF(F44="Eastern Mud Minnow","Min",IF(F44="Creek Chubsucker","Chu",IF(F44="Banded Killifish","Kil","Water")))))))))))))))))</f>
        <v>Pum</v>
      </c>
      <c r="F44" t="s">
        <v>86</v>
      </c>
      <c r="G44" s="25" t="s">
        <v>408</v>
      </c>
      <c r="H44" t="s">
        <v>256</v>
      </c>
      <c r="I44" t="str">
        <f>IF(F44 = "Water", "ng/L", IF(F44 = "Sediment", "ng/g", "ng/g"))</f>
        <v>ng/g</v>
      </c>
      <c r="J44">
        <v>7.5</v>
      </c>
      <c r="K44">
        <v>7.52</v>
      </c>
      <c r="L44">
        <v>9.5744680851063829E-2</v>
      </c>
      <c r="M44">
        <v>5.1248159583510644E-2</v>
      </c>
      <c r="N44">
        <v>0.1629118051731383</v>
      </c>
      <c r="O44">
        <v>0.12918141869079255</v>
      </c>
      <c r="P44">
        <v>0.1267527775024149</v>
      </c>
      <c r="Q44">
        <v>2.9013539651837526E-2</v>
      </c>
      <c r="R44">
        <v>8.6</v>
      </c>
      <c r="S44">
        <v>0.54700000000000004</v>
      </c>
      <c r="T44">
        <v>1.7</v>
      </c>
      <c r="U44">
        <v>5.0196709957978723E-2</v>
      </c>
      <c r="V44">
        <v>831</v>
      </c>
      <c r="W44">
        <v>4.0599999999999996</v>
      </c>
      <c r="X44" s="55">
        <v>0</v>
      </c>
      <c r="Y44" s="25" t="s">
        <v>408</v>
      </c>
      <c r="Z44" s="25" t="s">
        <v>408</v>
      </c>
      <c r="AA44" s="25" t="s">
        <v>408</v>
      </c>
      <c r="AB44" s="25" t="s">
        <v>408</v>
      </c>
      <c r="AC44" s="25" t="s">
        <v>408</v>
      </c>
      <c r="AD44" s="25" t="s">
        <v>408</v>
      </c>
    </row>
    <row r="45" spans="1:30" x14ac:dyDescent="0.2">
      <c r="A45" t="s">
        <v>83</v>
      </c>
      <c r="B45" t="s">
        <v>283</v>
      </c>
      <c r="C45" t="s">
        <v>90</v>
      </c>
      <c r="D45">
        <v>44314</v>
      </c>
      <c r="E45" t="str">
        <f>IF(F45="Largemouth Bass","Bas",IF(F45="Bluegill","Bgl",IF(F45="Prey","Pry",IF(F45="Pumpkinseed","Pum",IF(F45="Rosyside Dace","Dac",IF(F45="Swallowtail Shiner","Swa",IF(F45="Blacknose Dace","Dac",IF(F45=" Swamp Darter","Dar",IF(F45="Longnose Dace","Dac",IF(F45="Margined Madtom","Mad",IF(F45="Fallfish","Fal",IF(F45="Tessellated Darter","Dar",IF(F45="Sediment","Sed",IF(F45="Swamp Darter","Dar",IF(F45="Eastern Mud Minnow","Min",IF(F45="Creek Chubsucker","Chu",IF(F45="Banded Killifish","Kil","Water")))))))))))))))))</f>
        <v>Pum</v>
      </c>
      <c r="F45" t="s">
        <v>86</v>
      </c>
      <c r="G45" s="25" t="s">
        <v>408</v>
      </c>
      <c r="H45" t="s">
        <v>256</v>
      </c>
      <c r="I45" t="str">
        <f>IF(F45 = "Water", "ng/L", IF(F45 = "Sediment", "ng/g", "ng/g"))</f>
        <v>ng/g</v>
      </c>
      <c r="J45">
        <v>7.5</v>
      </c>
      <c r="K45">
        <v>5.73</v>
      </c>
      <c r="L45">
        <v>9.5077118106908928E-2</v>
      </c>
      <c r="M45">
        <v>5.0890840913268544E-2</v>
      </c>
      <c r="N45">
        <v>0.16177593161076481</v>
      </c>
      <c r="O45">
        <v>0.12828072424397316</v>
      </c>
      <c r="P45">
        <v>0.12586901632397002</v>
      </c>
      <c r="Q45">
        <v>9.5077118106908928E-2</v>
      </c>
      <c r="R45">
        <v>5</v>
      </c>
      <c r="S45">
        <v>0.41699999999999998</v>
      </c>
      <c r="T45">
        <v>0.23769279526727233</v>
      </c>
      <c r="U45">
        <v>0.16449418369918653</v>
      </c>
      <c r="V45">
        <v>115</v>
      </c>
      <c r="W45">
        <v>1.2</v>
      </c>
      <c r="X45" s="55">
        <v>0</v>
      </c>
      <c r="Y45" s="25" t="s">
        <v>408</v>
      </c>
      <c r="Z45" s="25" t="s">
        <v>408</v>
      </c>
      <c r="AA45" s="25" t="s">
        <v>408</v>
      </c>
      <c r="AB45" s="25" t="s">
        <v>408</v>
      </c>
      <c r="AC45" s="25" t="s">
        <v>408</v>
      </c>
      <c r="AD45" s="25" t="s">
        <v>408</v>
      </c>
    </row>
    <row r="46" spans="1:30" x14ac:dyDescent="0.2">
      <c r="A46" t="s">
        <v>83</v>
      </c>
      <c r="B46" t="s">
        <v>283</v>
      </c>
      <c r="C46" t="s">
        <v>91</v>
      </c>
      <c r="D46">
        <v>44314</v>
      </c>
      <c r="E46" t="str">
        <f>IF(F46="Largemouth Bass","Bas",IF(F46="Bluegill","Bgl",IF(F46="Prey","Pry",IF(F46="Pumpkinseed","Pum",IF(F46="Rosyside Dace","Dac",IF(F46="Swallowtail Shiner","Swa",IF(F46="Blacknose Dace","Dac",IF(F46=" Swamp Darter","Dar",IF(F46="Longnose Dace","Dac",IF(F46="Margined Madtom","Mad",IF(F46="Fallfish","Fal",IF(F46="Tessellated Darter","Dar",IF(F46="Sediment","Sed",IF(F46="Swamp Darter","Dar",IF(F46="Eastern Mud Minnow","Min",IF(F46="Creek Chubsucker","Chu",IF(F46="Banded Killifish","Kil","Water")))))))))))))))))</f>
        <v>Pum</v>
      </c>
      <c r="F46" t="s">
        <v>86</v>
      </c>
      <c r="G46" s="25" t="s">
        <v>408</v>
      </c>
      <c r="H46" t="s">
        <v>256</v>
      </c>
      <c r="I46" t="str">
        <f>IF(F46 = "Water", "ng/L", IF(F46 = "Sediment", "ng/g", "ng/g"))</f>
        <v>ng/g</v>
      </c>
      <c r="J46">
        <v>6.5</v>
      </c>
      <c r="K46">
        <v>5.57</v>
      </c>
      <c r="L46">
        <v>3.0671083302662251E-2</v>
      </c>
      <c r="M46">
        <v>0.17878069166447369</v>
      </c>
      <c r="N46">
        <v>0.17221895733552628</v>
      </c>
      <c r="O46">
        <v>4.1382289006578948E-2</v>
      </c>
      <c r="P46">
        <v>0.1339941642513158</v>
      </c>
      <c r="Q46">
        <v>0.10121457489878542</v>
      </c>
      <c r="R46">
        <v>13.2</v>
      </c>
      <c r="S46">
        <v>0.53200000000000003</v>
      </c>
      <c r="T46">
        <v>0.64500000000000002</v>
      </c>
      <c r="U46">
        <v>0.64</v>
      </c>
      <c r="V46">
        <v>912</v>
      </c>
      <c r="W46">
        <v>4.7300000000000004</v>
      </c>
      <c r="X46" s="55">
        <v>0</v>
      </c>
      <c r="Y46" s="25" t="s">
        <v>408</v>
      </c>
      <c r="Z46" s="25" t="s">
        <v>408</v>
      </c>
      <c r="AA46" s="25" t="s">
        <v>408</v>
      </c>
      <c r="AB46" s="25" t="s">
        <v>408</v>
      </c>
      <c r="AC46" s="25" t="s">
        <v>408</v>
      </c>
      <c r="AD46" s="25" t="s">
        <v>408</v>
      </c>
    </row>
    <row r="47" spans="1:30" x14ac:dyDescent="0.2">
      <c r="A47" t="s">
        <v>83</v>
      </c>
      <c r="B47" t="s">
        <v>283</v>
      </c>
      <c r="C47" t="s">
        <v>92</v>
      </c>
      <c r="D47">
        <v>44314</v>
      </c>
      <c r="E47" t="str">
        <f>IF(F47="Largemouth Bass","Bas",IF(F47="Bluegill","Bgl",IF(F47="Prey","Pry",IF(F47="Pumpkinseed","Pum",IF(F47="Rosyside Dace","Dac",IF(F47="Swallowtail Shiner","Swa",IF(F47="Blacknose Dace","Dac",IF(F47=" Swamp Darter","Dar",IF(F47="Longnose Dace","Dac",IF(F47="Margined Madtom","Mad",IF(F47="Fallfish","Fal",IF(F47="Tessellated Darter","Dar",IF(F47="Sediment","Sed",IF(F47="Swamp Darter","Dar",IF(F47="Eastern Mud Minnow","Min",IF(F47="Creek Chubsucker","Chu",IF(F47="Banded Killifish","Kil","Water")))))))))))))))))</f>
        <v>Pum</v>
      </c>
      <c r="F47" t="s">
        <v>86</v>
      </c>
      <c r="G47" s="25" t="s">
        <v>408</v>
      </c>
      <c r="H47" t="s">
        <v>256</v>
      </c>
      <c r="I47" t="str">
        <f>IF(F47 = "Water", "ng/L", IF(F47 = "Sediment", "ng/g", "ng/g"))</f>
        <v>ng/g</v>
      </c>
      <c r="J47">
        <v>4.75</v>
      </c>
      <c r="K47">
        <v>9.52</v>
      </c>
      <c r="L47">
        <v>0.10085163603765128</v>
      </c>
      <c r="M47">
        <v>0.17813961343349394</v>
      </c>
      <c r="N47">
        <v>0.17160140840738455</v>
      </c>
      <c r="O47">
        <v>0.13607186639325977</v>
      </c>
      <c r="P47">
        <v>0.26900000000000002</v>
      </c>
      <c r="Q47">
        <v>0.10085163603765128</v>
      </c>
      <c r="R47">
        <v>32.1</v>
      </c>
      <c r="S47">
        <v>0.41099999999999998</v>
      </c>
      <c r="T47">
        <v>1.1000000000000001</v>
      </c>
      <c r="U47">
        <v>0.53800000000000003</v>
      </c>
      <c r="V47">
        <v>877</v>
      </c>
      <c r="W47">
        <v>3.76</v>
      </c>
      <c r="X47" s="55">
        <v>0</v>
      </c>
      <c r="Y47" s="25" t="s">
        <v>408</v>
      </c>
      <c r="Z47" s="25" t="s">
        <v>408</v>
      </c>
      <c r="AA47" s="25" t="s">
        <v>408</v>
      </c>
      <c r="AB47" s="25" t="s">
        <v>408</v>
      </c>
      <c r="AC47" s="25" t="s">
        <v>408</v>
      </c>
      <c r="AD47" s="25" t="s">
        <v>408</v>
      </c>
    </row>
    <row r="48" spans="1:30" x14ac:dyDescent="0.2">
      <c r="A48" t="s">
        <v>83</v>
      </c>
      <c r="B48" t="s">
        <v>283</v>
      </c>
      <c r="C48" t="s">
        <v>93</v>
      </c>
      <c r="D48">
        <v>44314</v>
      </c>
      <c r="E48" t="str">
        <f>IF(F48="Largemouth Bass","Bas",IF(F48="Bluegill","Bgl",IF(F48="Prey","Pry",IF(F48="Pumpkinseed","Pum",IF(F48="Rosyside Dace","Dac",IF(F48="Swallowtail Shiner","Swa",IF(F48="Blacknose Dace","Dac",IF(F48=" Swamp Darter","Dar",IF(F48="Longnose Dace","Dac",IF(F48="Margined Madtom","Mad",IF(F48="Fallfish","Fal",IF(F48="Tessellated Darter","Dar",IF(F48="Sediment","Sed",IF(F48="Swamp Darter","Dar",IF(F48="Eastern Mud Minnow","Min",IF(F48="Creek Chubsucker","Chu",IF(F48="Banded Killifish","Kil","Water")))))))))))))))))</f>
        <v>Pum</v>
      </c>
      <c r="F48" t="s">
        <v>86</v>
      </c>
      <c r="G48" s="25" t="s">
        <v>408</v>
      </c>
      <c r="H48" t="s">
        <v>256</v>
      </c>
      <c r="I48" t="str">
        <f>IF(F48 = "Water", "ng/L", IF(F48 = "Sediment", "ng/g", "ng/g"))</f>
        <v>ng/g</v>
      </c>
      <c r="J48">
        <v>7</v>
      </c>
      <c r="K48">
        <v>16.059999999999999</v>
      </c>
      <c r="L48">
        <v>9.3710953769262792E-2</v>
      </c>
      <c r="M48">
        <v>5.0159589763119537E-2</v>
      </c>
      <c r="N48">
        <v>0.46899999999999997</v>
      </c>
      <c r="O48">
        <v>3.8314380866982509E-2</v>
      </c>
      <c r="P48">
        <v>0.1240604028032799</v>
      </c>
      <c r="Q48">
        <v>9.3710953769262792E-2</v>
      </c>
      <c r="R48">
        <v>20.100000000000001</v>
      </c>
      <c r="S48">
        <v>0.29099999999999998</v>
      </c>
      <c r="T48">
        <v>2.2799999999999998</v>
      </c>
      <c r="U48">
        <v>0.16213056464978132</v>
      </c>
      <c r="V48">
        <v>3330</v>
      </c>
      <c r="W48">
        <v>9.2899999999999991</v>
      </c>
      <c r="X48" s="55">
        <v>0</v>
      </c>
      <c r="Y48" s="25" t="s">
        <v>408</v>
      </c>
      <c r="Z48" s="25" t="s">
        <v>408</v>
      </c>
      <c r="AA48" s="25" t="s">
        <v>408</v>
      </c>
      <c r="AB48" s="25" t="s">
        <v>408</v>
      </c>
      <c r="AC48" s="25" t="s">
        <v>408</v>
      </c>
      <c r="AD48" s="25" t="s">
        <v>408</v>
      </c>
    </row>
    <row r="49" spans="1:30" x14ac:dyDescent="0.2">
      <c r="A49" t="s">
        <v>83</v>
      </c>
      <c r="B49" t="s">
        <v>283</v>
      </c>
      <c r="C49" t="s">
        <v>94</v>
      </c>
      <c r="D49">
        <v>44314</v>
      </c>
      <c r="E49" t="str">
        <f>IF(F49="Largemouth Bass","Bas",IF(F49="Bluegill","Bgl",IF(F49="Prey","Pry",IF(F49="Pumpkinseed","Pum",IF(F49="Rosyside Dace","Dac",IF(F49="Swallowtail Shiner","Swa",IF(F49="Blacknose Dace","Dac",IF(F49=" Swamp Darter","Dar",IF(F49="Longnose Dace","Dac",IF(F49="Margined Madtom","Mad",IF(F49="Fallfish","Fal",IF(F49="Tessellated Darter","Dar",IF(F49="Sediment","Sed",IF(F49="Swamp Darter","Dar",IF(F49="Eastern Mud Minnow","Min",IF(F49="Creek Chubsucker","Chu",IF(F49="Banded Killifish","Kil","Water")))))))))))))))))</f>
        <v>Pum</v>
      </c>
      <c r="F49" t="s">
        <v>86</v>
      </c>
      <c r="G49" s="25" t="s">
        <v>408</v>
      </c>
      <c r="H49" t="s">
        <v>256</v>
      </c>
      <c r="I49" t="str">
        <f>IF(F49 = "Water", "ng/L", IF(F49 = "Sediment", "ng/g", "ng/g"))</f>
        <v>ng/g</v>
      </c>
      <c r="J49">
        <v>8.5</v>
      </c>
      <c r="K49">
        <v>14.62</v>
      </c>
      <c r="L49">
        <v>2.7202002067352158E-2</v>
      </c>
      <c r="M49">
        <v>4.8048344313285467E-2</v>
      </c>
      <c r="N49">
        <v>0.15273997293312386</v>
      </c>
      <c r="O49">
        <v>3.670170694658887E-2</v>
      </c>
      <c r="P49">
        <v>0.1188386304131957</v>
      </c>
      <c r="Q49">
        <v>8.9766606822262118E-2</v>
      </c>
      <c r="R49">
        <v>5.8</v>
      </c>
      <c r="S49">
        <v>0.28499999999999998</v>
      </c>
      <c r="T49">
        <v>1.8</v>
      </c>
      <c r="U49">
        <v>0.34599999999999997</v>
      </c>
      <c r="V49">
        <v>879</v>
      </c>
      <c r="W49">
        <v>3.5</v>
      </c>
      <c r="X49" s="55">
        <v>0</v>
      </c>
      <c r="Y49" s="25" t="s">
        <v>408</v>
      </c>
      <c r="Z49" s="25" t="s">
        <v>408</v>
      </c>
      <c r="AA49" s="25" t="s">
        <v>408</v>
      </c>
      <c r="AB49" s="25" t="s">
        <v>408</v>
      </c>
      <c r="AC49" s="25" t="s">
        <v>408</v>
      </c>
      <c r="AD49" s="25" t="s">
        <v>408</v>
      </c>
    </row>
    <row r="50" spans="1:30" x14ac:dyDescent="0.2">
      <c r="A50" t="s">
        <v>83</v>
      </c>
      <c r="B50" t="s">
        <v>283</v>
      </c>
      <c r="C50" t="s">
        <v>95</v>
      </c>
      <c r="D50">
        <v>44314</v>
      </c>
      <c r="E50" t="str">
        <f>IF(F50="Largemouth Bass","Bas",IF(F50="Bluegill","Bgl",IF(F50="Prey","Pry",IF(F50="Pumpkinseed","Pum",IF(F50="Rosyside Dace","Dac",IF(F50="Swallowtail Shiner","Swa",IF(F50="Blacknose Dace","Dac",IF(F50=" Swamp Darter","Dar",IF(F50="Longnose Dace","Dac",IF(F50="Margined Madtom","Mad",IF(F50="Fallfish","Fal",IF(F50="Tessellated Darter","Dar",IF(F50="Sediment","Sed",IF(F50="Swamp Darter","Dar",IF(F50="Eastern Mud Minnow","Min",IF(F50="Creek Chubsucker","Chu",IF(F50="Banded Killifish","Kil","Water")))))))))))))))))</f>
        <v>Pum</v>
      </c>
      <c r="F50" t="s">
        <v>86</v>
      </c>
      <c r="G50" s="25" t="s">
        <v>408</v>
      </c>
      <c r="H50" t="s">
        <v>256</v>
      </c>
      <c r="I50" t="str">
        <f>IF(F50 = "Water", "ng/L", IF(F50 = "Sediment", "ng/g", "ng/g"))</f>
        <v>ng/g</v>
      </c>
      <c r="J50">
        <v>9</v>
      </c>
      <c r="K50">
        <v>8.4499999999999993</v>
      </c>
      <c r="L50">
        <v>2.6950000000000002E-2</v>
      </c>
      <c r="M50">
        <v>4.7750000000000001E-2</v>
      </c>
      <c r="N50">
        <v>2.0299999999999998</v>
      </c>
      <c r="O50">
        <v>3.6499999999999998E-2</v>
      </c>
      <c r="P50">
        <v>0.11799999999999999</v>
      </c>
      <c r="Q50">
        <v>2.6950000000000002E-2</v>
      </c>
      <c r="R50">
        <v>4.42</v>
      </c>
      <c r="S50">
        <v>0.20699999999999999</v>
      </c>
      <c r="T50">
        <v>0.64500000000000002</v>
      </c>
      <c r="U50">
        <v>0</v>
      </c>
      <c r="V50">
        <v>479</v>
      </c>
      <c r="W50">
        <v>2.33</v>
      </c>
      <c r="X50" s="55">
        <v>0</v>
      </c>
      <c r="Y50" s="25" t="s">
        <v>408</v>
      </c>
      <c r="Z50" s="25" t="s">
        <v>408</v>
      </c>
      <c r="AA50" s="25" t="s">
        <v>408</v>
      </c>
      <c r="AB50" s="25" t="s">
        <v>408</v>
      </c>
      <c r="AC50" s="25" t="s">
        <v>408</v>
      </c>
      <c r="AD50" s="25" t="s">
        <v>408</v>
      </c>
    </row>
    <row r="51" spans="1:30" x14ac:dyDescent="0.2">
      <c r="A51" t="s">
        <v>83</v>
      </c>
      <c r="B51" t="s">
        <v>283</v>
      </c>
      <c r="C51" t="s">
        <v>96</v>
      </c>
      <c r="D51">
        <v>44314</v>
      </c>
      <c r="E51" t="str">
        <f>IF(F51="Largemouth Bass","Bas",IF(F51="Bluegill","Bgl",IF(F51="Prey","Pry",IF(F51="Pumpkinseed","Pum",IF(F51="Rosyside Dace","Dac",IF(F51="Swallowtail Shiner","Swa",IF(F51="Blacknose Dace","Dac",IF(F51=" Swamp Darter","Dar",IF(F51="Longnose Dace","Dac",IF(F51="Margined Madtom","Mad",IF(F51="Fallfish","Fal",IF(F51="Tessellated Darter","Dar",IF(F51="Sediment","Sed",IF(F51="Swamp Darter","Dar",IF(F51="Eastern Mud Minnow","Min",IF(F51="Creek Chubsucker","Chu",IF(F51="Banded Killifish","Kil","Water")))))))))))))))))</f>
        <v>Pum</v>
      </c>
      <c r="F51" t="s">
        <v>86</v>
      </c>
      <c r="G51" s="25" t="s">
        <v>408</v>
      </c>
      <c r="H51" t="s">
        <v>256</v>
      </c>
      <c r="I51" t="str">
        <f>IF(F51 = "Water", "ng/L", IF(F51 = "Sediment", "ng/g", "ng/g"))</f>
        <v>ng/g</v>
      </c>
      <c r="J51">
        <v>8</v>
      </c>
      <c r="K51">
        <v>4.75</v>
      </c>
      <c r="L51">
        <v>9.3516209476309217E-2</v>
      </c>
      <c r="M51">
        <v>5.0055351214152118E-2</v>
      </c>
      <c r="N51">
        <v>0.15912000920900871</v>
      </c>
      <c r="O51">
        <v>0.12617470237878739</v>
      </c>
      <c r="P51">
        <v>0.12380258816736284</v>
      </c>
      <c r="Q51">
        <v>9.3516209476309217E-2</v>
      </c>
      <c r="R51">
        <v>22.1</v>
      </c>
      <c r="S51">
        <v>1.37</v>
      </c>
      <c r="T51">
        <v>1.06</v>
      </c>
      <c r="U51">
        <v>0.82199999999999995</v>
      </c>
      <c r="V51">
        <v>1800</v>
      </c>
      <c r="W51">
        <v>5.0199999999999996</v>
      </c>
      <c r="X51" s="55">
        <v>0</v>
      </c>
      <c r="Y51" s="25" t="s">
        <v>408</v>
      </c>
      <c r="Z51" s="25" t="s">
        <v>408</v>
      </c>
      <c r="AA51" s="25" t="s">
        <v>408</v>
      </c>
      <c r="AB51" s="25" t="s">
        <v>408</v>
      </c>
      <c r="AC51" s="25" t="s">
        <v>408</v>
      </c>
      <c r="AD51" s="25" t="s">
        <v>408</v>
      </c>
    </row>
    <row r="52" spans="1:30" x14ac:dyDescent="0.2">
      <c r="A52" t="s">
        <v>83</v>
      </c>
      <c r="B52" t="s">
        <v>283</v>
      </c>
      <c r="C52" t="s">
        <v>121</v>
      </c>
      <c r="D52">
        <v>44314</v>
      </c>
      <c r="E52" t="str">
        <f>IF(F52="Largemouth Bass","Bas",IF(F52="Bluegill","Bgl",IF(F52="Prey","Pry",IF(F52="Pumpkinseed","Pum",IF(F52="Rosyside Dace","Dac",IF(F52="Swallowtail Shiner","Swa",IF(F52="Blacknose Dace","Dac",IF(F52=" Swamp Darter","Dar",IF(F52="Longnose Dace","Dac",IF(F52="Margined Madtom","Mad",IF(F52="Fallfish","Fal",IF(F52="Tessellated Darter","Dar",IF(F52="Sediment","Sed",IF(F52="Swamp Darter","Dar",IF(F52="Eastern Mud Minnow","Min",IF(F52="Creek Chubsucker","Chu",IF(F52="Banded Killifish","Kil","Water")))))))))))))))))</f>
        <v>Pum</v>
      </c>
      <c r="F52" t="s">
        <v>86</v>
      </c>
      <c r="G52" s="25" t="s">
        <v>408</v>
      </c>
      <c r="H52" t="s">
        <v>256</v>
      </c>
      <c r="I52" t="str">
        <f>IF(F52 = "Water", "ng/L", IF(F52 = "Sediment", "ng/g", "ng/g"))</f>
        <v>ng/g</v>
      </c>
      <c r="J52">
        <v>7</v>
      </c>
      <c r="K52">
        <v>10</v>
      </c>
      <c r="L52">
        <v>8.9197224975223005E-2</v>
      </c>
      <c r="M52">
        <v>4.7743577808225975E-2</v>
      </c>
      <c r="N52">
        <v>0.15177115645465805</v>
      </c>
      <c r="O52">
        <v>3.6468911183994063E-2</v>
      </c>
      <c r="P52">
        <v>0.29699999999999999</v>
      </c>
      <c r="Q52">
        <v>8.9197224975223005E-2</v>
      </c>
      <c r="R52">
        <v>39.200000000000003</v>
      </c>
      <c r="S52">
        <v>0.96099999999999997</v>
      </c>
      <c r="T52">
        <v>2.59</v>
      </c>
      <c r="U52">
        <v>3.56</v>
      </c>
      <c r="V52">
        <v>1750</v>
      </c>
      <c r="W52">
        <v>8.39</v>
      </c>
      <c r="X52" s="55">
        <v>0</v>
      </c>
      <c r="Y52" s="25" t="s">
        <v>408</v>
      </c>
      <c r="Z52" s="25" t="s">
        <v>408</v>
      </c>
      <c r="AA52" s="25" t="s">
        <v>408</v>
      </c>
      <c r="AB52" s="25" t="s">
        <v>408</v>
      </c>
      <c r="AC52" s="25" t="s">
        <v>408</v>
      </c>
      <c r="AD52" s="25" t="s">
        <v>408</v>
      </c>
    </row>
    <row r="53" spans="1:30" x14ac:dyDescent="0.2">
      <c r="A53" t="s">
        <v>83</v>
      </c>
      <c r="B53" t="s">
        <v>283</v>
      </c>
      <c r="C53" t="s">
        <v>122</v>
      </c>
      <c r="D53">
        <v>44314</v>
      </c>
      <c r="E53" t="str">
        <f>IF(F53="Largemouth Bass","Bas",IF(F53="Bluegill","Bgl",IF(F53="Prey","Pry",IF(F53="Pumpkinseed","Pum",IF(F53="Rosyside Dace","Dac",IF(F53="Swallowtail Shiner","Swa",IF(F53="Blacknose Dace","Dac",IF(F53=" Swamp Darter","Dar",IF(F53="Longnose Dace","Dac",IF(F53="Margined Madtom","Mad",IF(F53="Fallfish","Fal",IF(F53="Tessellated Darter","Dar",IF(F53="Sediment","Sed",IF(F53="Swamp Darter","Dar",IF(F53="Eastern Mud Minnow","Min",IF(F53="Creek Chubsucker","Chu",IF(F53="Banded Killifish","Kil","Water")))))))))))))))))</f>
        <v>Pum</v>
      </c>
      <c r="F53" t="s">
        <v>86</v>
      </c>
      <c r="G53" s="25" t="s">
        <v>408</v>
      </c>
      <c r="H53" t="s">
        <v>256</v>
      </c>
      <c r="I53" t="str">
        <f>IF(F53 = "Water", "ng/L", IF(F53 = "Sediment", "ng/g", "ng/g"))</f>
        <v>ng/g</v>
      </c>
      <c r="J53">
        <v>7</v>
      </c>
      <c r="K53">
        <v>8.8000000000000007</v>
      </c>
      <c r="L53">
        <v>2.8516026006615715E-2</v>
      </c>
      <c r="M53">
        <v>5.0369374747490592E-2</v>
      </c>
      <c r="N53">
        <v>0.34100000000000003</v>
      </c>
      <c r="O53">
        <v>0.12696626261955773</v>
      </c>
      <c r="P53">
        <v>0.12457926688861357</v>
      </c>
      <c r="Q53">
        <v>9.410288582183185E-2</v>
      </c>
      <c r="R53">
        <v>3.9</v>
      </c>
      <c r="S53">
        <v>0.377</v>
      </c>
      <c r="T53">
        <v>0.23525721455457965</v>
      </c>
      <c r="U53">
        <v>0.16280865149482432</v>
      </c>
      <c r="V53">
        <v>460</v>
      </c>
      <c r="W53">
        <v>1.85</v>
      </c>
      <c r="X53" s="55">
        <v>0</v>
      </c>
      <c r="Y53" s="25" t="s">
        <v>408</v>
      </c>
      <c r="Z53" s="25" t="s">
        <v>408</v>
      </c>
      <c r="AA53" s="25" t="s">
        <v>408</v>
      </c>
      <c r="AB53" s="25" t="s">
        <v>408</v>
      </c>
      <c r="AC53" s="25" t="s">
        <v>408</v>
      </c>
      <c r="AD53" s="25" t="s">
        <v>408</v>
      </c>
    </row>
    <row r="54" spans="1:30" x14ac:dyDescent="0.2">
      <c r="A54" t="s">
        <v>83</v>
      </c>
      <c r="B54" t="s">
        <v>283</v>
      </c>
      <c r="C54" t="s">
        <v>123</v>
      </c>
      <c r="D54">
        <v>44314</v>
      </c>
      <c r="E54" t="str">
        <f>IF(F54="Largemouth Bass","Bas",IF(F54="Bluegill","Bgl",IF(F54="Prey","Pry",IF(F54="Pumpkinseed","Pum",IF(F54="Rosyside Dace","Dac",IF(F54="Swallowtail Shiner","Swa",IF(F54="Blacknose Dace","Dac",IF(F54=" Swamp Darter","Dar",IF(F54="Longnose Dace","Dac",IF(F54="Margined Madtom","Mad",IF(F54="Fallfish","Fal",IF(F54="Tessellated Darter","Dar",IF(F54="Sediment","Sed",IF(F54="Swamp Darter","Dar",IF(F54="Eastern Mud Minnow","Min",IF(F54="Creek Chubsucker","Chu",IF(F54="Banded Killifish","Kil","Water")))))))))))))))))</f>
        <v>Pum</v>
      </c>
      <c r="F54" t="s">
        <v>86</v>
      </c>
      <c r="G54" s="25" t="s">
        <v>408</v>
      </c>
      <c r="H54" t="s">
        <v>256</v>
      </c>
      <c r="I54" t="str">
        <f>IF(F54 = "Water", "ng/L", IF(F54 = "Sediment", "ng/g", "ng/g"))</f>
        <v>ng/g</v>
      </c>
      <c r="J54">
        <v>6</v>
      </c>
      <c r="K54">
        <v>7.5</v>
      </c>
      <c r="L54">
        <v>9.1575091575091569E-2</v>
      </c>
      <c r="M54">
        <v>4.901635125E-2</v>
      </c>
      <c r="N54">
        <v>0.15581715187499998</v>
      </c>
      <c r="O54">
        <v>0.12355569146250001</v>
      </c>
      <c r="P54">
        <v>0.121232815275</v>
      </c>
      <c r="Q54">
        <v>9.1575091575091569E-2</v>
      </c>
      <c r="R54">
        <v>6.3</v>
      </c>
      <c r="S54">
        <v>9.1575091575091569E-2</v>
      </c>
      <c r="T54">
        <v>0.2289377289377289</v>
      </c>
      <c r="U54">
        <v>0.15843528112499999</v>
      </c>
      <c r="V54">
        <v>598</v>
      </c>
      <c r="W54">
        <v>3.92</v>
      </c>
      <c r="X54" s="55">
        <v>0</v>
      </c>
      <c r="Y54" s="25" t="s">
        <v>408</v>
      </c>
      <c r="Z54" s="25" t="s">
        <v>408</v>
      </c>
      <c r="AA54" s="25" t="s">
        <v>408</v>
      </c>
      <c r="AB54" s="25" t="s">
        <v>408</v>
      </c>
      <c r="AC54" s="25" t="s">
        <v>408</v>
      </c>
      <c r="AD54" s="25" t="s">
        <v>408</v>
      </c>
    </row>
    <row r="55" spans="1:30" x14ac:dyDescent="0.2">
      <c r="A55" t="s">
        <v>83</v>
      </c>
      <c r="B55" t="s">
        <v>283</v>
      </c>
      <c r="C55" t="s">
        <v>124</v>
      </c>
      <c r="D55">
        <v>44314</v>
      </c>
      <c r="E55" t="str">
        <f>IF(F55="Largemouth Bass","Bas",IF(F55="Bluegill","Bgl",IF(F55="Prey","Pry",IF(F55="Pumpkinseed","Pum",IF(F55="Rosyside Dace","Dac",IF(F55="Swallowtail Shiner","Swa",IF(F55="Blacknose Dace","Dac",IF(F55=" Swamp Darter","Dar",IF(F55="Longnose Dace","Dac",IF(F55="Margined Madtom","Mad",IF(F55="Fallfish","Fal",IF(F55="Tessellated Darter","Dar",IF(F55="Sediment","Sed",IF(F55="Swamp Darter","Dar",IF(F55="Eastern Mud Minnow","Min",IF(F55="Creek Chubsucker","Chu",IF(F55="Banded Killifish","Kil","Water")))))))))))))))))</f>
        <v>Pum</v>
      </c>
      <c r="F55" t="s">
        <v>86</v>
      </c>
      <c r="G55" s="25" t="s">
        <v>408</v>
      </c>
      <c r="H55" t="s">
        <v>256</v>
      </c>
      <c r="I55" t="str">
        <f>IF(F55 = "Water", "ng/L", IF(F55 = "Sediment", "ng/g", "ng/g"))</f>
        <v>ng/g</v>
      </c>
      <c r="J55">
        <v>9.5</v>
      </c>
      <c r="K55">
        <v>18.3</v>
      </c>
      <c r="L55">
        <v>9.9756151629350476E-2</v>
      </c>
      <c r="M55">
        <v>5.3395333638328539E-2</v>
      </c>
      <c r="N55">
        <v>0.16973741616354465</v>
      </c>
      <c r="O55">
        <v>0.13459380799085013</v>
      </c>
      <c r="P55">
        <v>0.13206341260504323</v>
      </c>
      <c r="Q55">
        <v>9.9756151629350476E-2</v>
      </c>
      <c r="R55">
        <v>7.02</v>
      </c>
      <c r="S55">
        <v>9.9756151629350476E-2</v>
      </c>
      <c r="T55">
        <v>0.24939037907337619</v>
      </c>
      <c r="U55">
        <v>0.1725894416865994</v>
      </c>
      <c r="V55">
        <v>334</v>
      </c>
      <c r="W55">
        <v>1.44</v>
      </c>
      <c r="X55" s="55">
        <v>0</v>
      </c>
      <c r="Y55" s="25" t="s">
        <v>408</v>
      </c>
      <c r="Z55" s="25" t="s">
        <v>408</v>
      </c>
      <c r="AA55" s="25" t="s">
        <v>408</v>
      </c>
      <c r="AB55" s="25" t="s">
        <v>408</v>
      </c>
      <c r="AC55" s="25" t="s">
        <v>408</v>
      </c>
      <c r="AD55" s="25" t="s">
        <v>408</v>
      </c>
    </row>
    <row r="56" spans="1:30" x14ac:dyDescent="0.2">
      <c r="A56" t="s">
        <v>83</v>
      </c>
      <c r="B56" t="s">
        <v>283</v>
      </c>
      <c r="C56" t="s">
        <v>125</v>
      </c>
      <c r="D56">
        <v>44314</v>
      </c>
      <c r="E56" t="str">
        <f>IF(F56="Largemouth Bass","Bas",IF(F56="Bluegill","Bgl",IF(F56="Prey","Pry",IF(F56="Pumpkinseed","Pum",IF(F56="Rosyside Dace","Dac",IF(F56="Swallowtail Shiner","Swa",IF(F56="Blacknose Dace","Dac",IF(F56=" Swamp Darter","Dar",IF(F56="Longnose Dace","Dac",IF(F56="Margined Madtom","Mad",IF(F56="Fallfish","Fal",IF(F56="Tessellated Darter","Dar",IF(F56="Sediment","Sed",IF(F56="Swamp Darter","Dar",IF(F56="Eastern Mud Minnow","Min",IF(F56="Creek Chubsucker","Chu",IF(F56="Banded Killifish","Kil","Water")))))))))))))))))</f>
        <v>Pum</v>
      </c>
      <c r="F56" t="s">
        <v>86</v>
      </c>
      <c r="G56" s="25" t="s">
        <v>408</v>
      </c>
      <c r="H56" t="s">
        <v>256</v>
      </c>
      <c r="I56" t="str">
        <f>IF(F56 = "Water", "ng/L", IF(F56 = "Sediment", "ng/g", "ng/g"))</f>
        <v>ng/g</v>
      </c>
      <c r="J56">
        <v>6</v>
      </c>
      <c r="K56">
        <v>6.3</v>
      </c>
      <c r="L56">
        <v>9.4398993077407164E-2</v>
      </c>
      <c r="M56">
        <v>5.052786868942731E-2</v>
      </c>
      <c r="N56">
        <v>0.16062208607378853</v>
      </c>
      <c r="O56">
        <v>0.12736577886442729</v>
      </c>
      <c r="P56">
        <v>0.12497127213370045</v>
      </c>
      <c r="Q56">
        <v>9.4398993077407164E-2</v>
      </c>
      <c r="R56">
        <v>7.14</v>
      </c>
      <c r="S56">
        <v>0.34300000000000003</v>
      </c>
      <c r="T56">
        <v>0.23599748269351795</v>
      </c>
      <c r="U56">
        <v>0.16332095058700438</v>
      </c>
      <c r="V56">
        <v>595</v>
      </c>
      <c r="W56">
        <v>2.4900000000000002</v>
      </c>
      <c r="X56" s="55">
        <v>0</v>
      </c>
      <c r="Y56" s="25" t="s">
        <v>408</v>
      </c>
      <c r="Z56" s="25" t="s">
        <v>408</v>
      </c>
      <c r="AA56" s="25" t="s">
        <v>408</v>
      </c>
      <c r="AB56" s="25" t="s">
        <v>408</v>
      </c>
      <c r="AC56" s="25" t="s">
        <v>408</v>
      </c>
      <c r="AD56" s="25" t="s">
        <v>408</v>
      </c>
    </row>
    <row r="57" spans="1:30" x14ac:dyDescent="0.2">
      <c r="A57" t="s">
        <v>83</v>
      </c>
      <c r="B57" t="s">
        <v>283</v>
      </c>
      <c r="C57" t="s">
        <v>126</v>
      </c>
      <c r="D57">
        <v>44314</v>
      </c>
      <c r="E57" t="str">
        <f>IF(F57="Largemouth Bass","Bas",IF(F57="Bluegill","Bgl",IF(F57="Prey","Pry",IF(F57="Pumpkinseed","Pum",IF(F57="Rosyside Dace","Dac",IF(F57="Swallowtail Shiner","Swa",IF(F57="Blacknose Dace","Dac",IF(F57=" Swamp Darter","Dar",IF(F57="Longnose Dace","Dac",IF(F57="Margined Madtom","Mad",IF(F57="Fallfish","Fal",IF(F57="Tessellated Darter","Dar",IF(F57="Sediment","Sed",IF(F57="Swamp Darter","Dar",IF(F57="Eastern Mud Minnow","Min",IF(F57="Creek Chubsucker","Chu",IF(F57="Banded Killifish","Kil","Water")))))))))))))))))</f>
        <v>Pum</v>
      </c>
      <c r="F57" t="s">
        <v>86</v>
      </c>
      <c r="G57" s="25" t="s">
        <v>408</v>
      </c>
      <c r="H57" t="s">
        <v>256</v>
      </c>
      <c r="I57" t="str">
        <f>IF(F57 = "Water", "ng/L", IF(F57 = "Sediment", "ng/g", "ng/g"))</f>
        <v>ng/g</v>
      </c>
      <c r="J57">
        <v>8.5</v>
      </c>
      <c r="K57">
        <v>13.9</v>
      </c>
      <c r="L57">
        <v>2.6933366850412081E-2</v>
      </c>
      <c r="M57">
        <v>4.7573839629172436E-2</v>
      </c>
      <c r="N57">
        <v>4.5827751202350386E-2</v>
      </c>
      <c r="O57">
        <v>0.11991954727369643</v>
      </c>
      <c r="P57">
        <v>0.11766503145592536</v>
      </c>
      <c r="Q57">
        <v>2.6933366850412081E-2</v>
      </c>
      <c r="R57">
        <v>6.16</v>
      </c>
      <c r="S57">
        <v>8.8880110606359863E-2</v>
      </c>
      <c r="T57">
        <v>0.22220027651589969</v>
      </c>
      <c r="U57">
        <v>0.15377265878890972</v>
      </c>
      <c r="V57">
        <v>534</v>
      </c>
      <c r="W57">
        <v>2.2599999999999998</v>
      </c>
      <c r="X57" s="55">
        <v>0</v>
      </c>
      <c r="Y57" s="25" t="s">
        <v>408</v>
      </c>
      <c r="Z57" s="25" t="s">
        <v>408</v>
      </c>
      <c r="AA57" s="25" t="s">
        <v>408</v>
      </c>
      <c r="AB57" s="25" t="s">
        <v>408</v>
      </c>
      <c r="AC57" s="25" t="s">
        <v>408</v>
      </c>
      <c r="AD57" s="25" t="s">
        <v>408</v>
      </c>
    </row>
    <row r="58" spans="1:30" x14ac:dyDescent="0.2">
      <c r="A58" t="s">
        <v>83</v>
      </c>
      <c r="B58" t="s">
        <v>283</v>
      </c>
      <c r="C58" t="s">
        <v>127</v>
      </c>
      <c r="D58">
        <v>44314</v>
      </c>
      <c r="E58" t="str">
        <f>IF(F58="Largemouth Bass","Bas",IF(F58="Bluegill","Bgl",IF(F58="Prey","Pry",IF(F58="Pumpkinseed","Pum",IF(F58="Rosyside Dace","Dac",IF(F58="Swallowtail Shiner","Swa",IF(F58="Blacknose Dace","Dac",IF(F58=" Swamp Darter","Dar",IF(F58="Longnose Dace","Dac",IF(F58="Margined Madtom","Mad",IF(F58="Fallfish","Fal",IF(F58="Tessellated Darter","Dar",IF(F58="Sediment","Sed",IF(F58="Swamp Darter","Dar",IF(F58="Eastern Mud Minnow","Min",IF(F58="Creek Chubsucker","Chu",IF(F58="Banded Killifish","Kil","Water")))))))))))))))))</f>
        <v>Pum</v>
      </c>
      <c r="F58" t="s">
        <v>86</v>
      </c>
      <c r="G58" s="25" t="s">
        <v>408</v>
      </c>
      <c r="H58" t="s">
        <v>256</v>
      </c>
      <c r="I58" t="str">
        <f>IF(F58 = "Water", "ng/L", IF(F58 = "Sediment", "ng/g", "ng/g"))</f>
        <v>ng/g</v>
      </c>
      <c r="J58">
        <v>8</v>
      </c>
      <c r="K58">
        <v>10.5</v>
      </c>
      <c r="L58">
        <v>9.6774193548387094E-2</v>
      </c>
      <c r="M58">
        <v>5.1799215062903227E-2</v>
      </c>
      <c r="N58">
        <v>4.9898043943548381E-2</v>
      </c>
      <c r="O58">
        <v>0.13057046620359675</v>
      </c>
      <c r="P58">
        <v>0.12811571059383869</v>
      </c>
      <c r="Q58">
        <v>9.6774193548387094E-2</v>
      </c>
      <c r="R58">
        <v>23.2</v>
      </c>
      <c r="S58">
        <v>1.28</v>
      </c>
      <c r="T58">
        <v>1.18</v>
      </c>
      <c r="U58">
        <v>2.2400000000000002</v>
      </c>
      <c r="V58">
        <v>767</v>
      </c>
      <c r="W58">
        <v>3.92</v>
      </c>
      <c r="X58" s="55">
        <v>0</v>
      </c>
      <c r="Y58" s="25" t="s">
        <v>408</v>
      </c>
      <c r="Z58" s="25" t="s">
        <v>408</v>
      </c>
      <c r="AA58" s="25" t="s">
        <v>408</v>
      </c>
      <c r="AB58" s="25" t="s">
        <v>408</v>
      </c>
      <c r="AC58" s="25" t="s">
        <v>408</v>
      </c>
      <c r="AD58" s="25" t="s">
        <v>408</v>
      </c>
    </row>
    <row r="59" spans="1:30" x14ac:dyDescent="0.2">
      <c r="A59" t="s">
        <v>83</v>
      </c>
      <c r="B59" t="s">
        <v>283</v>
      </c>
      <c r="C59" t="s">
        <v>128</v>
      </c>
      <c r="D59">
        <v>44314</v>
      </c>
      <c r="E59" t="str">
        <f>IF(F59="Largemouth Bass","Bas",IF(F59="Bluegill","Bgl",IF(F59="Prey","Pry",IF(F59="Pumpkinseed","Pum",IF(F59="Rosyside Dace","Dac",IF(F59="Swallowtail Shiner","Swa",IF(F59="Blacknose Dace","Dac",IF(F59=" Swamp Darter","Dar",IF(F59="Longnose Dace","Dac",IF(F59="Margined Madtom","Mad",IF(F59="Fallfish","Fal",IF(F59="Tessellated Darter","Dar",IF(F59="Sediment","Sed",IF(F59="Swamp Darter","Dar",IF(F59="Eastern Mud Minnow","Min",IF(F59="Creek Chubsucker","Chu",IF(F59="Banded Killifish","Kil","Water")))))))))))))))))</f>
        <v>Pum</v>
      </c>
      <c r="F59" t="s">
        <v>86</v>
      </c>
      <c r="G59" s="25" t="s">
        <v>408</v>
      </c>
      <c r="H59" t="s">
        <v>256</v>
      </c>
      <c r="I59" t="str">
        <f>IF(F59 = "Water", "ng/L", IF(F59 = "Sediment", "ng/g", "ng/g"))</f>
        <v>ng/g</v>
      </c>
      <c r="J59">
        <v>7.5</v>
      </c>
      <c r="K59">
        <v>9.6999999999999993</v>
      </c>
      <c r="L59">
        <v>8.9197224975223005E-2</v>
      </c>
      <c r="M59">
        <v>4.7743577808225975E-2</v>
      </c>
      <c r="N59">
        <v>4.5991259531714561E-2</v>
      </c>
      <c r="O59">
        <v>0.12034740690718039</v>
      </c>
      <c r="P59">
        <v>0.118084847227225</v>
      </c>
      <c r="Q59">
        <v>2.7029462113703943E-2</v>
      </c>
      <c r="R59">
        <v>38.1</v>
      </c>
      <c r="S59">
        <v>2.84</v>
      </c>
      <c r="T59">
        <v>0.89200000000000002</v>
      </c>
      <c r="U59">
        <v>3.67</v>
      </c>
      <c r="V59">
        <v>1240</v>
      </c>
      <c r="W59">
        <v>6.66</v>
      </c>
      <c r="X59" s="55">
        <v>0</v>
      </c>
      <c r="Y59" s="25" t="s">
        <v>408</v>
      </c>
      <c r="Z59" s="25" t="s">
        <v>408</v>
      </c>
      <c r="AA59" s="25" t="s">
        <v>408</v>
      </c>
      <c r="AB59" s="25" t="s">
        <v>408</v>
      </c>
      <c r="AC59" s="25" t="s">
        <v>408</v>
      </c>
      <c r="AD59" s="25" t="s">
        <v>408</v>
      </c>
    </row>
    <row r="60" spans="1:30" x14ac:dyDescent="0.2">
      <c r="A60" t="s">
        <v>83</v>
      </c>
      <c r="B60" t="s">
        <v>283</v>
      </c>
      <c r="C60" t="s">
        <v>129</v>
      </c>
      <c r="D60">
        <v>44314</v>
      </c>
      <c r="E60" t="str">
        <f>IF(F60="Largemouth Bass","Bas",IF(F60="Bluegill","Bgl",IF(F60="Prey","Pry",IF(F60="Pumpkinseed","Pum",IF(F60="Rosyside Dace","Dac",IF(F60="Swallowtail Shiner","Swa",IF(F60="Blacknose Dace","Dac",IF(F60=" Swamp Darter","Dar",IF(F60="Longnose Dace","Dac",IF(F60="Margined Madtom","Mad",IF(F60="Fallfish","Fal",IF(F60="Tessellated Darter","Dar",IF(F60="Sediment","Sed",IF(F60="Swamp Darter","Dar",IF(F60="Eastern Mud Minnow","Min",IF(F60="Creek Chubsucker","Chu",IF(F60="Banded Killifish","Kil","Water")))))))))))))))))</f>
        <v>Pum</v>
      </c>
      <c r="F60" t="s">
        <v>86</v>
      </c>
      <c r="G60" s="25" t="s">
        <v>408</v>
      </c>
      <c r="H60" t="s">
        <v>256</v>
      </c>
      <c r="I60" t="str">
        <f>IF(F60 = "Water", "ng/L", IF(F60 = "Sediment", "ng/g", "ng/g"))</f>
        <v>ng/g</v>
      </c>
      <c r="J60">
        <v>8</v>
      </c>
      <c r="K60">
        <v>10.9</v>
      </c>
      <c r="L60">
        <v>8.8950385451670291E-2</v>
      </c>
      <c r="M60">
        <v>4.761145484137181E-2</v>
      </c>
      <c r="N60">
        <v>0.15135115325434864</v>
      </c>
      <c r="O60">
        <v>0.1200143640732803</v>
      </c>
      <c r="P60">
        <v>0.11775806567727812</v>
      </c>
      <c r="Q60">
        <v>2.6954662258081907E-2</v>
      </c>
      <c r="R60">
        <v>11.7</v>
      </c>
      <c r="S60">
        <v>0.36899999999999999</v>
      </c>
      <c r="T60">
        <v>1.57</v>
      </c>
      <c r="U60">
        <v>0.41899999999999998</v>
      </c>
      <c r="V60">
        <v>563</v>
      </c>
      <c r="W60">
        <v>3</v>
      </c>
      <c r="X60" s="55">
        <v>0</v>
      </c>
      <c r="Y60" s="25" t="s">
        <v>408</v>
      </c>
      <c r="Z60" s="25" t="s">
        <v>408</v>
      </c>
      <c r="AA60" s="25" t="s">
        <v>408</v>
      </c>
      <c r="AB60" s="25" t="s">
        <v>408</v>
      </c>
      <c r="AC60" s="25" t="s">
        <v>408</v>
      </c>
      <c r="AD60" s="25" t="s">
        <v>408</v>
      </c>
    </row>
    <row r="61" spans="1:30" x14ac:dyDescent="0.2">
      <c r="A61" t="s">
        <v>83</v>
      </c>
      <c r="B61" t="s">
        <v>283</v>
      </c>
      <c r="C61" t="s">
        <v>130</v>
      </c>
      <c r="D61">
        <v>44314</v>
      </c>
      <c r="E61" t="str">
        <f>IF(F61="Largemouth Bass","Bas",IF(F61="Bluegill","Bgl",IF(F61="Prey","Pry",IF(F61="Pumpkinseed","Pum",IF(F61="Rosyside Dace","Dac",IF(F61="Swallowtail Shiner","Swa",IF(F61="Blacknose Dace","Dac",IF(F61=" Swamp Darter","Dar",IF(F61="Longnose Dace","Dac",IF(F61="Margined Madtom","Mad",IF(F61="Fallfish","Fal",IF(F61="Tessellated Darter","Dar",IF(F61="Sediment","Sed",IF(F61="Swamp Darter","Dar",IF(F61="Eastern Mud Minnow","Min",IF(F61="Creek Chubsucker","Chu",IF(F61="Banded Killifish","Kil","Water")))))))))))))))))</f>
        <v>Pum</v>
      </c>
      <c r="F61" t="s">
        <v>86</v>
      </c>
      <c r="G61" s="25" t="s">
        <v>408</v>
      </c>
      <c r="H61" t="s">
        <v>256</v>
      </c>
      <c r="I61" t="str">
        <f>IF(F61 = "Water", "ng/L", IF(F61 = "Sediment", "ng/g", "ng/g"))</f>
        <v>ng/g</v>
      </c>
      <c r="J61">
        <v>4.75</v>
      </c>
      <c r="K61">
        <v>4.1500000000000004</v>
      </c>
      <c r="L61">
        <v>2.9376052641886339E-2</v>
      </c>
      <c r="M61">
        <v>5.188848557572167E-2</v>
      </c>
      <c r="N61">
        <v>4.9984037987397673E-2</v>
      </c>
      <c r="O61">
        <v>0.13079549070373225</v>
      </c>
      <c r="P61">
        <v>0.12833650458021328</v>
      </c>
      <c r="Q61">
        <v>9.694097371822491E-2</v>
      </c>
      <c r="R61">
        <v>9.32</v>
      </c>
      <c r="S61">
        <v>0.46500000000000002</v>
      </c>
      <c r="T61">
        <v>0.81100000000000005</v>
      </c>
      <c r="U61">
        <v>0.1677188650254739</v>
      </c>
      <c r="V61">
        <v>397</v>
      </c>
      <c r="W61">
        <v>1.71</v>
      </c>
      <c r="X61" s="55">
        <v>0</v>
      </c>
      <c r="Y61" s="25" t="s">
        <v>408</v>
      </c>
      <c r="Z61" s="25" t="s">
        <v>408</v>
      </c>
      <c r="AA61" s="25" t="s">
        <v>408</v>
      </c>
      <c r="AB61" s="25" t="s">
        <v>408</v>
      </c>
      <c r="AC61" s="25" t="s">
        <v>408</v>
      </c>
      <c r="AD61" s="25" t="s">
        <v>408</v>
      </c>
    </row>
    <row r="62" spans="1:30" x14ac:dyDescent="0.2">
      <c r="A62" t="s">
        <v>83</v>
      </c>
      <c r="B62" t="s">
        <v>283</v>
      </c>
      <c r="C62" t="s">
        <v>131</v>
      </c>
      <c r="D62">
        <v>44314</v>
      </c>
      <c r="E62" t="str">
        <f>IF(F62="Largemouth Bass","Bas",IF(F62="Bluegill","Bgl",IF(F62="Prey","Pry",IF(F62="Pumpkinseed","Pum",IF(F62="Rosyside Dace","Dac",IF(F62="Swallowtail Shiner","Swa",IF(F62="Blacknose Dace","Dac",IF(F62=" Swamp Darter","Dar",IF(F62="Longnose Dace","Dac",IF(F62="Margined Madtom","Mad",IF(F62="Fallfish","Fal",IF(F62="Tessellated Darter","Dar",IF(F62="Sediment","Sed",IF(F62="Swamp Darter","Dar",IF(F62="Eastern Mud Minnow","Min",IF(F62="Creek Chubsucker","Chu",IF(F62="Banded Killifish","Kil","Water")))))))))))))))))</f>
        <v>Pum</v>
      </c>
      <c r="F62" t="s">
        <v>86</v>
      </c>
      <c r="G62" s="25" t="s">
        <v>408</v>
      </c>
      <c r="H62" t="s">
        <v>256</v>
      </c>
      <c r="I62" t="str">
        <f>IF(F62 = "Water", "ng/L", IF(F62 = "Sediment", "ng/g", "ng/g"))</f>
        <v>ng/g</v>
      </c>
      <c r="J62">
        <v>8</v>
      </c>
      <c r="K62">
        <v>9.35</v>
      </c>
      <c r="L62">
        <v>8.8999999999999996E-2</v>
      </c>
      <c r="M62">
        <v>4.7750000000000001E-2</v>
      </c>
      <c r="N62">
        <v>4.5900000000000003E-2</v>
      </c>
      <c r="O62">
        <v>3.635E-2</v>
      </c>
      <c r="P62">
        <v>0.11799999999999999</v>
      </c>
      <c r="Q62">
        <v>2.6950000000000002E-2</v>
      </c>
      <c r="R62">
        <v>4.82</v>
      </c>
      <c r="S62">
        <v>0.47199999999999998</v>
      </c>
      <c r="T62">
        <v>0.48199999999999998</v>
      </c>
      <c r="U62">
        <v>0.154</v>
      </c>
      <c r="V62">
        <v>396</v>
      </c>
      <c r="W62">
        <v>3</v>
      </c>
      <c r="X62" s="55">
        <v>0</v>
      </c>
      <c r="Y62" s="25" t="s">
        <v>408</v>
      </c>
      <c r="Z62" s="25" t="s">
        <v>408</v>
      </c>
      <c r="AA62" s="25" t="s">
        <v>408</v>
      </c>
      <c r="AB62" s="25" t="s">
        <v>408</v>
      </c>
      <c r="AC62" s="25" t="s">
        <v>408</v>
      </c>
      <c r="AD62" s="25" t="s">
        <v>408</v>
      </c>
    </row>
    <row r="63" spans="1:30" x14ac:dyDescent="0.2">
      <c r="A63" t="s">
        <v>83</v>
      </c>
      <c r="B63" t="s">
        <v>283</v>
      </c>
      <c r="C63" t="s">
        <v>132</v>
      </c>
      <c r="D63">
        <v>44314</v>
      </c>
      <c r="E63" t="str">
        <f>IF(F63="Largemouth Bass","Bas",IF(F63="Bluegill","Bgl",IF(F63="Prey","Pry",IF(F63="Pumpkinseed","Pum",IF(F63="Rosyside Dace","Dac",IF(F63="Swallowtail Shiner","Swa",IF(F63="Blacknose Dace","Dac",IF(F63=" Swamp Darter","Dar",IF(F63="Longnose Dace","Dac",IF(F63="Margined Madtom","Mad",IF(F63="Fallfish","Fal",IF(F63="Tessellated Darter","Dar",IF(F63="Sediment","Sed",IF(F63="Swamp Darter","Dar",IF(F63="Eastern Mud Minnow","Min",IF(F63="Creek Chubsucker","Chu",IF(F63="Banded Killifish","Kil","Water")))))))))))))))))</f>
        <v>Pum</v>
      </c>
      <c r="F63" t="s">
        <v>86</v>
      </c>
      <c r="G63" s="25" t="s">
        <v>408</v>
      </c>
      <c r="H63" t="s">
        <v>256</v>
      </c>
      <c r="I63" t="str">
        <f>IF(F63 = "Water", "ng/L", IF(F63 = "Sediment", "ng/g", "ng/g"))</f>
        <v>ng/g</v>
      </c>
      <c r="J63">
        <v>10.5</v>
      </c>
      <c r="K63">
        <v>19.55</v>
      </c>
      <c r="L63">
        <v>2.8799999999999999E-2</v>
      </c>
      <c r="M63">
        <v>5.0999999999999997E-2</v>
      </c>
      <c r="N63">
        <v>0.16200000000000001</v>
      </c>
      <c r="O63">
        <v>3.8949999999999999E-2</v>
      </c>
      <c r="P63">
        <v>0.126</v>
      </c>
      <c r="Q63">
        <v>9.5000000000000001E-2</v>
      </c>
      <c r="R63">
        <v>4.58</v>
      </c>
      <c r="S63">
        <v>9.5000000000000001E-2</v>
      </c>
      <c r="T63">
        <v>0.58399999999999996</v>
      </c>
      <c r="U63">
        <v>0.16450000000000001</v>
      </c>
      <c r="V63">
        <v>484</v>
      </c>
      <c r="W63">
        <v>2.2200000000000002</v>
      </c>
      <c r="X63" s="55">
        <v>0</v>
      </c>
      <c r="Y63" s="25" t="s">
        <v>408</v>
      </c>
      <c r="Z63" s="25" t="s">
        <v>408</v>
      </c>
      <c r="AA63" s="25" t="s">
        <v>408</v>
      </c>
      <c r="AB63" s="25" t="s">
        <v>408</v>
      </c>
      <c r="AC63" s="25" t="s">
        <v>408</v>
      </c>
      <c r="AD63" s="25" t="s">
        <v>408</v>
      </c>
    </row>
    <row r="64" spans="1:30" x14ac:dyDescent="0.2">
      <c r="A64" t="s">
        <v>83</v>
      </c>
      <c r="B64" t="s">
        <v>283</v>
      </c>
      <c r="C64" t="s">
        <v>133</v>
      </c>
      <c r="D64">
        <v>44314</v>
      </c>
      <c r="E64" t="str">
        <f>IF(F64="Largemouth Bass","Bas",IF(F64="Bluegill","Bgl",IF(F64="Prey","Pry",IF(F64="Pumpkinseed","Pum",IF(F64="Rosyside Dace","Dac",IF(F64="Swallowtail Shiner","Swa",IF(F64="Blacknose Dace","Dac",IF(F64=" Swamp Darter","Dar",IF(F64="Longnose Dace","Dac",IF(F64="Margined Madtom","Mad",IF(F64="Fallfish","Fal",IF(F64="Tessellated Darter","Dar",IF(F64="Sediment","Sed",IF(F64="Swamp Darter","Dar",IF(F64="Eastern Mud Minnow","Min",IF(F64="Creek Chubsucker","Chu",IF(F64="Banded Killifish","Kil","Water")))))))))))))))))</f>
        <v>Pum</v>
      </c>
      <c r="F64" t="s">
        <v>86</v>
      </c>
      <c r="G64" s="25" t="s">
        <v>408</v>
      </c>
      <c r="H64" t="s">
        <v>256</v>
      </c>
      <c r="I64" t="str">
        <f>IF(F64 = "Water", "ng/L", IF(F64 = "Sediment", "ng/g", "ng/g"))</f>
        <v>ng/g</v>
      </c>
      <c r="J64">
        <v>6</v>
      </c>
      <c r="K64">
        <v>4.3499999999999996</v>
      </c>
      <c r="L64">
        <v>9.0499999999999997E-2</v>
      </c>
      <c r="M64">
        <v>4.8649999999999999E-2</v>
      </c>
      <c r="N64">
        <v>0.1545</v>
      </c>
      <c r="O64">
        <v>3.7100000000000001E-2</v>
      </c>
      <c r="P64">
        <v>0.12</v>
      </c>
      <c r="Q64">
        <v>9.0499999999999997E-2</v>
      </c>
      <c r="R64">
        <v>10.7</v>
      </c>
      <c r="S64">
        <v>0.55000000000000004</v>
      </c>
      <c r="T64">
        <v>1.18</v>
      </c>
      <c r="U64">
        <v>0.40100000000000002</v>
      </c>
      <c r="V64">
        <v>658</v>
      </c>
      <c r="W64">
        <v>3.98</v>
      </c>
      <c r="X64" s="55">
        <v>0</v>
      </c>
      <c r="Y64" s="25" t="s">
        <v>408</v>
      </c>
      <c r="Z64" s="25" t="s">
        <v>408</v>
      </c>
      <c r="AA64" s="25" t="s">
        <v>408</v>
      </c>
      <c r="AB64" s="25" t="s">
        <v>408</v>
      </c>
      <c r="AC64" s="25" t="s">
        <v>408</v>
      </c>
      <c r="AD64" s="25" t="s">
        <v>408</v>
      </c>
    </row>
    <row r="65" spans="1:30" x14ac:dyDescent="0.2">
      <c r="A65" t="s">
        <v>83</v>
      </c>
      <c r="B65" t="s">
        <v>283</v>
      </c>
      <c r="C65" t="s">
        <v>134</v>
      </c>
      <c r="D65">
        <v>44314</v>
      </c>
      <c r="E65" t="str">
        <f>IF(F65="Largemouth Bass","Bas",IF(F65="Bluegill","Bgl",IF(F65="Prey","Pry",IF(F65="Pumpkinseed","Pum",IF(F65="Rosyside Dace","Dac",IF(F65="Swallowtail Shiner","Swa",IF(F65="Blacknose Dace","Dac",IF(F65=" Swamp Darter","Dar",IF(F65="Longnose Dace","Dac",IF(F65="Margined Madtom","Mad",IF(F65="Fallfish","Fal",IF(F65="Tessellated Darter","Dar",IF(F65="Sediment","Sed",IF(F65="Swamp Darter","Dar",IF(F65="Eastern Mud Minnow","Min",IF(F65="Creek Chubsucker","Chu",IF(F65="Banded Killifish","Kil","Water")))))))))))))))))</f>
        <v>Pum</v>
      </c>
      <c r="F65" t="s">
        <v>86</v>
      </c>
      <c r="G65" s="25" t="s">
        <v>408</v>
      </c>
      <c r="H65" t="s">
        <v>256</v>
      </c>
      <c r="I65" t="str">
        <f>IF(F65 = "Water", "ng/L", IF(F65 = "Sediment", "ng/g", "ng/g"))</f>
        <v>ng/g</v>
      </c>
      <c r="J65">
        <v>6.5</v>
      </c>
      <c r="K65">
        <v>4.45</v>
      </c>
      <c r="L65">
        <v>2.8649999999999998E-2</v>
      </c>
      <c r="M65">
        <v>5.0999999999999997E-2</v>
      </c>
      <c r="N65">
        <v>0.161</v>
      </c>
      <c r="O65">
        <v>0.128</v>
      </c>
      <c r="P65">
        <v>0.1255</v>
      </c>
      <c r="Q65">
        <v>9.4500000000000001E-2</v>
      </c>
      <c r="R65">
        <v>6.56</v>
      </c>
      <c r="S65">
        <v>0.315</v>
      </c>
      <c r="T65">
        <v>0.23699999999999999</v>
      </c>
      <c r="U65">
        <v>0.16400000000000001</v>
      </c>
      <c r="V65">
        <v>197</v>
      </c>
      <c r="W65">
        <v>1.74</v>
      </c>
      <c r="X65" s="55">
        <v>0</v>
      </c>
      <c r="Y65" s="25" t="s">
        <v>408</v>
      </c>
      <c r="Z65" s="25" t="s">
        <v>408</v>
      </c>
      <c r="AA65" s="25" t="s">
        <v>408</v>
      </c>
      <c r="AB65" s="25" t="s">
        <v>408</v>
      </c>
      <c r="AC65" s="25" t="s">
        <v>408</v>
      </c>
      <c r="AD65" s="25" t="s">
        <v>408</v>
      </c>
    </row>
    <row r="66" spans="1:30" x14ac:dyDescent="0.2">
      <c r="A66" t="s">
        <v>83</v>
      </c>
      <c r="B66" t="s">
        <v>283</v>
      </c>
      <c r="C66" t="s">
        <v>135</v>
      </c>
      <c r="D66">
        <v>44314</v>
      </c>
      <c r="E66" t="str">
        <f>IF(F66="Largemouth Bass","Bas",IF(F66="Bluegill","Bgl",IF(F66="Prey","Pry",IF(F66="Pumpkinseed","Pum",IF(F66="Rosyside Dace","Dac",IF(F66="Swallowtail Shiner","Swa",IF(F66="Blacknose Dace","Dac",IF(F66=" Swamp Darter","Dar",IF(F66="Longnose Dace","Dac",IF(F66="Margined Madtom","Mad",IF(F66="Fallfish","Fal",IF(F66="Tessellated Darter","Dar",IF(F66="Sediment","Sed",IF(F66="Swamp Darter","Dar",IF(F66="Eastern Mud Minnow","Min",IF(F66="Creek Chubsucker","Chu",IF(F66="Banded Killifish","Kil","Water")))))))))))))))))</f>
        <v>Pum</v>
      </c>
      <c r="F66" t="s">
        <v>86</v>
      </c>
      <c r="G66" s="25" t="s">
        <v>408</v>
      </c>
      <c r="H66" t="s">
        <v>256</v>
      </c>
      <c r="I66" t="str">
        <f>IF(F66 = "Water", "ng/L", IF(F66 = "Sediment", "ng/g", "ng/g"))</f>
        <v>ng/g</v>
      </c>
      <c r="J66">
        <v>8</v>
      </c>
      <c r="K66">
        <v>12.95</v>
      </c>
      <c r="L66">
        <v>2.8049999999999999E-2</v>
      </c>
      <c r="M66">
        <v>4.9549999999999997E-2</v>
      </c>
      <c r="N66">
        <v>4.7750000000000001E-2</v>
      </c>
      <c r="O66">
        <v>0.125</v>
      </c>
      <c r="P66">
        <v>0.1225</v>
      </c>
      <c r="Q66">
        <v>9.2499999999999999E-2</v>
      </c>
      <c r="R66">
        <v>12.2</v>
      </c>
      <c r="S66">
        <v>0.35499999999999998</v>
      </c>
      <c r="T66">
        <v>0.73799999999999999</v>
      </c>
      <c r="U66">
        <v>0.16</v>
      </c>
      <c r="V66">
        <v>481</v>
      </c>
      <c r="W66">
        <v>3.87</v>
      </c>
      <c r="X66" s="55">
        <v>0</v>
      </c>
      <c r="Y66" s="25" t="s">
        <v>408</v>
      </c>
      <c r="Z66" s="25" t="s">
        <v>408</v>
      </c>
      <c r="AA66" s="25" t="s">
        <v>408</v>
      </c>
      <c r="AB66" s="25" t="s">
        <v>408</v>
      </c>
      <c r="AC66" s="25" t="s">
        <v>408</v>
      </c>
      <c r="AD66" s="25" t="s">
        <v>408</v>
      </c>
    </row>
    <row r="67" spans="1:30" x14ac:dyDescent="0.2">
      <c r="A67" t="s">
        <v>83</v>
      </c>
      <c r="B67" t="s">
        <v>283</v>
      </c>
      <c r="C67" t="s">
        <v>136</v>
      </c>
      <c r="D67">
        <v>44314</v>
      </c>
      <c r="E67" t="str">
        <f>IF(F67="Largemouth Bass","Bas",IF(F67="Bluegill","Bgl",IF(F67="Prey","Pry",IF(F67="Pumpkinseed","Pum",IF(F67="Rosyside Dace","Dac",IF(F67="Swallowtail Shiner","Swa",IF(F67="Blacknose Dace","Dac",IF(F67=" Swamp Darter","Dar",IF(F67="Longnose Dace","Dac",IF(F67="Margined Madtom","Mad",IF(F67="Fallfish","Fal",IF(F67="Tessellated Darter","Dar",IF(F67="Sediment","Sed",IF(F67="Swamp Darter","Dar",IF(F67="Eastern Mud Minnow","Min",IF(F67="Creek Chubsucker","Chu",IF(F67="Banded Killifish","Kil","Water")))))))))))))))))</f>
        <v>Pum</v>
      </c>
      <c r="F67" t="s">
        <v>86</v>
      </c>
      <c r="G67" s="25" t="s">
        <v>408</v>
      </c>
      <c r="H67" t="s">
        <v>256</v>
      </c>
      <c r="I67" t="str">
        <f>IF(F67 = "Water", "ng/L", IF(F67 = "Sediment", "ng/g", "ng/g"))</f>
        <v>ng/g</v>
      </c>
      <c r="J67">
        <v>7.5</v>
      </c>
      <c r="K67">
        <v>8.5500000000000007</v>
      </c>
      <c r="L67">
        <v>2.6200000000000001E-2</v>
      </c>
      <c r="M67">
        <v>4.6199999999999998E-2</v>
      </c>
      <c r="N67">
        <v>4.4549999999999999E-2</v>
      </c>
      <c r="O67">
        <v>0.11650000000000001</v>
      </c>
      <c r="P67">
        <v>0.1145</v>
      </c>
      <c r="Q67">
        <v>2.6200000000000001E-2</v>
      </c>
      <c r="R67">
        <v>5.05</v>
      </c>
      <c r="S67">
        <v>0.26400000000000001</v>
      </c>
      <c r="T67">
        <v>0.81</v>
      </c>
      <c r="U67">
        <v>0.14949999999999999</v>
      </c>
      <c r="V67">
        <v>332</v>
      </c>
      <c r="W67">
        <v>2.2000000000000002</v>
      </c>
      <c r="X67" s="55">
        <v>0</v>
      </c>
      <c r="Y67" s="25" t="s">
        <v>408</v>
      </c>
      <c r="Z67" s="25" t="s">
        <v>408</v>
      </c>
      <c r="AA67" s="25" t="s">
        <v>408</v>
      </c>
      <c r="AB67" s="25" t="s">
        <v>408</v>
      </c>
      <c r="AC67" s="25" t="s">
        <v>408</v>
      </c>
      <c r="AD67" s="25" t="s">
        <v>408</v>
      </c>
    </row>
    <row r="68" spans="1:30" x14ac:dyDescent="0.2">
      <c r="A68" t="s">
        <v>83</v>
      </c>
      <c r="B68" t="s">
        <v>283</v>
      </c>
      <c r="C68" t="s">
        <v>137</v>
      </c>
      <c r="D68">
        <v>44314</v>
      </c>
      <c r="E68" t="str">
        <f>IF(F68="Largemouth Bass","Bas",IF(F68="Bluegill","Bgl",IF(F68="Prey","Pry",IF(F68="Pumpkinseed","Pum",IF(F68="Rosyside Dace","Dac",IF(F68="Swallowtail Shiner","Swa",IF(F68="Blacknose Dace","Dac",IF(F68=" Swamp Darter","Dar",IF(F68="Longnose Dace","Dac",IF(F68="Margined Madtom","Mad",IF(F68="Fallfish","Fal",IF(F68="Tessellated Darter","Dar",IF(F68="Sediment","Sed",IF(F68="Swamp Darter","Dar",IF(F68="Eastern Mud Minnow","Min",IF(F68="Creek Chubsucker","Chu",IF(F68="Banded Killifish","Kil","Water")))))))))))))))))</f>
        <v>Pum</v>
      </c>
      <c r="F68" t="s">
        <v>86</v>
      </c>
      <c r="G68" s="25" t="s">
        <v>408</v>
      </c>
      <c r="H68" t="s">
        <v>256</v>
      </c>
      <c r="I68" t="str">
        <f>IF(F68 = "Water", "ng/L", IF(F68 = "Sediment", "ng/g", "ng/g"))</f>
        <v>ng/g</v>
      </c>
      <c r="J68">
        <v>5.5</v>
      </c>
      <c r="K68">
        <v>3.15</v>
      </c>
      <c r="L68">
        <v>2.775E-2</v>
      </c>
      <c r="M68">
        <v>4.9099999999999998E-2</v>
      </c>
      <c r="N68">
        <v>0.156</v>
      </c>
      <c r="O68">
        <v>0.1235</v>
      </c>
      <c r="P68">
        <v>0.1215</v>
      </c>
      <c r="Q68">
        <v>9.1499999999999998E-2</v>
      </c>
      <c r="R68">
        <v>10.1</v>
      </c>
      <c r="S68">
        <v>0.80500000000000005</v>
      </c>
      <c r="T68">
        <v>0.73799999999999999</v>
      </c>
      <c r="U68">
        <v>0.50700000000000001</v>
      </c>
      <c r="V68">
        <v>354</v>
      </c>
      <c r="W68">
        <v>2.48</v>
      </c>
      <c r="X68" s="55">
        <v>0</v>
      </c>
      <c r="Y68" s="25" t="s">
        <v>408</v>
      </c>
      <c r="Z68" s="25" t="s">
        <v>408</v>
      </c>
      <c r="AA68" s="25" t="s">
        <v>408</v>
      </c>
      <c r="AB68" s="25" t="s">
        <v>408</v>
      </c>
      <c r="AC68" s="25" t="s">
        <v>408</v>
      </c>
      <c r="AD68" s="25" t="s">
        <v>408</v>
      </c>
    </row>
    <row r="69" spans="1:30" x14ac:dyDescent="0.2">
      <c r="A69" t="s">
        <v>83</v>
      </c>
      <c r="B69" t="s">
        <v>259</v>
      </c>
      <c r="C69" t="s">
        <v>251</v>
      </c>
      <c r="D69">
        <v>44393</v>
      </c>
      <c r="E69" t="str">
        <f>IF(F69="Largemouth Bass","Bas",IF(F69="Bluegill","Bgl",IF(F69="Prey","Pry",IF(F69="Pumpkinseed","Pum",IF(F69="Rosyside Dace","Dac",IF(F69="Swallowtail Shiner","Swa",IF(F69="Blacknose Dace","Dac",IF(F69=" Swamp Darter","Dar",IF(F69="Longnose Dace","Dac",IF(F69="Margined Madtom","Mad",IF(F69="Fallfish","Fal",IF(F69="Tessellated Darter","Dar",IF(F69="Sediment","Sed",IF(F69="Swamp Darter","Dar",IF(F69="Eastern Mud Minnow","Min",IF(F69="Creek Chubsucker","Chu",IF(F69="Banded Killifish","Kil","Water")))))))))))))))))</f>
        <v>Pum</v>
      </c>
      <c r="F69" t="s">
        <v>86</v>
      </c>
      <c r="G69" s="25" t="s">
        <v>408</v>
      </c>
      <c r="H69" t="s">
        <v>50</v>
      </c>
      <c r="I69" t="str">
        <f>IF(F69 = "Water", "ng/L", IF(F69 = "Sediment", "ng/g", "ng/g"))</f>
        <v>ng/g</v>
      </c>
      <c r="J69">
        <v>13</v>
      </c>
      <c r="K69">
        <v>40.79</v>
      </c>
      <c r="L69">
        <v>0.23</v>
      </c>
      <c r="M69">
        <v>4.9299999999999997E-2</v>
      </c>
      <c r="N69">
        <v>0.1565</v>
      </c>
      <c r="O69">
        <v>3.7650000000000003E-2</v>
      </c>
      <c r="P69">
        <v>6.9500000000000006E-2</v>
      </c>
      <c r="Q69">
        <v>9.1999999999999998E-2</v>
      </c>
      <c r="R69">
        <v>2.06</v>
      </c>
      <c r="S69">
        <v>9.1999999999999998E-2</v>
      </c>
      <c r="T69">
        <v>1.19</v>
      </c>
      <c r="U69">
        <v>0.1595</v>
      </c>
      <c r="V69">
        <v>345</v>
      </c>
      <c r="W69">
        <v>2.96</v>
      </c>
      <c r="X69" s="55">
        <v>0</v>
      </c>
      <c r="Y69" s="25" t="s">
        <v>408</v>
      </c>
      <c r="Z69" s="25" t="s">
        <v>408</v>
      </c>
      <c r="AA69" s="25" t="s">
        <v>408</v>
      </c>
      <c r="AB69" s="25" t="s">
        <v>408</v>
      </c>
      <c r="AC69" s="25" t="s">
        <v>408</v>
      </c>
      <c r="AD69" s="25" t="s">
        <v>408</v>
      </c>
    </row>
    <row r="70" spans="1:30" x14ac:dyDescent="0.2">
      <c r="A70" t="s">
        <v>83</v>
      </c>
      <c r="B70" t="s">
        <v>259</v>
      </c>
      <c r="C70" t="s">
        <v>252</v>
      </c>
      <c r="D70">
        <v>44393</v>
      </c>
      <c r="E70" t="str">
        <f>IF(F70="Largemouth Bass","Bas",IF(F70="Bluegill","Bgl",IF(F70="Prey","Pry",IF(F70="Pumpkinseed","Pum",IF(F70="Rosyside Dace","Dac",IF(F70="Swallowtail Shiner","Swa",IF(F70="Blacknose Dace","Dac",IF(F70=" Swamp Darter","Dar",IF(F70="Longnose Dace","Dac",IF(F70="Margined Madtom","Mad",IF(F70="Fallfish","Fal",IF(F70="Tessellated Darter","Dar",IF(F70="Sediment","Sed",IF(F70="Swamp Darter","Dar",IF(F70="Eastern Mud Minnow","Min",IF(F70="Creek Chubsucker","Chu",IF(F70="Banded Killifish","Kil","Water")))))))))))))))))</f>
        <v>Pum</v>
      </c>
      <c r="F70" t="s">
        <v>86</v>
      </c>
      <c r="G70" s="25" t="s">
        <v>408</v>
      </c>
      <c r="H70" t="s">
        <v>50</v>
      </c>
      <c r="I70" t="str">
        <f>IF(F70 = "Water", "ng/L", IF(F70 = "Sediment", "ng/g", "ng/g"))</f>
        <v>ng/g</v>
      </c>
      <c r="J70">
        <v>12.5</v>
      </c>
      <c r="K70">
        <v>30.45</v>
      </c>
      <c r="L70">
        <v>0.22800000000000001</v>
      </c>
      <c r="M70">
        <v>4.8849999999999998E-2</v>
      </c>
      <c r="N70">
        <v>0.54700000000000004</v>
      </c>
      <c r="O70">
        <v>0.123</v>
      </c>
      <c r="P70">
        <v>6.9000000000000006E-2</v>
      </c>
      <c r="Q70">
        <v>9.1499999999999998E-2</v>
      </c>
      <c r="R70">
        <v>2.08</v>
      </c>
      <c r="S70">
        <v>9.1499999999999998E-2</v>
      </c>
      <c r="T70">
        <v>0.59699999999999998</v>
      </c>
      <c r="U70">
        <v>0.158</v>
      </c>
      <c r="V70">
        <v>93.7</v>
      </c>
      <c r="W70">
        <v>0.35199999999999998</v>
      </c>
      <c r="X70" s="55">
        <v>0</v>
      </c>
      <c r="Y70" s="25" t="s">
        <v>408</v>
      </c>
      <c r="Z70" s="25" t="s">
        <v>408</v>
      </c>
      <c r="AA70" s="25" t="s">
        <v>408</v>
      </c>
      <c r="AB70" s="25" t="s">
        <v>408</v>
      </c>
      <c r="AC70" s="25" t="s">
        <v>408</v>
      </c>
      <c r="AD70" s="25" t="s">
        <v>408</v>
      </c>
    </row>
    <row r="71" spans="1:30" x14ac:dyDescent="0.2">
      <c r="A71" t="s">
        <v>83</v>
      </c>
      <c r="B71" t="s">
        <v>259</v>
      </c>
      <c r="C71" t="s">
        <v>253</v>
      </c>
      <c r="D71">
        <v>44393</v>
      </c>
      <c r="E71" t="str">
        <f>IF(F71="Largemouth Bass","Bas",IF(F71="Bluegill","Bgl",IF(F71="Prey","Pry",IF(F71="Pumpkinseed","Pum",IF(F71="Rosyside Dace","Dac",IF(F71="Swallowtail Shiner","Swa",IF(F71="Blacknose Dace","Dac",IF(F71=" Swamp Darter","Dar",IF(F71="Longnose Dace","Dac",IF(F71="Margined Madtom","Mad",IF(F71="Fallfish","Fal",IF(F71="Tessellated Darter","Dar",IF(F71="Sediment","Sed",IF(F71="Swamp Darter","Dar",IF(F71="Eastern Mud Minnow","Min",IF(F71="Creek Chubsucker","Chu",IF(F71="Banded Killifish","Kil","Water")))))))))))))))))</f>
        <v>Pum</v>
      </c>
      <c r="F71" t="s">
        <v>86</v>
      </c>
      <c r="G71" s="25" t="s">
        <v>408</v>
      </c>
      <c r="H71" t="s">
        <v>50</v>
      </c>
      <c r="I71" t="str">
        <f>IF(F71 = "Water", "ng/L", IF(F71 = "Sediment", "ng/g", "ng/g"))</f>
        <v>ng/g</v>
      </c>
      <c r="J71">
        <v>11.5</v>
      </c>
      <c r="K71">
        <v>34.450000000000003</v>
      </c>
      <c r="L71">
        <v>0.24249999999999999</v>
      </c>
      <c r="M71">
        <v>8.5500000000000007E-2</v>
      </c>
      <c r="N71">
        <v>0.24249999999999999</v>
      </c>
      <c r="O71">
        <v>0.13100000000000001</v>
      </c>
      <c r="P71">
        <v>0.1285</v>
      </c>
      <c r="Q71">
        <v>0.24249999999999999</v>
      </c>
      <c r="R71">
        <v>7</v>
      </c>
      <c r="S71">
        <v>0.51100000000000001</v>
      </c>
      <c r="T71">
        <v>1.1299999999999999</v>
      </c>
      <c r="U71">
        <v>0.24249999999999999</v>
      </c>
      <c r="V71">
        <v>159</v>
      </c>
      <c r="W71">
        <v>0.56399999999999995</v>
      </c>
      <c r="X71" s="55">
        <v>0</v>
      </c>
      <c r="Y71" s="25" t="s">
        <v>408</v>
      </c>
      <c r="Z71" s="25" t="s">
        <v>408</v>
      </c>
      <c r="AA71" s="25" t="s">
        <v>408</v>
      </c>
      <c r="AB71" s="25" t="s">
        <v>408</v>
      </c>
      <c r="AC71" s="25" t="s">
        <v>408</v>
      </c>
      <c r="AD71" s="25" t="s">
        <v>408</v>
      </c>
    </row>
    <row r="72" spans="1:30" x14ac:dyDescent="0.2">
      <c r="A72" t="s">
        <v>83</v>
      </c>
      <c r="B72" t="s">
        <v>259</v>
      </c>
      <c r="C72" t="s">
        <v>254</v>
      </c>
      <c r="D72">
        <v>44393</v>
      </c>
      <c r="E72" t="str">
        <f>IF(F72="Largemouth Bass","Bas",IF(F72="Bluegill","Bgl",IF(F72="Prey","Pry",IF(F72="Pumpkinseed","Pum",IF(F72="Rosyside Dace","Dac",IF(F72="Swallowtail Shiner","Swa",IF(F72="Blacknose Dace","Dac",IF(F72=" Swamp Darter","Dar",IF(F72="Longnose Dace","Dac",IF(F72="Margined Madtom","Mad",IF(F72="Fallfish","Fal",IF(F72="Tessellated Darter","Dar",IF(F72="Sediment","Sed",IF(F72="Swamp Darter","Dar",IF(F72="Eastern Mud Minnow","Min",IF(F72="Creek Chubsucker","Chu",IF(F72="Banded Killifish","Kil","Water")))))))))))))))))</f>
        <v>Pum</v>
      </c>
      <c r="F72" t="s">
        <v>86</v>
      </c>
      <c r="G72" s="25" t="s">
        <v>408</v>
      </c>
      <c r="H72" t="s">
        <v>50</v>
      </c>
      <c r="I72" t="str">
        <f>IF(F72 = "Water", "ng/L", IF(F72 = "Sediment", "ng/g", "ng/g"))</f>
        <v>ng/g</v>
      </c>
      <c r="J72">
        <v>12.5</v>
      </c>
      <c r="K72">
        <v>36.32</v>
      </c>
      <c r="L72">
        <v>0.23400000000000001</v>
      </c>
      <c r="M72">
        <v>8.2500000000000004E-2</v>
      </c>
      <c r="N72">
        <v>0.23400000000000001</v>
      </c>
      <c r="O72">
        <v>0.1265</v>
      </c>
      <c r="P72">
        <v>0.124</v>
      </c>
      <c r="Q72">
        <v>0.23400000000000001</v>
      </c>
      <c r="R72">
        <v>4.38</v>
      </c>
      <c r="S72">
        <v>0.20499999999999999</v>
      </c>
      <c r="T72">
        <v>1.26</v>
      </c>
      <c r="U72">
        <v>0.23400000000000001</v>
      </c>
      <c r="V72">
        <v>433</v>
      </c>
      <c r="W72">
        <v>1.88</v>
      </c>
      <c r="X72" s="55">
        <v>0</v>
      </c>
      <c r="Y72" s="25" t="s">
        <v>408</v>
      </c>
      <c r="Z72" s="25" t="s">
        <v>408</v>
      </c>
      <c r="AA72" s="25" t="s">
        <v>408</v>
      </c>
      <c r="AB72" s="25" t="s">
        <v>408</v>
      </c>
      <c r="AC72" s="25" t="s">
        <v>408</v>
      </c>
      <c r="AD72" s="25" t="s">
        <v>408</v>
      </c>
    </row>
    <row r="73" spans="1:30" x14ac:dyDescent="0.2">
      <c r="A73" t="s">
        <v>83</v>
      </c>
      <c r="B73" t="s">
        <v>259</v>
      </c>
      <c r="C73" t="s">
        <v>255</v>
      </c>
      <c r="D73">
        <v>44393</v>
      </c>
      <c r="E73" t="str">
        <f>IF(F73="Largemouth Bass","Bas",IF(F73="Bluegill","Bgl",IF(F73="Prey","Pry",IF(F73="Pumpkinseed","Pum",IF(F73="Rosyside Dace","Dac",IF(F73="Swallowtail Shiner","Swa",IF(F73="Blacknose Dace","Dac",IF(F73=" Swamp Darter","Dar",IF(F73="Longnose Dace","Dac",IF(F73="Margined Madtom","Mad",IF(F73="Fallfish","Fal",IF(F73="Tessellated Darter","Dar",IF(F73="Sediment","Sed",IF(F73="Swamp Darter","Dar",IF(F73="Eastern Mud Minnow","Min",IF(F73="Creek Chubsucker","Chu",IF(F73="Banded Killifish","Kil","Water")))))))))))))))))</f>
        <v>Pum</v>
      </c>
      <c r="F73" t="s">
        <v>86</v>
      </c>
      <c r="G73" s="25" t="s">
        <v>408</v>
      </c>
      <c r="H73" t="s">
        <v>50</v>
      </c>
      <c r="I73" t="str">
        <f>IF(F73 = "Water", "ng/L", IF(F73 = "Sediment", "ng/g", "ng/g"))</f>
        <v>ng/g</v>
      </c>
      <c r="J73">
        <v>12.5</v>
      </c>
      <c r="K73">
        <v>55</v>
      </c>
      <c r="L73">
        <v>0.22</v>
      </c>
      <c r="M73">
        <v>7.7499999999999999E-2</v>
      </c>
      <c r="N73">
        <v>0.22</v>
      </c>
      <c r="O73">
        <v>0.11899999999999999</v>
      </c>
      <c r="P73">
        <v>0.11650000000000001</v>
      </c>
      <c r="Q73">
        <v>0.22</v>
      </c>
      <c r="R73">
        <v>4.3600000000000003</v>
      </c>
      <c r="S73">
        <v>0.51700000000000002</v>
      </c>
      <c r="T73">
        <v>1.08</v>
      </c>
      <c r="U73">
        <v>0.11</v>
      </c>
      <c r="V73">
        <v>364</v>
      </c>
      <c r="W73">
        <v>1.81</v>
      </c>
      <c r="X73" s="55">
        <v>0</v>
      </c>
      <c r="Y73" s="25" t="s">
        <v>408</v>
      </c>
      <c r="Z73" s="25" t="s">
        <v>408</v>
      </c>
      <c r="AA73" s="25" t="s">
        <v>408</v>
      </c>
      <c r="AB73" s="25" t="s">
        <v>408</v>
      </c>
      <c r="AC73" s="25" t="s">
        <v>408</v>
      </c>
      <c r="AD73" s="25" t="s">
        <v>408</v>
      </c>
    </row>
    <row r="74" spans="1:30" x14ac:dyDescent="0.2">
      <c r="A74" t="s">
        <v>83</v>
      </c>
      <c r="B74" t="s">
        <v>259</v>
      </c>
      <c r="C74" t="s">
        <v>174</v>
      </c>
      <c r="D74">
        <v>44393</v>
      </c>
      <c r="E74" t="str">
        <f>IF(F74="Largemouth Bass","Bas",IF(F74="Bluegill","Bgl",IF(F74="Prey","Pry",IF(F74="Pumpkinseed","Pum",IF(F74="Rosyside Dace","Dac",IF(F74="Swallowtail Shiner","Swa",IF(F74="Blacknose Dace","Dac",IF(F74=" Swamp Darter","Dar",IF(F74="Longnose Dace","Dac",IF(F74="Margined Madtom","Mad",IF(F74="Fallfish","Fal",IF(F74="Tessellated Darter","Dar",IF(F74="Sediment","Sed",IF(F74="Swamp Darter","Dar",IF(F74="Eastern Mud Minnow","Min",IF(F74="Creek Chubsucker","Chu",IF(F74="Banded Killifish","Kil","Water")))))))))))))))))</f>
        <v>Pum</v>
      </c>
      <c r="F74" t="s">
        <v>86</v>
      </c>
      <c r="G74" s="25" t="s">
        <v>408</v>
      </c>
      <c r="H74" t="s">
        <v>256</v>
      </c>
      <c r="I74" t="str">
        <f>IF(F74 = "Water", "ng/L", IF(F74 = "Sediment", "ng/g", "ng/g"))</f>
        <v>ng/g</v>
      </c>
      <c r="J74">
        <v>9.5</v>
      </c>
      <c r="K74">
        <v>18.28</v>
      </c>
      <c r="L74">
        <v>0.23150000000000001</v>
      </c>
      <c r="M74">
        <v>4.9549999999999997E-2</v>
      </c>
      <c r="N74">
        <v>0.1575</v>
      </c>
      <c r="O74">
        <v>3.7900000000000003E-2</v>
      </c>
      <c r="P74">
        <v>0.1225</v>
      </c>
      <c r="Q74">
        <v>9.2499999999999999E-2</v>
      </c>
      <c r="R74">
        <v>8.17</v>
      </c>
      <c r="S74">
        <v>0.60799999999999998</v>
      </c>
      <c r="T74">
        <v>1.18</v>
      </c>
      <c r="U74">
        <v>0.53700000000000003</v>
      </c>
      <c r="V74">
        <v>1250</v>
      </c>
      <c r="W74">
        <v>5.0199999999999996</v>
      </c>
      <c r="X74" s="55">
        <v>0</v>
      </c>
      <c r="Y74" s="25" t="s">
        <v>408</v>
      </c>
      <c r="Z74" s="25" t="s">
        <v>408</v>
      </c>
      <c r="AA74" s="25" t="s">
        <v>408</v>
      </c>
      <c r="AB74" s="25" t="s">
        <v>408</v>
      </c>
      <c r="AC74" s="25" t="s">
        <v>408</v>
      </c>
      <c r="AD74" s="25" t="s">
        <v>408</v>
      </c>
    </row>
    <row r="75" spans="1:30" x14ac:dyDescent="0.2">
      <c r="A75" t="s">
        <v>83</v>
      </c>
      <c r="B75" t="s">
        <v>259</v>
      </c>
      <c r="C75" t="s">
        <v>175</v>
      </c>
      <c r="D75">
        <v>44393</v>
      </c>
      <c r="E75" t="str">
        <f>IF(F75="Largemouth Bass","Bas",IF(F75="Bluegill","Bgl",IF(F75="Prey","Pry",IF(F75="Pumpkinseed","Pum",IF(F75="Rosyside Dace","Dac",IF(F75="Swallowtail Shiner","Swa",IF(F75="Blacknose Dace","Dac",IF(F75=" Swamp Darter","Dar",IF(F75="Longnose Dace","Dac",IF(F75="Margined Madtom","Mad",IF(F75="Fallfish","Fal",IF(F75="Tessellated Darter","Dar",IF(F75="Sediment","Sed",IF(F75="Swamp Darter","Dar",IF(F75="Eastern Mud Minnow","Min",IF(F75="Creek Chubsucker","Chu",IF(F75="Banded Killifish","Kil","Water")))))))))))))))))</f>
        <v>Pum</v>
      </c>
      <c r="F75" t="s">
        <v>86</v>
      </c>
      <c r="G75" s="25" t="s">
        <v>408</v>
      </c>
      <c r="H75" t="s">
        <v>256</v>
      </c>
      <c r="I75" t="str">
        <f>IF(F75 = "Water", "ng/L", IF(F75 = "Sediment", "ng/g", "ng/g"))</f>
        <v>ng/g</v>
      </c>
      <c r="J75">
        <v>9</v>
      </c>
      <c r="K75">
        <v>19.45</v>
      </c>
      <c r="L75">
        <v>6.8500000000000005E-2</v>
      </c>
      <c r="M75">
        <v>4.8500000000000001E-2</v>
      </c>
      <c r="N75">
        <v>0.154</v>
      </c>
      <c r="O75">
        <v>0.1225</v>
      </c>
      <c r="P75">
        <v>0.12</v>
      </c>
      <c r="Q75">
        <v>9.0499999999999997E-2</v>
      </c>
      <c r="R75">
        <v>12.1</v>
      </c>
      <c r="S75">
        <v>0.33500000000000002</v>
      </c>
      <c r="T75">
        <v>1.21</v>
      </c>
      <c r="U75">
        <v>0.157</v>
      </c>
      <c r="V75">
        <v>1150</v>
      </c>
      <c r="W75">
        <v>4.37</v>
      </c>
      <c r="X75" s="55">
        <v>0</v>
      </c>
      <c r="Y75" s="25" t="s">
        <v>408</v>
      </c>
      <c r="Z75" s="25" t="s">
        <v>408</v>
      </c>
      <c r="AA75" s="25" t="s">
        <v>408</v>
      </c>
      <c r="AB75" s="25" t="s">
        <v>408</v>
      </c>
      <c r="AC75" s="25" t="s">
        <v>408</v>
      </c>
      <c r="AD75" s="25" t="s">
        <v>408</v>
      </c>
    </row>
    <row r="76" spans="1:30" x14ac:dyDescent="0.2">
      <c r="A76" t="s">
        <v>83</v>
      </c>
      <c r="B76" t="s">
        <v>259</v>
      </c>
      <c r="C76" t="s">
        <v>176</v>
      </c>
      <c r="D76">
        <v>44393</v>
      </c>
      <c r="E76" t="str">
        <f>IF(F76="Largemouth Bass","Bas",IF(F76="Bluegill","Bgl",IF(F76="Prey","Pry",IF(F76="Pumpkinseed","Pum",IF(F76="Rosyside Dace","Dac",IF(F76="Swallowtail Shiner","Swa",IF(F76="Blacknose Dace","Dac",IF(F76=" Swamp Darter","Dar",IF(F76="Longnose Dace","Dac",IF(F76="Margined Madtom","Mad",IF(F76="Fallfish","Fal",IF(F76="Tessellated Darter","Dar",IF(F76="Sediment","Sed",IF(F76="Swamp Darter","Dar",IF(F76="Eastern Mud Minnow","Min",IF(F76="Creek Chubsucker","Chu",IF(F76="Banded Killifish","Kil","Water")))))))))))))))))</f>
        <v>Pum</v>
      </c>
      <c r="F76" t="s">
        <v>86</v>
      </c>
      <c r="G76" s="25" t="s">
        <v>408</v>
      </c>
      <c r="H76" t="s">
        <v>256</v>
      </c>
      <c r="I76" t="str">
        <f>IF(F76 = "Water", "ng/L", IF(F76 = "Sediment", "ng/g", "ng/g"))</f>
        <v>ng/g</v>
      </c>
      <c r="J76">
        <v>5</v>
      </c>
      <c r="K76">
        <v>6.29</v>
      </c>
      <c r="L76">
        <v>0.216</v>
      </c>
      <c r="M76">
        <v>4.6199999999999998E-2</v>
      </c>
      <c r="N76">
        <v>0.14699999999999999</v>
      </c>
      <c r="O76">
        <v>0.11650000000000001</v>
      </c>
      <c r="P76">
        <v>0.1145</v>
      </c>
      <c r="Q76">
        <v>8.6499999999999994E-2</v>
      </c>
      <c r="R76">
        <v>6.76</v>
      </c>
      <c r="S76">
        <v>0.49</v>
      </c>
      <c r="T76">
        <v>1.22</v>
      </c>
      <c r="U76">
        <v>0.14949999999999999</v>
      </c>
      <c r="V76">
        <v>493</v>
      </c>
      <c r="W76">
        <v>1.24</v>
      </c>
      <c r="X76" s="55">
        <v>0</v>
      </c>
      <c r="Y76" s="25" t="s">
        <v>408</v>
      </c>
      <c r="Z76" s="25" t="s">
        <v>408</v>
      </c>
      <c r="AA76" s="25" t="s">
        <v>408</v>
      </c>
      <c r="AB76" s="25" t="s">
        <v>408</v>
      </c>
      <c r="AC76" s="25" t="s">
        <v>408</v>
      </c>
      <c r="AD76" s="25" t="s">
        <v>408</v>
      </c>
    </row>
    <row r="77" spans="1:30" x14ac:dyDescent="0.2">
      <c r="A77" t="s">
        <v>83</v>
      </c>
      <c r="B77" t="s">
        <v>259</v>
      </c>
      <c r="C77" t="s">
        <v>177</v>
      </c>
      <c r="D77">
        <v>44393</v>
      </c>
      <c r="E77" t="str">
        <f>IF(F77="Largemouth Bass","Bas",IF(F77="Bluegill","Bgl",IF(F77="Prey","Pry",IF(F77="Pumpkinseed","Pum",IF(F77="Rosyside Dace","Dac",IF(F77="Swallowtail Shiner","Swa",IF(F77="Blacknose Dace","Dac",IF(F77=" Swamp Darter","Dar",IF(F77="Longnose Dace","Dac",IF(F77="Margined Madtom","Mad",IF(F77="Fallfish","Fal",IF(F77="Tessellated Darter","Dar",IF(F77="Sediment","Sed",IF(F77="Swamp Darter","Dar",IF(F77="Eastern Mud Minnow","Min",IF(F77="Creek Chubsucker","Chu",IF(F77="Banded Killifish","Kil","Water")))))))))))))))))</f>
        <v>Pum</v>
      </c>
      <c r="F77" t="s">
        <v>86</v>
      </c>
      <c r="G77" s="25" t="s">
        <v>408</v>
      </c>
      <c r="H77" t="s">
        <v>256</v>
      </c>
      <c r="I77" t="str">
        <f>IF(F77 = "Water", "ng/L", IF(F77 = "Sediment", "ng/g", "ng/g"))</f>
        <v>ng/g</v>
      </c>
      <c r="J77">
        <v>7.5</v>
      </c>
      <c r="K77">
        <v>10.95</v>
      </c>
      <c r="L77">
        <v>6.7500000000000004E-2</v>
      </c>
      <c r="M77">
        <v>4.7600000000000003E-2</v>
      </c>
      <c r="N77">
        <v>0.1515</v>
      </c>
      <c r="O77">
        <v>0.12</v>
      </c>
      <c r="P77">
        <v>0.11799999999999999</v>
      </c>
      <c r="Q77">
        <v>8.8999999999999996E-2</v>
      </c>
      <c r="R77">
        <v>9.4600000000000009</v>
      </c>
      <c r="S77">
        <v>0.63800000000000001</v>
      </c>
      <c r="T77">
        <v>2</v>
      </c>
      <c r="U77">
        <v>0.309</v>
      </c>
      <c r="V77">
        <v>825</v>
      </c>
      <c r="W77">
        <v>3.66</v>
      </c>
      <c r="X77" s="55">
        <v>0</v>
      </c>
      <c r="Y77" s="25" t="s">
        <v>408</v>
      </c>
      <c r="Z77" s="25" t="s">
        <v>408</v>
      </c>
      <c r="AA77" s="25" t="s">
        <v>408</v>
      </c>
      <c r="AB77" s="25" t="s">
        <v>408</v>
      </c>
      <c r="AC77" s="25" t="s">
        <v>408</v>
      </c>
      <c r="AD77" s="25" t="s">
        <v>408</v>
      </c>
    </row>
    <row r="78" spans="1:30" x14ac:dyDescent="0.2">
      <c r="A78" t="s">
        <v>83</v>
      </c>
      <c r="B78" t="s">
        <v>259</v>
      </c>
      <c r="C78" t="s">
        <v>178</v>
      </c>
      <c r="D78">
        <v>44393</v>
      </c>
      <c r="E78" t="str">
        <f>IF(F78="Largemouth Bass","Bas",IF(F78="Bluegill","Bgl",IF(F78="Prey","Pry",IF(F78="Pumpkinseed","Pum",IF(F78="Rosyside Dace","Dac",IF(F78="Swallowtail Shiner","Swa",IF(F78="Blacknose Dace","Dac",IF(F78=" Swamp Darter","Dar",IF(F78="Longnose Dace","Dac",IF(F78="Margined Madtom","Mad",IF(F78="Fallfish","Fal",IF(F78="Tessellated Darter","Dar",IF(F78="Sediment","Sed",IF(F78="Swamp Darter","Dar",IF(F78="Eastern Mud Minnow","Min",IF(F78="Creek Chubsucker","Chu",IF(F78="Banded Killifish","Kil","Water")))))))))))))))))</f>
        <v>Pum</v>
      </c>
      <c r="F78" t="s">
        <v>86</v>
      </c>
      <c r="G78" s="25" t="s">
        <v>408</v>
      </c>
      <c r="H78" t="s">
        <v>256</v>
      </c>
      <c r="I78" t="str">
        <f>IF(F78 = "Water", "ng/L", IF(F78 = "Sediment", "ng/g", "ng/g"))</f>
        <v>ng/g</v>
      </c>
      <c r="J78">
        <v>6</v>
      </c>
      <c r="K78">
        <v>6.99</v>
      </c>
      <c r="L78">
        <v>0.219</v>
      </c>
      <c r="M78">
        <v>4.6800000000000001E-2</v>
      </c>
      <c r="N78">
        <v>0.14899999999999999</v>
      </c>
      <c r="O78">
        <v>3.5749999999999997E-2</v>
      </c>
      <c r="P78">
        <v>0.48199999999999998</v>
      </c>
      <c r="Q78">
        <v>2.6499999999999999E-2</v>
      </c>
      <c r="R78">
        <v>52.7</v>
      </c>
      <c r="S78">
        <v>1.1599999999999999</v>
      </c>
      <c r="T78">
        <v>3.41</v>
      </c>
      <c r="U78">
        <v>0.47699999999999998</v>
      </c>
      <c r="V78">
        <v>614</v>
      </c>
      <c r="W78">
        <v>1.46</v>
      </c>
      <c r="X78" s="55">
        <v>0</v>
      </c>
      <c r="Y78" s="25" t="s">
        <v>408</v>
      </c>
      <c r="Z78" s="25" t="s">
        <v>408</v>
      </c>
      <c r="AA78" s="25" t="s">
        <v>408</v>
      </c>
      <c r="AB78" s="25" t="s">
        <v>408</v>
      </c>
      <c r="AC78" s="25" t="s">
        <v>408</v>
      </c>
      <c r="AD78" s="25" t="s">
        <v>408</v>
      </c>
    </row>
    <row r="79" spans="1:30" x14ac:dyDescent="0.2">
      <c r="A79" t="s">
        <v>83</v>
      </c>
      <c r="B79" t="s">
        <v>259</v>
      </c>
      <c r="C79" t="s">
        <v>179</v>
      </c>
      <c r="D79">
        <v>44393</v>
      </c>
      <c r="E79" t="str">
        <f>IF(F79="Largemouth Bass","Bas",IF(F79="Bluegill","Bgl",IF(F79="Prey","Pry",IF(F79="Pumpkinseed","Pum",IF(F79="Rosyside Dace","Dac",IF(F79="Swallowtail Shiner","Swa",IF(F79="Blacknose Dace","Dac",IF(F79=" Swamp Darter","Dar",IF(F79="Longnose Dace","Dac",IF(F79="Margined Madtom","Mad",IF(F79="Fallfish","Fal",IF(F79="Tessellated Darter","Dar",IF(F79="Sediment","Sed",IF(F79="Swamp Darter","Dar",IF(F79="Eastern Mud Minnow","Min",IF(F79="Creek Chubsucker","Chu",IF(F79="Banded Killifish","Kil","Water")))))))))))))))))</f>
        <v>Pum</v>
      </c>
      <c r="F79" t="s">
        <v>86</v>
      </c>
      <c r="G79" s="25" t="s">
        <v>408</v>
      </c>
      <c r="H79" t="s">
        <v>256</v>
      </c>
      <c r="I79" t="str">
        <f>IF(F79 = "Water", "ng/L", IF(F79 = "Sediment", "ng/g", "ng/g"))</f>
        <v>ng/g</v>
      </c>
      <c r="J79">
        <v>5.5</v>
      </c>
      <c r="K79">
        <v>5.14</v>
      </c>
      <c r="L79">
        <v>0.22700000000000001</v>
      </c>
      <c r="M79">
        <v>4.8649999999999999E-2</v>
      </c>
      <c r="N79">
        <v>0.1545</v>
      </c>
      <c r="O79">
        <v>0.1225</v>
      </c>
      <c r="P79">
        <v>0.12</v>
      </c>
      <c r="Q79">
        <v>9.0999999999999998E-2</v>
      </c>
      <c r="R79">
        <v>6.74</v>
      </c>
      <c r="S79">
        <v>0.32500000000000001</v>
      </c>
      <c r="T79">
        <v>1.08</v>
      </c>
      <c r="U79">
        <v>0.157</v>
      </c>
      <c r="V79">
        <v>920</v>
      </c>
      <c r="W79">
        <v>3.74</v>
      </c>
      <c r="X79" s="55">
        <v>0</v>
      </c>
      <c r="Y79" s="25" t="s">
        <v>408</v>
      </c>
      <c r="Z79" s="25" t="s">
        <v>408</v>
      </c>
      <c r="AA79" s="25" t="s">
        <v>408</v>
      </c>
      <c r="AB79" s="25" t="s">
        <v>408</v>
      </c>
      <c r="AC79" s="25" t="s">
        <v>408</v>
      </c>
      <c r="AD79" s="25" t="s">
        <v>408</v>
      </c>
    </row>
    <row r="80" spans="1:30" x14ac:dyDescent="0.2">
      <c r="A80" t="s">
        <v>83</v>
      </c>
      <c r="B80" t="s">
        <v>259</v>
      </c>
      <c r="C80" t="s">
        <v>180</v>
      </c>
      <c r="D80">
        <v>44393</v>
      </c>
      <c r="E80" t="str">
        <f>IF(F80="Largemouth Bass","Bas",IF(F80="Bluegill","Bgl",IF(F80="Prey","Pry",IF(F80="Pumpkinseed","Pum",IF(F80="Rosyside Dace","Dac",IF(F80="Swallowtail Shiner","Swa",IF(F80="Blacknose Dace","Dac",IF(F80=" Swamp Darter","Dar",IF(F80="Longnose Dace","Dac",IF(F80="Margined Madtom","Mad",IF(F80="Fallfish","Fal",IF(F80="Tessellated Darter","Dar",IF(F80="Sediment","Sed",IF(F80="Swamp Darter","Dar",IF(F80="Eastern Mud Minnow","Min",IF(F80="Creek Chubsucker","Chu",IF(F80="Banded Killifish","Kil","Water")))))))))))))))))</f>
        <v>Pum</v>
      </c>
      <c r="F80" t="s">
        <v>86</v>
      </c>
      <c r="G80" s="25" t="s">
        <v>408</v>
      </c>
      <c r="H80" t="s">
        <v>256</v>
      </c>
      <c r="I80" t="str">
        <f>IF(F80 = "Water", "ng/L", IF(F80 = "Sediment", "ng/g", "ng/g"))</f>
        <v>ng/g</v>
      </c>
      <c r="J80">
        <v>7</v>
      </c>
      <c r="K80">
        <v>10.31</v>
      </c>
      <c r="L80">
        <v>0.223</v>
      </c>
      <c r="M80">
        <v>4.7750000000000001E-2</v>
      </c>
      <c r="N80">
        <v>0.1515</v>
      </c>
      <c r="O80">
        <v>3.6499999999999998E-2</v>
      </c>
      <c r="P80">
        <v>0.11799999999999999</v>
      </c>
      <c r="Q80">
        <v>8.8999999999999996E-2</v>
      </c>
      <c r="R80">
        <v>12.5</v>
      </c>
      <c r="S80">
        <v>1.24</v>
      </c>
      <c r="T80">
        <v>1.67</v>
      </c>
      <c r="U80">
        <v>0.66400000000000003</v>
      </c>
      <c r="V80">
        <v>1290</v>
      </c>
      <c r="W80">
        <v>5</v>
      </c>
      <c r="X80" s="55">
        <v>0</v>
      </c>
      <c r="Y80" s="25" t="s">
        <v>408</v>
      </c>
      <c r="Z80" s="25" t="s">
        <v>408</v>
      </c>
      <c r="AA80" s="25" t="s">
        <v>408</v>
      </c>
      <c r="AB80" s="25" t="s">
        <v>408</v>
      </c>
      <c r="AC80" s="25" t="s">
        <v>408</v>
      </c>
      <c r="AD80" s="25" t="s">
        <v>408</v>
      </c>
    </row>
    <row r="81" spans="1:30" x14ac:dyDescent="0.2">
      <c r="A81" t="s">
        <v>83</v>
      </c>
      <c r="B81" t="s">
        <v>259</v>
      </c>
      <c r="C81" t="s">
        <v>181</v>
      </c>
      <c r="D81">
        <v>44393</v>
      </c>
      <c r="E81" t="str">
        <f>IF(F81="Largemouth Bass","Bas",IF(F81="Bluegill","Bgl",IF(F81="Prey","Pry",IF(F81="Pumpkinseed","Pum",IF(F81="Rosyside Dace","Dac",IF(F81="Swallowtail Shiner","Swa",IF(F81="Blacknose Dace","Dac",IF(F81=" Swamp Darter","Dar",IF(F81="Longnose Dace","Dac",IF(F81="Margined Madtom","Mad",IF(F81="Fallfish","Fal",IF(F81="Tessellated Darter","Dar",IF(F81="Sediment","Sed",IF(F81="Swamp Darter","Dar",IF(F81="Eastern Mud Minnow","Min",IF(F81="Creek Chubsucker","Chu",IF(F81="Banded Killifish","Kil","Water")))))))))))))))))</f>
        <v>Pum</v>
      </c>
      <c r="F81" t="s">
        <v>86</v>
      </c>
      <c r="G81" s="25" t="s">
        <v>408</v>
      </c>
      <c r="H81" t="s">
        <v>256</v>
      </c>
      <c r="I81" t="str">
        <f>IF(F81 = "Water", "ng/L", IF(F81 = "Sediment", "ng/g", "ng/g"))</f>
        <v>ng/g</v>
      </c>
      <c r="J81">
        <v>8.5</v>
      </c>
      <c r="K81">
        <v>15.35</v>
      </c>
      <c r="L81">
        <v>0.22550000000000001</v>
      </c>
      <c r="M81">
        <v>4.8349999999999997E-2</v>
      </c>
      <c r="N81">
        <v>0.1535</v>
      </c>
      <c r="O81">
        <v>3.6799999999999999E-2</v>
      </c>
      <c r="P81">
        <v>0.1195</v>
      </c>
      <c r="Q81">
        <v>2.725E-2</v>
      </c>
      <c r="R81">
        <v>8.32</v>
      </c>
      <c r="S81">
        <v>0.33200000000000002</v>
      </c>
      <c r="T81">
        <v>0.71</v>
      </c>
      <c r="U81">
        <v>4.725E-2</v>
      </c>
      <c r="V81">
        <v>1530</v>
      </c>
      <c r="W81">
        <v>5.25</v>
      </c>
      <c r="X81" s="55">
        <v>0</v>
      </c>
      <c r="Y81" s="25" t="s">
        <v>408</v>
      </c>
      <c r="Z81" s="25" t="s">
        <v>408</v>
      </c>
      <c r="AA81" s="25" t="s">
        <v>408</v>
      </c>
      <c r="AB81" s="25" t="s">
        <v>408</v>
      </c>
      <c r="AC81" s="25" t="s">
        <v>408</v>
      </c>
      <c r="AD81" s="25" t="s">
        <v>408</v>
      </c>
    </row>
    <row r="82" spans="1:30" x14ac:dyDescent="0.2">
      <c r="A82" t="s">
        <v>83</v>
      </c>
      <c r="B82" t="s">
        <v>259</v>
      </c>
      <c r="C82" t="s">
        <v>182</v>
      </c>
      <c r="D82">
        <v>44393</v>
      </c>
      <c r="E82" t="str">
        <f>IF(F82="Largemouth Bass","Bas",IF(F82="Bluegill","Bgl",IF(F82="Prey","Pry",IF(F82="Pumpkinseed","Pum",IF(F82="Rosyside Dace","Dac",IF(F82="Swallowtail Shiner","Swa",IF(F82="Blacknose Dace","Dac",IF(F82=" Swamp Darter","Dar",IF(F82="Longnose Dace","Dac",IF(F82="Margined Madtom","Mad",IF(F82="Fallfish","Fal",IF(F82="Tessellated Darter","Dar",IF(F82="Sediment","Sed",IF(F82="Swamp Darter","Dar",IF(F82="Eastern Mud Minnow","Min",IF(F82="Creek Chubsucker","Chu",IF(F82="Banded Killifish","Kil","Water")))))))))))))))))</f>
        <v>Pum</v>
      </c>
      <c r="F82" t="s">
        <v>86</v>
      </c>
      <c r="G82" s="25" t="s">
        <v>408</v>
      </c>
      <c r="H82" t="s">
        <v>256</v>
      </c>
      <c r="I82" t="str">
        <f>IF(F82 = "Water", "ng/L", IF(F82 = "Sediment", "ng/g", "ng/g"))</f>
        <v>ng/g</v>
      </c>
      <c r="J82">
        <v>7.5</v>
      </c>
      <c r="K82">
        <v>12.02</v>
      </c>
      <c r="L82">
        <v>0.219</v>
      </c>
      <c r="M82">
        <v>4.6949999999999999E-2</v>
      </c>
      <c r="N82">
        <v>0.14899999999999999</v>
      </c>
      <c r="O82">
        <v>3.5749999999999997E-2</v>
      </c>
      <c r="P82">
        <v>0.11600000000000001</v>
      </c>
      <c r="Q82">
        <v>8.7499999999999994E-2</v>
      </c>
      <c r="R82">
        <v>19.3</v>
      </c>
      <c r="S82">
        <v>2.36</v>
      </c>
      <c r="T82">
        <v>1.1100000000000001</v>
      </c>
      <c r="U82">
        <v>0.61799999999999999</v>
      </c>
      <c r="V82">
        <v>1150</v>
      </c>
      <c r="W82">
        <v>3.33</v>
      </c>
      <c r="X82" s="55">
        <v>0</v>
      </c>
      <c r="Y82" s="25" t="s">
        <v>408</v>
      </c>
      <c r="Z82" s="25" t="s">
        <v>408</v>
      </c>
      <c r="AA82" s="25" t="s">
        <v>408</v>
      </c>
      <c r="AB82" s="25" t="s">
        <v>408</v>
      </c>
      <c r="AC82" s="25" t="s">
        <v>408</v>
      </c>
      <c r="AD82" s="25" t="s">
        <v>408</v>
      </c>
    </row>
    <row r="83" spans="1:30" x14ac:dyDescent="0.2">
      <c r="A83" t="s">
        <v>83</v>
      </c>
      <c r="B83" t="s">
        <v>259</v>
      </c>
      <c r="C83" t="s">
        <v>183</v>
      </c>
      <c r="D83">
        <v>44393</v>
      </c>
      <c r="E83" t="str">
        <f>IF(F83="Largemouth Bass","Bas",IF(F83="Bluegill","Bgl",IF(F83="Prey","Pry",IF(F83="Pumpkinseed","Pum",IF(F83="Rosyside Dace","Dac",IF(F83="Swallowtail Shiner","Swa",IF(F83="Blacknose Dace","Dac",IF(F83=" Swamp Darter","Dar",IF(F83="Longnose Dace","Dac",IF(F83="Margined Madtom","Mad",IF(F83="Fallfish","Fal",IF(F83="Tessellated Darter","Dar",IF(F83="Sediment","Sed",IF(F83="Swamp Darter","Dar",IF(F83="Eastern Mud Minnow","Min",IF(F83="Creek Chubsucker","Chu",IF(F83="Banded Killifish","Kil","Water")))))))))))))))))</f>
        <v>Pum</v>
      </c>
      <c r="F83" t="s">
        <v>86</v>
      </c>
      <c r="G83" s="25" t="s">
        <v>408</v>
      </c>
      <c r="H83" t="s">
        <v>256</v>
      </c>
      <c r="I83" t="str">
        <f>IF(F83 = "Water", "ng/L", IF(F83 = "Sediment", "ng/g", "ng/g"))</f>
        <v>ng/g</v>
      </c>
      <c r="J83">
        <v>8.5</v>
      </c>
      <c r="K83">
        <v>14.64</v>
      </c>
      <c r="L83">
        <v>6.6000000000000003E-2</v>
      </c>
      <c r="M83">
        <v>4.6800000000000001E-2</v>
      </c>
      <c r="N83">
        <v>0.14899999999999999</v>
      </c>
      <c r="O83">
        <v>3.5749999999999997E-2</v>
      </c>
      <c r="P83">
        <v>0.11600000000000001</v>
      </c>
      <c r="Q83">
        <v>2.6499999999999999E-2</v>
      </c>
      <c r="R83">
        <v>6.13</v>
      </c>
      <c r="S83">
        <v>0.33</v>
      </c>
      <c r="T83">
        <v>1.36</v>
      </c>
      <c r="U83">
        <v>4.5900000000000003E-2</v>
      </c>
      <c r="V83">
        <v>1050</v>
      </c>
      <c r="W83">
        <v>3.36</v>
      </c>
      <c r="X83" s="55">
        <v>0</v>
      </c>
      <c r="Y83" s="25" t="s">
        <v>408</v>
      </c>
      <c r="Z83" s="25" t="s">
        <v>408</v>
      </c>
      <c r="AA83" s="25" t="s">
        <v>408</v>
      </c>
      <c r="AB83" s="25" t="s">
        <v>408</v>
      </c>
      <c r="AC83" s="25" t="s">
        <v>408</v>
      </c>
      <c r="AD83" s="25" t="s">
        <v>408</v>
      </c>
    </row>
    <row r="84" spans="1:30" x14ac:dyDescent="0.2">
      <c r="A84" t="s">
        <v>83</v>
      </c>
      <c r="B84" t="s">
        <v>259</v>
      </c>
      <c r="C84" t="s">
        <v>184</v>
      </c>
      <c r="D84">
        <v>44393</v>
      </c>
      <c r="E84" t="str">
        <f>IF(F84="Largemouth Bass","Bas",IF(F84="Bluegill","Bgl",IF(F84="Prey","Pry",IF(F84="Pumpkinseed","Pum",IF(F84="Rosyside Dace","Dac",IF(F84="Swallowtail Shiner","Swa",IF(F84="Blacknose Dace","Dac",IF(F84=" Swamp Darter","Dar",IF(F84="Longnose Dace","Dac",IF(F84="Margined Madtom","Mad",IF(F84="Fallfish","Fal",IF(F84="Tessellated Darter","Dar",IF(F84="Sediment","Sed",IF(F84="Swamp Darter","Dar",IF(F84="Eastern Mud Minnow","Min",IF(F84="Creek Chubsucker","Chu",IF(F84="Banded Killifish","Kil","Water")))))))))))))))))</f>
        <v>Pum</v>
      </c>
      <c r="F84" t="s">
        <v>86</v>
      </c>
      <c r="G84" s="25" t="s">
        <v>408</v>
      </c>
      <c r="H84" t="s">
        <v>256</v>
      </c>
      <c r="I84" t="str">
        <f>IF(F84 = "Water", "ng/L", IF(F84 = "Sediment", "ng/g", "ng/g"))</f>
        <v>ng/g</v>
      </c>
      <c r="J84">
        <v>9</v>
      </c>
      <c r="K84">
        <v>10.43</v>
      </c>
      <c r="L84">
        <v>8.1500000000000003E-2</v>
      </c>
      <c r="M84">
        <v>0.19</v>
      </c>
      <c r="N84">
        <v>0.183</v>
      </c>
      <c r="O84">
        <v>0.14499999999999999</v>
      </c>
      <c r="P84">
        <v>8.1500000000000003E-2</v>
      </c>
      <c r="Q84">
        <v>0.1075</v>
      </c>
      <c r="R84">
        <v>7.38</v>
      </c>
      <c r="S84">
        <v>0.38500000000000001</v>
      </c>
      <c r="T84">
        <v>1.27</v>
      </c>
      <c r="U84">
        <v>0.186</v>
      </c>
      <c r="V84">
        <v>830</v>
      </c>
      <c r="W84">
        <v>4.9800000000000004</v>
      </c>
      <c r="X84" s="55">
        <v>0</v>
      </c>
      <c r="Y84" s="25" t="s">
        <v>408</v>
      </c>
      <c r="Z84" s="25" t="s">
        <v>408</v>
      </c>
      <c r="AA84" s="25" t="s">
        <v>408</v>
      </c>
      <c r="AB84" s="25" t="s">
        <v>408</v>
      </c>
      <c r="AC84" s="25" t="s">
        <v>408</v>
      </c>
      <c r="AD84" s="25" t="s">
        <v>408</v>
      </c>
    </row>
    <row r="85" spans="1:30" x14ac:dyDescent="0.2">
      <c r="A85" t="s">
        <v>83</v>
      </c>
      <c r="B85" t="s">
        <v>259</v>
      </c>
      <c r="C85" t="s">
        <v>185</v>
      </c>
      <c r="D85">
        <v>44393</v>
      </c>
      <c r="E85" t="str">
        <f>IF(F85="Largemouth Bass","Bas",IF(F85="Bluegill","Bgl",IF(F85="Prey","Pry",IF(F85="Pumpkinseed","Pum",IF(F85="Rosyside Dace","Dac",IF(F85="Swallowtail Shiner","Swa",IF(F85="Blacknose Dace","Dac",IF(F85=" Swamp Darter","Dar",IF(F85="Longnose Dace","Dac",IF(F85="Margined Madtom","Mad",IF(F85="Fallfish","Fal",IF(F85="Tessellated Darter","Dar",IF(F85="Sediment","Sed",IF(F85="Swamp Darter","Dar",IF(F85="Eastern Mud Minnow","Min",IF(F85="Creek Chubsucker","Chu",IF(F85="Banded Killifish","Kil","Water")))))))))))))))))</f>
        <v>Pum</v>
      </c>
      <c r="F85" t="s">
        <v>86</v>
      </c>
      <c r="G85" s="25" t="s">
        <v>408</v>
      </c>
      <c r="H85" t="s">
        <v>256</v>
      </c>
      <c r="I85" t="str">
        <f>IF(F85 = "Water", "ng/L", IF(F85 = "Sediment", "ng/g", "ng/g"))</f>
        <v>ng/g</v>
      </c>
      <c r="J85">
        <v>8</v>
      </c>
      <c r="K85">
        <v>7.72</v>
      </c>
      <c r="L85">
        <v>0.24249999999999999</v>
      </c>
      <c r="M85">
        <v>5.1999999999999998E-2</v>
      </c>
      <c r="N85">
        <v>0.16500000000000001</v>
      </c>
      <c r="O85">
        <v>0.13100000000000001</v>
      </c>
      <c r="P85">
        <v>0.24249999999999999</v>
      </c>
      <c r="Q85">
        <v>9.7000000000000003E-2</v>
      </c>
      <c r="R85">
        <v>15.7</v>
      </c>
      <c r="S85">
        <v>0.88400000000000001</v>
      </c>
      <c r="T85">
        <v>2.1800000000000002</v>
      </c>
      <c r="U85">
        <v>0.16800000000000001</v>
      </c>
      <c r="V85">
        <v>769</v>
      </c>
      <c r="W85">
        <v>3.73</v>
      </c>
      <c r="X85" s="55">
        <v>0</v>
      </c>
      <c r="Y85" s="25" t="s">
        <v>408</v>
      </c>
      <c r="Z85" s="25" t="s">
        <v>408</v>
      </c>
      <c r="AA85" s="25" t="s">
        <v>408</v>
      </c>
      <c r="AB85" s="25" t="s">
        <v>408</v>
      </c>
      <c r="AC85" s="25" t="s">
        <v>408</v>
      </c>
      <c r="AD85" s="25" t="s">
        <v>408</v>
      </c>
    </row>
    <row r="86" spans="1:30" x14ac:dyDescent="0.2">
      <c r="A86" t="s">
        <v>83</v>
      </c>
      <c r="B86" t="s">
        <v>259</v>
      </c>
      <c r="C86" t="s">
        <v>186</v>
      </c>
      <c r="D86">
        <v>44393</v>
      </c>
      <c r="E86" t="str">
        <f>IF(F86="Largemouth Bass","Bas",IF(F86="Bluegill","Bgl",IF(F86="Prey","Pry",IF(F86="Pumpkinseed","Pum",IF(F86="Rosyside Dace","Dac",IF(F86="Swallowtail Shiner","Swa",IF(F86="Blacknose Dace","Dac",IF(F86=" Swamp Darter","Dar",IF(F86="Longnose Dace","Dac",IF(F86="Margined Madtom","Mad",IF(F86="Fallfish","Fal",IF(F86="Tessellated Darter","Dar",IF(F86="Sediment","Sed",IF(F86="Swamp Darter","Dar",IF(F86="Eastern Mud Minnow","Min",IF(F86="Creek Chubsucker","Chu",IF(F86="Banded Killifish","Kil","Water")))))))))))))))))</f>
        <v>Pum</v>
      </c>
      <c r="F86" t="s">
        <v>86</v>
      </c>
      <c r="G86" s="25" t="s">
        <v>408</v>
      </c>
      <c r="H86" t="s">
        <v>256</v>
      </c>
      <c r="I86" t="str">
        <f>IF(F86 = "Water", "ng/L", IF(F86 = "Sediment", "ng/g", "ng/g"))</f>
        <v>ng/g</v>
      </c>
      <c r="J86">
        <v>8</v>
      </c>
      <c r="K86">
        <v>8.65</v>
      </c>
      <c r="L86">
        <v>0.222</v>
      </c>
      <c r="M86">
        <v>0.157</v>
      </c>
      <c r="N86">
        <v>0.151</v>
      </c>
      <c r="O86">
        <v>0.12</v>
      </c>
      <c r="P86">
        <v>0.222</v>
      </c>
      <c r="Q86">
        <v>0.26200000000000001</v>
      </c>
      <c r="R86">
        <v>30.4</v>
      </c>
      <c r="S86">
        <v>3.58</v>
      </c>
      <c r="T86">
        <v>3.4</v>
      </c>
      <c r="U86">
        <v>3.99</v>
      </c>
      <c r="V86">
        <v>688</v>
      </c>
      <c r="W86">
        <v>7.7</v>
      </c>
      <c r="X86" s="55">
        <v>0</v>
      </c>
      <c r="Y86" s="25" t="s">
        <v>408</v>
      </c>
      <c r="Z86" s="25" t="s">
        <v>408</v>
      </c>
      <c r="AA86" s="25" t="s">
        <v>408</v>
      </c>
      <c r="AB86" s="25" t="s">
        <v>408</v>
      </c>
      <c r="AC86" s="25" t="s">
        <v>408</v>
      </c>
      <c r="AD86" s="25" t="s">
        <v>408</v>
      </c>
    </row>
    <row r="87" spans="1:30" x14ac:dyDescent="0.2">
      <c r="A87" t="s">
        <v>83</v>
      </c>
      <c r="B87" t="s">
        <v>259</v>
      </c>
      <c r="C87" t="s">
        <v>187</v>
      </c>
      <c r="D87">
        <v>44393</v>
      </c>
      <c r="E87" t="str">
        <f>IF(F87="Largemouth Bass","Bas",IF(F87="Bluegill","Bgl",IF(F87="Prey","Pry",IF(F87="Pumpkinseed","Pum",IF(F87="Rosyside Dace","Dac",IF(F87="Swallowtail Shiner","Swa",IF(F87="Blacknose Dace","Dac",IF(F87=" Swamp Darter","Dar",IF(F87="Longnose Dace","Dac",IF(F87="Margined Madtom","Mad",IF(F87="Fallfish","Fal",IF(F87="Tessellated Darter","Dar",IF(F87="Sediment","Sed",IF(F87="Swamp Darter","Dar",IF(F87="Eastern Mud Minnow","Min",IF(F87="Creek Chubsucker","Chu",IF(F87="Banded Killifish","Kil","Water")))))))))))))))))</f>
        <v>Pum</v>
      </c>
      <c r="F87" t="s">
        <v>86</v>
      </c>
      <c r="G87" s="25" t="s">
        <v>408</v>
      </c>
      <c r="H87" t="s">
        <v>256</v>
      </c>
      <c r="I87" t="str">
        <f>IF(F87 = "Water", "ng/L", IF(F87 = "Sediment", "ng/g", "ng/g"))</f>
        <v>ng/g</v>
      </c>
      <c r="J87">
        <v>10</v>
      </c>
      <c r="K87">
        <v>21.27</v>
      </c>
      <c r="L87">
        <v>0.23499999999999999</v>
      </c>
      <c r="M87">
        <v>0.16600000000000001</v>
      </c>
      <c r="N87">
        <v>0.16</v>
      </c>
      <c r="O87">
        <v>0.127</v>
      </c>
      <c r="P87">
        <v>0.23499999999999999</v>
      </c>
      <c r="Q87">
        <v>2.34</v>
      </c>
      <c r="R87">
        <v>23.2</v>
      </c>
      <c r="S87">
        <v>2.31</v>
      </c>
      <c r="T87">
        <v>4.03</v>
      </c>
      <c r="U87">
        <v>1.55</v>
      </c>
      <c r="V87">
        <v>853</v>
      </c>
      <c r="W87">
        <v>6.33</v>
      </c>
      <c r="X87" s="55">
        <v>0</v>
      </c>
      <c r="Y87" s="25" t="s">
        <v>408</v>
      </c>
      <c r="Z87" s="25" t="s">
        <v>408</v>
      </c>
      <c r="AA87" s="25" t="s">
        <v>408</v>
      </c>
      <c r="AB87" s="25" t="s">
        <v>408</v>
      </c>
      <c r="AC87" s="25" t="s">
        <v>408</v>
      </c>
      <c r="AD87" s="25" t="s">
        <v>408</v>
      </c>
    </row>
    <row r="88" spans="1:30" x14ac:dyDescent="0.2">
      <c r="A88" t="s">
        <v>83</v>
      </c>
      <c r="B88" t="s">
        <v>259</v>
      </c>
      <c r="C88" t="s">
        <v>188</v>
      </c>
      <c r="D88">
        <v>44393</v>
      </c>
      <c r="E88" t="str">
        <f>IF(F88="Largemouth Bass","Bas",IF(F88="Bluegill","Bgl",IF(F88="Prey","Pry",IF(F88="Pumpkinseed","Pum",IF(F88="Rosyside Dace","Dac",IF(F88="Swallowtail Shiner","Swa",IF(F88="Blacknose Dace","Dac",IF(F88=" Swamp Darter","Dar",IF(F88="Longnose Dace","Dac",IF(F88="Margined Madtom","Mad",IF(F88="Fallfish","Fal",IF(F88="Tessellated Darter","Dar",IF(F88="Sediment","Sed",IF(F88="Swamp Darter","Dar",IF(F88="Eastern Mud Minnow","Min",IF(F88="Creek Chubsucker","Chu",IF(F88="Banded Killifish","Kil","Water")))))))))))))))))</f>
        <v>Pum</v>
      </c>
      <c r="F88" t="s">
        <v>86</v>
      </c>
      <c r="G88" s="25" t="s">
        <v>408</v>
      </c>
      <c r="H88" t="s">
        <v>256</v>
      </c>
      <c r="I88" t="str">
        <f>IF(F88 = "Water", "ng/L", IF(F88 = "Sediment", "ng/g", "ng/g"))</f>
        <v>ng/g</v>
      </c>
      <c r="J88">
        <v>5.5</v>
      </c>
      <c r="K88">
        <v>3.24</v>
      </c>
      <c r="L88">
        <v>0.22750000000000001</v>
      </c>
      <c r="M88">
        <v>4.8750000000000002E-2</v>
      </c>
      <c r="N88">
        <v>0.155</v>
      </c>
      <c r="O88">
        <v>3.7249999999999998E-2</v>
      </c>
      <c r="P88">
        <v>0.22750000000000001</v>
      </c>
      <c r="Q88">
        <v>2.76E-2</v>
      </c>
      <c r="R88">
        <v>29</v>
      </c>
      <c r="S88">
        <v>1.42</v>
      </c>
      <c r="T88">
        <v>4.97</v>
      </c>
      <c r="U88">
        <v>0.1575</v>
      </c>
      <c r="V88">
        <v>913</v>
      </c>
      <c r="W88">
        <v>4.0199999999999996</v>
      </c>
      <c r="X88" s="55">
        <v>0</v>
      </c>
      <c r="Y88" s="25" t="s">
        <v>408</v>
      </c>
      <c r="Z88" s="25" t="s">
        <v>408</v>
      </c>
      <c r="AA88" s="25" t="s">
        <v>408</v>
      </c>
      <c r="AB88" s="25" t="s">
        <v>408</v>
      </c>
      <c r="AC88" s="25" t="s">
        <v>408</v>
      </c>
      <c r="AD88" s="25" t="s">
        <v>408</v>
      </c>
    </row>
    <row r="89" spans="1:30" x14ac:dyDescent="0.2">
      <c r="A89" t="s">
        <v>83</v>
      </c>
      <c r="B89" t="s">
        <v>259</v>
      </c>
      <c r="C89" t="s">
        <v>189</v>
      </c>
      <c r="D89">
        <v>44393</v>
      </c>
      <c r="E89" t="str">
        <f>IF(F89="Largemouth Bass","Bas",IF(F89="Bluegill","Bgl",IF(F89="Prey","Pry",IF(F89="Pumpkinseed","Pum",IF(F89="Rosyside Dace","Dac",IF(F89="Swallowtail Shiner","Swa",IF(F89="Blacknose Dace","Dac",IF(F89=" Swamp Darter","Dar",IF(F89="Longnose Dace","Dac",IF(F89="Margined Madtom","Mad",IF(F89="Fallfish","Fal",IF(F89="Tessellated Darter","Dar",IF(F89="Sediment","Sed",IF(F89="Swamp Darter","Dar",IF(F89="Eastern Mud Minnow","Min",IF(F89="Creek Chubsucker","Chu",IF(F89="Banded Killifish","Kil","Water")))))))))))))))))</f>
        <v>Pum</v>
      </c>
      <c r="F89" t="s">
        <v>86</v>
      </c>
      <c r="G89" s="25" t="s">
        <v>408</v>
      </c>
      <c r="H89" t="s">
        <v>256</v>
      </c>
      <c r="I89" t="str">
        <f>IF(F89 = "Water", "ng/L", IF(F89 = "Sediment", "ng/g", "ng/g"))</f>
        <v>ng/g</v>
      </c>
      <c r="J89">
        <v>7</v>
      </c>
      <c r="K89">
        <v>5.78</v>
      </c>
      <c r="L89">
        <v>0.24149999999999999</v>
      </c>
      <c r="M89">
        <v>5.1499999999999997E-2</v>
      </c>
      <c r="N89">
        <v>0.16450000000000001</v>
      </c>
      <c r="O89">
        <v>0.1305</v>
      </c>
      <c r="P89">
        <v>7.2999999999999995E-2</v>
      </c>
      <c r="Q89">
        <v>9.6500000000000002E-2</v>
      </c>
      <c r="R89">
        <v>8.49</v>
      </c>
      <c r="S89">
        <v>0.71499999999999997</v>
      </c>
      <c r="T89">
        <v>0.83399999999999996</v>
      </c>
      <c r="U89">
        <v>0.37</v>
      </c>
      <c r="V89">
        <v>1010</v>
      </c>
      <c r="W89">
        <v>3.85</v>
      </c>
      <c r="X89" s="55">
        <v>0</v>
      </c>
      <c r="Y89" s="25" t="s">
        <v>408</v>
      </c>
      <c r="Z89" s="25" t="s">
        <v>408</v>
      </c>
      <c r="AA89" s="25" t="s">
        <v>408</v>
      </c>
      <c r="AB89" s="25" t="s">
        <v>408</v>
      </c>
      <c r="AC89" s="25" t="s">
        <v>408</v>
      </c>
      <c r="AD89" s="25" t="s">
        <v>408</v>
      </c>
    </row>
    <row r="90" spans="1:30" x14ac:dyDescent="0.2">
      <c r="A90" t="s">
        <v>83</v>
      </c>
      <c r="B90" t="s">
        <v>259</v>
      </c>
      <c r="C90" t="s">
        <v>190</v>
      </c>
      <c r="D90">
        <v>44393</v>
      </c>
      <c r="E90" t="str">
        <f>IF(F90="Largemouth Bass","Bas",IF(F90="Bluegill","Bgl",IF(F90="Prey","Pry",IF(F90="Pumpkinseed","Pum",IF(F90="Rosyside Dace","Dac",IF(F90="Swallowtail Shiner","Swa",IF(F90="Blacknose Dace","Dac",IF(F90=" Swamp Darter","Dar",IF(F90="Longnose Dace","Dac",IF(F90="Margined Madtom","Mad",IF(F90="Fallfish","Fal",IF(F90="Tessellated Darter","Dar",IF(F90="Sediment","Sed",IF(F90="Swamp Darter","Dar",IF(F90="Eastern Mud Minnow","Min",IF(F90="Creek Chubsucker","Chu",IF(F90="Banded Killifish","Kil","Water")))))))))))))))))</f>
        <v>Pum</v>
      </c>
      <c r="F90" t="s">
        <v>86</v>
      </c>
      <c r="G90" s="25" t="s">
        <v>408</v>
      </c>
      <c r="H90" t="s">
        <v>256</v>
      </c>
      <c r="I90" t="str">
        <f>IF(F90 = "Water", "ng/L", IF(F90 = "Sediment", "ng/g", "ng/g"))</f>
        <v>ng/g</v>
      </c>
      <c r="J90">
        <v>6.5</v>
      </c>
      <c r="K90">
        <v>4.38</v>
      </c>
      <c r="L90">
        <v>6.6500000000000004E-2</v>
      </c>
      <c r="M90">
        <v>4.6949999999999999E-2</v>
      </c>
      <c r="N90">
        <v>4.5249999999999999E-2</v>
      </c>
      <c r="O90">
        <v>0.11849999999999999</v>
      </c>
      <c r="P90">
        <v>0.2195</v>
      </c>
      <c r="Q90">
        <v>2.6599999999999999E-2</v>
      </c>
      <c r="R90">
        <v>11</v>
      </c>
      <c r="S90">
        <v>0.78</v>
      </c>
      <c r="T90">
        <v>3.45</v>
      </c>
      <c r="U90">
        <v>0.38900000000000001</v>
      </c>
      <c r="V90">
        <v>776</v>
      </c>
      <c r="W90">
        <v>3.82</v>
      </c>
      <c r="X90" s="55">
        <v>0</v>
      </c>
      <c r="Y90" s="25" t="s">
        <v>408</v>
      </c>
      <c r="Z90" s="25" t="s">
        <v>408</v>
      </c>
      <c r="AA90" s="25" t="s">
        <v>408</v>
      </c>
      <c r="AB90" s="25" t="s">
        <v>408</v>
      </c>
      <c r="AC90" s="25" t="s">
        <v>408</v>
      </c>
      <c r="AD90" s="25" t="s">
        <v>408</v>
      </c>
    </row>
    <row r="91" spans="1:30" x14ac:dyDescent="0.2">
      <c r="A91" t="s">
        <v>83</v>
      </c>
      <c r="B91" t="s">
        <v>259</v>
      </c>
      <c r="C91" t="s">
        <v>191</v>
      </c>
      <c r="D91">
        <v>44393</v>
      </c>
      <c r="E91" t="str">
        <f>IF(F91="Largemouth Bass","Bas",IF(F91="Bluegill","Bgl",IF(F91="Prey","Pry",IF(F91="Pumpkinseed","Pum",IF(F91="Rosyside Dace","Dac",IF(F91="Swallowtail Shiner","Swa",IF(F91="Blacknose Dace","Dac",IF(F91=" Swamp Darter","Dar",IF(F91="Longnose Dace","Dac",IF(F91="Margined Madtom","Mad",IF(F91="Fallfish","Fal",IF(F91="Tessellated Darter","Dar",IF(F91="Sediment","Sed",IF(F91="Swamp Darter","Dar",IF(F91="Eastern Mud Minnow","Min",IF(F91="Creek Chubsucker","Chu",IF(F91="Banded Killifish","Kil","Water")))))))))))))))))</f>
        <v>Pum</v>
      </c>
      <c r="F91" t="s">
        <v>86</v>
      </c>
      <c r="G91" s="25" t="s">
        <v>408</v>
      </c>
      <c r="H91" t="s">
        <v>256</v>
      </c>
      <c r="I91" t="str">
        <f>IF(F91 = "Water", "ng/L", IF(F91 = "Sediment", "ng/g", "ng/g"))</f>
        <v>ng/g</v>
      </c>
      <c r="J91">
        <v>5.5</v>
      </c>
      <c r="K91">
        <v>3.29</v>
      </c>
      <c r="L91">
        <v>0.23949999999999999</v>
      </c>
      <c r="M91">
        <v>5.1499999999999997E-2</v>
      </c>
      <c r="N91">
        <v>4.9399999999999999E-2</v>
      </c>
      <c r="O91">
        <v>3.9149999999999997E-2</v>
      </c>
      <c r="P91">
        <v>7.2499999999999995E-2</v>
      </c>
      <c r="Q91">
        <v>9.6000000000000002E-2</v>
      </c>
      <c r="R91">
        <v>10.8</v>
      </c>
      <c r="S91">
        <v>0.623</v>
      </c>
      <c r="T91">
        <v>1.61</v>
      </c>
      <c r="U91">
        <v>0.05</v>
      </c>
      <c r="V91">
        <v>992</v>
      </c>
      <c r="W91">
        <v>3.43</v>
      </c>
      <c r="X91" s="55">
        <v>0</v>
      </c>
      <c r="Y91" s="25" t="s">
        <v>408</v>
      </c>
      <c r="Z91" s="25" t="s">
        <v>408</v>
      </c>
      <c r="AA91" s="25" t="s">
        <v>408</v>
      </c>
      <c r="AB91" s="25" t="s">
        <v>408</v>
      </c>
      <c r="AC91" s="25" t="s">
        <v>408</v>
      </c>
      <c r="AD91" s="25" t="s">
        <v>408</v>
      </c>
    </row>
    <row r="92" spans="1:30" x14ac:dyDescent="0.2">
      <c r="A92" t="s">
        <v>83</v>
      </c>
      <c r="B92" t="s">
        <v>259</v>
      </c>
      <c r="C92" t="s">
        <v>192</v>
      </c>
      <c r="D92">
        <v>44393</v>
      </c>
      <c r="E92" t="str">
        <f>IF(F92="Largemouth Bass","Bas",IF(F92="Bluegill","Bgl",IF(F92="Prey","Pry",IF(F92="Pumpkinseed","Pum",IF(F92="Rosyside Dace","Dac",IF(F92="Swallowtail Shiner","Swa",IF(F92="Blacknose Dace","Dac",IF(F92=" Swamp Darter","Dar",IF(F92="Longnose Dace","Dac",IF(F92="Margined Madtom","Mad",IF(F92="Fallfish","Fal",IF(F92="Tessellated Darter","Dar",IF(F92="Sediment","Sed",IF(F92="Swamp Darter","Dar",IF(F92="Eastern Mud Minnow","Min",IF(F92="Creek Chubsucker","Chu",IF(F92="Banded Killifish","Kil","Water")))))))))))))))))</f>
        <v>Pum</v>
      </c>
      <c r="F92" t="s">
        <v>86</v>
      </c>
      <c r="G92" s="25" t="s">
        <v>408</v>
      </c>
      <c r="H92" t="s">
        <v>256</v>
      </c>
      <c r="I92" t="str">
        <f>IF(F92 = "Water", "ng/L", IF(F92 = "Sediment", "ng/g", "ng/g"))</f>
        <v>ng/g</v>
      </c>
      <c r="J92">
        <v>6.5</v>
      </c>
      <c r="K92">
        <v>5.55</v>
      </c>
      <c r="L92">
        <v>0.23150000000000001</v>
      </c>
      <c r="M92">
        <v>4.9500000000000002E-2</v>
      </c>
      <c r="N92">
        <v>0.1575</v>
      </c>
      <c r="O92">
        <v>3.7850000000000002E-2</v>
      </c>
      <c r="P92">
        <v>0.23150000000000001</v>
      </c>
      <c r="Q92">
        <v>2.8049999999999999E-2</v>
      </c>
      <c r="R92">
        <v>12.9</v>
      </c>
      <c r="S92">
        <v>0.59299999999999997</v>
      </c>
      <c r="T92">
        <v>3.86</v>
      </c>
      <c r="U92">
        <v>4.8500000000000001E-2</v>
      </c>
      <c r="V92">
        <v>573</v>
      </c>
      <c r="W92">
        <v>3.36</v>
      </c>
      <c r="X92" s="55">
        <v>0</v>
      </c>
      <c r="Y92" s="25" t="s">
        <v>408</v>
      </c>
      <c r="Z92" s="25" t="s">
        <v>408</v>
      </c>
      <c r="AA92" s="25" t="s">
        <v>408</v>
      </c>
      <c r="AB92" s="25" t="s">
        <v>408</v>
      </c>
      <c r="AC92" s="25" t="s">
        <v>408</v>
      </c>
      <c r="AD92" s="25" t="s">
        <v>408</v>
      </c>
    </row>
    <row r="93" spans="1:30" x14ac:dyDescent="0.2">
      <c r="A93" t="s">
        <v>83</v>
      </c>
      <c r="B93" t="s">
        <v>259</v>
      </c>
      <c r="C93" t="s">
        <v>193</v>
      </c>
      <c r="D93">
        <v>44393</v>
      </c>
      <c r="E93" t="str">
        <f>IF(F93="Largemouth Bass","Bas",IF(F93="Bluegill","Bgl",IF(F93="Prey","Pry",IF(F93="Pumpkinseed","Pum",IF(F93="Rosyside Dace","Dac",IF(F93="Swallowtail Shiner","Swa",IF(F93="Blacknose Dace","Dac",IF(F93=" Swamp Darter","Dar",IF(F93="Longnose Dace","Dac",IF(F93="Margined Madtom","Mad",IF(F93="Fallfish","Fal",IF(F93="Tessellated Darter","Dar",IF(F93="Sediment","Sed",IF(F93="Swamp Darter","Dar",IF(F93="Eastern Mud Minnow","Min",IF(F93="Creek Chubsucker","Chu",IF(F93="Banded Killifish","Kil","Water")))))))))))))))))</f>
        <v>Pum</v>
      </c>
      <c r="F93" t="s">
        <v>86</v>
      </c>
      <c r="G93" s="25" t="s">
        <v>408</v>
      </c>
      <c r="H93" t="s">
        <v>256</v>
      </c>
      <c r="I93" t="str">
        <f>IF(F93 = "Water", "ng/L", IF(F93 = "Sediment", "ng/g", "ng/g"))</f>
        <v>ng/g</v>
      </c>
      <c r="J93">
        <v>5</v>
      </c>
      <c r="K93">
        <v>4.68</v>
      </c>
      <c r="L93">
        <v>0.217</v>
      </c>
      <c r="M93">
        <v>4.6449999999999998E-2</v>
      </c>
      <c r="N93">
        <v>0.437</v>
      </c>
      <c r="O93">
        <v>0.11700000000000001</v>
      </c>
      <c r="P93">
        <v>0.217</v>
      </c>
      <c r="Q93">
        <v>8.6499999999999994E-2</v>
      </c>
      <c r="R93">
        <v>15.2</v>
      </c>
      <c r="S93">
        <v>1.04</v>
      </c>
      <c r="T93">
        <v>2.78</v>
      </c>
      <c r="U93">
        <v>0.30399999999999999</v>
      </c>
      <c r="V93">
        <v>899</v>
      </c>
      <c r="W93">
        <v>3.19</v>
      </c>
      <c r="X93" s="55">
        <v>0</v>
      </c>
      <c r="Y93" s="25" t="s">
        <v>408</v>
      </c>
      <c r="Z93" s="25" t="s">
        <v>408</v>
      </c>
      <c r="AA93" s="25" t="s">
        <v>408</v>
      </c>
      <c r="AB93" s="25" t="s">
        <v>408</v>
      </c>
      <c r="AC93" s="25" t="s">
        <v>408</v>
      </c>
      <c r="AD93" s="25" t="s">
        <v>408</v>
      </c>
    </row>
    <row r="94" spans="1:30" x14ac:dyDescent="0.2">
      <c r="A94" t="s">
        <v>83</v>
      </c>
      <c r="B94" t="s">
        <v>259</v>
      </c>
      <c r="C94" t="s">
        <v>194</v>
      </c>
      <c r="D94">
        <v>44393</v>
      </c>
      <c r="E94" t="str">
        <f>IF(F94="Largemouth Bass","Bas",IF(F94="Bluegill","Bgl",IF(F94="Prey","Pry",IF(F94="Pumpkinseed","Pum",IF(F94="Rosyside Dace","Dac",IF(F94="Swallowtail Shiner","Swa",IF(F94="Blacknose Dace","Dac",IF(F94=" Swamp Darter","Dar",IF(F94="Longnose Dace","Dac",IF(F94="Margined Madtom","Mad",IF(F94="Fallfish","Fal",IF(F94="Tessellated Darter","Dar",IF(F94="Sediment","Sed",IF(F94="Swamp Darter","Dar",IF(F94="Eastern Mud Minnow","Min",IF(F94="Creek Chubsucker","Chu",IF(F94="Banded Killifish","Kil","Water")))))))))))))))))</f>
        <v>Pum</v>
      </c>
      <c r="F94" t="s">
        <v>86</v>
      </c>
      <c r="G94" s="25" t="s">
        <v>408</v>
      </c>
      <c r="H94" t="s">
        <v>256</v>
      </c>
      <c r="I94" t="str">
        <f>IF(F94 = "Water", "ng/L", IF(F94 = "Sediment", "ng/g", "ng/g"))</f>
        <v>ng/g</v>
      </c>
      <c r="J94">
        <v>7.5</v>
      </c>
      <c r="K94">
        <v>9.56</v>
      </c>
      <c r="L94">
        <v>0.22650000000000001</v>
      </c>
      <c r="M94">
        <v>4.8500000000000001E-2</v>
      </c>
      <c r="N94">
        <v>0.51200000000000001</v>
      </c>
      <c r="O94">
        <v>0.122</v>
      </c>
      <c r="P94">
        <v>0.22650000000000001</v>
      </c>
      <c r="Q94">
        <v>2.7449999999999999E-2</v>
      </c>
      <c r="R94">
        <v>9.64</v>
      </c>
      <c r="S94">
        <v>0.61599999999999999</v>
      </c>
      <c r="T94">
        <v>1.07</v>
      </c>
      <c r="U94">
        <v>0.1565</v>
      </c>
      <c r="V94">
        <v>761</v>
      </c>
      <c r="W94">
        <v>5.42</v>
      </c>
      <c r="X94" s="55">
        <v>0</v>
      </c>
      <c r="Y94" s="25" t="s">
        <v>408</v>
      </c>
      <c r="Z94" s="25" t="s">
        <v>408</v>
      </c>
      <c r="AA94" s="25" t="s">
        <v>408</v>
      </c>
      <c r="AB94" s="25" t="s">
        <v>408</v>
      </c>
      <c r="AC94" s="25" t="s">
        <v>408</v>
      </c>
      <c r="AD94" s="25" t="s">
        <v>408</v>
      </c>
    </row>
    <row r="95" spans="1:30" x14ac:dyDescent="0.2">
      <c r="A95" t="s">
        <v>83</v>
      </c>
      <c r="B95" t="s">
        <v>259</v>
      </c>
      <c r="C95" t="s">
        <v>195</v>
      </c>
      <c r="D95">
        <v>44393</v>
      </c>
      <c r="E95" t="str">
        <f>IF(F95="Largemouth Bass","Bas",IF(F95="Bluegill","Bgl",IF(F95="Prey","Pry",IF(F95="Pumpkinseed","Pum",IF(F95="Rosyside Dace","Dac",IF(F95="Swallowtail Shiner","Swa",IF(F95="Blacknose Dace","Dac",IF(F95=" Swamp Darter","Dar",IF(F95="Longnose Dace","Dac",IF(F95="Margined Madtom","Mad",IF(F95="Fallfish","Fal",IF(F95="Tessellated Darter","Dar",IF(F95="Sediment","Sed",IF(F95="Swamp Darter","Dar",IF(F95="Eastern Mud Minnow","Min",IF(F95="Creek Chubsucker","Chu",IF(F95="Banded Killifish","Kil","Water")))))))))))))))))</f>
        <v>Pum</v>
      </c>
      <c r="F95" t="s">
        <v>86</v>
      </c>
      <c r="G95" s="25" t="s">
        <v>408</v>
      </c>
      <c r="H95" t="s">
        <v>256</v>
      </c>
      <c r="I95" t="str">
        <f>IF(F95 = "Water", "ng/L", IF(F95 = "Sediment", "ng/g", "ng/g"))</f>
        <v>ng/g</v>
      </c>
      <c r="J95">
        <v>8</v>
      </c>
      <c r="K95">
        <v>11.85</v>
      </c>
      <c r="L95">
        <v>0.217</v>
      </c>
      <c r="M95">
        <v>4.6399999999999997E-2</v>
      </c>
      <c r="N95">
        <v>0.14749999999999999</v>
      </c>
      <c r="O95">
        <v>0.11700000000000001</v>
      </c>
      <c r="P95">
        <v>0.217</v>
      </c>
      <c r="Q95">
        <v>8.6499999999999994E-2</v>
      </c>
      <c r="R95">
        <v>24.8</v>
      </c>
      <c r="S95">
        <v>2.27</v>
      </c>
      <c r="T95">
        <v>2.2400000000000002</v>
      </c>
      <c r="U95">
        <v>1.26</v>
      </c>
      <c r="V95">
        <v>961</v>
      </c>
      <c r="W95">
        <v>9.65</v>
      </c>
      <c r="X95" s="55">
        <v>0</v>
      </c>
      <c r="Y95" s="25" t="s">
        <v>408</v>
      </c>
      <c r="Z95" s="25" t="s">
        <v>408</v>
      </c>
      <c r="AA95" s="25" t="s">
        <v>408</v>
      </c>
      <c r="AB95" s="25" t="s">
        <v>408</v>
      </c>
      <c r="AC95" s="25" t="s">
        <v>408</v>
      </c>
      <c r="AD95" s="25" t="s">
        <v>408</v>
      </c>
    </row>
    <row r="96" spans="1:30" x14ac:dyDescent="0.2">
      <c r="A96" t="s">
        <v>83</v>
      </c>
      <c r="B96" t="s">
        <v>259</v>
      </c>
      <c r="C96" t="s">
        <v>196</v>
      </c>
      <c r="D96">
        <v>44393</v>
      </c>
      <c r="E96" t="str">
        <f>IF(F96="Largemouth Bass","Bas",IF(F96="Bluegill","Bgl",IF(F96="Prey","Pry",IF(F96="Pumpkinseed","Pum",IF(F96="Rosyside Dace","Dac",IF(F96="Swallowtail Shiner","Swa",IF(F96="Blacknose Dace","Dac",IF(F96=" Swamp Darter","Dar",IF(F96="Longnose Dace","Dac",IF(F96="Margined Madtom","Mad",IF(F96="Fallfish","Fal",IF(F96="Tessellated Darter","Dar",IF(F96="Sediment","Sed",IF(F96="Swamp Darter","Dar",IF(F96="Eastern Mud Minnow","Min",IF(F96="Creek Chubsucker","Chu",IF(F96="Banded Killifish","Kil","Water")))))))))))))))))</f>
        <v>Pum</v>
      </c>
      <c r="F96" t="s">
        <v>86</v>
      </c>
      <c r="G96" s="25" t="s">
        <v>408</v>
      </c>
      <c r="H96" t="s">
        <v>256</v>
      </c>
      <c r="I96" t="str">
        <f>IF(F96 = "Water", "ng/L", IF(F96 = "Sediment", "ng/g", "ng/g"))</f>
        <v>ng/g</v>
      </c>
      <c r="J96">
        <v>8.5</v>
      </c>
      <c r="K96">
        <v>12.25</v>
      </c>
      <c r="L96">
        <v>0.23150000000000001</v>
      </c>
      <c r="M96">
        <v>4.9549999999999997E-2</v>
      </c>
      <c r="N96">
        <v>0.1575</v>
      </c>
      <c r="O96">
        <v>3.7850000000000002E-2</v>
      </c>
      <c r="P96">
        <v>0.23150000000000001</v>
      </c>
      <c r="Q96">
        <v>2.8049999999999999E-2</v>
      </c>
      <c r="R96">
        <v>54.1</v>
      </c>
      <c r="S96">
        <v>3.05</v>
      </c>
      <c r="T96">
        <v>5.19</v>
      </c>
      <c r="U96">
        <v>2.96</v>
      </c>
      <c r="V96">
        <v>660</v>
      </c>
      <c r="W96">
        <v>7.22</v>
      </c>
      <c r="X96" s="55">
        <v>0</v>
      </c>
      <c r="Y96" s="25" t="s">
        <v>408</v>
      </c>
      <c r="Z96" s="25" t="s">
        <v>408</v>
      </c>
      <c r="AA96" s="25" t="s">
        <v>408</v>
      </c>
      <c r="AB96" s="25" t="s">
        <v>408</v>
      </c>
      <c r="AC96" s="25" t="s">
        <v>408</v>
      </c>
      <c r="AD96" s="25" t="s">
        <v>408</v>
      </c>
    </row>
    <row r="97" spans="1:30" x14ac:dyDescent="0.2">
      <c r="A97" t="s">
        <v>83</v>
      </c>
      <c r="B97" t="s">
        <v>259</v>
      </c>
      <c r="C97" t="s">
        <v>197</v>
      </c>
      <c r="D97">
        <v>44393</v>
      </c>
      <c r="E97" t="str">
        <f>IF(F97="Largemouth Bass","Bas",IF(F97="Bluegill","Bgl",IF(F97="Prey","Pry",IF(F97="Pumpkinseed","Pum",IF(F97="Rosyside Dace","Dac",IF(F97="Swallowtail Shiner","Swa",IF(F97="Blacknose Dace","Dac",IF(F97=" Swamp Darter","Dar",IF(F97="Longnose Dace","Dac",IF(F97="Margined Madtom","Mad",IF(F97="Fallfish","Fal",IF(F97="Tessellated Darter","Dar",IF(F97="Sediment","Sed",IF(F97="Swamp Darter","Dar",IF(F97="Eastern Mud Minnow","Min",IF(F97="Creek Chubsucker","Chu",IF(F97="Banded Killifish","Kil","Water")))))))))))))))))</f>
        <v>Pum</v>
      </c>
      <c r="F97" t="s">
        <v>86</v>
      </c>
      <c r="G97" s="25" t="s">
        <v>408</v>
      </c>
      <c r="H97" t="s">
        <v>256</v>
      </c>
      <c r="I97" t="str">
        <f>IF(F97 = "Water", "ng/L", IF(F97 = "Sediment", "ng/g", "ng/g"))</f>
        <v>ng/g</v>
      </c>
      <c r="J97">
        <v>8</v>
      </c>
      <c r="K97">
        <v>12.21</v>
      </c>
      <c r="L97">
        <v>0.25</v>
      </c>
      <c r="M97">
        <v>5.3499999999999999E-2</v>
      </c>
      <c r="N97">
        <v>0.17</v>
      </c>
      <c r="O97">
        <v>4.0899999999999999E-2</v>
      </c>
      <c r="P97">
        <v>7.5499999999999998E-2</v>
      </c>
      <c r="Q97">
        <v>3.0300000000000001E-2</v>
      </c>
      <c r="R97">
        <v>7.18</v>
      </c>
      <c r="S97">
        <v>0.36299999999999999</v>
      </c>
      <c r="T97">
        <v>1.66</v>
      </c>
      <c r="U97">
        <v>0.17299999999999999</v>
      </c>
      <c r="V97">
        <v>441</v>
      </c>
      <c r="W97">
        <v>2.0299999999999998</v>
      </c>
      <c r="X97" s="55">
        <v>0</v>
      </c>
      <c r="Y97" s="25" t="s">
        <v>408</v>
      </c>
      <c r="Z97" s="25" t="s">
        <v>408</v>
      </c>
      <c r="AA97" s="25" t="s">
        <v>408</v>
      </c>
      <c r="AB97" s="25" t="s">
        <v>408</v>
      </c>
      <c r="AC97" s="25" t="s">
        <v>408</v>
      </c>
      <c r="AD97" s="25" t="s">
        <v>408</v>
      </c>
    </row>
    <row r="98" spans="1:30" x14ac:dyDescent="0.2">
      <c r="A98" t="s">
        <v>83</v>
      </c>
      <c r="B98" t="s">
        <v>259</v>
      </c>
      <c r="C98" t="s">
        <v>198</v>
      </c>
      <c r="D98">
        <v>44393</v>
      </c>
      <c r="E98" t="str">
        <f>IF(F98="Largemouth Bass","Bas",IF(F98="Bluegill","Bgl",IF(F98="Prey","Pry",IF(F98="Pumpkinseed","Pum",IF(F98="Rosyside Dace","Dac",IF(F98="Swallowtail Shiner","Swa",IF(F98="Blacknose Dace","Dac",IF(F98=" Swamp Darter","Dar",IF(F98="Longnose Dace","Dac",IF(F98="Margined Madtom","Mad",IF(F98="Fallfish","Fal",IF(F98="Tessellated Darter","Dar",IF(F98="Sediment","Sed",IF(F98="Swamp Darter","Dar",IF(F98="Eastern Mud Minnow","Min",IF(F98="Creek Chubsucker","Chu",IF(F98="Banded Killifish","Kil","Water")))))))))))))))))</f>
        <v>Pum</v>
      </c>
      <c r="F98" t="s">
        <v>86</v>
      </c>
      <c r="G98" s="25" t="s">
        <v>408</v>
      </c>
      <c r="H98" t="s">
        <v>256</v>
      </c>
      <c r="I98" t="str">
        <f>IF(F98 = "Water", "ng/L", IF(F98 = "Sediment", "ng/g", "ng/g"))</f>
        <v>ng/g</v>
      </c>
      <c r="J98">
        <v>7</v>
      </c>
      <c r="K98">
        <v>8.8000000000000007</v>
      </c>
      <c r="L98">
        <v>0.2145</v>
      </c>
      <c r="M98">
        <v>4.5900000000000003E-2</v>
      </c>
      <c r="N98">
        <v>0.14599999999999999</v>
      </c>
      <c r="O98">
        <v>0.11550000000000001</v>
      </c>
      <c r="P98">
        <v>0.2145</v>
      </c>
      <c r="Q98">
        <v>8.5500000000000007E-2</v>
      </c>
      <c r="R98">
        <v>7.81</v>
      </c>
      <c r="S98">
        <v>0.49199999999999999</v>
      </c>
      <c r="T98">
        <v>1.17</v>
      </c>
      <c r="U98">
        <v>0.14849999999999999</v>
      </c>
      <c r="V98">
        <v>567</v>
      </c>
      <c r="W98">
        <v>3.14</v>
      </c>
      <c r="X98" s="55">
        <v>0</v>
      </c>
      <c r="Y98" s="25" t="s">
        <v>408</v>
      </c>
      <c r="Z98" s="25" t="s">
        <v>408</v>
      </c>
      <c r="AA98" s="25" t="s">
        <v>408</v>
      </c>
      <c r="AB98" s="25" t="s">
        <v>408</v>
      </c>
      <c r="AC98" s="25" t="s">
        <v>408</v>
      </c>
      <c r="AD98" s="25" t="s">
        <v>408</v>
      </c>
    </row>
    <row r="99" spans="1:30" x14ac:dyDescent="0.2">
      <c r="A99" t="s">
        <v>83</v>
      </c>
      <c r="B99" t="s">
        <v>259</v>
      </c>
      <c r="C99" t="s">
        <v>199</v>
      </c>
      <c r="D99">
        <v>44393</v>
      </c>
      <c r="E99" t="str">
        <f>IF(F99="Largemouth Bass","Bas",IF(F99="Bluegill","Bgl",IF(F99="Prey","Pry",IF(F99="Pumpkinseed","Pum",IF(F99="Rosyside Dace","Dac",IF(F99="Swallowtail Shiner","Swa",IF(F99="Blacknose Dace","Dac",IF(F99=" Swamp Darter","Dar",IF(F99="Longnose Dace","Dac",IF(F99="Margined Madtom","Mad",IF(F99="Fallfish","Fal",IF(F99="Tessellated Darter","Dar",IF(F99="Sediment","Sed",IF(F99="Swamp Darter","Dar",IF(F99="Eastern Mud Minnow","Min",IF(F99="Creek Chubsucker","Chu",IF(F99="Banded Killifish","Kil","Water")))))))))))))))))</f>
        <v>Pum</v>
      </c>
      <c r="F99" t="s">
        <v>86</v>
      </c>
      <c r="G99" s="25" t="s">
        <v>408</v>
      </c>
      <c r="H99" t="s">
        <v>256</v>
      </c>
      <c r="I99" t="str">
        <f>IF(F99 = "Water", "ng/L", IF(F99 = "Sediment", "ng/g", "ng/g"))</f>
        <v>ng/g</v>
      </c>
      <c r="J99">
        <v>6.5</v>
      </c>
      <c r="K99">
        <v>6.3</v>
      </c>
      <c r="L99">
        <v>7.0000000000000007E-2</v>
      </c>
      <c r="M99">
        <v>4.9599999999999998E-2</v>
      </c>
      <c r="N99">
        <v>0.1575</v>
      </c>
      <c r="O99">
        <v>3.7850000000000002E-2</v>
      </c>
      <c r="P99">
        <v>7.0000000000000007E-2</v>
      </c>
      <c r="Q99">
        <v>9.2499999999999999E-2</v>
      </c>
      <c r="R99">
        <v>6.83</v>
      </c>
      <c r="S99">
        <v>0.49299999999999999</v>
      </c>
      <c r="T99">
        <v>0.77</v>
      </c>
      <c r="U99">
        <v>4.8550000000000003E-2</v>
      </c>
      <c r="V99">
        <v>1070</v>
      </c>
      <c r="W99">
        <v>4.91</v>
      </c>
      <c r="X99" s="55">
        <v>0</v>
      </c>
      <c r="Y99" s="25" t="s">
        <v>408</v>
      </c>
      <c r="Z99" s="25" t="s">
        <v>408</v>
      </c>
      <c r="AA99" s="25" t="s">
        <v>408</v>
      </c>
      <c r="AB99" s="25" t="s">
        <v>408</v>
      </c>
      <c r="AC99" s="25" t="s">
        <v>408</v>
      </c>
      <c r="AD99" s="25" t="s">
        <v>408</v>
      </c>
    </row>
    <row r="100" spans="1:30" x14ac:dyDescent="0.2">
      <c r="A100" t="s">
        <v>83</v>
      </c>
      <c r="B100" t="s">
        <v>259</v>
      </c>
      <c r="C100" t="s">
        <v>200</v>
      </c>
      <c r="D100">
        <v>44393</v>
      </c>
      <c r="E100" t="str">
        <f>IF(F100="Largemouth Bass","Bas",IF(F100="Bluegill","Bgl",IF(F100="Prey","Pry",IF(F100="Pumpkinseed","Pum",IF(F100="Rosyside Dace","Dac",IF(F100="Swallowtail Shiner","Swa",IF(F100="Blacknose Dace","Dac",IF(F100=" Swamp Darter","Dar",IF(F100="Longnose Dace","Dac",IF(F100="Margined Madtom","Mad",IF(F100="Fallfish","Fal",IF(F100="Tessellated Darter","Dar",IF(F100="Sediment","Sed",IF(F100="Swamp Darter","Dar",IF(F100="Eastern Mud Minnow","Min",IF(F100="Creek Chubsucker","Chu",IF(F100="Banded Killifish","Kil","Water")))))))))))))))))</f>
        <v>Pum</v>
      </c>
      <c r="F100" t="s">
        <v>86</v>
      </c>
      <c r="G100" s="25" t="s">
        <v>408</v>
      </c>
      <c r="H100" t="s">
        <v>256</v>
      </c>
      <c r="I100" t="str">
        <f>IF(F100 = "Water", "ng/L", IF(F100 = "Sediment", "ng/g", "ng/g"))</f>
        <v>ng/g</v>
      </c>
      <c r="J100">
        <v>6.5</v>
      </c>
      <c r="K100">
        <v>5.93</v>
      </c>
      <c r="L100">
        <v>6.6500000000000004E-2</v>
      </c>
      <c r="M100">
        <v>4.6850000000000003E-2</v>
      </c>
      <c r="N100">
        <v>0.14899999999999999</v>
      </c>
      <c r="O100">
        <v>3.5799999999999998E-2</v>
      </c>
      <c r="P100">
        <v>0.219</v>
      </c>
      <c r="Q100">
        <v>0.21</v>
      </c>
      <c r="R100">
        <v>13.4</v>
      </c>
      <c r="S100">
        <v>0.70499999999999996</v>
      </c>
      <c r="T100">
        <v>3.35</v>
      </c>
      <c r="U100">
        <v>4.5900000000000003E-2</v>
      </c>
      <c r="V100">
        <v>668</v>
      </c>
      <c r="W100">
        <v>3.55</v>
      </c>
      <c r="X100" s="55">
        <v>0</v>
      </c>
      <c r="Y100" s="25" t="s">
        <v>408</v>
      </c>
      <c r="Z100" s="25" t="s">
        <v>408</v>
      </c>
      <c r="AA100" s="25" t="s">
        <v>408</v>
      </c>
      <c r="AB100" s="25" t="s">
        <v>408</v>
      </c>
      <c r="AC100" s="25" t="s">
        <v>408</v>
      </c>
      <c r="AD100" s="25" t="s">
        <v>408</v>
      </c>
    </row>
    <row r="101" spans="1:30" x14ac:dyDescent="0.2">
      <c r="A101" t="s">
        <v>83</v>
      </c>
      <c r="B101" t="s">
        <v>259</v>
      </c>
      <c r="C101" t="s">
        <v>201</v>
      </c>
      <c r="D101">
        <v>44393</v>
      </c>
      <c r="E101" t="str">
        <f>IF(F101="Largemouth Bass","Bas",IF(F101="Bluegill","Bgl",IF(F101="Prey","Pry",IF(F101="Pumpkinseed","Pum",IF(F101="Rosyside Dace","Dac",IF(F101="Swallowtail Shiner","Swa",IF(F101="Blacknose Dace","Dac",IF(F101=" Swamp Darter","Dar",IF(F101="Longnose Dace","Dac",IF(F101="Margined Madtom","Mad",IF(F101="Fallfish","Fal",IF(F101="Tessellated Darter","Dar",IF(F101="Sediment","Sed",IF(F101="Swamp Darter","Dar",IF(F101="Eastern Mud Minnow","Min",IF(F101="Creek Chubsucker","Chu",IF(F101="Banded Killifish","Kil","Water")))))))))))))))))</f>
        <v>Pum</v>
      </c>
      <c r="F101" t="s">
        <v>86</v>
      </c>
      <c r="G101" s="25" t="s">
        <v>408</v>
      </c>
      <c r="H101" t="s">
        <v>256</v>
      </c>
      <c r="I101" t="str">
        <f>IF(F101 = "Water", "ng/L", IF(F101 = "Sediment", "ng/g", "ng/g"))</f>
        <v>ng/g</v>
      </c>
      <c r="J101">
        <v>9</v>
      </c>
      <c r="K101">
        <v>13.89</v>
      </c>
      <c r="L101">
        <v>0.23250000000000001</v>
      </c>
      <c r="M101">
        <v>0.16400000000000001</v>
      </c>
      <c r="N101">
        <v>0.158</v>
      </c>
      <c r="O101">
        <v>0.1255</v>
      </c>
      <c r="P101">
        <v>7.0499999999999993E-2</v>
      </c>
      <c r="Q101">
        <v>9.2999999999999999E-2</v>
      </c>
      <c r="R101">
        <v>7.06</v>
      </c>
      <c r="S101">
        <v>0.24399999999999999</v>
      </c>
      <c r="T101">
        <v>0.48599999999999999</v>
      </c>
      <c r="U101">
        <v>0.161</v>
      </c>
      <c r="V101">
        <v>174</v>
      </c>
      <c r="W101">
        <v>1.29</v>
      </c>
      <c r="X101" s="55">
        <v>0</v>
      </c>
      <c r="Y101" s="25" t="s">
        <v>408</v>
      </c>
      <c r="Z101" s="25" t="s">
        <v>408</v>
      </c>
      <c r="AA101" s="25" t="s">
        <v>408</v>
      </c>
      <c r="AB101" s="25" t="s">
        <v>408</v>
      </c>
      <c r="AC101" s="25" t="s">
        <v>408</v>
      </c>
      <c r="AD101" s="25" t="s">
        <v>408</v>
      </c>
    </row>
    <row r="102" spans="1:30" x14ac:dyDescent="0.2">
      <c r="A102" t="s">
        <v>83</v>
      </c>
      <c r="B102" t="s">
        <v>259</v>
      </c>
      <c r="C102" t="s">
        <v>222</v>
      </c>
      <c r="D102">
        <v>44393</v>
      </c>
      <c r="E102" t="str">
        <f>IF(F102="Largemouth Bass","Bas",IF(F102="Bluegill","Bgl",IF(F102="Prey","Pry",IF(F102="Pumpkinseed","Pum",IF(F102="Rosyside Dace","Dac",IF(F102="Swallowtail Shiner","Swa",IF(F102="Blacknose Dace","Dac",IF(F102=" Swamp Darter","Dar",IF(F102="Longnose Dace","Dac",IF(F102="Margined Madtom","Mad",IF(F102="Fallfish","Fal",IF(F102="Tessellated Darter","Dar",IF(F102="Sediment","Sed",IF(F102="Swamp Darter","Dar",IF(F102="Eastern Mud Minnow","Min",IF(F102="Creek Chubsucker","Chu",IF(F102="Banded Killifish","Kil","Water")))))))))))))))))</f>
        <v>Pum</v>
      </c>
      <c r="F102" t="s">
        <v>86</v>
      </c>
      <c r="G102" s="25" t="s">
        <v>408</v>
      </c>
      <c r="H102" t="s">
        <v>256</v>
      </c>
      <c r="I102" t="str">
        <f>IF(F102 = "Water", "ng/L", IF(F102 = "Sediment", "ng/g", "ng/g"))</f>
        <v>ng/g</v>
      </c>
      <c r="J102">
        <v>8</v>
      </c>
      <c r="K102">
        <v>11.56</v>
      </c>
      <c r="L102">
        <v>0.21149999999999999</v>
      </c>
      <c r="M102">
        <v>7.4499999999999997E-2</v>
      </c>
      <c r="N102">
        <v>0.106</v>
      </c>
      <c r="O102">
        <v>0.26700000000000002</v>
      </c>
      <c r="P102">
        <v>0.112</v>
      </c>
      <c r="Q102">
        <v>0.106</v>
      </c>
      <c r="R102">
        <v>6.09</v>
      </c>
      <c r="S102">
        <v>0.316</v>
      </c>
      <c r="T102">
        <v>1.02</v>
      </c>
      <c r="U102">
        <v>0.106</v>
      </c>
      <c r="V102">
        <v>674</v>
      </c>
      <c r="W102">
        <v>5.98</v>
      </c>
      <c r="X102" s="55">
        <v>0</v>
      </c>
      <c r="Y102" s="25" t="s">
        <v>408</v>
      </c>
      <c r="Z102" s="25" t="s">
        <v>408</v>
      </c>
      <c r="AA102" s="25" t="s">
        <v>408</v>
      </c>
      <c r="AB102" s="25" t="s">
        <v>408</v>
      </c>
      <c r="AC102" s="25" t="s">
        <v>408</v>
      </c>
      <c r="AD102" s="25" t="s">
        <v>408</v>
      </c>
    </row>
    <row r="103" spans="1:30" x14ac:dyDescent="0.2">
      <c r="A103" t="s">
        <v>83</v>
      </c>
      <c r="B103" t="s">
        <v>259</v>
      </c>
      <c r="C103" t="s">
        <v>223</v>
      </c>
      <c r="D103">
        <v>44393</v>
      </c>
      <c r="E103" t="str">
        <f>IF(F103="Largemouth Bass","Bas",IF(F103="Bluegill","Bgl",IF(F103="Prey","Pry",IF(F103="Pumpkinseed","Pum",IF(F103="Rosyside Dace","Dac",IF(F103="Swallowtail Shiner","Swa",IF(F103="Blacknose Dace","Dac",IF(F103=" Swamp Darter","Dar",IF(F103="Longnose Dace","Dac",IF(F103="Margined Madtom","Mad",IF(F103="Fallfish","Fal",IF(F103="Tessellated Darter","Dar",IF(F103="Sediment","Sed",IF(F103="Swamp Darter","Dar",IF(F103="Eastern Mud Minnow","Min",IF(F103="Creek Chubsucker","Chu",IF(F103="Banded Killifish","Kil","Water")))))))))))))))))</f>
        <v>Pum</v>
      </c>
      <c r="F103" t="s">
        <v>86</v>
      </c>
      <c r="G103" s="25" t="s">
        <v>408</v>
      </c>
      <c r="H103" t="s">
        <v>256</v>
      </c>
      <c r="I103" t="str">
        <f>IF(F103 = "Water", "ng/L", IF(F103 = "Sediment", "ng/g", "ng/g"))</f>
        <v>ng/g</v>
      </c>
      <c r="J103">
        <v>8.5</v>
      </c>
      <c r="K103">
        <v>16.59</v>
      </c>
      <c r="L103">
        <v>0.2215</v>
      </c>
      <c r="M103">
        <v>7.8E-2</v>
      </c>
      <c r="N103">
        <v>0.2215</v>
      </c>
      <c r="O103">
        <v>0.1195</v>
      </c>
      <c r="P103">
        <v>0.11749999999999999</v>
      </c>
      <c r="Q103">
        <v>0.1105</v>
      </c>
      <c r="R103">
        <v>13</v>
      </c>
      <c r="S103">
        <v>4.4249999999999998E-2</v>
      </c>
      <c r="T103">
        <v>0.63500000000000001</v>
      </c>
      <c r="U103">
        <v>0.78200000000000003</v>
      </c>
      <c r="V103">
        <v>671</v>
      </c>
      <c r="W103">
        <v>8.01</v>
      </c>
      <c r="X103" s="55">
        <v>0</v>
      </c>
      <c r="Y103" s="25" t="s">
        <v>408</v>
      </c>
      <c r="Z103" s="25" t="s">
        <v>408</v>
      </c>
      <c r="AA103" s="25" t="s">
        <v>408</v>
      </c>
      <c r="AB103" s="25" t="s">
        <v>408</v>
      </c>
      <c r="AC103" s="25" t="s">
        <v>408</v>
      </c>
      <c r="AD103" s="25" t="s">
        <v>408</v>
      </c>
    </row>
    <row r="104" spans="1:30" x14ac:dyDescent="0.2">
      <c r="A104" t="s">
        <v>83</v>
      </c>
      <c r="B104" t="s">
        <v>259</v>
      </c>
      <c r="C104" t="s">
        <v>224</v>
      </c>
      <c r="D104">
        <v>44393</v>
      </c>
      <c r="E104" t="str">
        <f>IF(F104="Largemouth Bass","Bas",IF(F104="Bluegill","Bgl",IF(F104="Prey","Pry",IF(F104="Pumpkinseed","Pum",IF(F104="Rosyside Dace","Dac",IF(F104="Swallowtail Shiner","Swa",IF(F104="Blacknose Dace","Dac",IF(F104=" Swamp Darter","Dar",IF(F104="Longnose Dace","Dac",IF(F104="Margined Madtom","Mad",IF(F104="Fallfish","Fal",IF(F104="Tessellated Darter","Dar",IF(F104="Sediment","Sed",IF(F104="Swamp Darter","Dar",IF(F104="Eastern Mud Minnow","Min",IF(F104="Creek Chubsucker","Chu",IF(F104="Banded Killifish","Kil","Water")))))))))))))))))</f>
        <v>Pum</v>
      </c>
      <c r="F104" t="s">
        <v>86</v>
      </c>
      <c r="G104" s="25" t="s">
        <v>408</v>
      </c>
      <c r="H104" t="s">
        <v>256</v>
      </c>
      <c r="I104" t="str">
        <f>IF(F104 = "Water", "ng/L", IF(F104 = "Sediment", "ng/g", "ng/g"))</f>
        <v>ng/g</v>
      </c>
      <c r="J104">
        <v>7</v>
      </c>
      <c r="K104">
        <v>6.27</v>
      </c>
      <c r="L104">
        <v>0.109</v>
      </c>
      <c r="M104">
        <v>7.6999999999999999E-2</v>
      </c>
      <c r="N104">
        <v>0.109</v>
      </c>
      <c r="O104">
        <v>5.8999999999999997E-2</v>
      </c>
      <c r="P104">
        <v>0.11550000000000001</v>
      </c>
      <c r="Q104">
        <v>0.218</v>
      </c>
      <c r="R104">
        <v>14.1</v>
      </c>
      <c r="S104">
        <v>0.53900000000000003</v>
      </c>
      <c r="T104">
        <v>1.07</v>
      </c>
      <c r="U104">
        <v>0.109</v>
      </c>
      <c r="V104">
        <v>503</v>
      </c>
      <c r="W104">
        <v>2.11</v>
      </c>
      <c r="X104" s="55">
        <v>0</v>
      </c>
      <c r="Y104" s="25" t="s">
        <v>408</v>
      </c>
      <c r="Z104" s="25" t="s">
        <v>408</v>
      </c>
      <c r="AA104" s="25" t="s">
        <v>408</v>
      </c>
      <c r="AB104" s="25" t="s">
        <v>408</v>
      </c>
      <c r="AC104" s="25" t="s">
        <v>408</v>
      </c>
      <c r="AD104" s="25" t="s">
        <v>408</v>
      </c>
    </row>
    <row r="105" spans="1:30" x14ac:dyDescent="0.2">
      <c r="A105" t="s">
        <v>83</v>
      </c>
      <c r="B105" t="s">
        <v>259</v>
      </c>
      <c r="C105" t="s">
        <v>225</v>
      </c>
      <c r="D105">
        <v>44393</v>
      </c>
      <c r="E105" t="str">
        <f>IF(F105="Largemouth Bass","Bas",IF(F105="Bluegill","Bgl",IF(F105="Prey","Pry",IF(F105="Pumpkinseed","Pum",IF(F105="Rosyside Dace","Dac",IF(F105="Swallowtail Shiner","Swa",IF(F105="Blacknose Dace","Dac",IF(F105=" Swamp Darter","Dar",IF(F105="Longnose Dace","Dac",IF(F105="Margined Madtom","Mad",IF(F105="Fallfish","Fal",IF(F105="Tessellated Darter","Dar",IF(F105="Sediment","Sed",IF(F105="Swamp Darter","Dar",IF(F105="Eastern Mud Minnow","Min",IF(F105="Creek Chubsucker","Chu",IF(F105="Banded Killifish","Kil","Water")))))))))))))))))</f>
        <v>Pum</v>
      </c>
      <c r="F105" t="s">
        <v>86</v>
      </c>
      <c r="G105" s="25" t="s">
        <v>408</v>
      </c>
      <c r="H105" t="s">
        <v>256</v>
      </c>
      <c r="I105" t="str">
        <f>IF(F105 = "Water", "ng/L", IF(F105 = "Sediment", "ng/g", "ng/g"))</f>
        <v>ng/g</v>
      </c>
      <c r="J105">
        <v>7.5</v>
      </c>
      <c r="K105">
        <v>10.210000000000001</v>
      </c>
      <c r="L105">
        <f>0.5*M105</f>
        <v>0.13093750000000001</v>
      </c>
      <c r="M105">
        <f>0.5*N105</f>
        <v>0.26187500000000002</v>
      </c>
      <c r="N105">
        <f>0.5*O105</f>
        <v>0.52375000000000005</v>
      </c>
      <c r="O105">
        <f>0.5*P105</f>
        <v>1.0475000000000001</v>
      </c>
      <c r="P105">
        <f>0.5*Q105</f>
        <v>2.0950000000000002</v>
      </c>
      <c r="Q105">
        <f>0.5*R105</f>
        <v>4.1900000000000004</v>
      </c>
      <c r="R105">
        <v>8.3800000000000008</v>
      </c>
      <c r="S105">
        <v>0.29699999999999999</v>
      </c>
      <c r="T105">
        <v>1.58</v>
      </c>
      <c r="U105">
        <f>0.5*AO105</f>
        <v>0</v>
      </c>
      <c r="V105">
        <v>511</v>
      </c>
      <c r="W105">
        <v>3.35</v>
      </c>
      <c r="X105" s="55">
        <v>0</v>
      </c>
      <c r="Y105" s="25" t="s">
        <v>408</v>
      </c>
      <c r="Z105" s="25" t="s">
        <v>408</v>
      </c>
      <c r="AA105" s="25" t="s">
        <v>408</v>
      </c>
      <c r="AB105" s="25" t="s">
        <v>408</v>
      </c>
      <c r="AC105" s="25" t="s">
        <v>408</v>
      </c>
      <c r="AD105" s="25" t="s">
        <v>408</v>
      </c>
    </row>
    <row r="106" spans="1:30" x14ac:dyDescent="0.2">
      <c r="A106" t="s">
        <v>83</v>
      </c>
      <c r="B106" t="s">
        <v>259</v>
      </c>
      <c r="C106" t="s">
        <v>226</v>
      </c>
      <c r="D106">
        <v>44393</v>
      </c>
      <c r="E106" t="str">
        <f>IF(F106="Largemouth Bass","Bas",IF(F106="Bluegill","Bgl",IF(F106="Prey","Pry",IF(F106="Pumpkinseed","Pum",IF(F106="Rosyside Dace","Dac",IF(F106="Swallowtail Shiner","Swa",IF(F106="Blacknose Dace","Dac",IF(F106=" Swamp Darter","Dar",IF(F106="Longnose Dace","Dac",IF(F106="Margined Madtom","Mad",IF(F106="Fallfish","Fal",IF(F106="Tessellated Darter","Dar",IF(F106="Sediment","Sed",IF(F106="Swamp Darter","Dar",IF(F106="Eastern Mud Minnow","Min",IF(F106="Creek Chubsucker","Chu",IF(F106="Banded Killifish","Kil","Water")))))))))))))))))</f>
        <v>Pum</v>
      </c>
      <c r="F106" t="s">
        <v>86</v>
      </c>
      <c r="G106" s="25" t="s">
        <v>408</v>
      </c>
      <c r="H106" t="s">
        <v>256</v>
      </c>
      <c r="I106" t="str">
        <f>IF(F106 = "Water", "ng/L", IF(F106 = "Sediment", "ng/g", "ng/g"))</f>
        <v>ng/g</v>
      </c>
      <c r="J106">
        <v>11</v>
      </c>
      <c r="K106">
        <v>22.29</v>
      </c>
      <c r="L106">
        <f>0.5*M106</f>
        <v>4.9875000000000003E-2</v>
      </c>
      <c r="M106">
        <f>0.5*O106</f>
        <v>9.9750000000000005E-2</v>
      </c>
      <c r="N106">
        <f>0.5*O106</f>
        <v>9.9750000000000005E-2</v>
      </c>
      <c r="O106">
        <f>0.5*P106</f>
        <v>0.19950000000000001</v>
      </c>
      <c r="P106">
        <f>0.5*Q106</f>
        <v>0.39900000000000002</v>
      </c>
      <c r="Q106">
        <v>0.79800000000000004</v>
      </c>
      <c r="R106">
        <v>11.1</v>
      </c>
      <c r="S106">
        <v>0.93799999999999994</v>
      </c>
      <c r="T106">
        <v>2.74</v>
      </c>
      <c r="U106">
        <f>0.5*AP106</f>
        <v>0</v>
      </c>
      <c r="V106">
        <v>553</v>
      </c>
      <c r="W106">
        <v>4.6500000000000004</v>
      </c>
      <c r="X106" s="55">
        <v>0</v>
      </c>
      <c r="Y106" s="25" t="s">
        <v>408</v>
      </c>
      <c r="Z106" s="25" t="s">
        <v>408</v>
      </c>
      <c r="AA106" s="25" t="s">
        <v>408</v>
      </c>
      <c r="AB106" s="25" t="s">
        <v>408</v>
      </c>
      <c r="AC106" s="25" t="s">
        <v>408</v>
      </c>
      <c r="AD106" s="25" t="s">
        <v>408</v>
      </c>
    </row>
    <row r="107" spans="1:30" x14ac:dyDescent="0.2">
      <c r="A107" t="s">
        <v>83</v>
      </c>
      <c r="B107" t="s">
        <v>259</v>
      </c>
      <c r="C107" t="s">
        <v>227</v>
      </c>
      <c r="D107">
        <v>44393</v>
      </c>
      <c r="E107" t="str">
        <f>IF(F107="Largemouth Bass","Bas",IF(F107="Bluegill","Bgl",IF(F107="Prey","Pry",IF(F107="Pumpkinseed","Pum",IF(F107="Rosyside Dace","Dac",IF(F107="Swallowtail Shiner","Swa",IF(F107="Blacknose Dace","Dac",IF(F107=" Swamp Darter","Dar",IF(F107="Longnose Dace","Dac",IF(F107="Margined Madtom","Mad",IF(F107="Fallfish","Fal",IF(F107="Tessellated Darter","Dar",IF(F107="Sediment","Sed",IF(F107="Swamp Darter","Dar",IF(F107="Eastern Mud Minnow","Min",IF(F107="Creek Chubsucker","Chu",IF(F107="Banded Killifish","Kil","Water")))))))))))))))))</f>
        <v>Pum</v>
      </c>
      <c r="F107" t="s">
        <v>86</v>
      </c>
      <c r="G107" s="25" t="s">
        <v>408</v>
      </c>
      <c r="H107" t="s">
        <v>256</v>
      </c>
      <c r="I107" t="str">
        <f>IF(F107 = "Water", "ng/L", IF(F107 = "Sediment", "ng/g", "ng/g"))</f>
        <v>ng/g</v>
      </c>
      <c r="J107">
        <v>10</v>
      </c>
      <c r="K107">
        <v>15.22</v>
      </c>
      <c r="L107">
        <f>0.5*M107</f>
        <v>1.54375E-2</v>
      </c>
      <c r="M107">
        <f>0.5*O107</f>
        <v>3.0875E-2</v>
      </c>
      <c r="N107">
        <f>0.5*O107</f>
        <v>3.0875E-2</v>
      </c>
      <c r="O107">
        <f>0.5*P107</f>
        <v>6.1749999999999999E-2</v>
      </c>
      <c r="P107">
        <f>0.5*Q107</f>
        <v>0.1235</v>
      </c>
      <c r="Q107">
        <f>0.5*S107</f>
        <v>0.247</v>
      </c>
      <c r="R107">
        <v>5.91</v>
      </c>
      <c r="S107">
        <v>0.49399999999999999</v>
      </c>
      <c r="T107">
        <v>1.35</v>
      </c>
      <c r="U107">
        <f>0.5*AO107</f>
        <v>0</v>
      </c>
      <c r="V107">
        <v>484</v>
      </c>
      <c r="W107">
        <v>3.6</v>
      </c>
      <c r="X107" s="55">
        <v>0</v>
      </c>
      <c r="Y107" s="25" t="s">
        <v>408</v>
      </c>
      <c r="Z107" s="25" t="s">
        <v>408</v>
      </c>
      <c r="AA107" s="25" t="s">
        <v>408</v>
      </c>
      <c r="AB107" s="25" t="s">
        <v>408</v>
      </c>
      <c r="AC107" s="25" t="s">
        <v>408</v>
      </c>
      <c r="AD107" s="25" t="s">
        <v>408</v>
      </c>
    </row>
    <row r="108" spans="1:30" x14ac:dyDescent="0.2">
      <c r="A108" t="s">
        <v>83</v>
      </c>
      <c r="B108" t="s">
        <v>259</v>
      </c>
      <c r="C108" t="s">
        <v>228</v>
      </c>
      <c r="D108">
        <v>44393</v>
      </c>
      <c r="E108" t="str">
        <f>IF(F108="Largemouth Bass","Bas",IF(F108="Bluegill","Bgl",IF(F108="Prey","Pry",IF(F108="Pumpkinseed","Pum",IF(F108="Rosyside Dace","Dac",IF(F108="Swallowtail Shiner","Swa",IF(F108="Blacknose Dace","Dac",IF(F108=" Swamp Darter","Dar",IF(F108="Longnose Dace","Dac",IF(F108="Margined Madtom","Mad",IF(F108="Fallfish","Fal",IF(F108="Tessellated Darter","Dar",IF(F108="Sediment","Sed",IF(F108="Swamp Darter","Dar",IF(F108="Eastern Mud Minnow","Min",IF(F108="Creek Chubsucker","Chu",IF(F108="Banded Killifish","Kil","Water")))))))))))))))))</f>
        <v>Pum</v>
      </c>
      <c r="F108" t="s">
        <v>86</v>
      </c>
      <c r="G108" s="25" t="s">
        <v>408</v>
      </c>
      <c r="H108" t="s">
        <v>256</v>
      </c>
      <c r="I108" t="str">
        <f>IF(F108 = "Water", "ng/L", IF(F108 = "Sediment", "ng/g", "ng/g"))</f>
        <v>ng/g</v>
      </c>
      <c r="J108">
        <v>9</v>
      </c>
      <c r="K108">
        <v>13.2</v>
      </c>
      <c r="L108">
        <f>0.5*M108</f>
        <v>3.175E-2</v>
      </c>
      <c r="M108">
        <f>0.5*O108</f>
        <v>6.3500000000000001E-2</v>
      </c>
      <c r="N108">
        <f>0.5*O108</f>
        <v>6.3500000000000001E-2</v>
      </c>
      <c r="O108">
        <f>0.5*Q108</f>
        <v>0.127</v>
      </c>
      <c r="P108">
        <f>0.5*Q108</f>
        <v>0.127</v>
      </c>
      <c r="Q108">
        <f>0.5*S108</f>
        <v>0.254</v>
      </c>
      <c r="R108">
        <v>5.99</v>
      </c>
      <c r="S108">
        <v>0.50800000000000001</v>
      </c>
      <c r="T108">
        <v>1.79</v>
      </c>
      <c r="U108">
        <f>0.5*AO108</f>
        <v>0</v>
      </c>
      <c r="V108">
        <v>553</v>
      </c>
      <c r="W108">
        <v>2.79</v>
      </c>
      <c r="X108" s="55">
        <v>0</v>
      </c>
      <c r="Y108" s="25" t="s">
        <v>408</v>
      </c>
      <c r="Z108" s="25" t="s">
        <v>408</v>
      </c>
      <c r="AA108" s="25" t="s">
        <v>408</v>
      </c>
      <c r="AB108" s="25" t="s">
        <v>408</v>
      </c>
      <c r="AC108" s="25" t="s">
        <v>408</v>
      </c>
      <c r="AD108" s="25" t="s">
        <v>408</v>
      </c>
    </row>
    <row r="109" spans="1:30" x14ac:dyDescent="0.2">
      <c r="A109" t="s">
        <v>83</v>
      </c>
      <c r="B109" t="s">
        <v>259</v>
      </c>
      <c r="C109" t="s">
        <v>229</v>
      </c>
      <c r="D109">
        <v>44393</v>
      </c>
      <c r="E109" t="str">
        <f>IF(F109="Largemouth Bass","Bas",IF(F109="Bluegill","Bgl",IF(F109="Prey","Pry",IF(F109="Pumpkinseed","Pum",IF(F109="Rosyside Dace","Dac",IF(F109="Swallowtail Shiner","Swa",IF(F109="Blacknose Dace","Dac",IF(F109=" Swamp Darter","Dar",IF(F109="Longnose Dace","Dac",IF(F109="Margined Madtom","Mad",IF(F109="Fallfish","Fal",IF(F109="Tessellated Darter","Dar",IF(F109="Sediment","Sed",IF(F109="Swamp Darter","Dar",IF(F109="Eastern Mud Minnow","Min",IF(F109="Creek Chubsucker","Chu",IF(F109="Banded Killifish","Kil","Water")))))))))))))))))</f>
        <v>Pum</v>
      </c>
      <c r="F109" t="s">
        <v>86</v>
      </c>
      <c r="G109" s="25" t="s">
        <v>408</v>
      </c>
      <c r="H109" t="s">
        <v>256</v>
      </c>
      <c r="I109" t="str">
        <f>IF(F109 = "Water", "ng/L", IF(F109 = "Sediment", "ng/g", "ng/g"))</f>
        <v>ng/g</v>
      </c>
      <c r="J109">
        <v>9.5</v>
      </c>
      <c r="K109">
        <v>13.51</v>
      </c>
      <c r="L109">
        <f>0.5*M109</f>
        <v>1.5625E-2</v>
      </c>
      <c r="M109">
        <f>0.5*N109</f>
        <v>3.125E-2</v>
      </c>
      <c r="N109">
        <f>0.5*O109</f>
        <v>6.25E-2</v>
      </c>
      <c r="O109">
        <f>0.5*P109</f>
        <v>0.125</v>
      </c>
      <c r="P109">
        <v>0.25</v>
      </c>
      <c r="Q109">
        <f>0.5*R109</f>
        <v>11.65</v>
      </c>
      <c r="R109">
        <v>23.3</v>
      </c>
      <c r="S109">
        <v>0.89400000000000002</v>
      </c>
      <c r="T109">
        <v>3.07</v>
      </c>
      <c r="U109">
        <v>0.45900000000000002</v>
      </c>
      <c r="V109">
        <v>528</v>
      </c>
      <c r="W109">
        <v>3.35</v>
      </c>
      <c r="X109" s="55">
        <v>0</v>
      </c>
      <c r="Y109" s="25" t="s">
        <v>408</v>
      </c>
      <c r="Z109" s="25" t="s">
        <v>408</v>
      </c>
      <c r="AA109" s="25" t="s">
        <v>408</v>
      </c>
      <c r="AB109" s="25" t="s">
        <v>408</v>
      </c>
      <c r="AC109" s="25" t="s">
        <v>408</v>
      </c>
      <c r="AD109" s="25" t="s">
        <v>408</v>
      </c>
    </row>
    <row r="110" spans="1:30" x14ac:dyDescent="0.2">
      <c r="A110" t="s">
        <v>83</v>
      </c>
      <c r="B110" t="s">
        <v>259</v>
      </c>
      <c r="C110" t="s">
        <v>230</v>
      </c>
      <c r="D110">
        <v>44393</v>
      </c>
      <c r="E110" t="str">
        <f>IF(F110="Largemouth Bass","Bas",IF(F110="Bluegill","Bgl",IF(F110="Prey","Pry",IF(F110="Pumpkinseed","Pum",IF(F110="Rosyside Dace","Dac",IF(F110="Swallowtail Shiner","Swa",IF(F110="Blacknose Dace","Dac",IF(F110=" Swamp Darter","Dar",IF(F110="Longnose Dace","Dac",IF(F110="Margined Madtom","Mad",IF(F110="Fallfish","Fal",IF(F110="Tessellated Darter","Dar",IF(F110="Sediment","Sed",IF(F110="Swamp Darter","Dar",IF(F110="Eastern Mud Minnow","Min",IF(F110="Creek Chubsucker","Chu",IF(F110="Banded Killifish","Kil","Water")))))))))))))))))</f>
        <v>Pum</v>
      </c>
      <c r="F110" t="s">
        <v>86</v>
      </c>
      <c r="G110" s="25" t="s">
        <v>408</v>
      </c>
      <c r="H110" t="s">
        <v>256</v>
      </c>
      <c r="I110" t="str">
        <f>IF(F110 = "Water", "ng/L", IF(F110 = "Sediment", "ng/g", "ng/g"))</f>
        <v>ng/g</v>
      </c>
      <c r="J110">
        <v>9</v>
      </c>
      <c r="K110">
        <v>11.46</v>
      </c>
      <c r="L110">
        <f>0.5*M110</f>
        <v>2.8375000000000001E-2</v>
      </c>
      <c r="M110">
        <f>0.5*O110</f>
        <v>5.6750000000000002E-2</v>
      </c>
      <c r="N110">
        <f>0.5*O110</f>
        <v>5.6750000000000002E-2</v>
      </c>
      <c r="O110">
        <f>0.5*P110</f>
        <v>0.1135</v>
      </c>
      <c r="P110">
        <v>0.22700000000000001</v>
      </c>
      <c r="Q110">
        <f>0.5*R110</f>
        <v>11.7</v>
      </c>
      <c r="R110">
        <v>23.4</v>
      </c>
      <c r="S110">
        <v>2.2000000000000002</v>
      </c>
      <c r="T110">
        <v>2.82</v>
      </c>
      <c r="U110">
        <v>1.22</v>
      </c>
      <c r="V110">
        <v>368</v>
      </c>
      <c r="W110">
        <v>3.75</v>
      </c>
      <c r="X110" s="55">
        <v>0</v>
      </c>
      <c r="Y110" s="25" t="s">
        <v>408</v>
      </c>
      <c r="Z110" s="25" t="s">
        <v>408</v>
      </c>
      <c r="AA110" s="25" t="s">
        <v>408</v>
      </c>
      <c r="AB110" s="25" t="s">
        <v>408</v>
      </c>
      <c r="AC110" s="25" t="s">
        <v>408</v>
      </c>
      <c r="AD110" s="25" t="s">
        <v>408</v>
      </c>
    </row>
    <row r="111" spans="1:30" x14ac:dyDescent="0.2">
      <c r="A111" t="s">
        <v>83</v>
      </c>
      <c r="B111" t="s">
        <v>259</v>
      </c>
      <c r="C111" t="s">
        <v>231</v>
      </c>
      <c r="D111">
        <v>44393</v>
      </c>
      <c r="E111" t="str">
        <f>IF(F111="Largemouth Bass","Bas",IF(F111="Bluegill","Bgl",IF(F111="Prey","Pry",IF(F111="Pumpkinseed","Pum",IF(F111="Rosyside Dace","Dac",IF(F111="Swallowtail Shiner","Swa",IF(F111="Blacknose Dace","Dac",IF(F111=" Swamp Darter","Dar",IF(F111="Longnose Dace","Dac",IF(F111="Margined Madtom","Mad",IF(F111="Fallfish","Fal",IF(F111="Tessellated Darter","Dar",IF(F111="Sediment","Sed",IF(F111="Swamp Darter","Dar",IF(F111="Eastern Mud Minnow","Min",IF(F111="Creek Chubsucker","Chu",IF(F111="Banded Killifish","Kil","Water")))))))))))))))))</f>
        <v>Pum</v>
      </c>
      <c r="F111" t="s">
        <v>86</v>
      </c>
      <c r="G111" s="25" t="s">
        <v>408</v>
      </c>
      <c r="H111" t="s">
        <v>256</v>
      </c>
      <c r="I111" t="str">
        <f>IF(F111 = "Water", "ng/L", IF(F111 = "Sediment", "ng/g", "ng/g"))</f>
        <v>ng/g</v>
      </c>
      <c r="J111">
        <v>9</v>
      </c>
      <c r="K111">
        <v>11.52</v>
      </c>
      <c r="L111">
        <f>0.5*M111</f>
        <v>0.2265625</v>
      </c>
      <c r="M111">
        <f>0.5*O111</f>
        <v>0.453125</v>
      </c>
      <c r="N111">
        <f>0.5*O111</f>
        <v>0.453125</v>
      </c>
      <c r="O111">
        <f>0.5*P111</f>
        <v>0.90625</v>
      </c>
      <c r="P111">
        <f>0.5*Q111</f>
        <v>1.8125</v>
      </c>
      <c r="Q111">
        <f>0.5*R111</f>
        <v>3.625</v>
      </c>
      <c r="R111">
        <v>7.25</v>
      </c>
      <c r="S111">
        <v>0.41299999999999998</v>
      </c>
      <c r="T111">
        <v>0.90100000000000002</v>
      </c>
      <c r="U111">
        <f>0.5*AP111</f>
        <v>0</v>
      </c>
      <c r="V111">
        <v>657</v>
      </c>
      <c r="W111">
        <v>3</v>
      </c>
      <c r="X111" s="55">
        <v>0</v>
      </c>
      <c r="Y111" s="25" t="s">
        <v>408</v>
      </c>
      <c r="Z111" s="25" t="s">
        <v>408</v>
      </c>
      <c r="AA111" s="25" t="s">
        <v>408</v>
      </c>
      <c r="AB111" s="25" t="s">
        <v>408</v>
      </c>
      <c r="AC111" s="25" t="s">
        <v>408</v>
      </c>
      <c r="AD111" s="25" t="s">
        <v>408</v>
      </c>
    </row>
    <row r="112" spans="1:30" x14ac:dyDescent="0.2">
      <c r="A112" t="s">
        <v>83</v>
      </c>
      <c r="B112" t="s">
        <v>259</v>
      </c>
      <c r="C112" t="s">
        <v>232</v>
      </c>
      <c r="D112">
        <v>44393</v>
      </c>
      <c r="E112" t="str">
        <f>IF(F112="Largemouth Bass","Bas",IF(F112="Bluegill","Bgl",IF(F112="Prey","Pry",IF(F112="Pumpkinseed","Pum",IF(F112="Rosyside Dace","Dac",IF(F112="Swallowtail Shiner","Swa",IF(F112="Blacknose Dace","Dac",IF(F112=" Swamp Darter","Dar",IF(F112="Longnose Dace","Dac",IF(F112="Margined Madtom","Mad",IF(F112="Fallfish","Fal",IF(F112="Tessellated Darter","Dar",IF(F112="Sediment","Sed",IF(F112="Swamp Darter","Dar",IF(F112="Eastern Mud Minnow","Min",IF(F112="Creek Chubsucker","Chu",IF(F112="Banded Killifish","Kil","Water")))))))))))))))))</f>
        <v>Pum</v>
      </c>
      <c r="F112" t="s">
        <v>86</v>
      </c>
      <c r="G112" s="25" t="s">
        <v>408</v>
      </c>
      <c r="H112" t="s">
        <v>256</v>
      </c>
      <c r="I112" t="str">
        <f>IF(F112 = "Water", "ng/L", IF(F112 = "Sediment", "ng/g", "ng/g"))</f>
        <v>ng/g</v>
      </c>
      <c r="J112">
        <v>8</v>
      </c>
      <c r="K112">
        <v>9.23</v>
      </c>
      <c r="L112">
        <f>0.5*M112</f>
        <v>0.1678125</v>
      </c>
      <c r="M112">
        <f>0.5*O112</f>
        <v>0.33562500000000001</v>
      </c>
      <c r="N112">
        <f>0.5*P112</f>
        <v>0.67125000000000001</v>
      </c>
      <c r="O112">
        <f>0.5*P112</f>
        <v>0.67125000000000001</v>
      </c>
      <c r="P112">
        <f>0.5*Q112</f>
        <v>1.3425</v>
      </c>
      <c r="Q112">
        <f>0.5*R112</f>
        <v>2.6850000000000001</v>
      </c>
      <c r="R112">
        <v>5.37</v>
      </c>
      <c r="S112">
        <v>0.38800000000000001</v>
      </c>
      <c r="T112">
        <v>1.03</v>
      </c>
      <c r="U112">
        <v>0.36299999999999999</v>
      </c>
      <c r="V112">
        <v>570</v>
      </c>
      <c r="W112">
        <v>4.2</v>
      </c>
      <c r="X112" s="55">
        <v>0</v>
      </c>
      <c r="Y112" s="25" t="s">
        <v>408</v>
      </c>
      <c r="Z112" s="25" t="s">
        <v>408</v>
      </c>
      <c r="AA112" s="25" t="s">
        <v>408</v>
      </c>
      <c r="AB112" s="25" t="s">
        <v>408</v>
      </c>
      <c r="AC112" s="25" t="s">
        <v>408</v>
      </c>
      <c r="AD112" s="25" t="s">
        <v>408</v>
      </c>
    </row>
    <row r="113" spans="1:30" x14ac:dyDescent="0.2">
      <c r="A113" t="s">
        <v>83</v>
      </c>
      <c r="B113" t="s">
        <v>283</v>
      </c>
      <c r="C113" t="s">
        <v>97</v>
      </c>
      <c r="D113">
        <v>44314</v>
      </c>
      <c r="E113" t="str">
        <f>IF(F113="Largemouth Bass","Bas",IF(F113="Bluegill","Bgl",IF(F113="Prey","Pry",IF(F113="Pumpkinseed","Pum",IF(F113="Rosyside Dace","Dac",IF(F113="Swallowtail Shiner","Swa",IF(F113="Blacknose Dace","Dac",IF(F113=" Swamp Darter","Dar",IF(F113="Longnose Dace","Dac",IF(F113="Margined Madtom","Mad",IF(F113="Fallfish","Fal",IF(F113="Tessellated Darter","Dar",IF(F113="Sediment","Sed",IF(F113="Swamp Darter","Dar",IF(F113="Eastern Mud Minnow","Min",IF(F113="Creek Chubsucker","Chu",IF(F113="Banded Killifish","Kil","Water")))))))))))))))))</f>
        <v>Dac</v>
      </c>
      <c r="F113" t="s">
        <v>98</v>
      </c>
      <c r="G113" s="25" t="s">
        <v>408</v>
      </c>
      <c r="H113" t="s">
        <v>256</v>
      </c>
      <c r="I113" t="str">
        <f>IF(F113 = "Water", "ng/L", IF(F113 = "Sediment", "ng/g", "ng/g"))</f>
        <v>ng/g</v>
      </c>
      <c r="J113">
        <v>5.25</v>
      </c>
      <c r="K113">
        <v>3.6</v>
      </c>
      <c r="L113">
        <v>2.6970655926352127E-2</v>
      </c>
      <c r="M113">
        <v>4.7639705309038764E-2</v>
      </c>
      <c r="N113">
        <v>0.15144095813167519</v>
      </c>
      <c r="O113">
        <v>3.638956822057951E-2</v>
      </c>
      <c r="P113">
        <v>0.34599999999999997</v>
      </c>
      <c r="Q113">
        <v>8.9003164556962014E-2</v>
      </c>
      <c r="R113">
        <v>41.1</v>
      </c>
      <c r="S113">
        <v>0.91</v>
      </c>
      <c r="T113">
        <v>3.11</v>
      </c>
      <c r="U113">
        <v>3.36</v>
      </c>
      <c r="V113">
        <v>1540</v>
      </c>
      <c r="W113">
        <v>8.33</v>
      </c>
      <c r="X113" s="55">
        <v>0</v>
      </c>
      <c r="Y113" s="25" t="s">
        <v>408</v>
      </c>
      <c r="Z113" s="25" t="s">
        <v>408</v>
      </c>
      <c r="AA113" s="25" t="s">
        <v>408</v>
      </c>
      <c r="AB113" s="25" t="s">
        <v>408</v>
      </c>
      <c r="AC113" s="25" t="s">
        <v>408</v>
      </c>
      <c r="AD113" s="25" t="s">
        <v>408</v>
      </c>
    </row>
    <row r="114" spans="1:30" x14ac:dyDescent="0.2">
      <c r="A114" t="s">
        <v>83</v>
      </c>
      <c r="B114" t="s">
        <v>283</v>
      </c>
      <c r="C114" t="s">
        <v>99</v>
      </c>
      <c r="D114">
        <v>44314</v>
      </c>
      <c r="E114" t="str">
        <f>IF(F114="Largemouth Bass","Bas",IF(F114="Bluegill","Bgl",IF(F114="Prey","Pry",IF(F114="Pumpkinseed","Pum",IF(F114="Rosyside Dace","Dac",IF(F114="Swallowtail Shiner","Swa",IF(F114="Blacknose Dace","Dac",IF(F114=" Swamp Darter","Dar",IF(F114="Longnose Dace","Dac",IF(F114="Margined Madtom","Mad",IF(F114="Fallfish","Fal",IF(F114="Tessellated Darter","Dar",IF(F114="Sediment","Sed",IF(F114="Swamp Darter","Dar",IF(F114="Eastern Mud Minnow","Min",IF(F114="Creek Chubsucker","Chu",IF(F114="Banded Killifish","Kil","Water")))))))))))))))))</f>
        <v>Dac</v>
      </c>
      <c r="F114" t="s">
        <v>98</v>
      </c>
      <c r="G114" s="25" t="s">
        <v>408</v>
      </c>
      <c r="H114" t="s">
        <v>256</v>
      </c>
      <c r="I114" t="str">
        <f>IF(F114 = "Water", "ng/L", IF(F114 = "Sediment", "ng/g", "ng/g"))</f>
        <v>ng/g</v>
      </c>
      <c r="J114">
        <v>7.5</v>
      </c>
      <c r="K114">
        <v>5.45</v>
      </c>
      <c r="L114">
        <v>2.7537083272139815E-2</v>
      </c>
      <c r="M114">
        <v>4.8640216082895801E-2</v>
      </c>
      <c r="N114">
        <v>4.6854988759592077E-2</v>
      </c>
      <c r="O114">
        <v>3.715380794088248E-2</v>
      </c>
      <c r="P114">
        <v>0.53900000000000003</v>
      </c>
      <c r="Q114">
        <v>2.7537083272139815E-2</v>
      </c>
      <c r="R114">
        <v>45</v>
      </c>
      <c r="S114">
        <v>0.95899999999999996</v>
      </c>
      <c r="T114">
        <v>11.9</v>
      </c>
      <c r="U114">
        <v>2.82</v>
      </c>
      <c r="V114">
        <v>1550</v>
      </c>
      <c r="W114">
        <v>6.63</v>
      </c>
      <c r="X114" s="55">
        <v>0</v>
      </c>
      <c r="Y114" s="25" t="s">
        <v>408</v>
      </c>
      <c r="Z114" s="25" t="s">
        <v>408</v>
      </c>
      <c r="AA114" s="25" t="s">
        <v>408</v>
      </c>
      <c r="AB114" s="25" t="s">
        <v>408</v>
      </c>
      <c r="AC114" s="25" t="s">
        <v>408</v>
      </c>
      <c r="AD114" s="25" t="s">
        <v>408</v>
      </c>
    </row>
    <row r="115" spans="1:30" x14ac:dyDescent="0.2">
      <c r="A115" t="s">
        <v>83</v>
      </c>
      <c r="B115" t="s">
        <v>283</v>
      </c>
      <c r="C115" t="s">
        <v>100</v>
      </c>
      <c r="D115">
        <v>44314</v>
      </c>
      <c r="E115" t="str">
        <f>IF(F115="Largemouth Bass","Bas",IF(F115="Bluegill","Bgl",IF(F115="Prey","Pry",IF(F115="Pumpkinseed","Pum",IF(F115="Rosyside Dace","Dac",IF(F115="Swallowtail Shiner","Swa",IF(F115="Blacknose Dace","Dac",IF(F115=" Swamp Darter","Dar",IF(F115="Longnose Dace","Dac",IF(F115="Margined Madtom","Mad",IF(F115="Fallfish","Fal",IF(F115="Tessellated Darter","Dar",IF(F115="Sediment","Sed",IF(F115="Swamp Darter","Dar",IF(F115="Eastern Mud Minnow","Min",IF(F115="Creek Chubsucker","Chu",IF(F115="Banded Killifish","Kil","Water")))))))))))))))))</f>
        <v>Dac</v>
      </c>
      <c r="F115" t="s">
        <v>98</v>
      </c>
      <c r="G115" s="25" t="s">
        <v>408</v>
      </c>
      <c r="H115" t="s">
        <v>256</v>
      </c>
      <c r="I115" t="str">
        <f>IF(F115 = "Water", "ng/L", IF(F115 = "Sediment", "ng/g", "ng/g"))</f>
        <v>ng/g</v>
      </c>
      <c r="J115">
        <v>8</v>
      </c>
      <c r="K115">
        <v>8.15</v>
      </c>
      <c r="L115">
        <v>2.7393257606194526E-2</v>
      </c>
      <c r="M115">
        <v>4.8386169152772197E-2</v>
      </c>
      <c r="N115">
        <v>0.15381387792562271</v>
      </c>
      <c r="O115">
        <v>3.6959754303585779E-2</v>
      </c>
      <c r="P115">
        <v>0.51100000000000001</v>
      </c>
      <c r="Q115">
        <v>9.0397750100441931E-2</v>
      </c>
      <c r="R115">
        <v>45.8</v>
      </c>
      <c r="S115">
        <v>0.68600000000000005</v>
      </c>
      <c r="T115">
        <v>3.31</v>
      </c>
      <c r="U115">
        <v>0.98699999999999999</v>
      </c>
      <c r="V115">
        <v>1120</v>
      </c>
      <c r="W115">
        <v>4.8499999999999996</v>
      </c>
      <c r="X115" s="55">
        <v>0</v>
      </c>
      <c r="Y115" s="25" t="s">
        <v>408</v>
      </c>
      <c r="Z115" s="25" t="s">
        <v>408</v>
      </c>
      <c r="AA115" s="25" t="s">
        <v>408</v>
      </c>
      <c r="AB115" s="25" t="s">
        <v>408</v>
      </c>
      <c r="AC115" s="25" t="s">
        <v>408</v>
      </c>
      <c r="AD115" s="25" t="s">
        <v>408</v>
      </c>
    </row>
    <row r="116" spans="1:30" x14ac:dyDescent="0.2">
      <c r="A116" t="s">
        <v>83</v>
      </c>
      <c r="B116" t="s">
        <v>283</v>
      </c>
      <c r="C116" t="s">
        <v>101</v>
      </c>
      <c r="D116">
        <v>44314</v>
      </c>
      <c r="E116" t="str">
        <f>IF(F116="Largemouth Bass","Bas",IF(F116="Bluegill","Bgl",IF(F116="Prey","Pry",IF(F116="Pumpkinseed","Pum",IF(F116="Rosyside Dace","Dac",IF(F116="Swallowtail Shiner","Swa",IF(F116="Blacknose Dace","Dac",IF(F116=" Swamp Darter","Dar",IF(F116="Longnose Dace","Dac",IF(F116="Margined Madtom","Mad",IF(F116="Fallfish","Fal",IF(F116="Tessellated Darter","Dar",IF(F116="Sediment","Sed",IF(F116="Swamp Darter","Dar",IF(F116="Eastern Mud Minnow","Min",IF(F116="Creek Chubsucker","Chu",IF(F116="Banded Killifish","Kil","Water")))))))))))))))))</f>
        <v>Dac</v>
      </c>
      <c r="F116" t="s">
        <v>98</v>
      </c>
      <c r="G116" s="25" t="s">
        <v>408</v>
      </c>
      <c r="H116" t="s">
        <v>256</v>
      </c>
      <c r="I116" t="str">
        <f>IF(F116 = "Water", "ng/L", IF(F116 = "Sediment", "ng/g", "ng/g"))</f>
        <v>ng/g</v>
      </c>
      <c r="J116">
        <v>7.5</v>
      </c>
      <c r="K116">
        <v>6.8</v>
      </c>
      <c r="L116">
        <v>2.9038253058695989E-2</v>
      </c>
      <c r="M116">
        <v>5.1291812189629478E-2</v>
      </c>
      <c r="N116">
        <v>4.9409264126384148E-2</v>
      </c>
      <c r="O116">
        <v>3.9179228475990209E-2</v>
      </c>
      <c r="P116">
        <v>0.40100000000000002</v>
      </c>
      <c r="Q116">
        <v>9.5826235093696754E-2</v>
      </c>
      <c r="R116">
        <v>40.4</v>
      </c>
      <c r="S116">
        <v>0.61499999999999999</v>
      </c>
      <c r="T116">
        <v>3.01</v>
      </c>
      <c r="U116">
        <v>0.86</v>
      </c>
      <c r="V116">
        <v>1050</v>
      </c>
      <c r="W116">
        <v>4.62</v>
      </c>
      <c r="X116" s="55">
        <v>0</v>
      </c>
      <c r="Y116" s="25" t="s">
        <v>408</v>
      </c>
      <c r="Z116" s="25" t="s">
        <v>408</v>
      </c>
      <c r="AA116" s="25" t="s">
        <v>408</v>
      </c>
      <c r="AB116" s="25" t="s">
        <v>408</v>
      </c>
      <c r="AC116" s="25" t="s">
        <v>408</v>
      </c>
      <c r="AD116" s="25" t="s">
        <v>408</v>
      </c>
    </row>
    <row r="117" spans="1:30" x14ac:dyDescent="0.2">
      <c r="A117" t="s">
        <v>83</v>
      </c>
      <c r="B117" t="s">
        <v>283</v>
      </c>
      <c r="C117" t="s">
        <v>102</v>
      </c>
      <c r="D117">
        <v>44314</v>
      </c>
      <c r="E117" t="str">
        <f>IF(F117="Largemouth Bass","Bas",IF(F117="Bluegill","Bgl",IF(F117="Prey","Pry",IF(F117="Pumpkinseed","Pum",IF(F117="Rosyside Dace","Dac",IF(F117="Swallowtail Shiner","Swa",IF(F117="Blacknose Dace","Dac",IF(F117=" Swamp Darter","Dar",IF(F117="Longnose Dace","Dac",IF(F117="Margined Madtom","Mad",IF(F117="Fallfish","Fal",IF(F117="Tessellated Darter","Dar",IF(F117="Sediment","Sed",IF(F117="Swamp Darter","Dar",IF(F117="Eastern Mud Minnow","Min",IF(F117="Creek Chubsucker","Chu",IF(F117="Banded Killifish","Kil","Water")))))))))))))))))</f>
        <v>Dac</v>
      </c>
      <c r="F117" t="s">
        <v>98</v>
      </c>
      <c r="G117" s="25" t="s">
        <v>408</v>
      </c>
      <c r="H117" t="s">
        <v>256</v>
      </c>
      <c r="I117" t="str">
        <f>IF(F117 = "Water", "ng/L", IF(F117 = "Sediment", "ng/g", "ng/g"))</f>
        <v>ng/g</v>
      </c>
      <c r="J117">
        <v>7.5</v>
      </c>
      <c r="K117">
        <v>6.15</v>
      </c>
      <c r="L117">
        <v>2.8156852439321981E-2</v>
      </c>
      <c r="M117">
        <v>4.9734947355461495E-2</v>
      </c>
      <c r="N117">
        <v>0.15810148344285566</v>
      </c>
      <c r="O117">
        <v>3.7990017948224243E-2</v>
      </c>
      <c r="P117">
        <v>0.57499999999999996</v>
      </c>
      <c r="Q117">
        <v>2.8156852439321981E-2</v>
      </c>
      <c r="R117">
        <v>80.099999999999994</v>
      </c>
      <c r="S117">
        <v>0.94299999999999995</v>
      </c>
      <c r="T117">
        <v>18.100000000000001</v>
      </c>
      <c r="U117">
        <v>7.36</v>
      </c>
      <c r="V117">
        <v>4420</v>
      </c>
      <c r="W117">
        <v>32</v>
      </c>
      <c r="X117" s="55">
        <v>0</v>
      </c>
      <c r="Y117" s="25" t="s">
        <v>408</v>
      </c>
      <c r="Z117" s="25" t="s">
        <v>408</v>
      </c>
      <c r="AA117" s="25" t="s">
        <v>408</v>
      </c>
      <c r="AB117" s="25" t="s">
        <v>408</v>
      </c>
      <c r="AC117" s="25" t="s">
        <v>408</v>
      </c>
      <c r="AD117" s="25" t="s">
        <v>408</v>
      </c>
    </row>
    <row r="118" spans="1:30" x14ac:dyDescent="0.2">
      <c r="A118" t="s">
        <v>83</v>
      </c>
      <c r="B118" t="s">
        <v>283</v>
      </c>
      <c r="C118" t="s">
        <v>103</v>
      </c>
      <c r="D118">
        <v>44314</v>
      </c>
      <c r="E118" t="str">
        <f>IF(F118="Largemouth Bass","Bas",IF(F118="Bluegill","Bgl",IF(F118="Prey","Pry",IF(F118="Pumpkinseed","Pum",IF(F118="Rosyside Dace","Dac",IF(F118="Swallowtail Shiner","Swa",IF(F118="Blacknose Dace","Dac",IF(F118=" Swamp Darter","Dar",IF(F118="Longnose Dace","Dac",IF(F118="Margined Madtom","Mad",IF(F118="Fallfish","Fal",IF(F118="Tessellated Darter","Dar",IF(F118="Sediment","Sed",IF(F118="Swamp Darter","Dar",IF(F118="Eastern Mud Minnow","Min",IF(F118="Creek Chubsucker","Chu",IF(F118="Banded Killifish","Kil","Water")))))))))))))))))</f>
        <v>Dac</v>
      </c>
      <c r="F118" t="s">
        <v>98</v>
      </c>
      <c r="G118" s="25" t="s">
        <v>408</v>
      </c>
      <c r="H118" t="s">
        <v>256</v>
      </c>
      <c r="I118" t="str">
        <f>IF(F118 = "Water", "ng/L", IF(F118 = "Sediment", "ng/g", "ng/g"))</f>
        <v>ng/g</v>
      </c>
      <c r="J118">
        <v>8</v>
      </c>
      <c r="K118">
        <v>5.7</v>
      </c>
      <c r="L118">
        <v>2.9445829489016705E-2</v>
      </c>
      <c r="M118">
        <v>5.2011736135283961E-2</v>
      </c>
      <c r="N118">
        <v>0.16533912423099761</v>
      </c>
      <c r="O118">
        <v>0.379</v>
      </c>
      <c r="P118">
        <v>0.442</v>
      </c>
      <c r="Q118">
        <v>9.7171237313755127E-2</v>
      </c>
      <c r="R118">
        <v>16.7</v>
      </c>
      <c r="S118">
        <v>2.21</v>
      </c>
      <c r="T118">
        <v>7.39</v>
      </c>
      <c r="U118">
        <v>6.46</v>
      </c>
      <c r="V118">
        <v>1750</v>
      </c>
      <c r="W118">
        <v>11.4</v>
      </c>
      <c r="X118" s="55">
        <v>0</v>
      </c>
      <c r="Y118" s="25" t="s">
        <v>408</v>
      </c>
      <c r="Z118" s="25" t="s">
        <v>408</v>
      </c>
      <c r="AA118" s="25" t="s">
        <v>408</v>
      </c>
      <c r="AB118" s="25" t="s">
        <v>408</v>
      </c>
      <c r="AC118" s="25" t="s">
        <v>408</v>
      </c>
      <c r="AD118" s="25" t="s">
        <v>408</v>
      </c>
    </row>
    <row r="119" spans="1:30" x14ac:dyDescent="0.2">
      <c r="A119" t="s">
        <v>83</v>
      </c>
      <c r="B119" t="s">
        <v>283</v>
      </c>
      <c r="C119" t="s">
        <v>104</v>
      </c>
      <c r="D119">
        <v>44314</v>
      </c>
      <c r="E119" t="str">
        <f>IF(F119="Largemouth Bass","Bas",IF(F119="Bluegill","Bgl",IF(F119="Prey","Pry",IF(F119="Pumpkinseed","Pum",IF(F119="Rosyside Dace","Dac",IF(F119="Swallowtail Shiner","Swa",IF(F119="Blacknose Dace","Dac",IF(F119=" Swamp Darter","Dar",IF(F119="Longnose Dace","Dac",IF(F119="Margined Madtom","Mad",IF(F119="Fallfish","Fal",IF(F119="Tessellated Darter","Dar",IF(F119="Sediment","Sed",IF(F119="Swamp Darter","Dar",IF(F119="Eastern Mud Minnow","Min",IF(F119="Creek Chubsucker","Chu",IF(F119="Banded Killifish","Kil","Water")))))))))))))))))</f>
        <v>Dac</v>
      </c>
      <c r="F119" t="s">
        <v>98</v>
      </c>
      <c r="G119" s="25" t="s">
        <v>408</v>
      </c>
      <c r="H119" t="s">
        <v>256</v>
      </c>
      <c r="I119" t="str">
        <f>IF(F119 = "Water", "ng/L", IF(F119 = "Sediment", "ng/g", "ng/g"))</f>
        <v>ng/g</v>
      </c>
      <c r="J119">
        <v>7.5</v>
      </c>
      <c r="K119">
        <v>5.2</v>
      </c>
      <c r="L119">
        <v>2.7464982147761604E-2</v>
      </c>
      <c r="M119">
        <v>4.8512860028700908E-2</v>
      </c>
      <c r="N119">
        <v>4.6732307016616313E-2</v>
      </c>
      <c r="O119">
        <v>3.7056527074169184E-2</v>
      </c>
      <c r="P119">
        <v>0.25800000000000001</v>
      </c>
      <c r="Q119">
        <v>2.7464982147761604E-2</v>
      </c>
      <c r="R119">
        <v>38</v>
      </c>
      <c r="S119">
        <v>1.47</v>
      </c>
      <c r="T119">
        <v>9.9600000000000009</v>
      </c>
      <c r="U119">
        <v>2.96</v>
      </c>
      <c r="V119">
        <v>1260</v>
      </c>
      <c r="W119">
        <v>7.61</v>
      </c>
      <c r="X119" s="55">
        <v>0</v>
      </c>
      <c r="Y119" s="25" t="s">
        <v>408</v>
      </c>
      <c r="Z119" s="25" t="s">
        <v>408</v>
      </c>
      <c r="AA119" s="25" t="s">
        <v>408</v>
      </c>
      <c r="AB119" s="25" t="s">
        <v>408</v>
      </c>
      <c r="AC119" s="25" t="s">
        <v>408</v>
      </c>
      <c r="AD119" s="25" t="s">
        <v>408</v>
      </c>
    </row>
    <row r="120" spans="1:30" x14ac:dyDescent="0.2">
      <c r="A120" t="s">
        <v>83</v>
      </c>
      <c r="B120" t="s">
        <v>283</v>
      </c>
      <c r="C120" t="s">
        <v>166</v>
      </c>
      <c r="D120">
        <v>44314</v>
      </c>
      <c r="E120" t="str">
        <f>IF(F120="Largemouth Bass","Bas",IF(F120="Bluegill","Bgl",IF(F120="Prey","Pry",IF(F120="Pumpkinseed","Pum",IF(F120="Rosyside Dace","Dac",IF(F120="Swallowtail Shiner","Swa",IF(F120="Blacknose Dace","Dac",IF(F120=" Swamp Darter","Dar",IF(F120="Longnose Dace","Dac",IF(F120="Margined Madtom","Mad",IF(F120="Fallfish","Fal",IF(F120="Tessellated Darter","Dar",IF(F120="Sediment","Sed",IF(F120="Swamp Darter","Dar",IF(F120="Eastern Mud Minnow","Min",IF(F120="Creek Chubsucker","Chu",IF(F120="Banded Killifish","Kil","Water")))))))))))))))))</f>
        <v>Dac</v>
      </c>
      <c r="F120" t="s">
        <v>98</v>
      </c>
      <c r="G120" s="25" t="s">
        <v>408</v>
      </c>
      <c r="H120" t="s">
        <v>256</v>
      </c>
      <c r="I120" t="str">
        <f>IF(F120 = "Water", "ng/L", IF(F120 = "Sediment", "ng/g", "ng/g"))</f>
        <v>ng/g</v>
      </c>
      <c r="J120">
        <v>11</v>
      </c>
      <c r="K120">
        <v>13.86</v>
      </c>
      <c r="L120">
        <v>0.2455</v>
      </c>
      <c r="M120">
        <v>5.2499999999999998E-2</v>
      </c>
      <c r="N120">
        <v>0.41099999999999998</v>
      </c>
      <c r="O120">
        <v>4.0149999999999998E-2</v>
      </c>
      <c r="P120">
        <v>2.34</v>
      </c>
      <c r="Q120">
        <v>2.9850000000000002E-2</v>
      </c>
      <c r="R120">
        <v>91.5</v>
      </c>
      <c r="S120">
        <v>6.35</v>
      </c>
      <c r="T120">
        <v>15.6</v>
      </c>
      <c r="U120">
        <v>4.1500000000000004</v>
      </c>
      <c r="V120">
        <v>1950</v>
      </c>
      <c r="W120">
        <v>10.4</v>
      </c>
      <c r="X120" s="55">
        <v>0</v>
      </c>
      <c r="Y120" s="25" t="s">
        <v>408</v>
      </c>
      <c r="Z120" s="25" t="s">
        <v>408</v>
      </c>
      <c r="AA120" s="25" t="s">
        <v>408</v>
      </c>
      <c r="AB120" s="25" t="s">
        <v>408</v>
      </c>
      <c r="AC120" s="25" t="s">
        <v>408</v>
      </c>
      <c r="AD120" s="25" t="s">
        <v>408</v>
      </c>
    </row>
    <row r="121" spans="1:30" x14ac:dyDescent="0.2">
      <c r="A121" t="s">
        <v>83</v>
      </c>
      <c r="B121" t="s">
        <v>259</v>
      </c>
      <c r="C121" t="s">
        <v>207</v>
      </c>
      <c r="D121">
        <v>44393</v>
      </c>
      <c r="E121" t="str">
        <f>IF(F121="Largemouth Bass","Bas",IF(F121="Bluegill","Bgl",IF(F121="Prey","Pry",IF(F121="Pumpkinseed","Pum",IF(F121="Rosyside Dace","Dac",IF(F121="Swallowtail Shiner","Swa",IF(F121="Blacknose Dace","Dac",IF(F121=" Swamp Darter","Dar",IF(F121="Longnose Dace","Dac",IF(F121="Margined Madtom","Mad",IF(F121="Fallfish","Fal",IF(F121="Tessellated Darter","Dar",IF(F121="Sediment","Sed",IF(F121="Swamp Darter","Dar",IF(F121="Eastern Mud Minnow","Min",IF(F121="Creek Chubsucker","Chu",IF(F121="Banded Killifish","Kil","Water")))))))))))))))))</f>
        <v>Dac</v>
      </c>
      <c r="F121" t="s">
        <v>98</v>
      </c>
      <c r="G121" s="25" t="s">
        <v>408</v>
      </c>
      <c r="H121" t="s">
        <v>256</v>
      </c>
      <c r="I121" t="str">
        <f>IF(F121 = "Water", "ng/L", IF(F121 = "Sediment", "ng/g", "ng/g"))</f>
        <v>ng/g</v>
      </c>
      <c r="J121">
        <v>12</v>
      </c>
      <c r="K121">
        <v>23.18</v>
      </c>
      <c r="L121">
        <v>0.2465</v>
      </c>
      <c r="M121">
        <v>8.6999999999999994E-2</v>
      </c>
      <c r="N121">
        <v>0.2465</v>
      </c>
      <c r="O121">
        <v>0.13300000000000001</v>
      </c>
      <c r="P121">
        <v>0.96799999999999997</v>
      </c>
      <c r="Q121">
        <v>0.2465</v>
      </c>
      <c r="R121">
        <v>72.7</v>
      </c>
      <c r="S121">
        <v>1.76</v>
      </c>
      <c r="T121">
        <v>7.03</v>
      </c>
      <c r="U121">
        <v>0.1235</v>
      </c>
      <c r="V121">
        <v>623</v>
      </c>
      <c r="W121">
        <v>5.53</v>
      </c>
      <c r="X121" s="55">
        <v>0</v>
      </c>
      <c r="Y121" s="25" t="s">
        <v>408</v>
      </c>
      <c r="Z121" s="25" t="s">
        <v>408</v>
      </c>
      <c r="AA121" s="25" t="s">
        <v>408</v>
      </c>
      <c r="AB121" s="25" t="s">
        <v>408</v>
      </c>
      <c r="AC121" s="25" t="s">
        <v>408</v>
      </c>
      <c r="AD121" s="25" t="s">
        <v>408</v>
      </c>
    </row>
    <row r="122" spans="1:30" x14ac:dyDescent="0.2">
      <c r="A122" t="s">
        <v>83</v>
      </c>
      <c r="B122" t="s">
        <v>259</v>
      </c>
      <c r="C122" t="s">
        <v>208</v>
      </c>
      <c r="D122">
        <v>44393</v>
      </c>
      <c r="E122" t="str">
        <f>IF(F122="Largemouth Bass","Bas",IF(F122="Bluegill","Bgl",IF(F122="Prey","Pry",IF(F122="Pumpkinseed","Pum",IF(F122="Rosyside Dace","Dac",IF(F122="Swallowtail Shiner","Swa",IF(F122="Blacknose Dace","Dac",IF(F122=" Swamp Darter","Dar",IF(F122="Longnose Dace","Dac",IF(F122="Margined Madtom","Mad",IF(F122="Fallfish","Fal",IF(F122="Tessellated Darter","Dar",IF(F122="Sediment","Sed",IF(F122="Swamp Darter","Dar",IF(F122="Eastern Mud Minnow","Min",IF(F122="Creek Chubsucker","Chu",IF(F122="Banded Killifish","Kil","Water")))))))))))))))))</f>
        <v>Dac</v>
      </c>
      <c r="F122" t="s">
        <v>98</v>
      </c>
      <c r="G122" s="25" t="s">
        <v>408</v>
      </c>
      <c r="H122" t="s">
        <v>256</v>
      </c>
      <c r="I122" t="str">
        <f>IF(F122 = "Water", "ng/L", IF(F122 = "Sediment", "ng/g", "ng/g"))</f>
        <v>ng/g</v>
      </c>
      <c r="J122">
        <v>9</v>
      </c>
      <c r="K122">
        <v>10.02</v>
      </c>
      <c r="L122">
        <v>0.108</v>
      </c>
      <c r="M122">
        <v>7.5999999999999998E-2</v>
      </c>
      <c r="N122">
        <v>0.216</v>
      </c>
      <c r="O122">
        <v>0.28599999999999998</v>
      </c>
      <c r="P122">
        <v>0.247</v>
      </c>
      <c r="Q122">
        <v>0.108</v>
      </c>
      <c r="R122">
        <v>68</v>
      </c>
      <c r="S122">
        <v>1.37</v>
      </c>
      <c r="T122">
        <v>6.12</v>
      </c>
      <c r="U122">
        <v>0.7</v>
      </c>
      <c r="V122">
        <v>560</v>
      </c>
      <c r="W122">
        <v>4.7300000000000004</v>
      </c>
      <c r="X122" s="55">
        <v>0</v>
      </c>
      <c r="Y122" s="25" t="s">
        <v>408</v>
      </c>
      <c r="Z122" s="25" t="s">
        <v>408</v>
      </c>
      <c r="AA122" s="25" t="s">
        <v>408</v>
      </c>
      <c r="AB122" s="25" t="s">
        <v>408</v>
      </c>
      <c r="AC122" s="25" t="s">
        <v>408</v>
      </c>
      <c r="AD122" s="25" t="s">
        <v>408</v>
      </c>
    </row>
    <row r="123" spans="1:30" x14ac:dyDescent="0.2">
      <c r="A123" t="s">
        <v>83</v>
      </c>
      <c r="B123" t="s">
        <v>259</v>
      </c>
      <c r="C123" t="s">
        <v>249</v>
      </c>
      <c r="D123">
        <v>44393</v>
      </c>
      <c r="E123" t="str">
        <f>IF(F123="Largemouth Bass","Bas",IF(F123="Bluegill","Bgl",IF(F123="Prey","Pry",IF(F123="Pumpkinseed","Pum",IF(F123="Rosyside Dace","Dac",IF(F123="Swallowtail Shiner","Swa",IF(F123="Blacknose Dace","Dac",IF(F123=" Swamp Darter","Dar",IF(F123="Longnose Dace","Dac",IF(F123="Margined Madtom","Mad",IF(F123="Fallfish","Fal",IF(F123="Tessellated Darter","Dar",IF(F123="Sediment","Sed",IF(F123="Swamp Darter","Dar",IF(F123="Eastern Mud Minnow","Min",IF(F123="Creek Chubsucker","Chu",IF(F123="Banded Killifish","Kil","Water")))))))))))))))))</f>
        <v>Dac</v>
      </c>
      <c r="F123" t="s">
        <v>98</v>
      </c>
      <c r="G123" s="25" t="s">
        <v>408</v>
      </c>
      <c r="H123" t="s">
        <v>256</v>
      </c>
      <c r="I123" t="str">
        <f>IF(F123 = "Water", "ng/L", IF(F123 = "Sediment", "ng/g", "ng/g"))</f>
        <v>ng/g</v>
      </c>
      <c r="J123">
        <v>4</v>
      </c>
      <c r="K123">
        <v>1.79</v>
      </c>
      <c r="L123">
        <f>0.5*M123</f>
        <v>2.625</v>
      </c>
      <c r="M123">
        <f>0.5*O123</f>
        <v>5.25</v>
      </c>
      <c r="N123">
        <f>0.5*P123</f>
        <v>5.25</v>
      </c>
      <c r="O123">
        <f>0.5*Q123</f>
        <v>10.5</v>
      </c>
      <c r="P123">
        <f>0.5*Q123</f>
        <v>10.5</v>
      </c>
      <c r="Q123">
        <f>0.5*R123</f>
        <v>21</v>
      </c>
      <c r="R123">
        <v>42</v>
      </c>
      <c r="S123">
        <v>2.09</v>
      </c>
      <c r="T123">
        <v>3.64</v>
      </c>
      <c r="U123">
        <v>3.62</v>
      </c>
      <c r="V123">
        <v>707</v>
      </c>
      <c r="W123">
        <v>5.03</v>
      </c>
      <c r="X123" s="55">
        <v>0</v>
      </c>
      <c r="Y123" s="25" t="s">
        <v>408</v>
      </c>
      <c r="Z123" s="25" t="s">
        <v>408</v>
      </c>
      <c r="AA123" s="25" t="s">
        <v>408</v>
      </c>
      <c r="AB123" s="25" t="s">
        <v>408</v>
      </c>
      <c r="AC123" s="25" t="s">
        <v>408</v>
      </c>
      <c r="AD123" s="25" t="s">
        <v>408</v>
      </c>
    </row>
    <row r="124" spans="1:30" x14ac:dyDescent="0.2">
      <c r="A124" t="s">
        <v>83</v>
      </c>
      <c r="B124" t="s">
        <v>283</v>
      </c>
      <c r="C124" t="s">
        <v>105</v>
      </c>
      <c r="D124">
        <v>44314</v>
      </c>
      <c r="E124" t="str">
        <f>IF(F124="Largemouth Bass","Bas",IF(F124="Bluegill","Bgl",IF(F124="Prey","Pry",IF(F124="Pumpkinseed","Pum",IF(F124="Rosyside Dace","Dac",IF(F124="Swallowtail Shiner","Swa",IF(F124="Blacknose Dace","Dac",IF(F124=" Swamp Darter","Dar",IF(F124="Longnose Dace","Dac",IF(F124="Margined Madtom","Mad",IF(F124="Fallfish","Fal",IF(F124="Tessellated Darter","Dar",IF(F124="Sediment","Sed",IF(F124="Swamp Darter","Dar",IF(F124="Eastern Mud Minnow","Min",IF(F124="Creek Chubsucker","Chu",IF(F124="Banded Killifish","Kil","Water")))))))))))))))))</f>
        <v>Swa</v>
      </c>
      <c r="F124" t="s">
        <v>106</v>
      </c>
      <c r="G124" s="25" t="s">
        <v>408</v>
      </c>
      <c r="H124" t="s">
        <v>256</v>
      </c>
      <c r="I124" t="str">
        <f>IF(F124 = "Water", "ng/L", IF(F124 = "Sediment", "ng/g", "ng/g"))</f>
        <v>ng/g</v>
      </c>
      <c r="J124">
        <v>6.5</v>
      </c>
      <c r="K124">
        <v>2.8</v>
      </c>
      <c r="L124">
        <v>2.7949095380946174E-2</v>
      </c>
      <c r="M124">
        <v>4.9367975003586799E-2</v>
      </c>
      <c r="N124">
        <v>0.15693492197453368</v>
      </c>
      <c r="O124">
        <v>0.36299999999999999</v>
      </c>
      <c r="P124">
        <v>2.11</v>
      </c>
      <c r="Q124">
        <v>2.7949095380946174E-2</v>
      </c>
      <c r="R124">
        <v>143</v>
      </c>
      <c r="S124">
        <v>3.4</v>
      </c>
      <c r="T124">
        <v>24.9</v>
      </c>
      <c r="U124">
        <v>16.100000000000001</v>
      </c>
      <c r="V124">
        <v>4620</v>
      </c>
      <c r="W124">
        <v>32.1</v>
      </c>
      <c r="X124" s="55">
        <v>0</v>
      </c>
      <c r="Y124" s="25" t="s">
        <v>408</v>
      </c>
      <c r="Z124" s="25" t="s">
        <v>408</v>
      </c>
      <c r="AA124" s="25" t="s">
        <v>408</v>
      </c>
      <c r="AB124" s="25" t="s">
        <v>408</v>
      </c>
      <c r="AC124" s="25" t="s">
        <v>408</v>
      </c>
      <c r="AD124" s="25" t="s">
        <v>408</v>
      </c>
    </row>
    <row r="125" spans="1:30" x14ac:dyDescent="0.2">
      <c r="A125" t="s">
        <v>83</v>
      </c>
      <c r="B125" t="s">
        <v>283</v>
      </c>
      <c r="C125" t="s">
        <v>138</v>
      </c>
      <c r="D125">
        <v>44314</v>
      </c>
      <c r="E125" t="str">
        <f>IF(F125="Largemouth Bass","Bas",IF(F125="Bluegill","Bgl",IF(F125="Prey","Pry",IF(F125="Pumpkinseed","Pum",IF(F125="Rosyside Dace","Dac",IF(F125="Swallowtail Shiner","Swa",IF(F125="Blacknose Dace","Dac",IF(F125=" Swamp Darter","Dar",IF(F125="Longnose Dace","Dac",IF(F125="Margined Madtom","Mad",IF(F125="Fallfish","Fal",IF(F125="Tessellated Darter","Dar",IF(F125="Sediment","Sed",IF(F125="Swamp Darter","Dar",IF(F125="Eastern Mud Minnow","Min",IF(F125="Creek Chubsucker","Chu",IF(F125="Banded Killifish","Kil","Water")))))))))))))))))</f>
        <v>Swa</v>
      </c>
      <c r="F125" t="s">
        <v>106</v>
      </c>
      <c r="G125" s="25" t="s">
        <v>408</v>
      </c>
      <c r="H125" t="s">
        <v>256</v>
      </c>
      <c r="I125" t="str">
        <f>IF(F125 = "Water", "ng/L", IF(F125 = "Sediment", "ng/g", "ng/g"))</f>
        <v>ng/g</v>
      </c>
      <c r="J125">
        <v>5.5</v>
      </c>
      <c r="K125">
        <v>2.4500000000000002</v>
      </c>
      <c r="L125">
        <v>2.76E-2</v>
      </c>
      <c r="M125">
        <v>4.8649999999999999E-2</v>
      </c>
      <c r="N125">
        <v>0.1545</v>
      </c>
      <c r="O125">
        <v>3.7100000000000001E-2</v>
      </c>
      <c r="P125">
        <v>1.1200000000000001</v>
      </c>
      <c r="Q125">
        <v>2.76E-2</v>
      </c>
      <c r="R125">
        <v>73.2</v>
      </c>
      <c r="S125">
        <v>1.77</v>
      </c>
      <c r="T125">
        <v>5.0599999999999996</v>
      </c>
      <c r="U125">
        <v>3.88</v>
      </c>
      <c r="V125">
        <v>1390</v>
      </c>
      <c r="W125">
        <v>14.2</v>
      </c>
      <c r="X125" s="55">
        <v>0</v>
      </c>
      <c r="Y125" s="25" t="s">
        <v>408</v>
      </c>
      <c r="Z125" s="25" t="s">
        <v>408</v>
      </c>
      <c r="AA125" s="25" t="s">
        <v>408</v>
      </c>
      <c r="AB125" s="25" t="s">
        <v>408</v>
      </c>
      <c r="AC125" s="25" t="s">
        <v>408</v>
      </c>
      <c r="AD125" s="25" t="s">
        <v>408</v>
      </c>
    </row>
    <row r="126" spans="1:30" x14ac:dyDescent="0.2">
      <c r="A126" t="s">
        <v>83</v>
      </c>
      <c r="B126" t="s">
        <v>283</v>
      </c>
      <c r="C126" t="s">
        <v>139</v>
      </c>
      <c r="D126">
        <v>44314</v>
      </c>
      <c r="E126" t="str">
        <f>IF(F126="Largemouth Bass","Bas",IF(F126="Bluegill","Bgl",IF(F126="Prey","Pry",IF(F126="Pumpkinseed","Pum",IF(F126="Rosyside Dace","Dac",IF(F126="Swallowtail Shiner","Swa",IF(F126="Blacknose Dace","Dac",IF(F126=" Swamp Darter","Dar",IF(F126="Longnose Dace","Dac",IF(F126="Margined Madtom","Mad",IF(F126="Fallfish","Fal",IF(F126="Tessellated Darter","Dar",IF(F126="Sediment","Sed",IF(F126="Swamp Darter","Dar",IF(F126="Eastern Mud Minnow","Min",IF(F126="Creek Chubsucker","Chu",IF(F126="Banded Killifish","Kil","Water")))))))))))))))))</f>
        <v>Swa</v>
      </c>
      <c r="F126" t="s">
        <v>106</v>
      </c>
      <c r="G126" s="25" t="s">
        <v>408</v>
      </c>
      <c r="H126" t="s">
        <v>256</v>
      </c>
      <c r="I126" t="str">
        <f>IF(F126 = "Water", "ng/L", IF(F126 = "Sediment", "ng/g", "ng/g"))</f>
        <v>ng/g</v>
      </c>
      <c r="J126">
        <v>5.5</v>
      </c>
      <c r="K126">
        <v>1.95</v>
      </c>
      <c r="L126">
        <v>9.4E-2</v>
      </c>
      <c r="M126">
        <v>5.0500000000000003E-2</v>
      </c>
      <c r="N126">
        <v>0.1595</v>
      </c>
      <c r="O126">
        <v>0.1265</v>
      </c>
      <c r="P126">
        <v>0.98599999999999999</v>
      </c>
      <c r="Q126">
        <v>2.8500000000000001E-2</v>
      </c>
      <c r="R126">
        <v>46.5</v>
      </c>
      <c r="S126">
        <v>1.51</v>
      </c>
      <c r="T126">
        <v>6.04</v>
      </c>
      <c r="U126">
        <v>4.92</v>
      </c>
      <c r="V126">
        <v>959</v>
      </c>
      <c r="W126">
        <v>10.8</v>
      </c>
      <c r="X126" s="55">
        <v>0</v>
      </c>
      <c r="Y126" s="25" t="s">
        <v>408</v>
      </c>
      <c r="Z126" s="25" t="s">
        <v>408</v>
      </c>
      <c r="AA126" s="25" t="s">
        <v>408</v>
      </c>
      <c r="AB126" s="25" t="s">
        <v>408</v>
      </c>
      <c r="AC126" s="25" t="s">
        <v>408</v>
      </c>
      <c r="AD126" s="25" t="s">
        <v>408</v>
      </c>
    </row>
    <row r="127" spans="1:30" x14ac:dyDescent="0.2">
      <c r="A127" t="s">
        <v>83</v>
      </c>
      <c r="B127" t="s">
        <v>283</v>
      </c>
      <c r="C127" t="s">
        <v>140</v>
      </c>
      <c r="D127">
        <v>44314</v>
      </c>
      <c r="E127" t="str">
        <f>IF(F127="Largemouth Bass","Bas",IF(F127="Bluegill","Bgl",IF(F127="Prey","Pry",IF(F127="Pumpkinseed","Pum",IF(F127="Rosyside Dace","Dac",IF(F127="Swallowtail Shiner","Swa",IF(F127="Blacknose Dace","Dac",IF(F127=" Swamp Darter","Dar",IF(F127="Longnose Dace","Dac",IF(F127="Margined Madtom","Mad",IF(F127="Fallfish","Fal",IF(F127="Tessellated Darter","Dar",IF(F127="Sediment","Sed",IF(F127="Swamp Darter","Dar",IF(F127="Eastern Mud Minnow","Min",IF(F127="Creek Chubsucker","Chu",IF(F127="Banded Killifish","Kil","Water")))))))))))))))))</f>
        <v>Swa</v>
      </c>
      <c r="F127" t="s">
        <v>106</v>
      </c>
      <c r="G127" s="25" t="s">
        <v>408</v>
      </c>
      <c r="H127" t="s">
        <v>256</v>
      </c>
      <c r="I127" t="str">
        <f>IF(F127 = "Water", "ng/L", IF(F127 = "Sediment", "ng/g", "ng/g"))</f>
        <v>ng/g</v>
      </c>
      <c r="J127">
        <v>5.5</v>
      </c>
      <c r="K127">
        <v>2.4</v>
      </c>
      <c r="L127">
        <v>2.5149999999999999E-2</v>
      </c>
      <c r="M127">
        <v>4.4400000000000002E-2</v>
      </c>
      <c r="N127">
        <v>0.14099999999999999</v>
      </c>
      <c r="O127">
        <v>0.38500000000000001</v>
      </c>
      <c r="P127">
        <v>1.71</v>
      </c>
      <c r="Q127">
        <v>8.3000000000000004E-2</v>
      </c>
      <c r="R127">
        <v>56.3</v>
      </c>
      <c r="S127">
        <v>3.23</v>
      </c>
      <c r="T127">
        <v>8.73</v>
      </c>
      <c r="U127">
        <v>13.1</v>
      </c>
      <c r="V127">
        <v>1640</v>
      </c>
      <c r="W127">
        <v>13.6</v>
      </c>
      <c r="X127" s="55">
        <v>0</v>
      </c>
      <c r="Y127" s="25" t="s">
        <v>408</v>
      </c>
      <c r="Z127" s="25" t="s">
        <v>408</v>
      </c>
      <c r="AA127" s="25" t="s">
        <v>408</v>
      </c>
      <c r="AB127" s="25" t="s">
        <v>408</v>
      </c>
      <c r="AC127" s="25" t="s">
        <v>408</v>
      </c>
      <c r="AD127" s="25" t="s">
        <v>408</v>
      </c>
    </row>
    <row r="128" spans="1:30" x14ac:dyDescent="0.2">
      <c r="A128" t="s">
        <v>83</v>
      </c>
      <c r="B128" t="s">
        <v>283</v>
      </c>
      <c r="C128" t="s">
        <v>141</v>
      </c>
      <c r="D128">
        <v>44314</v>
      </c>
      <c r="E128" t="str">
        <f>IF(F128="Largemouth Bass","Bas",IF(F128="Bluegill","Bgl",IF(F128="Prey","Pry",IF(F128="Pumpkinseed","Pum",IF(F128="Rosyside Dace","Dac",IF(F128="Swallowtail Shiner","Swa",IF(F128="Blacknose Dace","Dac",IF(F128=" Swamp Darter","Dar",IF(F128="Longnose Dace","Dac",IF(F128="Margined Madtom","Mad",IF(F128="Fallfish","Fal",IF(F128="Tessellated Darter","Dar",IF(F128="Sediment","Sed",IF(F128="Swamp Darter","Dar",IF(F128="Eastern Mud Minnow","Min",IF(F128="Creek Chubsucker","Chu",IF(F128="Banded Killifish","Kil","Water")))))))))))))))))</f>
        <v>Swa</v>
      </c>
      <c r="F128" t="s">
        <v>106</v>
      </c>
      <c r="G128" s="25" t="s">
        <v>408</v>
      </c>
      <c r="H128" t="s">
        <v>256</v>
      </c>
      <c r="I128" t="str">
        <f>IF(F128 = "Water", "ng/L", IF(F128 = "Sediment", "ng/g", "ng/g"))</f>
        <v>ng/g</v>
      </c>
      <c r="J128">
        <v>5.5</v>
      </c>
      <c r="K128">
        <v>2.75</v>
      </c>
      <c r="L128">
        <v>9.1499999999999998E-2</v>
      </c>
      <c r="M128">
        <v>0.16200000000000001</v>
      </c>
      <c r="N128">
        <v>0.156</v>
      </c>
      <c r="O128">
        <v>0.65800000000000003</v>
      </c>
      <c r="P128">
        <v>1.38</v>
      </c>
      <c r="Q128">
        <v>9.1499999999999998E-2</v>
      </c>
      <c r="R128">
        <v>106</v>
      </c>
      <c r="S128">
        <v>8.3000000000000007</v>
      </c>
      <c r="T128">
        <v>4.47</v>
      </c>
      <c r="U128">
        <v>11.4</v>
      </c>
      <c r="V128">
        <v>1360</v>
      </c>
      <c r="W128">
        <v>15.1</v>
      </c>
      <c r="X128" s="55">
        <v>0</v>
      </c>
      <c r="Y128" s="25" t="s">
        <v>408</v>
      </c>
      <c r="Z128" s="25" t="s">
        <v>408</v>
      </c>
      <c r="AA128" s="25" t="s">
        <v>408</v>
      </c>
      <c r="AB128" s="25" t="s">
        <v>408</v>
      </c>
      <c r="AC128" s="25" t="s">
        <v>408</v>
      </c>
      <c r="AD128" s="25" t="s">
        <v>408</v>
      </c>
    </row>
    <row r="129" spans="1:30" x14ac:dyDescent="0.2">
      <c r="A129" t="s">
        <v>83</v>
      </c>
      <c r="B129" t="s">
        <v>283</v>
      </c>
      <c r="C129" t="s">
        <v>142</v>
      </c>
      <c r="D129">
        <v>44314</v>
      </c>
      <c r="E129" t="str">
        <f>IF(F129="Largemouth Bass","Bas",IF(F129="Bluegill","Bgl",IF(F129="Prey","Pry",IF(F129="Pumpkinseed","Pum",IF(F129="Rosyside Dace","Dac",IF(F129="Swallowtail Shiner","Swa",IF(F129="Blacknose Dace","Dac",IF(F129=" Swamp Darter","Dar",IF(F129="Longnose Dace","Dac",IF(F129="Margined Madtom","Mad",IF(F129="Fallfish","Fal",IF(F129="Tessellated Darter","Dar",IF(F129="Sediment","Sed",IF(F129="Swamp Darter","Dar",IF(F129="Eastern Mud Minnow","Min",IF(F129="Creek Chubsucker","Chu",IF(F129="Banded Killifish","Kil","Water")))))))))))))))))</f>
        <v>Swa</v>
      </c>
      <c r="F129" t="s">
        <v>106</v>
      </c>
      <c r="G129" s="25" t="s">
        <v>408</v>
      </c>
      <c r="H129" t="s">
        <v>256</v>
      </c>
      <c r="I129" t="str">
        <f>IF(F129 = "Water", "ng/L", IF(F129 = "Sediment", "ng/g", "ng/g"))</f>
        <v>ng/g</v>
      </c>
      <c r="J129">
        <v>5.5</v>
      </c>
      <c r="K129">
        <v>2.25</v>
      </c>
      <c r="L129">
        <v>9.6000000000000002E-2</v>
      </c>
      <c r="M129">
        <v>5.1499999999999997E-2</v>
      </c>
      <c r="N129">
        <v>0.16350000000000001</v>
      </c>
      <c r="O129">
        <v>0.13</v>
      </c>
      <c r="P129">
        <v>0.375</v>
      </c>
      <c r="Q129">
        <v>9.6000000000000002E-2</v>
      </c>
      <c r="R129">
        <v>40.9</v>
      </c>
      <c r="S129">
        <v>2.0499999999999998</v>
      </c>
      <c r="T129">
        <v>2.0299999999999998</v>
      </c>
      <c r="U129">
        <v>5.24</v>
      </c>
      <c r="V129">
        <v>749</v>
      </c>
      <c r="W129">
        <v>14</v>
      </c>
      <c r="X129" s="55">
        <v>0</v>
      </c>
      <c r="Y129" s="25" t="s">
        <v>408</v>
      </c>
      <c r="Z129" s="25" t="s">
        <v>408</v>
      </c>
      <c r="AA129" s="25" t="s">
        <v>408</v>
      </c>
      <c r="AB129" s="25" t="s">
        <v>408</v>
      </c>
      <c r="AC129" s="25" t="s">
        <v>408</v>
      </c>
      <c r="AD129" s="25" t="s">
        <v>408</v>
      </c>
    </row>
    <row r="130" spans="1:30" x14ac:dyDescent="0.2">
      <c r="A130" t="s">
        <v>83</v>
      </c>
      <c r="B130" t="s">
        <v>283</v>
      </c>
      <c r="C130" t="s">
        <v>143</v>
      </c>
      <c r="D130">
        <v>44314</v>
      </c>
      <c r="E130" t="str">
        <f>IF(F130="Largemouth Bass","Bas",IF(F130="Bluegill","Bgl",IF(F130="Prey","Pry",IF(F130="Pumpkinseed","Pum",IF(F130="Rosyside Dace","Dac",IF(F130="Swallowtail Shiner","Swa",IF(F130="Blacknose Dace","Dac",IF(F130=" Swamp Darter","Dar",IF(F130="Longnose Dace","Dac",IF(F130="Margined Madtom","Mad",IF(F130="Fallfish","Fal",IF(F130="Tessellated Darter","Dar",IF(F130="Sediment","Sed",IF(F130="Swamp Darter","Dar",IF(F130="Eastern Mud Minnow","Min",IF(F130="Creek Chubsucker","Chu",IF(F130="Banded Killifish","Kil","Water")))))))))))))))))</f>
        <v>Swa</v>
      </c>
      <c r="F130" t="s">
        <v>106</v>
      </c>
      <c r="G130" s="25" t="s">
        <v>408</v>
      </c>
      <c r="H130" t="s">
        <v>256</v>
      </c>
      <c r="I130" t="str">
        <f>IF(F130 = "Water", "ng/L", IF(F130 = "Sediment", "ng/g", "ng/g"))</f>
        <v>ng/g</v>
      </c>
      <c r="J130">
        <v>5.5</v>
      </c>
      <c r="K130">
        <v>2.1</v>
      </c>
      <c r="L130">
        <v>3.0300000000000001E-2</v>
      </c>
      <c r="M130">
        <v>5.3499999999999999E-2</v>
      </c>
      <c r="N130">
        <v>0.17</v>
      </c>
      <c r="O130">
        <v>0.13450000000000001</v>
      </c>
      <c r="P130">
        <v>0.90700000000000003</v>
      </c>
      <c r="Q130">
        <v>0.1</v>
      </c>
      <c r="R130">
        <v>36.4</v>
      </c>
      <c r="S130">
        <v>1.97</v>
      </c>
      <c r="T130">
        <v>6.21</v>
      </c>
      <c r="U130">
        <v>3.26</v>
      </c>
      <c r="V130">
        <v>1180</v>
      </c>
      <c r="W130">
        <v>12.1</v>
      </c>
      <c r="X130" s="55">
        <v>0</v>
      </c>
      <c r="Y130" s="25" t="s">
        <v>408</v>
      </c>
      <c r="Z130" s="25" t="s">
        <v>408</v>
      </c>
      <c r="AA130" s="25" t="s">
        <v>408</v>
      </c>
      <c r="AB130" s="25" t="s">
        <v>408</v>
      </c>
      <c r="AC130" s="25" t="s">
        <v>408</v>
      </c>
      <c r="AD130" s="25" t="s">
        <v>408</v>
      </c>
    </row>
    <row r="131" spans="1:30" x14ac:dyDescent="0.2">
      <c r="A131" t="s">
        <v>83</v>
      </c>
      <c r="B131" t="s">
        <v>283</v>
      </c>
      <c r="C131" t="s">
        <v>144</v>
      </c>
      <c r="D131">
        <v>44314</v>
      </c>
      <c r="E131" t="str">
        <f>IF(F131="Largemouth Bass","Bas",IF(F131="Bluegill","Bgl",IF(F131="Prey","Pry",IF(F131="Pumpkinseed","Pum",IF(F131="Rosyside Dace","Dac",IF(F131="Swallowtail Shiner","Swa",IF(F131="Blacknose Dace","Dac",IF(F131=" Swamp Darter","Dar",IF(F131="Longnose Dace","Dac",IF(F131="Margined Madtom","Mad",IF(F131="Fallfish","Fal",IF(F131="Tessellated Darter","Dar",IF(F131="Sediment","Sed",IF(F131="Swamp Darter","Dar",IF(F131="Eastern Mud Minnow","Min",IF(F131="Creek Chubsucker","Chu",IF(F131="Banded Killifish","Kil","Water")))))))))))))))))</f>
        <v>Swa</v>
      </c>
      <c r="F131" t="s">
        <v>106</v>
      </c>
      <c r="G131" s="25" t="s">
        <v>408</v>
      </c>
      <c r="H131" t="s">
        <v>256</v>
      </c>
      <c r="I131" t="str">
        <f>IF(F131 = "Water", "ng/L", IF(F131 = "Sediment", "ng/g", "ng/g"))</f>
        <v>ng/g</v>
      </c>
      <c r="J131">
        <v>5</v>
      </c>
      <c r="K131">
        <v>1.9</v>
      </c>
      <c r="L131">
        <v>2.76E-2</v>
      </c>
      <c r="M131">
        <v>4.8649999999999999E-2</v>
      </c>
      <c r="N131">
        <v>0.155</v>
      </c>
      <c r="O131">
        <v>0.1225</v>
      </c>
      <c r="P131">
        <v>0.36799999999999999</v>
      </c>
      <c r="Q131">
        <v>2.76E-2</v>
      </c>
      <c r="R131">
        <v>50.7</v>
      </c>
      <c r="S131">
        <v>1.91</v>
      </c>
      <c r="T131">
        <v>5.42</v>
      </c>
      <c r="U131">
        <v>5.81</v>
      </c>
      <c r="V131">
        <v>1050</v>
      </c>
      <c r="W131">
        <v>13.4</v>
      </c>
      <c r="X131" s="55">
        <v>0</v>
      </c>
      <c r="Y131" s="25" t="s">
        <v>408</v>
      </c>
      <c r="Z131" s="25" t="s">
        <v>408</v>
      </c>
      <c r="AA131" s="25" t="s">
        <v>408</v>
      </c>
      <c r="AB131" s="25" t="s">
        <v>408</v>
      </c>
      <c r="AC131" s="25" t="s">
        <v>408</v>
      </c>
      <c r="AD131" s="25" t="s">
        <v>408</v>
      </c>
    </row>
    <row r="132" spans="1:30" x14ac:dyDescent="0.2">
      <c r="A132" t="s">
        <v>83</v>
      </c>
      <c r="B132" t="s">
        <v>283</v>
      </c>
      <c r="C132" t="s">
        <v>145</v>
      </c>
      <c r="D132">
        <v>44314</v>
      </c>
      <c r="E132" t="str">
        <f>IF(F132="Largemouth Bass","Bas",IF(F132="Bluegill","Bgl",IF(F132="Prey","Pry",IF(F132="Pumpkinseed","Pum",IF(F132="Rosyside Dace","Dac",IF(F132="Swallowtail Shiner","Swa",IF(F132="Blacknose Dace","Dac",IF(F132=" Swamp Darter","Dar",IF(F132="Longnose Dace","Dac",IF(F132="Margined Madtom","Mad",IF(F132="Fallfish","Fal",IF(F132="Tessellated Darter","Dar",IF(F132="Sediment","Sed",IF(F132="Swamp Darter","Dar",IF(F132="Eastern Mud Minnow","Min",IF(F132="Creek Chubsucker","Chu",IF(F132="Banded Killifish","Kil","Water")))))))))))))))))</f>
        <v>Swa</v>
      </c>
      <c r="F132" t="s">
        <v>106</v>
      </c>
      <c r="G132" s="25" t="s">
        <v>408</v>
      </c>
      <c r="H132" t="s">
        <v>256</v>
      </c>
      <c r="I132" t="str">
        <f>IF(F132 = "Water", "ng/L", IF(F132 = "Sediment", "ng/g", "ng/g"))</f>
        <v>ng/g</v>
      </c>
      <c r="J132">
        <v>5.25</v>
      </c>
      <c r="K132">
        <v>2.4500000000000002</v>
      </c>
      <c r="L132">
        <v>2.7099999999999999E-2</v>
      </c>
      <c r="M132">
        <v>4.8050000000000002E-2</v>
      </c>
      <c r="N132">
        <v>0.1525</v>
      </c>
      <c r="O132">
        <v>0.121</v>
      </c>
      <c r="P132">
        <v>0.628</v>
      </c>
      <c r="Q132">
        <v>8.9499999999999996E-2</v>
      </c>
      <c r="R132">
        <v>69.8</v>
      </c>
      <c r="S132">
        <v>5.32</v>
      </c>
      <c r="T132">
        <v>4.45</v>
      </c>
      <c r="U132">
        <v>10</v>
      </c>
      <c r="V132">
        <v>1110</v>
      </c>
      <c r="W132">
        <v>12.2</v>
      </c>
      <c r="X132" s="55">
        <v>0</v>
      </c>
      <c r="Y132" s="25" t="s">
        <v>408</v>
      </c>
      <c r="Z132" s="25" t="s">
        <v>408</v>
      </c>
      <c r="AA132" s="25" t="s">
        <v>408</v>
      </c>
      <c r="AB132" s="25" t="s">
        <v>408</v>
      </c>
      <c r="AC132" s="25" t="s">
        <v>408</v>
      </c>
      <c r="AD132" s="25" t="s">
        <v>408</v>
      </c>
    </row>
    <row r="133" spans="1:30" x14ac:dyDescent="0.2">
      <c r="A133" t="s">
        <v>83</v>
      </c>
      <c r="B133" t="s">
        <v>283</v>
      </c>
      <c r="C133" t="s">
        <v>146</v>
      </c>
      <c r="D133">
        <v>44314</v>
      </c>
      <c r="E133" t="str">
        <f>IF(F133="Largemouth Bass","Bas",IF(F133="Bluegill","Bgl",IF(F133="Prey","Pry",IF(F133="Pumpkinseed","Pum",IF(F133="Rosyside Dace","Dac",IF(F133="Swallowtail Shiner","Swa",IF(F133="Blacknose Dace","Dac",IF(F133=" Swamp Darter","Dar",IF(F133="Longnose Dace","Dac",IF(F133="Margined Madtom","Mad",IF(F133="Fallfish","Fal",IF(F133="Tessellated Darter","Dar",IF(F133="Sediment","Sed",IF(F133="Swamp Darter","Dar",IF(F133="Eastern Mud Minnow","Min",IF(F133="Creek Chubsucker","Chu",IF(F133="Banded Killifish","Kil","Water")))))))))))))))))</f>
        <v>Swa</v>
      </c>
      <c r="F133" t="s">
        <v>106</v>
      </c>
      <c r="G133" s="25" t="s">
        <v>408</v>
      </c>
      <c r="H133" t="s">
        <v>256</v>
      </c>
      <c r="I133" t="str">
        <f>IF(F133 = "Water", "ng/L", IF(F133 = "Sediment", "ng/g", "ng/g"))</f>
        <v>ng/g</v>
      </c>
      <c r="J133">
        <v>5.5</v>
      </c>
      <c r="K133">
        <v>2.4</v>
      </c>
      <c r="L133">
        <v>2.8649999999999998E-2</v>
      </c>
      <c r="M133">
        <v>5.0500000000000003E-2</v>
      </c>
      <c r="N133">
        <v>0.73499999999999999</v>
      </c>
      <c r="O133">
        <v>3.8649999999999997E-2</v>
      </c>
      <c r="P133">
        <v>0.46600000000000003</v>
      </c>
      <c r="Q133">
        <v>2.8649999999999998E-2</v>
      </c>
      <c r="R133">
        <v>62.6</v>
      </c>
      <c r="S133">
        <v>2.7</v>
      </c>
      <c r="T133">
        <v>4.92</v>
      </c>
      <c r="U133">
        <v>5.69</v>
      </c>
      <c r="V133">
        <v>1160</v>
      </c>
      <c r="W133">
        <v>15.1</v>
      </c>
      <c r="X133" s="55">
        <v>0</v>
      </c>
      <c r="Y133" s="25" t="s">
        <v>408</v>
      </c>
      <c r="Z133" s="25" t="s">
        <v>408</v>
      </c>
      <c r="AA133" s="25" t="s">
        <v>408</v>
      </c>
      <c r="AB133" s="25" t="s">
        <v>408</v>
      </c>
      <c r="AC133" s="25" t="s">
        <v>408</v>
      </c>
      <c r="AD133" s="25" t="s">
        <v>408</v>
      </c>
    </row>
    <row r="134" spans="1:30" x14ac:dyDescent="0.2">
      <c r="A134" t="s">
        <v>83</v>
      </c>
      <c r="B134" t="s">
        <v>283</v>
      </c>
      <c r="C134" t="s">
        <v>147</v>
      </c>
      <c r="D134">
        <v>44314</v>
      </c>
      <c r="E134" t="str">
        <f>IF(F134="Largemouth Bass","Bas",IF(F134="Bluegill","Bgl",IF(F134="Prey","Pry",IF(F134="Pumpkinseed","Pum",IF(F134="Rosyside Dace","Dac",IF(F134="Swallowtail Shiner","Swa",IF(F134="Blacknose Dace","Dac",IF(F134=" Swamp Darter","Dar",IF(F134="Longnose Dace","Dac",IF(F134="Margined Madtom","Mad",IF(F134="Fallfish","Fal",IF(F134="Tessellated Darter","Dar",IF(F134="Sediment","Sed",IF(F134="Swamp Darter","Dar",IF(F134="Eastern Mud Minnow","Min",IF(F134="Creek Chubsucker","Chu",IF(F134="Banded Killifish","Kil","Water")))))))))))))))))</f>
        <v>Swa</v>
      </c>
      <c r="F134" t="s">
        <v>106</v>
      </c>
      <c r="G134" s="25" t="s">
        <v>408</v>
      </c>
      <c r="H134" t="s">
        <v>256</v>
      </c>
      <c r="I134" t="str">
        <f>IF(F134 = "Water", "ng/L", IF(F134 = "Sediment", "ng/g", "ng/g"))</f>
        <v>ng/g</v>
      </c>
      <c r="J134">
        <v>5.5</v>
      </c>
      <c r="K134">
        <v>2.2999999999999998</v>
      </c>
      <c r="L134">
        <v>2.7900000000000001E-2</v>
      </c>
      <c r="M134">
        <v>4.9399999999999999E-2</v>
      </c>
      <c r="N134">
        <v>4.7600000000000003E-2</v>
      </c>
      <c r="O134">
        <v>0.1245</v>
      </c>
      <c r="P134">
        <v>0.76600000000000001</v>
      </c>
      <c r="Q134">
        <v>2.7900000000000001E-2</v>
      </c>
      <c r="R134">
        <v>53.2</v>
      </c>
      <c r="S134">
        <v>2.82</v>
      </c>
      <c r="T134">
        <v>9.8000000000000007</v>
      </c>
      <c r="U134">
        <v>9.09</v>
      </c>
      <c r="V134">
        <v>1700</v>
      </c>
      <c r="W134">
        <v>16.100000000000001</v>
      </c>
      <c r="X134" s="55">
        <v>0</v>
      </c>
      <c r="Y134" s="25" t="s">
        <v>408</v>
      </c>
      <c r="Z134" s="25" t="s">
        <v>408</v>
      </c>
      <c r="AA134" s="25" t="s">
        <v>408</v>
      </c>
      <c r="AB134" s="25" t="s">
        <v>408</v>
      </c>
      <c r="AC134" s="25" t="s">
        <v>408</v>
      </c>
      <c r="AD134" s="25" t="s">
        <v>408</v>
      </c>
    </row>
    <row r="135" spans="1:30" x14ac:dyDescent="0.2">
      <c r="A135" t="s">
        <v>83</v>
      </c>
      <c r="B135" t="s">
        <v>283</v>
      </c>
      <c r="C135" t="s">
        <v>148</v>
      </c>
      <c r="D135">
        <v>44314</v>
      </c>
      <c r="E135" t="str">
        <f>IF(F135="Largemouth Bass","Bas",IF(F135="Bluegill","Bgl",IF(F135="Prey","Pry",IF(F135="Pumpkinseed","Pum",IF(F135="Rosyside Dace","Dac",IF(F135="Swallowtail Shiner","Swa",IF(F135="Blacknose Dace","Dac",IF(F135=" Swamp Darter","Dar",IF(F135="Longnose Dace","Dac",IF(F135="Margined Madtom","Mad",IF(F135="Fallfish","Fal",IF(F135="Tessellated Darter","Dar",IF(F135="Sediment","Sed",IF(F135="Swamp Darter","Dar",IF(F135="Eastern Mud Minnow","Min",IF(F135="Creek Chubsucker","Chu",IF(F135="Banded Killifish","Kil","Water")))))))))))))))))</f>
        <v>Swa</v>
      </c>
      <c r="F135" t="s">
        <v>106</v>
      </c>
      <c r="G135" s="25" t="s">
        <v>408</v>
      </c>
      <c r="H135" t="s">
        <v>256</v>
      </c>
      <c r="I135" t="str">
        <f>IF(F135 = "Water", "ng/L", IF(F135 = "Sediment", "ng/g", "ng/g"))</f>
        <v>ng/g</v>
      </c>
      <c r="J135">
        <v>5</v>
      </c>
      <c r="K135">
        <v>1.6</v>
      </c>
      <c r="L135">
        <v>2.8799999999999999E-2</v>
      </c>
      <c r="M135">
        <v>5.0999999999999997E-2</v>
      </c>
      <c r="N135">
        <v>0.1615</v>
      </c>
      <c r="O135">
        <v>0.128</v>
      </c>
      <c r="P135">
        <v>1.56</v>
      </c>
      <c r="Q135">
        <v>2.8799999999999999E-2</v>
      </c>
      <c r="R135">
        <v>62.6</v>
      </c>
      <c r="S135">
        <v>3.39</v>
      </c>
      <c r="T135">
        <v>9.42</v>
      </c>
      <c r="U135">
        <v>5.63</v>
      </c>
      <c r="V135">
        <v>1100</v>
      </c>
      <c r="W135">
        <v>12.3</v>
      </c>
      <c r="X135" s="55">
        <v>0</v>
      </c>
      <c r="Y135" s="25" t="s">
        <v>408</v>
      </c>
      <c r="Z135" s="25" t="s">
        <v>408</v>
      </c>
      <c r="AA135" s="25" t="s">
        <v>408</v>
      </c>
      <c r="AB135" s="25" t="s">
        <v>408</v>
      </c>
      <c r="AC135" s="25" t="s">
        <v>408</v>
      </c>
      <c r="AD135" s="25" t="s">
        <v>408</v>
      </c>
    </row>
    <row r="136" spans="1:30" x14ac:dyDescent="0.2">
      <c r="A136" t="s">
        <v>83</v>
      </c>
      <c r="B136" t="s">
        <v>283</v>
      </c>
      <c r="C136" t="s">
        <v>149</v>
      </c>
      <c r="D136">
        <v>44314</v>
      </c>
      <c r="E136" t="str">
        <f>IF(F136="Largemouth Bass","Bas",IF(F136="Bluegill","Bgl",IF(F136="Prey","Pry",IF(F136="Pumpkinseed","Pum",IF(F136="Rosyside Dace","Dac",IF(F136="Swallowtail Shiner","Swa",IF(F136="Blacknose Dace","Dac",IF(F136=" Swamp Darter","Dar",IF(F136="Longnose Dace","Dac",IF(F136="Margined Madtom","Mad",IF(F136="Fallfish","Fal",IF(F136="Tessellated Darter","Dar",IF(F136="Sediment","Sed",IF(F136="Swamp Darter","Dar",IF(F136="Eastern Mud Minnow","Min",IF(F136="Creek Chubsucker","Chu",IF(F136="Banded Killifish","Kil","Water")))))))))))))))))</f>
        <v>Swa</v>
      </c>
      <c r="F136" t="s">
        <v>106</v>
      </c>
      <c r="G136" s="25" t="s">
        <v>408</v>
      </c>
      <c r="H136" t="s">
        <v>256</v>
      </c>
      <c r="I136" t="str">
        <f>IF(F136 = "Water", "ng/L", IF(F136 = "Sediment", "ng/g", "ng/g"))</f>
        <v>ng/g</v>
      </c>
      <c r="J136">
        <v>5.5</v>
      </c>
      <c r="K136">
        <v>2.15</v>
      </c>
      <c r="L136">
        <v>2.665E-2</v>
      </c>
      <c r="M136">
        <v>4.7100000000000003E-2</v>
      </c>
      <c r="N136">
        <v>0.15</v>
      </c>
      <c r="O136">
        <v>3.6049999999999999E-2</v>
      </c>
      <c r="P136">
        <v>0.47099999999999997</v>
      </c>
      <c r="Q136">
        <v>8.7999999999999995E-2</v>
      </c>
      <c r="R136">
        <v>52.1</v>
      </c>
      <c r="S136">
        <v>1.95</v>
      </c>
      <c r="T136">
        <v>7.79</v>
      </c>
      <c r="U136">
        <v>10.7</v>
      </c>
      <c r="V136">
        <v>1380</v>
      </c>
      <c r="W136">
        <v>13.9</v>
      </c>
      <c r="X136" s="55">
        <v>0</v>
      </c>
      <c r="Y136" s="25" t="s">
        <v>408</v>
      </c>
      <c r="Z136" s="25" t="s">
        <v>408</v>
      </c>
      <c r="AA136" s="25" t="s">
        <v>408</v>
      </c>
      <c r="AB136" s="25" t="s">
        <v>408</v>
      </c>
      <c r="AC136" s="25" t="s">
        <v>408</v>
      </c>
      <c r="AD136" s="25" t="s">
        <v>408</v>
      </c>
    </row>
    <row r="137" spans="1:30" x14ac:dyDescent="0.2">
      <c r="A137" t="s">
        <v>83</v>
      </c>
      <c r="B137" t="s">
        <v>283</v>
      </c>
      <c r="C137" t="s">
        <v>150</v>
      </c>
      <c r="D137">
        <v>44314</v>
      </c>
      <c r="E137" t="str">
        <f>IF(F137="Largemouth Bass","Bas",IF(F137="Bluegill","Bgl",IF(F137="Prey","Pry",IF(F137="Pumpkinseed","Pum",IF(F137="Rosyside Dace","Dac",IF(F137="Swallowtail Shiner","Swa",IF(F137="Blacknose Dace","Dac",IF(F137=" Swamp Darter","Dar",IF(F137="Longnose Dace","Dac",IF(F137="Margined Madtom","Mad",IF(F137="Fallfish","Fal",IF(F137="Tessellated Darter","Dar",IF(F137="Sediment","Sed",IF(F137="Swamp Darter","Dar",IF(F137="Eastern Mud Minnow","Min",IF(F137="Creek Chubsucker","Chu",IF(F137="Banded Killifish","Kil","Water")))))))))))))))))</f>
        <v>Swa</v>
      </c>
      <c r="F137" t="s">
        <v>106</v>
      </c>
      <c r="G137" s="25" t="s">
        <v>408</v>
      </c>
      <c r="H137" t="s">
        <v>256</v>
      </c>
      <c r="I137" t="str">
        <f>IF(F137 = "Water", "ng/L", IF(F137 = "Sediment", "ng/g", "ng/g"))</f>
        <v>ng/g</v>
      </c>
      <c r="J137">
        <v>5</v>
      </c>
      <c r="K137">
        <v>2.25</v>
      </c>
      <c r="L137">
        <v>2.7400000000000001E-2</v>
      </c>
      <c r="M137">
        <v>4.8349999999999997E-2</v>
      </c>
      <c r="N137">
        <v>4.6649999999999997E-2</v>
      </c>
      <c r="O137">
        <v>3.6949999999999997E-2</v>
      </c>
      <c r="P137">
        <v>1.45</v>
      </c>
      <c r="Q137">
        <v>2.7400000000000001E-2</v>
      </c>
      <c r="R137">
        <v>61.2</v>
      </c>
      <c r="S137">
        <v>3.28</v>
      </c>
      <c r="T137">
        <v>14.4</v>
      </c>
      <c r="U137">
        <v>4.6500000000000004</v>
      </c>
      <c r="V137">
        <v>1070</v>
      </c>
      <c r="W137">
        <v>12.9</v>
      </c>
      <c r="X137" s="55">
        <v>0</v>
      </c>
      <c r="Y137" s="25" t="s">
        <v>408</v>
      </c>
      <c r="Z137" s="25" t="s">
        <v>408</v>
      </c>
      <c r="AA137" s="25" t="s">
        <v>408</v>
      </c>
      <c r="AB137" s="25" t="s">
        <v>408</v>
      </c>
      <c r="AC137" s="25" t="s">
        <v>408</v>
      </c>
      <c r="AD137" s="25" t="s">
        <v>408</v>
      </c>
    </row>
    <row r="138" spans="1:30" x14ac:dyDescent="0.2">
      <c r="A138" t="s">
        <v>83</v>
      </c>
      <c r="B138" t="s">
        <v>283</v>
      </c>
      <c r="C138" t="s">
        <v>151</v>
      </c>
      <c r="D138">
        <v>44314</v>
      </c>
      <c r="E138" t="str">
        <f>IF(F138="Largemouth Bass","Bas",IF(F138="Bluegill","Bgl",IF(F138="Prey","Pry",IF(F138="Pumpkinseed","Pum",IF(F138="Rosyside Dace","Dac",IF(F138="Swallowtail Shiner","Swa",IF(F138="Blacknose Dace","Dac",IF(F138=" Swamp Darter","Dar",IF(F138="Longnose Dace","Dac",IF(F138="Margined Madtom","Mad",IF(F138="Fallfish","Fal",IF(F138="Tessellated Darter","Dar",IF(F138="Sediment","Sed",IF(F138="Swamp Darter","Dar",IF(F138="Eastern Mud Minnow","Min",IF(F138="Creek Chubsucker","Chu",IF(F138="Banded Killifish","Kil","Water")))))))))))))))))</f>
        <v>Swa</v>
      </c>
      <c r="F138" t="s">
        <v>106</v>
      </c>
      <c r="G138" s="25" t="s">
        <v>408</v>
      </c>
      <c r="H138" t="s">
        <v>256</v>
      </c>
      <c r="I138" t="str">
        <f>IF(F138 = "Water", "ng/L", IF(F138 = "Sediment", "ng/g", "ng/g"))</f>
        <v>ng/g</v>
      </c>
      <c r="J138">
        <v>6</v>
      </c>
      <c r="K138">
        <v>2.4500000000000002</v>
      </c>
      <c r="L138">
        <v>2.9100000000000001E-2</v>
      </c>
      <c r="M138">
        <v>5.1499999999999997E-2</v>
      </c>
      <c r="N138">
        <v>0.16350000000000001</v>
      </c>
      <c r="O138">
        <v>0.1295</v>
      </c>
      <c r="P138">
        <v>1.51</v>
      </c>
      <c r="Q138">
        <v>2.9100000000000001E-2</v>
      </c>
      <c r="R138">
        <v>77.900000000000006</v>
      </c>
      <c r="S138">
        <v>4.43</v>
      </c>
      <c r="T138">
        <v>9.41</v>
      </c>
      <c r="U138">
        <v>11.4</v>
      </c>
      <c r="V138">
        <v>1570</v>
      </c>
      <c r="W138">
        <v>10.5</v>
      </c>
      <c r="X138" s="55">
        <v>0</v>
      </c>
      <c r="Y138" s="25" t="s">
        <v>408</v>
      </c>
      <c r="Z138" s="25" t="s">
        <v>408</v>
      </c>
      <c r="AA138" s="25" t="s">
        <v>408</v>
      </c>
      <c r="AB138" s="25" t="s">
        <v>408</v>
      </c>
      <c r="AC138" s="25" t="s">
        <v>408</v>
      </c>
      <c r="AD138" s="25" t="s">
        <v>408</v>
      </c>
    </row>
    <row r="139" spans="1:30" x14ac:dyDescent="0.2">
      <c r="A139" t="s">
        <v>83</v>
      </c>
      <c r="B139" t="s">
        <v>283</v>
      </c>
      <c r="C139" t="s">
        <v>152</v>
      </c>
      <c r="D139">
        <v>44314</v>
      </c>
      <c r="E139" t="str">
        <f>IF(F139="Largemouth Bass","Bas",IF(F139="Bluegill","Bgl",IF(F139="Prey","Pry",IF(F139="Pumpkinseed","Pum",IF(F139="Rosyside Dace","Dac",IF(F139="Swallowtail Shiner","Swa",IF(F139="Blacknose Dace","Dac",IF(F139=" Swamp Darter","Dar",IF(F139="Longnose Dace","Dac",IF(F139="Margined Madtom","Mad",IF(F139="Fallfish","Fal",IF(F139="Tessellated Darter","Dar",IF(F139="Sediment","Sed",IF(F139="Swamp Darter","Dar",IF(F139="Eastern Mud Minnow","Min",IF(F139="Creek Chubsucker","Chu",IF(F139="Banded Killifish","Kil","Water")))))))))))))))))</f>
        <v>Swa</v>
      </c>
      <c r="F139" t="s">
        <v>106</v>
      </c>
      <c r="G139" s="25" t="s">
        <v>408</v>
      </c>
      <c r="H139" t="s">
        <v>256</v>
      </c>
      <c r="I139" t="str">
        <f>IF(F139 = "Water", "ng/L", IF(F139 = "Sediment", "ng/g", "ng/g"))</f>
        <v>ng/g</v>
      </c>
      <c r="J139">
        <v>5.5</v>
      </c>
      <c r="K139">
        <v>2.0499999999999998</v>
      </c>
      <c r="L139">
        <v>2.7900000000000001E-2</v>
      </c>
      <c r="M139">
        <v>4.9099999999999998E-2</v>
      </c>
      <c r="N139">
        <v>0.156</v>
      </c>
      <c r="O139">
        <v>3.7600000000000001E-2</v>
      </c>
      <c r="P139">
        <v>0.61499999999999999</v>
      </c>
      <c r="Q139">
        <v>2.7900000000000001E-2</v>
      </c>
      <c r="R139">
        <v>30.7</v>
      </c>
      <c r="S139">
        <v>0.89800000000000002</v>
      </c>
      <c r="T139">
        <v>3.43</v>
      </c>
      <c r="U139">
        <v>1.04</v>
      </c>
      <c r="V139">
        <v>680</v>
      </c>
      <c r="W139">
        <v>7.9</v>
      </c>
      <c r="X139" s="55">
        <v>0</v>
      </c>
      <c r="Y139" s="25" t="s">
        <v>408</v>
      </c>
      <c r="Z139" s="25" t="s">
        <v>408</v>
      </c>
      <c r="AA139" s="25" t="s">
        <v>408</v>
      </c>
      <c r="AB139" s="25" t="s">
        <v>408</v>
      </c>
      <c r="AC139" s="25" t="s">
        <v>408</v>
      </c>
      <c r="AD139" s="25" t="s">
        <v>408</v>
      </c>
    </row>
    <row r="140" spans="1:30" x14ac:dyDescent="0.2">
      <c r="A140" t="s">
        <v>83</v>
      </c>
      <c r="B140" t="s">
        <v>259</v>
      </c>
      <c r="C140" t="s">
        <v>202</v>
      </c>
      <c r="D140">
        <v>44393</v>
      </c>
      <c r="E140" t="str">
        <f>IF(F140="Largemouth Bass","Bas",IF(F140="Bluegill","Bgl",IF(F140="Prey","Pry",IF(F140="Pumpkinseed","Pum",IF(F140="Rosyside Dace","Dac",IF(F140="Swallowtail Shiner","Swa",IF(F140="Blacknose Dace","Dac",IF(F140=" Swamp Darter","Dar",IF(F140="Longnose Dace","Dac",IF(F140="Margined Madtom","Mad",IF(F140="Fallfish","Fal",IF(F140="Tessellated Darter","Dar",IF(F140="Sediment","Sed",IF(F140="Swamp Darter","Dar",IF(F140="Eastern Mud Minnow","Min",IF(F140="Creek Chubsucker","Chu",IF(F140="Banded Killifish","Kil","Water")))))))))))))))))</f>
        <v>Swa</v>
      </c>
      <c r="F140" t="s">
        <v>106</v>
      </c>
      <c r="G140" s="25" t="s">
        <v>408</v>
      </c>
      <c r="H140" t="s">
        <v>256</v>
      </c>
      <c r="I140" t="str">
        <f>IF(F140 = "Water", "ng/L", IF(F140 = "Sediment", "ng/g", "ng/g"))</f>
        <v>ng/g</v>
      </c>
      <c r="J140">
        <v>5.5</v>
      </c>
      <c r="K140">
        <v>1.88</v>
      </c>
      <c r="L140">
        <v>0.22600000000000001</v>
      </c>
      <c r="M140">
        <v>0.1595</v>
      </c>
      <c r="N140">
        <v>0.1535</v>
      </c>
      <c r="O140">
        <v>0.122</v>
      </c>
      <c r="P140">
        <v>0.22600000000000001</v>
      </c>
      <c r="Q140">
        <v>9.0499999999999997E-2</v>
      </c>
      <c r="R140">
        <v>57.9</v>
      </c>
      <c r="S140">
        <v>3.05</v>
      </c>
      <c r="T140">
        <v>2.25</v>
      </c>
      <c r="U140">
        <v>2.5099999999999998</v>
      </c>
      <c r="V140">
        <v>630</v>
      </c>
      <c r="W140">
        <v>6.05</v>
      </c>
      <c r="X140" s="55">
        <v>0</v>
      </c>
      <c r="Y140" s="25" t="s">
        <v>408</v>
      </c>
      <c r="Z140" s="25" t="s">
        <v>408</v>
      </c>
      <c r="AA140" s="25" t="s">
        <v>408</v>
      </c>
      <c r="AB140" s="25" t="s">
        <v>408</v>
      </c>
      <c r="AC140" s="25" t="s">
        <v>408</v>
      </c>
      <c r="AD140" s="25" t="s">
        <v>408</v>
      </c>
    </row>
    <row r="141" spans="1:30" x14ac:dyDescent="0.2">
      <c r="A141" t="s">
        <v>83</v>
      </c>
      <c r="B141" t="s">
        <v>259</v>
      </c>
      <c r="C141" t="s">
        <v>203</v>
      </c>
      <c r="D141">
        <v>44393</v>
      </c>
      <c r="E141" t="str">
        <f>IF(F141="Largemouth Bass","Bas",IF(F141="Bluegill","Bgl",IF(F141="Prey","Pry",IF(F141="Pumpkinseed","Pum",IF(F141="Rosyside Dace","Dac",IF(F141="Swallowtail Shiner","Swa",IF(F141="Blacknose Dace","Dac",IF(F141=" Swamp Darter","Dar",IF(F141="Longnose Dace","Dac",IF(F141="Margined Madtom","Mad",IF(F141="Fallfish","Fal",IF(F141="Tessellated Darter","Dar",IF(F141="Sediment","Sed",IF(F141="Swamp Darter","Dar",IF(F141="Eastern Mud Minnow","Min",IF(F141="Creek Chubsucker","Chu",IF(F141="Banded Killifish","Kil","Water")))))))))))))))))</f>
        <v>Swa</v>
      </c>
      <c r="F141" t="s">
        <v>106</v>
      </c>
      <c r="G141" s="25" t="s">
        <v>408</v>
      </c>
      <c r="H141" t="s">
        <v>256</v>
      </c>
      <c r="I141" t="str">
        <f>IF(F141 = "Water", "ng/L", IF(F141 = "Sediment", "ng/g", "ng/g"))</f>
        <v>ng/g</v>
      </c>
      <c r="J141">
        <v>5.5</v>
      </c>
      <c r="K141">
        <v>1.79</v>
      </c>
      <c r="L141">
        <v>0.22500000000000001</v>
      </c>
      <c r="M141">
        <v>4.82E-2</v>
      </c>
      <c r="N141">
        <v>0.153</v>
      </c>
      <c r="O141">
        <v>0.1215</v>
      </c>
      <c r="P141">
        <v>0.22500000000000001</v>
      </c>
      <c r="Q141">
        <v>0.09</v>
      </c>
      <c r="R141">
        <v>31.9</v>
      </c>
      <c r="S141">
        <v>2</v>
      </c>
      <c r="T141">
        <v>2.2799999999999998</v>
      </c>
      <c r="U141">
        <v>1.96</v>
      </c>
      <c r="V141">
        <v>603</v>
      </c>
      <c r="W141">
        <v>6.25</v>
      </c>
      <c r="X141" s="55">
        <v>0</v>
      </c>
      <c r="Y141" s="25" t="s">
        <v>408</v>
      </c>
      <c r="Z141" s="25" t="s">
        <v>408</v>
      </c>
      <c r="AA141" s="25" t="s">
        <v>408</v>
      </c>
      <c r="AB141" s="25" t="s">
        <v>408</v>
      </c>
      <c r="AC141" s="25" t="s">
        <v>408</v>
      </c>
      <c r="AD141" s="25" t="s">
        <v>408</v>
      </c>
    </row>
    <row r="142" spans="1:30" x14ac:dyDescent="0.2">
      <c r="A142" t="s">
        <v>83</v>
      </c>
      <c r="B142" t="s">
        <v>259</v>
      </c>
      <c r="C142" t="s">
        <v>204</v>
      </c>
      <c r="D142">
        <v>44393</v>
      </c>
      <c r="E142" t="str">
        <f>IF(F142="Largemouth Bass","Bas",IF(F142="Bluegill","Bgl",IF(F142="Prey","Pry",IF(F142="Pumpkinseed","Pum",IF(F142="Rosyside Dace","Dac",IF(F142="Swallowtail Shiner","Swa",IF(F142="Blacknose Dace","Dac",IF(F142=" Swamp Darter","Dar",IF(F142="Longnose Dace","Dac",IF(F142="Margined Madtom","Mad",IF(F142="Fallfish","Fal",IF(F142="Tessellated Darter","Dar",IF(F142="Sediment","Sed",IF(F142="Swamp Darter","Dar",IF(F142="Eastern Mud Minnow","Min",IF(F142="Creek Chubsucker","Chu",IF(F142="Banded Killifish","Kil","Water")))))))))))))))))</f>
        <v>Swa</v>
      </c>
      <c r="F142" t="s">
        <v>106</v>
      </c>
      <c r="G142" s="25" t="s">
        <v>408</v>
      </c>
      <c r="H142" t="s">
        <v>256</v>
      </c>
      <c r="I142" t="str">
        <f>IF(F142 = "Water", "ng/L", IF(F142 = "Sediment", "ng/g", "ng/g"))</f>
        <v>ng/g</v>
      </c>
      <c r="J142">
        <v>5</v>
      </c>
      <c r="K142">
        <v>1.31</v>
      </c>
      <c r="L142">
        <v>7.8E-2</v>
      </c>
      <c r="M142">
        <v>5.5E-2</v>
      </c>
      <c r="N142">
        <v>5.2999999999999999E-2</v>
      </c>
      <c r="O142">
        <v>4.2099999999999999E-2</v>
      </c>
      <c r="P142">
        <v>0.75800000000000001</v>
      </c>
      <c r="Q142">
        <v>3.1199999999999999E-2</v>
      </c>
      <c r="R142">
        <v>92.1</v>
      </c>
      <c r="S142">
        <v>8.2899999999999991</v>
      </c>
      <c r="T142">
        <v>11</v>
      </c>
      <c r="U142">
        <v>8.3000000000000007</v>
      </c>
      <c r="V142">
        <v>1010</v>
      </c>
      <c r="W142">
        <v>9.51</v>
      </c>
      <c r="X142" s="55">
        <v>0</v>
      </c>
      <c r="Y142" s="25" t="s">
        <v>408</v>
      </c>
      <c r="Z142" s="25" t="s">
        <v>408</v>
      </c>
      <c r="AA142" s="25" t="s">
        <v>408</v>
      </c>
      <c r="AB142" s="25" t="s">
        <v>408</v>
      </c>
      <c r="AC142" s="25" t="s">
        <v>408</v>
      </c>
      <c r="AD142" s="25" t="s">
        <v>408</v>
      </c>
    </row>
    <row r="143" spans="1:30" x14ac:dyDescent="0.2">
      <c r="A143" t="s">
        <v>83</v>
      </c>
      <c r="B143" t="s">
        <v>259</v>
      </c>
      <c r="C143" t="s">
        <v>235</v>
      </c>
      <c r="D143">
        <v>44393</v>
      </c>
      <c r="E143" t="str">
        <f>IF(F143="Largemouth Bass","Bas",IF(F143="Bluegill","Bgl",IF(F143="Prey","Pry",IF(F143="Pumpkinseed","Pum",IF(F143="Rosyside Dace","Dac",IF(F143="Swallowtail Shiner","Swa",IF(F143="Blacknose Dace","Dac",IF(F143=" Swamp Darter","Dar",IF(F143="Longnose Dace","Dac",IF(F143="Margined Madtom","Mad",IF(F143="Fallfish","Fal",IF(F143="Tessellated Darter","Dar",IF(F143="Sediment","Sed",IF(F143="Swamp Darter","Dar",IF(F143="Eastern Mud Minnow","Min",IF(F143="Creek Chubsucker","Chu",IF(F143="Banded Killifish","Kil","Water")))))))))))))))))</f>
        <v>Swa</v>
      </c>
      <c r="F143" t="s">
        <v>106</v>
      </c>
      <c r="G143" s="25" t="s">
        <v>408</v>
      </c>
      <c r="H143" t="s">
        <v>256</v>
      </c>
      <c r="I143" t="str">
        <f>IF(F143 = "Water", "ng/L", IF(F143 = "Sediment", "ng/g", "ng/g"))</f>
        <v>ng/g</v>
      </c>
      <c r="J143">
        <v>5</v>
      </c>
      <c r="K143">
        <v>1.65</v>
      </c>
      <c r="L143">
        <f>0.5*M143</f>
        <v>3.9125E-2</v>
      </c>
      <c r="M143">
        <f>0.5*O143</f>
        <v>7.825E-2</v>
      </c>
      <c r="N143">
        <f>0.5*O143</f>
        <v>7.825E-2</v>
      </c>
      <c r="O143">
        <f>0.5*P143</f>
        <v>0.1565</v>
      </c>
      <c r="P143">
        <v>0.313</v>
      </c>
      <c r="Q143">
        <v>0.82799999999999996</v>
      </c>
      <c r="R143">
        <v>30.1</v>
      </c>
      <c r="S143">
        <v>2.02</v>
      </c>
      <c r="T143">
        <v>2.41</v>
      </c>
      <c r="U143">
        <v>5.75</v>
      </c>
      <c r="V143">
        <v>345</v>
      </c>
      <c r="W143">
        <v>3.47</v>
      </c>
      <c r="X143" s="55">
        <v>0</v>
      </c>
      <c r="Y143" s="25" t="s">
        <v>408</v>
      </c>
      <c r="Z143" s="25" t="s">
        <v>408</v>
      </c>
      <c r="AA143" s="25" t="s">
        <v>408</v>
      </c>
      <c r="AB143" s="25" t="s">
        <v>408</v>
      </c>
      <c r="AC143" s="25" t="s">
        <v>408</v>
      </c>
      <c r="AD143" s="25" t="s">
        <v>408</v>
      </c>
    </row>
    <row r="144" spans="1:30" x14ac:dyDescent="0.2">
      <c r="A144" t="s">
        <v>83</v>
      </c>
      <c r="B144" t="s">
        <v>259</v>
      </c>
      <c r="C144" t="s">
        <v>236</v>
      </c>
      <c r="D144">
        <v>44393</v>
      </c>
      <c r="E144" t="str">
        <f>IF(F144="Largemouth Bass","Bas",IF(F144="Bluegill","Bgl",IF(F144="Prey","Pry",IF(F144="Pumpkinseed","Pum",IF(F144="Rosyside Dace","Dac",IF(F144="Swallowtail Shiner","Swa",IF(F144="Blacknose Dace","Dac",IF(F144=" Swamp Darter","Dar",IF(F144="Longnose Dace","Dac",IF(F144="Margined Madtom","Mad",IF(F144="Fallfish","Fal",IF(F144="Tessellated Darter","Dar",IF(F144="Sediment","Sed",IF(F144="Swamp Darter","Dar",IF(F144="Eastern Mud Minnow","Min",IF(F144="Creek Chubsucker","Chu",IF(F144="Banded Killifish","Kil","Water")))))))))))))))))</f>
        <v>Swa</v>
      </c>
      <c r="F144" t="s">
        <v>106</v>
      </c>
      <c r="G144" s="25" t="s">
        <v>408</v>
      </c>
      <c r="H144" t="s">
        <v>256</v>
      </c>
      <c r="I144" t="str">
        <f>IF(F144 = "Water", "ng/L", IF(F144 = "Sediment", "ng/g", "ng/g"))</f>
        <v>ng/g</v>
      </c>
      <c r="J144">
        <v>5.5</v>
      </c>
      <c r="K144">
        <v>1.89</v>
      </c>
      <c r="L144">
        <f>0.5*M144</f>
        <v>2.8500000000000001E-2</v>
      </c>
      <c r="M144">
        <f>0.5*O144</f>
        <v>5.7000000000000002E-2</v>
      </c>
      <c r="N144">
        <f>0.5*O144</f>
        <v>5.7000000000000002E-2</v>
      </c>
      <c r="O144">
        <f>0.5*P144</f>
        <v>0.114</v>
      </c>
      <c r="P144">
        <v>0.22800000000000001</v>
      </c>
      <c r="Q144">
        <f>0.5*R144</f>
        <v>16.25</v>
      </c>
      <c r="R144">
        <v>32.5</v>
      </c>
      <c r="S144">
        <v>1.1000000000000001</v>
      </c>
      <c r="T144">
        <v>1.74</v>
      </c>
      <c r="U144">
        <v>1.65</v>
      </c>
      <c r="V144">
        <v>502</v>
      </c>
      <c r="W144">
        <v>7.61</v>
      </c>
      <c r="X144" s="55">
        <v>0</v>
      </c>
      <c r="Y144" s="25" t="s">
        <v>408</v>
      </c>
      <c r="Z144" s="25" t="s">
        <v>408</v>
      </c>
      <c r="AA144" s="25" t="s">
        <v>408</v>
      </c>
      <c r="AB144" s="25" t="s">
        <v>408</v>
      </c>
      <c r="AC144" s="25" t="s">
        <v>408</v>
      </c>
      <c r="AD144" s="25" t="s">
        <v>408</v>
      </c>
    </row>
    <row r="145" spans="1:30" x14ac:dyDescent="0.2">
      <c r="A145" t="s">
        <v>83</v>
      </c>
      <c r="B145" t="s">
        <v>259</v>
      </c>
      <c r="C145" t="s">
        <v>237</v>
      </c>
      <c r="D145">
        <v>44393</v>
      </c>
      <c r="E145" t="str">
        <f>IF(F145="Largemouth Bass","Bas",IF(F145="Bluegill","Bgl",IF(F145="Prey","Pry",IF(F145="Pumpkinseed","Pum",IF(F145="Rosyside Dace","Dac",IF(F145="Swallowtail Shiner","Swa",IF(F145="Blacknose Dace","Dac",IF(F145=" Swamp Darter","Dar",IF(F145="Longnose Dace","Dac",IF(F145="Margined Madtom","Mad",IF(F145="Fallfish","Fal",IF(F145="Tessellated Darter","Dar",IF(F145="Sediment","Sed",IF(F145="Swamp Darter","Dar",IF(F145="Eastern Mud Minnow","Min",IF(F145="Creek Chubsucker","Chu",IF(F145="Banded Killifish","Kil","Water")))))))))))))))))</f>
        <v>Swa</v>
      </c>
      <c r="F145" t="s">
        <v>106</v>
      </c>
      <c r="G145" s="25" t="s">
        <v>408</v>
      </c>
      <c r="H145" t="s">
        <v>256</v>
      </c>
      <c r="I145" t="str">
        <f>IF(F145 = "Water", "ng/L", IF(F145 = "Sediment", "ng/g", "ng/g"))</f>
        <v>ng/g</v>
      </c>
      <c r="J145">
        <v>5.5</v>
      </c>
      <c r="K145">
        <v>2.2000000000000002</v>
      </c>
      <c r="L145">
        <f>0.5*M145</f>
        <v>4.6625E-2</v>
      </c>
      <c r="M145">
        <f>0.5*O145</f>
        <v>9.325E-2</v>
      </c>
      <c r="N145">
        <f>0.5*O145</f>
        <v>9.325E-2</v>
      </c>
      <c r="O145">
        <f>0.5*P145</f>
        <v>0.1865</v>
      </c>
      <c r="P145">
        <v>0.373</v>
      </c>
      <c r="Q145">
        <f>0.5*S145</f>
        <v>0.6</v>
      </c>
      <c r="R145">
        <v>39.4</v>
      </c>
      <c r="S145">
        <v>1.2</v>
      </c>
      <c r="T145">
        <v>3.02</v>
      </c>
      <c r="U145">
        <v>1.03</v>
      </c>
      <c r="V145">
        <v>380</v>
      </c>
      <c r="W145">
        <v>3.07</v>
      </c>
      <c r="X145" s="55">
        <v>0</v>
      </c>
      <c r="Y145" s="25" t="s">
        <v>408</v>
      </c>
      <c r="Z145" s="25" t="s">
        <v>408</v>
      </c>
      <c r="AA145" s="25" t="s">
        <v>408</v>
      </c>
      <c r="AB145" s="25" t="s">
        <v>408</v>
      </c>
      <c r="AC145" s="25" t="s">
        <v>408</v>
      </c>
      <c r="AD145" s="25" t="s">
        <v>408</v>
      </c>
    </row>
    <row r="146" spans="1:30" x14ac:dyDescent="0.2">
      <c r="A146" t="s">
        <v>83</v>
      </c>
      <c r="B146" t="s">
        <v>259</v>
      </c>
      <c r="C146" t="s">
        <v>238</v>
      </c>
      <c r="D146">
        <v>44393</v>
      </c>
      <c r="E146" t="str">
        <f>IF(F146="Largemouth Bass","Bas",IF(F146="Bluegill","Bgl",IF(F146="Prey","Pry",IF(F146="Pumpkinseed","Pum",IF(F146="Rosyside Dace","Dac",IF(F146="Swallowtail Shiner","Swa",IF(F146="Blacknose Dace","Dac",IF(F146=" Swamp Darter","Dar",IF(F146="Longnose Dace","Dac",IF(F146="Margined Madtom","Mad",IF(F146="Fallfish","Fal",IF(F146="Tessellated Darter","Dar",IF(F146="Sediment","Sed",IF(F146="Swamp Darter","Dar",IF(F146="Eastern Mud Minnow","Min",IF(F146="Creek Chubsucker","Chu",IF(F146="Banded Killifish","Kil","Water")))))))))))))))))</f>
        <v>Swa</v>
      </c>
      <c r="F146" t="s">
        <v>106</v>
      </c>
      <c r="G146" s="25" t="s">
        <v>408</v>
      </c>
      <c r="H146" t="s">
        <v>256</v>
      </c>
      <c r="I146" t="str">
        <f>IF(F146 = "Water", "ng/L", IF(F146 = "Sediment", "ng/g", "ng/g"))</f>
        <v>ng/g</v>
      </c>
      <c r="J146">
        <v>5.5</v>
      </c>
      <c r="K146">
        <v>1.93</v>
      </c>
      <c r="L146">
        <f>0.5*M146</f>
        <v>0.24124999999999999</v>
      </c>
      <c r="M146">
        <f>0.5*O146</f>
        <v>0.48249999999999998</v>
      </c>
      <c r="N146">
        <f>0.5*O146</f>
        <v>0.48249999999999998</v>
      </c>
      <c r="O146">
        <v>0.96499999999999997</v>
      </c>
      <c r="P146">
        <v>0.371</v>
      </c>
      <c r="Q146">
        <f>0.5*R146</f>
        <v>17.350000000000001</v>
      </c>
      <c r="R146">
        <v>34.700000000000003</v>
      </c>
      <c r="S146">
        <v>2.3199999999999998</v>
      </c>
      <c r="T146">
        <v>3.35</v>
      </c>
      <c r="U146">
        <v>2.19</v>
      </c>
      <c r="V146">
        <v>419</v>
      </c>
      <c r="W146">
        <v>2.41</v>
      </c>
      <c r="X146" s="55">
        <v>0</v>
      </c>
      <c r="Y146" s="25" t="s">
        <v>408</v>
      </c>
      <c r="Z146" s="25" t="s">
        <v>408</v>
      </c>
      <c r="AA146" s="25" t="s">
        <v>408</v>
      </c>
      <c r="AB146" s="25" t="s">
        <v>408</v>
      </c>
      <c r="AC146" s="25" t="s">
        <v>408</v>
      </c>
      <c r="AD146" s="25" t="s">
        <v>408</v>
      </c>
    </row>
    <row r="147" spans="1:30" x14ac:dyDescent="0.2">
      <c r="A147" t="s">
        <v>83</v>
      </c>
      <c r="B147" t="s">
        <v>259</v>
      </c>
      <c r="C147" t="s">
        <v>239</v>
      </c>
      <c r="D147">
        <v>44393</v>
      </c>
      <c r="E147" t="str">
        <f>IF(F147="Largemouth Bass","Bas",IF(F147="Bluegill","Bgl",IF(F147="Prey","Pry",IF(F147="Pumpkinseed","Pum",IF(F147="Rosyside Dace","Dac",IF(F147="Swallowtail Shiner","Swa",IF(F147="Blacknose Dace","Dac",IF(F147=" Swamp Darter","Dar",IF(F147="Longnose Dace","Dac",IF(F147="Margined Madtom","Mad",IF(F147="Fallfish","Fal",IF(F147="Tessellated Darter","Dar",IF(F147="Sediment","Sed",IF(F147="Swamp Darter","Dar",IF(F147="Eastern Mud Minnow","Min",IF(F147="Creek Chubsucker","Chu",IF(F147="Banded Killifish","Kil","Water")))))))))))))))))</f>
        <v>Swa</v>
      </c>
      <c r="F147" t="s">
        <v>106</v>
      </c>
      <c r="G147" s="25" t="s">
        <v>408</v>
      </c>
      <c r="H147" t="s">
        <v>256</v>
      </c>
      <c r="I147" t="str">
        <f>IF(F147 = "Water", "ng/L", IF(F147 = "Sediment", "ng/g", "ng/g"))</f>
        <v>ng/g</v>
      </c>
      <c r="J147">
        <v>6</v>
      </c>
      <c r="K147">
        <v>2.4500000000000002</v>
      </c>
      <c r="L147">
        <f>0.5*M147</f>
        <v>4.2875000000000003E-2</v>
      </c>
      <c r="M147">
        <f>0.5*O147</f>
        <v>8.5750000000000007E-2</v>
      </c>
      <c r="N147">
        <f>0.5*O147</f>
        <v>8.5750000000000007E-2</v>
      </c>
      <c r="O147">
        <f>0.5*P147</f>
        <v>0.17150000000000001</v>
      </c>
      <c r="P147">
        <v>0.34300000000000003</v>
      </c>
      <c r="Q147">
        <f>0.5*S147</f>
        <v>0.82499999999999996</v>
      </c>
      <c r="R147">
        <v>34.1</v>
      </c>
      <c r="S147">
        <v>1.65</v>
      </c>
      <c r="T147">
        <v>2.73</v>
      </c>
      <c r="U147">
        <v>1.67</v>
      </c>
      <c r="V147">
        <v>330</v>
      </c>
      <c r="W147">
        <v>2.75</v>
      </c>
      <c r="X147" s="55">
        <v>0</v>
      </c>
      <c r="Y147" s="25" t="s">
        <v>408</v>
      </c>
      <c r="Z147" s="25" t="s">
        <v>408</v>
      </c>
      <c r="AA147" s="25" t="s">
        <v>408</v>
      </c>
      <c r="AB147" s="25" t="s">
        <v>408</v>
      </c>
      <c r="AC147" s="25" t="s">
        <v>408</v>
      </c>
      <c r="AD147" s="25" t="s">
        <v>408</v>
      </c>
    </row>
    <row r="148" spans="1:30" x14ac:dyDescent="0.2">
      <c r="A148" t="s">
        <v>83</v>
      </c>
      <c r="B148" t="s">
        <v>283</v>
      </c>
      <c r="C148" t="s">
        <v>107</v>
      </c>
      <c r="D148">
        <v>44314</v>
      </c>
      <c r="E148" t="str">
        <f>IF(F148="Largemouth Bass","Bas",IF(F148="Bluegill","Bgl",IF(F148="Prey","Pry",IF(F148="Pumpkinseed","Pum",IF(F148="Rosyside Dace","Dac",IF(F148="Swallowtail Shiner","Swa",IF(F148="Blacknose Dace","Dac",IF(F148=" Swamp Darter","Dar",IF(F148="Longnose Dace","Dac",IF(F148="Margined Madtom","Mad",IF(F148="Fallfish","Fal",IF(F148="Tessellated Darter","Dar",IF(F148="Sediment","Sed",IF(F148="Swamp Darter","Dar",IF(F148="Eastern Mud Minnow","Min",IF(F148="Creek Chubsucker","Chu",IF(F148="Banded Killifish","Kil","Water")))))))))))))))))</f>
        <v>Dar</v>
      </c>
      <c r="F148" t="s">
        <v>108</v>
      </c>
      <c r="G148" s="25" t="s">
        <v>408</v>
      </c>
      <c r="H148" t="s">
        <v>256</v>
      </c>
      <c r="I148" t="str">
        <f>IF(F148 = "Water", "ng/L", IF(F148 = "Sediment", "ng/g", "ng/g"))</f>
        <v>ng/g</v>
      </c>
      <c r="J148">
        <v>7.5</v>
      </c>
      <c r="K148">
        <v>4.25</v>
      </c>
      <c r="L148">
        <v>8.6638428956488253E-2</v>
      </c>
      <c r="M148">
        <v>4.6373960347035045E-2</v>
      </c>
      <c r="N148">
        <v>0.42199999999999999</v>
      </c>
      <c r="O148">
        <v>0.116895007286624</v>
      </c>
      <c r="P148">
        <v>0.11469735353510783</v>
      </c>
      <c r="Q148">
        <v>8.6638428956488253E-2</v>
      </c>
      <c r="R148">
        <v>11.6</v>
      </c>
      <c r="S148">
        <v>0.54600000000000004</v>
      </c>
      <c r="T148">
        <v>2.77</v>
      </c>
      <c r="U148">
        <v>0.51200000000000001</v>
      </c>
      <c r="V148">
        <v>872</v>
      </c>
      <c r="W148">
        <v>4.59</v>
      </c>
      <c r="X148" s="55">
        <v>0</v>
      </c>
      <c r="Y148" s="25" t="s">
        <v>408</v>
      </c>
      <c r="Z148" s="25" t="s">
        <v>408</v>
      </c>
      <c r="AA148" s="25" t="s">
        <v>408</v>
      </c>
      <c r="AB148" s="25" t="s">
        <v>408</v>
      </c>
      <c r="AC148" s="25" t="s">
        <v>408</v>
      </c>
      <c r="AD148" s="25" t="s">
        <v>408</v>
      </c>
    </row>
    <row r="149" spans="1:30" x14ac:dyDescent="0.2">
      <c r="A149" t="s">
        <v>83</v>
      </c>
      <c r="B149" t="s">
        <v>283</v>
      </c>
      <c r="C149" t="s">
        <v>153</v>
      </c>
      <c r="D149">
        <v>44314</v>
      </c>
      <c r="E149" t="str">
        <f>IF(F149="Largemouth Bass","Bas",IF(F149="Bluegill","Bgl",IF(F149="Prey","Pry",IF(F149="Pumpkinseed","Pum",IF(F149="Rosyside Dace","Dac",IF(F149="Swallowtail Shiner","Swa",IF(F149="Blacknose Dace","Dac",IF(F149=" Swamp Darter","Dar",IF(F149="Longnose Dace","Dac",IF(F149="Margined Madtom","Mad",IF(F149="Fallfish","Fal",IF(F149="Tessellated Darter","Dar",IF(F149="Sediment","Sed",IF(F149="Swamp Darter","Dar",IF(F149="Eastern Mud Minnow","Min",IF(F149="Creek Chubsucker","Chu",IF(F149="Banded Killifish","Kil","Water")))))))))))))))))</f>
        <v>Dar</v>
      </c>
      <c r="F149" t="s">
        <v>108</v>
      </c>
      <c r="G149" s="25" t="s">
        <v>408</v>
      </c>
      <c r="H149" t="s">
        <v>256</v>
      </c>
      <c r="I149" t="str">
        <f>IF(F149 = "Water", "ng/L", IF(F149 = "Sediment", "ng/g", "ng/g"))</f>
        <v>ng/g</v>
      </c>
      <c r="J149">
        <v>8</v>
      </c>
      <c r="K149">
        <v>5.25</v>
      </c>
      <c r="L149">
        <v>2.8199999999999999E-2</v>
      </c>
      <c r="M149">
        <v>4.9700000000000001E-2</v>
      </c>
      <c r="N149">
        <v>0.158</v>
      </c>
      <c r="O149">
        <v>0.1255</v>
      </c>
      <c r="P149">
        <v>0.123</v>
      </c>
      <c r="Q149">
        <v>2.8199999999999999E-2</v>
      </c>
      <c r="R149">
        <v>17.600000000000001</v>
      </c>
      <c r="S149">
        <v>0.65</v>
      </c>
      <c r="T149">
        <v>4.1900000000000004</v>
      </c>
      <c r="U149">
        <v>0.67200000000000004</v>
      </c>
      <c r="V149">
        <v>1050</v>
      </c>
      <c r="W149">
        <v>6.92</v>
      </c>
      <c r="X149" s="55">
        <v>0</v>
      </c>
      <c r="Y149" s="25" t="s">
        <v>408</v>
      </c>
      <c r="Z149" s="25" t="s">
        <v>408</v>
      </c>
      <c r="AA149" s="25" t="s">
        <v>408</v>
      </c>
      <c r="AB149" s="25" t="s">
        <v>408</v>
      </c>
      <c r="AC149" s="25" t="s">
        <v>408</v>
      </c>
      <c r="AD149" s="25" t="s">
        <v>408</v>
      </c>
    </row>
    <row r="150" spans="1:30" x14ac:dyDescent="0.2">
      <c r="A150" t="s">
        <v>83</v>
      </c>
      <c r="B150" t="s">
        <v>283</v>
      </c>
      <c r="C150" t="s">
        <v>154</v>
      </c>
      <c r="D150">
        <v>44314</v>
      </c>
      <c r="E150" t="str">
        <f>IF(F150="Largemouth Bass","Bas",IF(F150="Bluegill","Bgl",IF(F150="Prey","Pry",IF(F150="Pumpkinseed","Pum",IF(F150="Rosyside Dace","Dac",IF(F150="Swallowtail Shiner","Swa",IF(F150="Blacknose Dace","Dac",IF(F150=" Swamp Darter","Dar",IF(F150="Longnose Dace","Dac",IF(F150="Margined Madtom","Mad",IF(F150="Fallfish","Fal",IF(F150="Tessellated Darter","Dar",IF(F150="Sediment","Sed",IF(F150="Swamp Darter","Dar",IF(F150="Eastern Mud Minnow","Min",IF(F150="Creek Chubsucker","Chu",IF(F150="Banded Killifish","Kil","Water")))))))))))))))))</f>
        <v>Dar</v>
      </c>
      <c r="F150" t="s">
        <v>108</v>
      </c>
      <c r="G150" s="25" t="s">
        <v>408</v>
      </c>
      <c r="H150" t="s">
        <v>256</v>
      </c>
      <c r="I150" t="str">
        <f>IF(F150 = "Water", "ng/L", IF(F150 = "Sediment", "ng/g", "ng/g"))</f>
        <v>ng/g</v>
      </c>
      <c r="J150">
        <v>7.5</v>
      </c>
      <c r="K150">
        <v>4.95</v>
      </c>
      <c r="L150">
        <v>2.6800000000000001E-2</v>
      </c>
      <c r="M150">
        <v>4.7399999999999998E-2</v>
      </c>
      <c r="N150">
        <v>0.15049999999999999</v>
      </c>
      <c r="O150">
        <v>0.1195</v>
      </c>
      <c r="P150">
        <v>0.11700000000000001</v>
      </c>
      <c r="Q150">
        <v>2.6800000000000001E-2</v>
      </c>
      <c r="R150">
        <v>15</v>
      </c>
      <c r="S150">
        <v>0.65400000000000003</v>
      </c>
      <c r="T150">
        <v>4.28</v>
      </c>
      <c r="U150">
        <v>0.72699999999999998</v>
      </c>
      <c r="V150">
        <v>700</v>
      </c>
      <c r="W150">
        <v>4.91</v>
      </c>
      <c r="X150" s="55">
        <v>0</v>
      </c>
      <c r="Y150" s="25" t="s">
        <v>408</v>
      </c>
      <c r="Z150" s="25" t="s">
        <v>408</v>
      </c>
      <c r="AA150" s="25" t="s">
        <v>408</v>
      </c>
      <c r="AB150" s="25" t="s">
        <v>408</v>
      </c>
      <c r="AC150" s="25" t="s">
        <v>408</v>
      </c>
      <c r="AD150" s="25" t="s">
        <v>408</v>
      </c>
    </row>
    <row r="151" spans="1:30" x14ac:dyDescent="0.2">
      <c r="A151" t="s">
        <v>83</v>
      </c>
      <c r="B151" t="s">
        <v>283</v>
      </c>
      <c r="C151" t="s">
        <v>155</v>
      </c>
      <c r="D151">
        <v>44314</v>
      </c>
      <c r="E151" t="str">
        <f>IF(F151="Largemouth Bass","Bas",IF(F151="Bluegill","Bgl",IF(F151="Prey","Pry",IF(F151="Pumpkinseed","Pum",IF(F151="Rosyside Dace","Dac",IF(F151="Swallowtail Shiner","Swa",IF(F151="Blacknose Dace","Dac",IF(F151=" Swamp Darter","Dar",IF(F151="Longnose Dace","Dac",IF(F151="Margined Madtom","Mad",IF(F151="Fallfish","Fal",IF(F151="Tessellated Darter","Dar",IF(F151="Sediment","Sed",IF(F151="Swamp Darter","Dar",IF(F151="Eastern Mud Minnow","Min",IF(F151="Creek Chubsucker","Chu",IF(F151="Banded Killifish","Kil","Water")))))))))))))))))</f>
        <v>Dar</v>
      </c>
      <c r="F151" t="s">
        <v>108</v>
      </c>
      <c r="G151" s="25" t="s">
        <v>408</v>
      </c>
      <c r="H151" t="s">
        <v>256</v>
      </c>
      <c r="I151" t="str">
        <f>IF(F151 = "Water", "ng/L", IF(F151 = "Sediment", "ng/g", "ng/g"))</f>
        <v>ng/g</v>
      </c>
      <c r="J151">
        <v>8</v>
      </c>
      <c r="K151">
        <v>5.85</v>
      </c>
      <c r="L151">
        <v>2.9100000000000001E-2</v>
      </c>
      <c r="M151">
        <v>5.1499999999999997E-2</v>
      </c>
      <c r="N151">
        <v>0.16300000000000001</v>
      </c>
      <c r="O151">
        <v>3.925E-2</v>
      </c>
      <c r="P151">
        <v>0.127</v>
      </c>
      <c r="Q151">
        <v>9.6000000000000002E-2</v>
      </c>
      <c r="R151">
        <v>15.6</v>
      </c>
      <c r="S151">
        <v>0.48299999999999998</v>
      </c>
      <c r="T151">
        <v>2.31</v>
      </c>
      <c r="U151">
        <v>0.73599999999999999</v>
      </c>
      <c r="V151">
        <v>618</v>
      </c>
      <c r="W151">
        <v>4.12</v>
      </c>
      <c r="X151" s="55">
        <v>0</v>
      </c>
      <c r="Y151" s="25" t="s">
        <v>408</v>
      </c>
      <c r="Z151" s="25" t="s">
        <v>408</v>
      </c>
      <c r="AA151" s="25" t="s">
        <v>408</v>
      </c>
      <c r="AB151" s="25" t="s">
        <v>408</v>
      </c>
      <c r="AC151" s="25" t="s">
        <v>408</v>
      </c>
      <c r="AD151" s="25" t="s">
        <v>408</v>
      </c>
    </row>
    <row r="152" spans="1:30" x14ac:dyDescent="0.2">
      <c r="A152" t="s">
        <v>83</v>
      </c>
      <c r="B152" t="s">
        <v>283</v>
      </c>
      <c r="C152" t="s">
        <v>156</v>
      </c>
      <c r="D152">
        <v>44314</v>
      </c>
      <c r="E152" t="str">
        <f>IF(F152="Largemouth Bass","Bas",IF(F152="Bluegill","Bgl",IF(F152="Prey","Pry",IF(F152="Pumpkinseed","Pum",IF(F152="Rosyside Dace","Dac",IF(F152="Swallowtail Shiner","Swa",IF(F152="Blacknose Dace","Dac",IF(F152=" Swamp Darter","Dar",IF(F152="Longnose Dace","Dac",IF(F152="Margined Madtom","Mad",IF(F152="Fallfish","Fal",IF(F152="Tessellated Darter","Dar",IF(F152="Sediment","Sed",IF(F152="Swamp Darter","Dar",IF(F152="Eastern Mud Minnow","Min",IF(F152="Creek Chubsucker","Chu",IF(F152="Banded Killifish","Kil","Water")))))))))))))))))</f>
        <v>Dar</v>
      </c>
      <c r="F152" t="s">
        <v>108</v>
      </c>
      <c r="G152" s="25" t="s">
        <v>408</v>
      </c>
      <c r="H152" t="s">
        <v>256</v>
      </c>
      <c r="I152" t="str">
        <f>IF(F152 = "Water", "ng/L", IF(F152 = "Sediment", "ng/g", "ng/g"))</f>
        <v>ng/g</v>
      </c>
      <c r="J152">
        <v>7.5</v>
      </c>
      <c r="K152">
        <v>5.4</v>
      </c>
      <c r="L152">
        <v>0.22</v>
      </c>
      <c r="M152">
        <v>4.7100000000000003E-2</v>
      </c>
      <c r="N152">
        <v>0.15</v>
      </c>
      <c r="O152">
        <v>0.11849999999999999</v>
      </c>
      <c r="P152">
        <v>0.11650000000000001</v>
      </c>
      <c r="Q152">
        <v>8.7999999999999995E-2</v>
      </c>
      <c r="R152">
        <v>11.5</v>
      </c>
      <c r="S152">
        <v>0.64600000000000002</v>
      </c>
      <c r="T152">
        <v>2.86</v>
      </c>
      <c r="U152">
        <v>0.64400000000000002</v>
      </c>
      <c r="V152">
        <v>513</v>
      </c>
      <c r="W152">
        <v>2.15</v>
      </c>
      <c r="X152" s="55">
        <v>0</v>
      </c>
      <c r="Y152" s="25" t="s">
        <v>408</v>
      </c>
      <c r="Z152" s="25" t="s">
        <v>408</v>
      </c>
      <c r="AA152" s="25" t="s">
        <v>408</v>
      </c>
      <c r="AB152" s="25" t="s">
        <v>408</v>
      </c>
      <c r="AC152" s="25" t="s">
        <v>408</v>
      </c>
      <c r="AD152" s="25" t="s">
        <v>408</v>
      </c>
    </row>
    <row r="153" spans="1:30" x14ac:dyDescent="0.2">
      <c r="A153" t="s">
        <v>83</v>
      </c>
      <c r="B153" t="s">
        <v>283</v>
      </c>
      <c r="C153" t="s">
        <v>157</v>
      </c>
      <c r="D153">
        <v>44314</v>
      </c>
      <c r="E153" t="str">
        <f>IF(F153="Largemouth Bass","Bas",IF(F153="Bluegill","Bgl",IF(F153="Prey","Pry",IF(F153="Pumpkinseed","Pum",IF(F153="Rosyside Dace","Dac",IF(F153="Swallowtail Shiner","Swa",IF(F153="Blacknose Dace","Dac",IF(F153=" Swamp Darter","Dar",IF(F153="Longnose Dace","Dac",IF(F153="Margined Madtom","Mad",IF(F153="Fallfish","Fal",IF(F153="Tessellated Darter","Dar",IF(F153="Sediment","Sed",IF(F153="Swamp Darter","Dar",IF(F153="Eastern Mud Minnow","Min",IF(F153="Creek Chubsucker","Chu",IF(F153="Banded Killifish","Kil","Water")))))))))))))))))</f>
        <v>Dar</v>
      </c>
      <c r="F153" t="s">
        <v>108</v>
      </c>
      <c r="G153" s="25" t="s">
        <v>408</v>
      </c>
      <c r="H153" t="s">
        <v>256</v>
      </c>
      <c r="I153" t="str">
        <f>IF(F153 = "Water", "ng/L", IF(F153 = "Sediment", "ng/g", "ng/g"))</f>
        <v>ng/g</v>
      </c>
      <c r="J153">
        <v>7</v>
      </c>
      <c r="K153">
        <v>4.5999999999999996</v>
      </c>
      <c r="L153">
        <v>6.9500000000000006E-2</v>
      </c>
      <c r="M153">
        <v>0.16250000000000001</v>
      </c>
      <c r="N153">
        <v>0.1565</v>
      </c>
      <c r="O153">
        <v>3.7749999999999999E-2</v>
      </c>
      <c r="P153">
        <v>0.122</v>
      </c>
      <c r="Q153">
        <v>9.1999999999999998E-2</v>
      </c>
      <c r="R153">
        <v>14.8</v>
      </c>
      <c r="S153">
        <v>0.60299999999999998</v>
      </c>
      <c r="T153">
        <v>4.5999999999999996</v>
      </c>
      <c r="U153">
        <v>1.1200000000000001</v>
      </c>
      <c r="V153">
        <v>1070</v>
      </c>
      <c r="W153">
        <v>3.86</v>
      </c>
      <c r="X153" s="55">
        <v>0</v>
      </c>
      <c r="Y153" s="25" t="s">
        <v>408</v>
      </c>
      <c r="Z153" s="25" t="s">
        <v>408</v>
      </c>
      <c r="AA153" s="25" t="s">
        <v>408</v>
      </c>
      <c r="AB153" s="25" t="s">
        <v>408</v>
      </c>
      <c r="AC153" s="25" t="s">
        <v>408</v>
      </c>
      <c r="AD153" s="25" t="s">
        <v>408</v>
      </c>
    </row>
    <row r="154" spans="1:30" x14ac:dyDescent="0.2">
      <c r="A154" t="s">
        <v>83</v>
      </c>
      <c r="B154" t="s">
        <v>283</v>
      </c>
      <c r="C154" t="s">
        <v>113</v>
      </c>
      <c r="D154">
        <v>44314</v>
      </c>
      <c r="E154" t="str">
        <f>IF(F154="Largemouth Bass","Bas",IF(F154="Bluegill","Bgl",IF(F154="Prey","Pry",IF(F154="Pumpkinseed","Pum",IF(F154="Rosyside Dace","Dac",IF(F154="Swallowtail Shiner","Swa",IF(F154="Blacknose Dace","Dac",IF(F154=" Swamp Darter","Dar",IF(F154="Longnose Dace","Dac",IF(F154="Margined Madtom","Mad",IF(F154="Fallfish","Fal",IF(F154="Tessellated Darter","Dar",IF(F154="Sediment","Sed",IF(F154="Swamp Darter","Dar",IF(F154="Eastern Mud Minnow","Min",IF(F154="Creek Chubsucker","Chu",IF(F154="Banded Killifish","Kil","Water")))))))))))))))))</f>
        <v>Dar</v>
      </c>
      <c r="F154" t="s">
        <v>114</v>
      </c>
      <c r="G154" s="25" t="s">
        <v>408</v>
      </c>
      <c r="H154" t="s">
        <v>256</v>
      </c>
      <c r="I154" t="str">
        <f>IF(F154 = "Water", "ng/L", IF(F154 = "Sediment", "ng/g", "ng/g"))</f>
        <v>ng/g</v>
      </c>
      <c r="J154">
        <v>6</v>
      </c>
      <c r="K154">
        <v>2.5</v>
      </c>
      <c r="L154">
        <v>9.7402597402597393E-2</v>
      </c>
      <c r="M154">
        <v>5.2135573602272722E-2</v>
      </c>
      <c r="N154">
        <v>0.16573278881249998</v>
      </c>
      <c r="O154">
        <v>0.61099999999999999</v>
      </c>
      <c r="P154">
        <v>1.02</v>
      </c>
      <c r="Q154">
        <v>0.245</v>
      </c>
      <c r="R154">
        <v>60.4</v>
      </c>
      <c r="S154">
        <v>5.4</v>
      </c>
      <c r="T154">
        <v>1.88</v>
      </c>
      <c r="U154">
        <v>2.71</v>
      </c>
      <c r="V154">
        <v>351</v>
      </c>
      <c r="W154">
        <v>1.84</v>
      </c>
      <c r="X154" s="55">
        <v>0</v>
      </c>
      <c r="Y154" s="25" t="s">
        <v>408</v>
      </c>
      <c r="Z154" s="25" t="s">
        <v>408</v>
      </c>
      <c r="AA154" s="25" t="s">
        <v>408</v>
      </c>
      <c r="AB154" s="25" t="s">
        <v>408</v>
      </c>
      <c r="AC154" s="25" t="s">
        <v>408</v>
      </c>
      <c r="AD154" s="25" t="s">
        <v>408</v>
      </c>
    </row>
    <row r="155" spans="1:30" x14ac:dyDescent="0.2">
      <c r="A155" t="s">
        <v>83</v>
      </c>
      <c r="B155" t="s">
        <v>283</v>
      </c>
      <c r="C155" t="s">
        <v>115</v>
      </c>
      <c r="D155">
        <v>44314</v>
      </c>
      <c r="E155" t="str">
        <f>IF(F155="Largemouth Bass","Bas",IF(F155="Bluegill","Bgl",IF(F155="Prey","Pry",IF(F155="Pumpkinseed","Pum",IF(F155="Rosyside Dace","Dac",IF(F155="Swallowtail Shiner","Swa",IF(F155="Blacknose Dace","Dac",IF(F155=" Swamp Darter","Dar",IF(F155="Longnose Dace","Dac",IF(F155="Margined Madtom","Mad",IF(F155="Fallfish","Fal",IF(F155="Tessellated Darter","Dar",IF(F155="Sediment","Sed",IF(F155="Swamp Darter","Dar",IF(F155="Eastern Mud Minnow","Min",IF(F155="Creek Chubsucker","Chu",IF(F155="Banded Killifish","Kil","Water")))))))))))))))))</f>
        <v>Dar</v>
      </c>
      <c r="F155" t="s">
        <v>114</v>
      </c>
      <c r="G155" s="25" t="s">
        <v>408</v>
      </c>
      <c r="H155" t="s">
        <v>256</v>
      </c>
      <c r="I155" t="str">
        <f>IF(F155 = "Water", "ng/L", IF(F155 = "Sediment", "ng/g", "ng/g"))</f>
        <v>ng/g</v>
      </c>
      <c r="J155">
        <v>7</v>
      </c>
      <c r="K155">
        <v>3</v>
      </c>
      <c r="L155">
        <v>9.5928373481134074E-2</v>
      </c>
      <c r="M155">
        <v>0.16944339269670644</v>
      </c>
      <c r="N155">
        <v>1.29</v>
      </c>
      <c r="O155">
        <v>1.37</v>
      </c>
      <c r="P155">
        <v>1.84</v>
      </c>
      <c r="Q155">
        <v>0.48699999999999999</v>
      </c>
      <c r="R155">
        <v>79.099999999999994</v>
      </c>
      <c r="S155">
        <v>5.74</v>
      </c>
      <c r="T155">
        <v>3.32</v>
      </c>
      <c r="U155">
        <v>2.16</v>
      </c>
      <c r="V155">
        <v>551</v>
      </c>
      <c r="W155">
        <v>3.45</v>
      </c>
      <c r="X155" s="55">
        <v>0</v>
      </c>
      <c r="Y155" s="25" t="s">
        <v>408</v>
      </c>
      <c r="Z155" s="25" t="s">
        <v>408</v>
      </c>
      <c r="AA155" s="25" t="s">
        <v>408</v>
      </c>
      <c r="AB155" s="25" t="s">
        <v>408</v>
      </c>
      <c r="AC155" s="25" t="s">
        <v>408</v>
      </c>
      <c r="AD155" s="25" t="s">
        <v>408</v>
      </c>
    </row>
    <row r="156" spans="1:30" x14ac:dyDescent="0.2">
      <c r="A156" t="s">
        <v>83</v>
      </c>
      <c r="B156" t="s">
        <v>283</v>
      </c>
      <c r="C156" t="s">
        <v>116</v>
      </c>
      <c r="D156">
        <v>44314</v>
      </c>
      <c r="E156" t="str">
        <f>IF(F156="Largemouth Bass","Bas",IF(F156="Bluegill","Bgl",IF(F156="Prey","Pry",IF(F156="Pumpkinseed","Pum",IF(F156="Rosyside Dace","Dac",IF(F156="Swallowtail Shiner","Swa",IF(F156="Blacknose Dace","Dac",IF(F156=" Swamp Darter","Dar",IF(F156="Longnose Dace","Dac",IF(F156="Margined Madtom","Mad",IF(F156="Fallfish","Fal",IF(F156="Tessellated Darter","Dar",IF(F156="Sediment","Sed",IF(F156="Swamp Darter","Dar",IF(F156="Eastern Mud Minnow","Min",IF(F156="Creek Chubsucker","Chu",IF(F156="Banded Killifish","Kil","Water")))))))))))))))))</f>
        <v>Dar</v>
      </c>
      <c r="F156" t="s">
        <v>114</v>
      </c>
      <c r="G156" s="25" t="s">
        <v>408</v>
      </c>
      <c r="H156" t="s">
        <v>256</v>
      </c>
      <c r="I156" t="str">
        <f>IF(F156 = "Water", "ng/L", IF(F156 = "Sediment", "ng/g", "ng/g"))</f>
        <v>ng/g</v>
      </c>
      <c r="J156">
        <v>8.5</v>
      </c>
      <c r="K156">
        <v>3.25</v>
      </c>
      <c r="L156">
        <v>9.3071354705274043E-2</v>
      </c>
      <c r="M156">
        <v>0.16439688834338159</v>
      </c>
      <c r="N156">
        <v>0.44600000000000001</v>
      </c>
      <c r="O156">
        <v>0.91400000000000003</v>
      </c>
      <c r="P156">
        <v>1.22</v>
      </c>
      <c r="Q156">
        <v>0.32</v>
      </c>
      <c r="R156">
        <v>79.5</v>
      </c>
      <c r="S156">
        <v>4.96</v>
      </c>
      <c r="T156">
        <v>3.57</v>
      </c>
      <c r="U156">
        <v>2.79</v>
      </c>
      <c r="V156">
        <v>506</v>
      </c>
      <c r="W156">
        <v>2.93</v>
      </c>
      <c r="X156" s="55">
        <v>0</v>
      </c>
      <c r="Y156" s="25" t="s">
        <v>408</v>
      </c>
      <c r="Z156" s="25" t="s">
        <v>408</v>
      </c>
      <c r="AA156" s="25" t="s">
        <v>408</v>
      </c>
      <c r="AB156" s="25" t="s">
        <v>408</v>
      </c>
      <c r="AC156" s="25" t="s">
        <v>408</v>
      </c>
      <c r="AD156" s="25" t="s">
        <v>408</v>
      </c>
    </row>
    <row r="157" spans="1:30" x14ac:dyDescent="0.2">
      <c r="A157" t="s">
        <v>83</v>
      </c>
      <c r="B157" t="s">
        <v>283</v>
      </c>
      <c r="C157" t="s">
        <v>117</v>
      </c>
      <c r="D157">
        <v>44314</v>
      </c>
      <c r="E157" t="str">
        <f>IF(F157="Largemouth Bass","Bas",IF(F157="Bluegill","Bgl",IF(F157="Prey","Pry",IF(F157="Pumpkinseed","Pum",IF(F157="Rosyside Dace","Dac",IF(F157="Swallowtail Shiner","Swa",IF(F157="Blacknose Dace","Dac",IF(F157=" Swamp Darter","Dar",IF(F157="Longnose Dace","Dac",IF(F157="Margined Madtom","Mad",IF(F157="Fallfish","Fal",IF(F157="Tessellated Darter","Dar",IF(F157="Sediment","Sed",IF(F157="Swamp Darter","Dar",IF(F157="Eastern Mud Minnow","Min",IF(F157="Creek Chubsucker","Chu",IF(F157="Banded Killifish","Kil","Water")))))))))))))))))</f>
        <v>Dar</v>
      </c>
      <c r="F157" t="s">
        <v>114</v>
      </c>
      <c r="G157" s="25" t="s">
        <v>408</v>
      </c>
      <c r="H157" t="s">
        <v>256</v>
      </c>
      <c r="I157" t="str">
        <f>IF(F157 = "Water", "ng/L", IF(F157 = "Sediment", "ng/g", "ng/g"))</f>
        <v>ng/g</v>
      </c>
      <c r="J157">
        <v>6</v>
      </c>
      <c r="K157">
        <v>2.35</v>
      </c>
      <c r="L157">
        <v>8.8845014807502468E-2</v>
      </c>
      <c r="M157">
        <v>0.1569316791984699</v>
      </c>
      <c r="N157">
        <v>0.1511718626483218</v>
      </c>
      <c r="O157">
        <v>0.753</v>
      </c>
      <c r="P157">
        <v>0.99299999999999999</v>
      </c>
      <c r="Q157">
        <v>0.29099999999999998</v>
      </c>
      <c r="R157">
        <v>51.5</v>
      </c>
      <c r="S157">
        <v>3.78</v>
      </c>
      <c r="T157">
        <v>4.3499999999999996</v>
      </c>
      <c r="U157">
        <v>2.63</v>
      </c>
      <c r="V157">
        <v>561</v>
      </c>
      <c r="W157">
        <v>2.94</v>
      </c>
      <c r="X157" s="55">
        <v>0</v>
      </c>
      <c r="Y157" s="25" t="s">
        <v>408</v>
      </c>
      <c r="Z157" s="25" t="s">
        <v>408</v>
      </c>
      <c r="AA157" s="25" t="s">
        <v>408</v>
      </c>
      <c r="AB157" s="25" t="s">
        <v>408</v>
      </c>
      <c r="AC157" s="25" t="s">
        <v>408</v>
      </c>
      <c r="AD157" s="25" t="s">
        <v>408</v>
      </c>
    </row>
    <row r="158" spans="1:30" x14ac:dyDescent="0.2">
      <c r="A158" t="s">
        <v>83</v>
      </c>
      <c r="B158" t="s">
        <v>283</v>
      </c>
      <c r="C158" t="s">
        <v>168</v>
      </c>
      <c r="D158">
        <v>44314</v>
      </c>
      <c r="E158" t="str">
        <f>IF(F158="Largemouth Bass","Bas",IF(F158="Bluegill","Bgl",IF(F158="Prey","Pry",IF(F158="Pumpkinseed","Pum",IF(F158="Rosyside Dace","Dac",IF(F158="Swallowtail Shiner","Swa",IF(F158="Blacknose Dace","Dac",IF(F158=" Swamp Darter","Dar",IF(F158="Longnose Dace","Dac",IF(F158="Margined Madtom","Mad",IF(F158="Fallfish","Fal",IF(F158="Tessellated Darter","Dar",IF(F158="Sediment","Sed",IF(F158="Swamp Darter","Dar",IF(F158="Eastern Mud Minnow","Min",IF(F158="Creek Chubsucker","Chu",IF(F158="Banded Killifish","Kil","Water")))))))))))))))))</f>
        <v>Dar</v>
      </c>
      <c r="F158" t="s">
        <v>114</v>
      </c>
      <c r="G158" s="25" t="s">
        <v>408</v>
      </c>
      <c r="H158" t="s">
        <v>256</v>
      </c>
      <c r="I158" t="str">
        <f>IF(F158 = "Water", "ng/L", IF(F158 = "Sediment", "ng/g", "ng/g"))</f>
        <v>ng/g</v>
      </c>
      <c r="J158">
        <v>7</v>
      </c>
      <c r="K158">
        <v>3.15</v>
      </c>
      <c r="L158">
        <v>0.23949999999999999</v>
      </c>
      <c r="M158">
        <v>0.16900000000000001</v>
      </c>
      <c r="N158">
        <v>0.16300000000000001</v>
      </c>
      <c r="O158">
        <v>0.97499999999999998</v>
      </c>
      <c r="P158">
        <v>0.90800000000000003</v>
      </c>
      <c r="Q158">
        <v>0.217</v>
      </c>
      <c r="R158">
        <v>49.7</v>
      </c>
      <c r="S158">
        <v>3.89</v>
      </c>
      <c r="T158">
        <v>3.73</v>
      </c>
      <c r="U158">
        <v>2.61</v>
      </c>
      <c r="V158">
        <v>653</v>
      </c>
      <c r="W158">
        <v>3.33</v>
      </c>
      <c r="X158" s="55">
        <v>0</v>
      </c>
      <c r="Y158" s="25" t="s">
        <v>408</v>
      </c>
      <c r="Z158" s="25" t="s">
        <v>408</v>
      </c>
      <c r="AA158" s="25" t="s">
        <v>408</v>
      </c>
      <c r="AB158" s="25" t="s">
        <v>408</v>
      </c>
      <c r="AC158" s="25" t="s">
        <v>408</v>
      </c>
      <c r="AD158" s="25" t="s">
        <v>408</v>
      </c>
    </row>
    <row r="159" spans="1:30" x14ac:dyDescent="0.2">
      <c r="A159" t="s">
        <v>83</v>
      </c>
      <c r="B159" t="s">
        <v>283</v>
      </c>
      <c r="C159" t="s">
        <v>169</v>
      </c>
      <c r="D159">
        <v>44314</v>
      </c>
      <c r="E159" t="str">
        <f>IF(F159="Largemouth Bass","Bas",IF(F159="Bluegill","Bgl",IF(F159="Prey","Pry",IF(F159="Pumpkinseed","Pum",IF(F159="Rosyside Dace","Dac",IF(F159="Swallowtail Shiner","Swa",IF(F159="Blacknose Dace","Dac",IF(F159=" Swamp Darter","Dar",IF(F159="Longnose Dace","Dac",IF(F159="Margined Madtom","Mad",IF(F159="Fallfish","Fal",IF(F159="Tessellated Darter","Dar",IF(F159="Sediment","Sed",IF(F159="Swamp Darter","Dar",IF(F159="Eastern Mud Minnow","Min",IF(F159="Creek Chubsucker","Chu",IF(F159="Banded Killifish","Kil","Water")))))))))))))))))</f>
        <v>Dar</v>
      </c>
      <c r="F159" t="s">
        <v>114</v>
      </c>
      <c r="G159" s="25" t="s">
        <v>408</v>
      </c>
      <c r="H159" t="s">
        <v>256</v>
      </c>
      <c r="I159" t="str">
        <f>IF(F159 = "Water", "ng/L", IF(F159 = "Sediment", "ng/g", "ng/g"))</f>
        <v>ng/g</v>
      </c>
      <c r="J159">
        <v>6.5</v>
      </c>
      <c r="K159">
        <v>2.6</v>
      </c>
      <c r="L159">
        <v>0.2215</v>
      </c>
      <c r="M159">
        <v>0.1565</v>
      </c>
      <c r="N159">
        <v>0.151</v>
      </c>
      <c r="O159">
        <v>0.751</v>
      </c>
      <c r="P159">
        <v>0.58699999999999997</v>
      </c>
      <c r="Q159">
        <v>0.30199999999999999</v>
      </c>
      <c r="R159">
        <v>45.1</v>
      </c>
      <c r="S159">
        <v>4.8499999999999996</v>
      </c>
      <c r="T159">
        <v>3.21</v>
      </c>
      <c r="U159">
        <v>2.86</v>
      </c>
      <c r="V159">
        <v>710</v>
      </c>
      <c r="W159">
        <v>3.13</v>
      </c>
      <c r="X159" s="55">
        <v>0</v>
      </c>
      <c r="Y159" s="25" t="s">
        <v>408</v>
      </c>
      <c r="Z159" s="25" t="s">
        <v>408</v>
      </c>
      <c r="AA159" s="25" t="s">
        <v>408</v>
      </c>
      <c r="AB159" s="25" t="s">
        <v>408</v>
      </c>
      <c r="AC159" s="25" t="s">
        <v>408</v>
      </c>
      <c r="AD159" s="25" t="s">
        <v>408</v>
      </c>
    </row>
    <row r="160" spans="1:30" x14ac:dyDescent="0.2">
      <c r="A160" t="s">
        <v>83</v>
      </c>
      <c r="B160" t="s">
        <v>259</v>
      </c>
      <c r="C160" t="s">
        <v>205</v>
      </c>
      <c r="D160">
        <v>44393</v>
      </c>
      <c r="E160" t="str">
        <f>IF(F160="Largemouth Bass","Bas",IF(F160="Bluegill","Bgl",IF(F160="Prey","Pry",IF(F160="Pumpkinseed","Pum",IF(F160="Rosyside Dace","Dac",IF(F160="Swallowtail Shiner","Swa",IF(F160="Blacknose Dace","Dac",IF(F160=" Swamp Darter","Dar",IF(F160="Longnose Dace","Dac",IF(F160="Margined Madtom","Mad",IF(F160="Fallfish","Fal",IF(F160="Tessellated Darter","Dar",IF(F160="Sediment","Sed",IF(F160="Swamp Darter","Dar",IF(F160="Eastern Mud Minnow","Min",IF(F160="Creek Chubsucker","Chu",IF(F160="Banded Killifish","Kil","Water")))))))))))))))))</f>
        <v>Dar</v>
      </c>
      <c r="F160" t="s">
        <v>114</v>
      </c>
      <c r="G160" s="25" t="s">
        <v>408</v>
      </c>
      <c r="H160" t="s">
        <v>256</v>
      </c>
      <c r="I160" t="str">
        <f>IF(F160 = "Water", "ng/L", IF(F160 = "Sediment", "ng/g", "ng/g"))</f>
        <v>ng/g</v>
      </c>
      <c r="J160">
        <v>3.83</v>
      </c>
      <c r="K160">
        <v>1.34</v>
      </c>
      <c r="L160">
        <v>0.254</v>
      </c>
      <c r="M160">
        <v>8.9499999999999996E-2</v>
      </c>
      <c r="N160">
        <v>0.254</v>
      </c>
      <c r="O160">
        <v>0.13700000000000001</v>
      </c>
      <c r="P160">
        <v>0.32400000000000001</v>
      </c>
      <c r="Q160">
        <v>0.254</v>
      </c>
      <c r="R160">
        <v>44.4</v>
      </c>
      <c r="S160">
        <v>3.7</v>
      </c>
      <c r="T160">
        <v>5.91</v>
      </c>
      <c r="U160">
        <v>2.69</v>
      </c>
      <c r="V160">
        <v>662</v>
      </c>
      <c r="W160">
        <v>3.97</v>
      </c>
      <c r="X160" s="55">
        <v>0</v>
      </c>
      <c r="Y160" s="25" t="s">
        <v>408</v>
      </c>
      <c r="Z160" s="25" t="s">
        <v>408</v>
      </c>
      <c r="AA160" s="25" t="s">
        <v>408</v>
      </c>
      <c r="AB160" s="25" t="s">
        <v>408</v>
      </c>
      <c r="AC160" s="25" t="s">
        <v>408</v>
      </c>
      <c r="AD160" s="25" t="s">
        <v>408</v>
      </c>
    </row>
    <row r="161" spans="1:30" x14ac:dyDescent="0.2">
      <c r="A161" t="s">
        <v>83</v>
      </c>
      <c r="B161" t="s">
        <v>283</v>
      </c>
      <c r="C161" t="s">
        <v>286</v>
      </c>
      <c r="D161">
        <v>44285</v>
      </c>
      <c r="E161" t="str">
        <f>IF(F161="Largemouth Bass","Bas",IF(F161="Bluegill","Bgl",IF(F161="Prey","Pry",IF(F161="Pumpkinseed","Pum",IF(F161="Rosyside Dace","Dac",IF(F161="Swallowtail Shiner","Swa",IF(F161="Blacknose Dace","Dac",IF(F161=" Swamp Darter","Dar",IF(F161="Longnose Dace","Dac",IF(F161="Margined Madtom","Mad",IF(F161="Fallfish","Fal",IF(F161="Tessellated Darter","Dar",IF(F161="Sediment","Sed",IF(F161="Swamp Darter","Dar",IF(F161="Eastern Mud Minnow","Min",IF(F161="Creek Chubsucker","Chu",IF(F161="Banded Killifish","Kil","Water")))))))))))))))))</f>
        <v>Water</v>
      </c>
      <c r="F161" t="s">
        <v>79</v>
      </c>
      <c r="G161" s="25" t="s">
        <v>408</v>
      </c>
      <c r="H161" t="s">
        <v>264</v>
      </c>
      <c r="I161" t="str">
        <f>IF(F161 = "Water", "ng/L", IF(F161 = "Sediment", "ng/g", "ng/g"))</f>
        <v>ng/L</v>
      </c>
      <c r="J161" s="25" t="s">
        <v>408</v>
      </c>
      <c r="K161" s="25" t="s">
        <v>408</v>
      </c>
      <c r="L161" s="8">
        <v>34.4</v>
      </c>
      <c r="M161" s="8">
        <v>95.6</v>
      </c>
      <c r="N161" s="8">
        <v>45.7</v>
      </c>
      <c r="O161" s="8">
        <v>189</v>
      </c>
      <c r="P161" s="8">
        <v>48.1</v>
      </c>
      <c r="Q161" s="8">
        <v>40.799999999999997</v>
      </c>
      <c r="R161" s="8">
        <v>535</v>
      </c>
      <c r="S161" s="8">
        <v>239</v>
      </c>
      <c r="T161" s="8">
        <v>14.6</v>
      </c>
      <c r="U161" s="8">
        <v>11.4</v>
      </c>
      <c r="V161" s="8">
        <v>639</v>
      </c>
      <c r="W161" s="55">
        <f>0.029*1000</f>
        <v>29</v>
      </c>
      <c r="X161" s="55">
        <v>0</v>
      </c>
      <c r="Y161">
        <v>13.9</v>
      </c>
      <c r="Z161">
        <v>10.24</v>
      </c>
      <c r="AA161">
        <v>0.2291</v>
      </c>
      <c r="AB161">
        <v>7.53</v>
      </c>
      <c r="AC161" s="25" t="s">
        <v>408</v>
      </c>
      <c r="AD161" s="25" t="s">
        <v>408</v>
      </c>
    </row>
    <row r="162" spans="1:30" x14ac:dyDescent="0.2">
      <c r="A162" t="s">
        <v>83</v>
      </c>
      <c r="B162" t="s">
        <v>283</v>
      </c>
      <c r="C162" t="s">
        <v>287</v>
      </c>
      <c r="D162">
        <v>44285</v>
      </c>
      <c r="E162" t="str">
        <f>IF(F162="Largemouth Bass","Bas",IF(F162="Bluegill","Bgl",IF(F162="Prey","Pry",IF(F162="Pumpkinseed","Pum",IF(F162="Rosyside Dace","Dac",IF(F162="Swallowtail Shiner","Swa",IF(F162="Blacknose Dace","Dac",IF(F162=" Swamp Darter","Dar",IF(F162="Longnose Dace","Dac",IF(F162="Margined Madtom","Mad",IF(F162="Fallfish","Fal",IF(F162="Tessellated Darter","Dar",IF(F162="Sediment","Sed",IF(F162="Swamp Darter","Dar",IF(F162="Eastern Mud Minnow","Min",IF(F162="Creek Chubsucker","Chu",IF(F162="Banded Killifish","Kil","Water")))))))))))))))))</f>
        <v>Water</v>
      </c>
      <c r="F162" t="s">
        <v>79</v>
      </c>
      <c r="G162" s="25" t="s">
        <v>408</v>
      </c>
      <c r="H162" t="s">
        <v>266</v>
      </c>
      <c r="I162" t="str">
        <f>IF(F162 = "Water", "ng/L", IF(F162 = "Sediment", "ng/g", "ng/g"))</f>
        <v>ng/L</v>
      </c>
      <c r="J162" s="25" t="s">
        <v>408</v>
      </c>
      <c r="K162" s="25" t="s">
        <v>408</v>
      </c>
      <c r="L162" s="8">
        <v>32.299999999999997</v>
      </c>
      <c r="M162" s="8">
        <v>93</v>
      </c>
      <c r="N162" s="8">
        <v>46</v>
      </c>
      <c r="O162" s="8">
        <v>169</v>
      </c>
      <c r="P162" s="8">
        <v>46.6</v>
      </c>
      <c r="Q162" s="8">
        <v>45.1</v>
      </c>
      <c r="R162" s="8">
        <v>550</v>
      </c>
      <c r="S162" s="8">
        <v>209</v>
      </c>
      <c r="T162" s="8">
        <v>15.1</v>
      </c>
      <c r="U162" s="8">
        <v>10.9</v>
      </c>
      <c r="V162" s="8">
        <v>538</v>
      </c>
      <c r="W162" s="55">
        <f>0.029*1000</f>
        <v>29</v>
      </c>
      <c r="X162" s="55">
        <v>0</v>
      </c>
      <c r="Y162">
        <v>13.9</v>
      </c>
      <c r="Z162">
        <v>10.5</v>
      </c>
      <c r="AA162">
        <v>0.23</v>
      </c>
      <c r="AB162">
        <v>7.53</v>
      </c>
      <c r="AC162" s="25" t="s">
        <v>408</v>
      </c>
      <c r="AD162" s="25" t="s">
        <v>408</v>
      </c>
    </row>
    <row r="163" spans="1:30" x14ac:dyDescent="0.2">
      <c r="A163" t="s">
        <v>83</v>
      </c>
      <c r="B163" t="s">
        <v>283</v>
      </c>
      <c r="C163" t="s">
        <v>285</v>
      </c>
      <c r="D163">
        <v>44285</v>
      </c>
      <c r="E163" t="str">
        <f>IF(F163="Largemouth Bass","Bas",IF(F163="Bluegill","Bgl",IF(F163="Prey","Pry",IF(F163="Pumpkinseed","Pum",IF(F163="Rosyside Dace","Dac",IF(F163="Swallowtail Shiner","Swa",IF(F163="Blacknose Dace","Dac",IF(F163=" Swamp Darter","Dar",IF(F163="Longnose Dace","Dac",IF(F163="Margined Madtom","Mad",IF(F163="Fallfish","Fal",IF(F163="Tessellated Darter","Dar",IF(F163="Sediment","Sed",IF(F163="Swamp Darter","Dar",IF(F163="Eastern Mud Minnow","Min",IF(F163="Creek Chubsucker","Chu",IF(F163="Banded Killifish","Kil","Water")))))))))))))))))</f>
        <v>Water</v>
      </c>
      <c r="F163" t="s">
        <v>79</v>
      </c>
      <c r="G163" s="25" t="s">
        <v>408</v>
      </c>
      <c r="H163" t="s">
        <v>262</v>
      </c>
      <c r="I163" t="str">
        <f>IF(F163 = "Water", "ng/L", IF(F163 = "Sediment", "ng/g", "ng/g"))</f>
        <v>ng/L</v>
      </c>
      <c r="J163" s="25" t="s">
        <v>408</v>
      </c>
      <c r="K163" s="25" t="s">
        <v>408</v>
      </c>
      <c r="L163" s="8">
        <v>36.6</v>
      </c>
      <c r="M163" s="8">
        <v>105</v>
      </c>
      <c r="N163" s="8">
        <v>48.9</v>
      </c>
      <c r="O163" s="8">
        <v>192</v>
      </c>
      <c r="P163" s="8">
        <v>50.9</v>
      </c>
      <c r="Q163" s="8">
        <v>44.8</v>
      </c>
      <c r="R163" s="8">
        <v>609</v>
      </c>
      <c r="S163" s="8">
        <v>226</v>
      </c>
      <c r="T163" s="8">
        <v>16</v>
      </c>
      <c r="U163" s="8">
        <v>10.1</v>
      </c>
      <c r="V163" s="8">
        <v>627</v>
      </c>
      <c r="W163" s="55">
        <f>0.029*1000</f>
        <v>29</v>
      </c>
      <c r="X163" s="55">
        <v>0</v>
      </c>
      <c r="Y163">
        <v>13.7</v>
      </c>
      <c r="Z163">
        <v>10.25</v>
      </c>
      <c r="AA163">
        <v>0.2387</v>
      </c>
      <c r="AB163">
        <v>7.47</v>
      </c>
      <c r="AC163" s="25" t="s">
        <v>408</v>
      </c>
      <c r="AD163" s="25" t="s">
        <v>408</v>
      </c>
    </row>
    <row r="164" spans="1:30" x14ac:dyDescent="0.2">
      <c r="A164" t="s">
        <v>83</v>
      </c>
      <c r="B164" t="s">
        <v>283</v>
      </c>
      <c r="C164" t="s">
        <v>284</v>
      </c>
      <c r="D164">
        <v>44285</v>
      </c>
      <c r="E164" t="str">
        <f>IF(F164="Largemouth Bass","Bas",IF(F164="Bluegill","Bgl",IF(F164="Prey","Pry",IF(F164="Pumpkinseed","Pum",IF(F164="Rosyside Dace","Dac",IF(F164="Swallowtail Shiner","Swa",IF(F164="Blacknose Dace","Dac",IF(F164=" Swamp Darter","Dar",IF(F164="Longnose Dace","Dac",IF(F164="Margined Madtom","Mad",IF(F164="Fallfish","Fal",IF(F164="Tessellated Darter","Dar",IF(F164="Sediment","Sed",IF(F164="Swamp Darter","Dar",IF(F164="Eastern Mud Minnow","Min",IF(F164="Creek Chubsucker","Chu",IF(F164="Banded Killifish","Kil","Water")))))))))))))))))</f>
        <v>Water</v>
      </c>
      <c r="F164" t="s">
        <v>79</v>
      </c>
      <c r="G164" s="25" t="s">
        <v>408</v>
      </c>
      <c r="H164" t="s">
        <v>66</v>
      </c>
      <c r="I164" t="str">
        <f>IF(F164 = "Water", "ng/L", IF(F164 = "Sediment", "ng/g", "ng/g"))</f>
        <v>ng/L</v>
      </c>
      <c r="J164" s="25" t="s">
        <v>408</v>
      </c>
      <c r="K164" s="25" t="s">
        <v>408</v>
      </c>
      <c r="L164" s="8">
        <v>41</v>
      </c>
      <c r="M164" s="8">
        <v>113</v>
      </c>
      <c r="N164" s="8">
        <v>55.2</v>
      </c>
      <c r="O164" s="8">
        <v>215</v>
      </c>
      <c r="P164" s="8">
        <v>55.6</v>
      </c>
      <c r="Q164" s="8">
        <v>56</v>
      </c>
      <c r="R164" s="8">
        <v>615</v>
      </c>
      <c r="S164" s="8">
        <v>262</v>
      </c>
      <c r="T164" s="8">
        <v>17.399999999999999</v>
      </c>
      <c r="U164" s="8">
        <v>10.9</v>
      </c>
      <c r="V164" s="8">
        <v>669</v>
      </c>
      <c r="W164" s="55">
        <f>0.029*1000</f>
        <v>29</v>
      </c>
      <c r="X164" s="55">
        <v>0</v>
      </c>
      <c r="Y164">
        <v>13.4</v>
      </c>
      <c r="Z164">
        <v>10.56</v>
      </c>
      <c r="AA164">
        <v>0.2465</v>
      </c>
      <c r="AB164">
        <v>7.47</v>
      </c>
      <c r="AC164" s="25" t="s">
        <v>408</v>
      </c>
      <c r="AD164" s="25" t="s">
        <v>408</v>
      </c>
    </row>
    <row r="165" spans="1:30" x14ac:dyDescent="0.2">
      <c r="A165" t="s">
        <v>83</v>
      </c>
      <c r="B165" t="s">
        <v>283</v>
      </c>
      <c r="C165" t="s">
        <v>290</v>
      </c>
      <c r="D165">
        <v>44293</v>
      </c>
      <c r="E165" t="str">
        <f>IF(F165="Largemouth Bass","Bas",IF(F165="Bluegill","Bgl",IF(F165="Prey","Pry",IF(F165="Pumpkinseed","Pum",IF(F165="Rosyside Dace","Dac",IF(F165="Swallowtail Shiner","Swa",IF(F165="Blacknose Dace","Dac",IF(F165=" Swamp Darter","Dar",IF(F165="Longnose Dace","Dac",IF(F165="Margined Madtom","Mad",IF(F165="Fallfish","Fal",IF(F165="Tessellated Darter","Dar",IF(F165="Sediment","Sed",IF(F165="Swamp Darter","Dar",IF(F165="Eastern Mud Minnow","Min",IF(F165="Creek Chubsucker","Chu",IF(F165="Banded Killifish","Kil","Water")))))))))))))))))</f>
        <v>Water</v>
      </c>
      <c r="F165" t="s">
        <v>79</v>
      </c>
      <c r="G165" s="25" t="s">
        <v>408</v>
      </c>
      <c r="H165" t="s">
        <v>264</v>
      </c>
      <c r="I165" t="str">
        <f>IF(F165 = "Water", "ng/L", IF(F165 = "Sediment", "ng/g", "ng/g"))</f>
        <v>ng/L</v>
      </c>
      <c r="J165" s="25" t="s">
        <v>408</v>
      </c>
      <c r="K165" s="25" t="s">
        <v>408</v>
      </c>
      <c r="L165" s="8">
        <v>42.3</v>
      </c>
      <c r="M165" s="8">
        <v>126</v>
      </c>
      <c r="N165" s="8">
        <v>60.9</v>
      </c>
      <c r="O165" s="8">
        <v>237</v>
      </c>
      <c r="P165" s="8">
        <v>66.3</v>
      </c>
      <c r="Q165" s="8">
        <v>58.6</v>
      </c>
      <c r="R165" s="8">
        <v>793</v>
      </c>
      <c r="S165" s="8">
        <v>317</v>
      </c>
      <c r="T165" s="8">
        <v>19.2</v>
      </c>
      <c r="U165" s="8">
        <v>12.3</v>
      </c>
      <c r="V165" s="8">
        <v>789</v>
      </c>
      <c r="W165" s="55">
        <f>0.029*1000</f>
        <v>29</v>
      </c>
      <c r="X165" s="55">
        <v>0</v>
      </c>
      <c r="Y165">
        <v>17.5</v>
      </c>
      <c r="Z165">
        <v>8.7200000000000006</v>
      </c>
      <c r="AA165">
        <v>0.24110000000000001</v>
      </c>
      <c r="AB165">
        <v>7.55</v>
      </c>
      <c r="AC165" s="25" t="s">
        <v>408</v>
      </c>
      <c r="AD165" s="25" t="s">
        <v>408</v>
      </c>
    </row>
    <row r="166" spans="1:30" x14ac:dyDescent="0.2">
      <c r="A166" t="s">
        <v>83</v>
      </c>
      <c r="B166" t="s">
        <v>283</v>
      </c>
      <c r="C166" t="s">
        <v>291</v>
      </c>
      <c r="D166">
        <v>44293</v>
      </c>
      <c r="E166" t="str">
        <f>IF(F166="Largemouth Bass","Bas",IF(F166="Bluegill","Bgl",IF(F166="Prey","Pry",IF(F166="Pumpkinseed","Pum",IF(F166="Rosyside Dace","Dac",IF(F166="Swallowtail Shiner","Swa",IF(F166="Blacknose Dace","Dac",IF(F166=" Swamp Darter","Dar",IF(F166="Longnose Dace","Dac",IF(F166="Margined Madtom","Mad",IF(F166="Fallfish","Fal",IF(F166="Tessellated Darter","Dar",IF(F166="Sediment","Sed",IF(F166="Swamp Darter","Dar",IF(F166="Eastern Mud Minnow","Min",IF(F166="Creek Chubsucker","Chu",IF(F166="Banded Killifish","Kil","Water")))))))))))))))))</f>
        <v>Water</v>
      </c>
      <c r="F166" t="s">
        <v>79</v>
      </c>
      <c r="G166" s="25" t="s">
        <v>408</v>
      </c>
      <c r="H166" t="s">
        <v>266</v>
      </c>
      <c r="I166" t="str">
        <f>IF(F166 = "Water", "ng/L", IF(F166 = "Sediment", "ng/g", "ng/g"))</f>
        <v>ng/L</v>
      </c>
      <c r="J166" s="25" t="s">
        <v>408</v>
      </c>
      <c r="K166" s="25" t="s">
        <v>408</v>
      </c>
      <c r="L166" s="8">
        <v>41.5</v>
      </c>
      <c r="M166" s="8">
        <v>118</v>
      </c>
      <c r="N166" s="8">
        <v>63.3</v>
      </c>
      <c r="O166" s="8">
        <v>215</v>
      </c>
      <c r="P166" s="8">
        <v>58.7</v>
      </c>
      <c r="Q166" s="8">
        <v>52.4</v>
      </c>
      <c r="R166" s="8">
        <v>693</v>
      </c>
      <c r="S166" s="8">
        <v>297</v>
      </c>
      <c r="T166" s="8">
        <v>16.5</v>
      </c>
      <c r="U166" s="8">
        <v>13</v>
      </c>
      <c r="V166" s="8">
        <v>785</v>
      </c>
      <c r="W166" s="55">
        <f>0.029*1000</f>
        <v>29</v>
      </c>
      <c r="X166" s="55">
        <v>0</v>
      </c>
      <c r="Y166">
        <v>17.399999999999999</v>
      </c>
      <c r="Z166">
        <v>9.6300000000000008</v>
      </c>
      <c r="AA166">
        <v>0.2412</v>
      </c>
      <c r="AB166">
        <v>7.58</v>
      </c>
      <c r="AC166" s="25" t="s">
        <v>408</v>
      </c>
      <c r="AD166" s="25" t="s">
        <v>408</v>
      </c>
    </row>
    <row r="167" spans="1:30" x14ac:dyDescent="0.2">
      <c r="A167" t="s">
        <v>83</v>
      </c>
      <c r="B167" t="s">
        <v>283</v>
      </c>
      <c r="C167" t="s">
        <v>289</v>
      </c>
      <c r="D167">
        <v>44293</v>
      </c>
      <c r="E167" t="str">
        <f>IF(F167="Largemouth Bass","Bas",IF(F167="Bluegill","Bgl",IF(F167="Prey","Pry",IF(F167="Pumpkinseed","Pum",IF(F167="Rosyside Dace","Dac",IF(F167="Swallowtail Shiner","Swa",IF(F167="Blacknose Dace","Dac",IF(F167=" Swamp Darter","Dar",IF(F167="Longnose Dace","Dac",IF(F167="Margined Madtom","Mad",IF(F167="Fallfish","Fal",IF(F167="Tessellated Darter","Dar",IF(F167="Sediment","Sed",IF(F167="Swamp Darter","Dar",IF(F167="Eastern Mud Minnow","Min",IF(F167="Creek Chubsucker","Chu",IF(F167="Banded Killifish","Kil","Water")))))))))))))))))</f>
        <v>Water</v>
      </c>
      <c r="F167" t="s">
        <v>79</v>
      </c>
      <c r="G167" s="25" t="s">
        <v>408</v>
      </c>
      <c r="H167" t="s">
        <v>262</v>
      </c>
      <c r="I167" t="str">
        <f>IF(F167 = "Water", "ng/L", IF(F167 = "Sediment", "ng/g", "ng/g"))</f>
        <v>ng/L</v>
      </c>
      <c r="J167" s="25" t="s">
        <v>408</v>
      </c>
      <c r="K167" s="25" t="s">
        <v>408</v>
      </c>
      <c r="L167" s="8">
        <v>41.2</v>
      </c>
      <c r="M167" s="8">
        <v>118</v>
      </c>
      <c r="N167" s="8">
        <v>56.3</v>
      </c>
      <c r="O167" s="8">
        <v>213</v>
      </c>
      <c r="P167" s="8">
        <v>56.2</v>
      </c>
      <c r="Q167" s="8">
        <v>58.8</v>
      </c>
      <c r="R167" s="8">
        <v>752</v>
      </c>
      <c r="S167" s="8">
        <v>322</v>
      </c>
      <c r="T167" s="8">
        <v>19.8</v>
      </c>
      <c r="U167" s="8">
        <v>12.6</v>
      </c>
      <c r="V167" s="8">
        <v>854</v>
      </c>
      <c r="W167" s="55">
        <f>0.029*1000</f>
        <v>29</v>
      </c>
      <c r="X167" s="55">
        <v>0</v>
      </c>
      <c r="Y167">
        <v>17.399999999999999</v>
      </c>
      <c r="Z167">
        <v>10.07</v>
      </c>
      <c r="AA167">
        <v>0.2414</v>
      </c>
      <c r="AB167">
        <v>7.54</v>
      </c>
      <c r="AC167" s="25" t="s">
        <v>408</v>
      </c>
      <c r="AD167" s="25" t="s">
        <v>408</v>
      </c>
    </row>
    <row r="168" spans="1:30" x14ac:dyDescent="0.2">
      <c r="A168" t="s">
        <v>83</v>
      </c>
      <c r="B168" t="s">
        <v>283</v>
      </c>
      <c r="C168" t="s">
        <v>288</v>
      </c>
      <c r="D168">
        <v>44293</v>
      </c>
      <c r="E168" t="str">
        <f>IF(F168="Largemouth Bass","Bas",IF(F168="Bluegill","Bgl",IF(F168="Prey","Pry",IF(F168="Pumpkinseed","Pum",IF(F168="Rosyside Dace","Dac",IF(F168="Swallowtail Shiner","Swa",IF(F168="Blacknose Dace","Dac",IF(F168=" Swamp Darter","Dar",IF(F168="Longnose Dace","Dac",IF(F168="Margined Madtom","Mad",IF(F168="Fallfish","Fal",IF(F168="Tessellated Darter","Dar",IF(F168="Sediment","Sed",IF(F168="Swamp Darter","Dar",IF(F168="Eastern Mud Minnow","Min",IF(F168="Creek Chubsucker","Chu",IF(F168="Banded Killifish","Kil","Water")))))))))))))))))</f>
        <v>Water</v>
      </c>
      <c r="F168" t="s">
        <v>79</v>
      </c>
      <c r="G168" s="25" t="s">
        <v>408</v>
      </c>
      <c r="H168" t="s">
        <v>66</v>
      </c>
      <c r="I168" t="str">
        <f>IF(F168 = "Water", "ng/L", IF(F168 = "Sediment", "ng/g", "ng/g"))</f>
        <v>ng/L</v>
      </c>
      <c r="J168" s="25" t="s">
        <v>408</v>
      </c>
      <c r="K168" s="25" t="s">
        <v>408</v>
      </c>
      <c r="L168" s="8">
        <v>41.5</v>
      </c>
      <c r="M168" s="8">
        <v>122</v>
      </c>
      <c r="N168" s="8">
        <v>65.2</v>
      </c>
      <c r="O168" s="8">
        <v>244</v>
      </c>
      <c r="P168" s="8">
        <v>64.900000000000006</v>
      </c>
      <c r="Q168" s="8">
        <v>55.8</v>
      </c>
      <c r="R168" s="8">
        <v>764</v>
      </c>
      <c r="S168" s="8">
        <v>295</v>
      </c>
      <c r="T168" s="8">
        <v>17.3</v>
      </c>
      <c r="U168" s="8">
        <v>13.1</v>
      </c>
      <c r="V168" s="8">
        <v>781</v>
      </c>
      <c r="W168" s="55">
        <f>0.029*1000</f>
        <v>29</v>
      </c>
      <c r="X168" s="55">
        <v>0</v>
      </c>
      <c r="Y168">
        <v>17.3</v>
      </c>
      <c r="Z168">
        <v>10.08</v>
      </c>
      <c r="AA168">
        <v>0.2424</v>
      </c>
      <c r="AB168">
        <v>7.4</v>
      </c>
      <c r="AC168" s="25" t="s">
        <v>408</v>
      </c>
      <c r="AD168" s="25" t="s">
        <v>408</v>
      </c>
    </row>
    <row r="169" spans="1:30" x14ac:dyDescent="0.2">
      <c r="A169" t="s">
        <v>83</v>
      </c>
      <c r="B169" t="s">
        <v>283</v>
      </c>
      <c r="C169" t="s">
        <v>294</v>
      </c>
      <c r="D169">
        <v>44299</v>
      </c>
      <c r="E169" t="str">
        <f>IF(F169="Largemouth Bass","Bas",IF(F169="Bluegill","Bgl",IF(F169="Prey","Pry",IF(F169="Pumpkinseed","Pum",IF(F169="Rosyside Dace","Dac",IF(F169="Swallowtail Shiner","Swa",IF(F169="Blacknose Dace","Dac",IF(F169=" Swamp Darter","Dar",IF(F169="Longnose Dace","Dac",IF(F169="Margined Madtom","Mad",IF(F169="Fallfish","Fal",IF(F169="Tessellated Darter","Dar",IF(F169="Sediment","Sed",IF(F169="Swamp Darter","Dar",IF(F169="Eastern Mud Minnow","Min",IF(F169="Creek Chubsucker","Chu",IF(F169="Banded Killifish","Kil","Water")))))))))))))))))</f>
        <v>Water</v>
      </c>
      <c r="F169" t="s">
        <v>79</v>
      </c>
      <c r="G169" s="25" t="s">
        <v>408</v>
      </c>
      <c r="H169" t="s">
        <v>264</v>
      </c>
      <c r="I169" t="str">
        <f>IF(F169 = "Water", "ng/L", IF(F169 = "Sediment", "ng/g", "ng/g"))</f>
        <v>ng/L</v>
      </c>
      <c r="J169" s="25" t="s">
        <v>408</v>
      </c>
      <c r="K169" s="25" t="s">
        <v>408</v>
      </c>
      <c r="L169" s="8">
        <v>38.6</v>
      </c>
      <c r="M169" s="8">
        <v>115</v>
      </c>
      <c r="N169" s="8">
        <v>61.7</v>
      </c>
      <c r="O169" s="8">
        <v>222</v>
      </c>
      <c r="P169" s="8">
        <v>58.2</v>
      </c>
      <c r="Q169" s="8">
        <v>53.5</v>
      </c>
      <c r="R169" s="8">
        <v>650</v>
      </c>
      <c r="S169" s="8">
        <v>255</v>
      </c>
      <c r="T169" s="8">
        <v>19.399999999999999</v>
      </c>
      <c r="U169" s="8">
        <v>11.4</v>
      </c>
      <c r="V169" s="8">
        <v>698</v>
      </c>
      <c r="W169" s="55">
        <f>0.029*1000</f>
        <v>29</v>
      </c>
      <c r="X169" s="55">
        <v>0</v>
      </c>
      <c r="Y169">
        <v>12.6</v>
      </c>
      <c r="Z169">
        <v>8.35</v>
      </c>
      <c r="AA169">
        <v>0.25369999999999998</v>
      </c>
      <c r="AB169">
        <v>7.41</v>
      </c>
      <c r="AC169" s="25" t="s">
        <v>408</v>
      </c>
      <c r="AD169" s="25" t="s">
        <v>408</v>
      </c>
    </row>
    <row r="170" spans="1:30" x14ac:dyDescent="0.2">
      <c r="A170" t="s">
        <v>83</v>
      </c>
      <c r="B170" t="s">
        <v>283</v>
      </c>
      <c r="C170" t="s">
        <v>295</v>
      </c>
      <c r="D170">
        <v>44299</v>
      </c>
      <c r="E170" t="str">
        <f>IF(F170="Largemouth Bass","Bas",IF(F170="Bluegill","Bgl",IF(F170="Prey","Pry",IF(F170="Pumpkinseed","Pum",IF(F170="Rosyside Dace","Dac",IF(F170="Swallowtail Shiner","Swa",IF(F170="Blacknose Dace","Dac",IF(F170=" Swamp Darter","Dar",IF(F170="Longnose Dace","Dac",IF(F170="Margined Madtom","Mad",IF(F170="Fallfish","Fal",IF(F170="Tessellated Darter","Dar",IF(F170="Sediment","Sed",IF(F170="Swamp Darter","Dar",IF(F170="Eastern Mud Minnow","Min",IF(F170="Creek Chubsucker","Chu",IF(F170="Banded Killifish","Kil","Water")))))))))))))))))</f>
        <v>Water</v>
      </c>
      <c r="F170" t="s">
        <v>79</v>
      </c>
      <c r="G170" s="25" t="s">
        <v>408</v>
      </c>
      <c r="H170" t="s">
        <v>266</v>
      </c>
      <c r="I170" t="str">
        <f>IF(F170 = "Water", "ng/L", IF(F170 = "Sediment", "ng/g", "ng/g"))</f>
        <v>ng/L</v>
      </c>
      <c r="J170" s="25" t="s">
        <v>408</v>
      </c>
      <c r="K170" s="25" t="s">
        <v>408</v>
      </c>
      <c r="L170" s="8">
        <v>36.1</v>
      </c>
      <c r="M170" s="8">
        <v>121</v>
      </c>
      <c r="N170" s="8">
        <v>64.400000000000006</v>
      </c>
      <c r="O170" s="8">
        <v>231</v>
      </c>
      <c r="P170" s="8">
        <v>61.1</v>
      </c>
      <c r="Q170" s="8">
        <v>54.7</v>
      </c>
      <c r="R170" s="8">
        <v>689</v>
      </c>
      <c r="S170" s="8">
        <v>256</v>
      </c>
      <c r="T170" s="8">
        <v>18</v>
      </c>
      <c r="U170" s="8">
        <v>12.3</v>
      </c>
      <c r="V170" s="8">
        <v>683</v>
      </c>
      <c r="W170" s="55">
        <f>0.029*1000</f>
        <v>29</v>
      </c>
      <c r="X170" s="55">
        <v>0</v>
      </c>
      <c r="Y170">
        <v>12.6</v>
      </c>
      <c r="Z170">
        <v>8.82</v>
      </c>
      <c r="AA170">
        <v>0.25380000000000003</v>
      </c>
      <c r="AB170">
        <v>7.48</v>
      </c>
      <c r="AC170" s="25" t="s">
        <v>408</v>
      </c>
      <c r="AD170" s="25" t="s">
        <v>408</v>
      </c>
    </row>
    <row r="171" spans="1:30" x14ac:dyDescent="0.2">
      <c r="A171" t="s">
        <v>83</v>
      </c>
      <c r="B171" t="s">
        <v>283</v>
      </c>
      <c r="C171" t="s">
        <v>293</v>
      </c>
      <c r="D171">
        <v>44299</v>
      </c>
      <c r="E171" t="str">
        <f>IF(F171="Largemouth Bass","Bas",IF(F171="Bluegill","Bgl",IF(F171="Prey","Pry",IF(F171="Pumpkinseed","Pum",IF(F171="Rosyside Dace","Dac",IF(F171="Swallowtail Shiner","Swa",IF(F171="Blacknose Dace","Dac",IF(F171=" Swamp Darter","Dar",IF(F171="Longnose Dace","Dac",IF(F171="Margined Madtom","Mad",IF(F171="Fallfish","Fal",IF(F171="Tessellated Darter","Dar",IF(F171="Sediment","Sed",IF(F171="Swamp Darter","Dar",IF(F171="Eastern Mud Minnow","Min",IF(F171="Creek Chubsucker","Chu",IF(F171="Banded Killifish","Kil","Water")))))))))))))))))</f>
        <v>Water</v>
      </c>
      <c r="F171" t="s">
        <v>79</v>
      </c>
      <c r="G171" s="25" t="s">
        <v>408</v>
      </c>
      <c r="H171" t="s">
        <v>262</v>
      </c>
      <c r="I171" t="str">
        <f>IF(F171 = "Water", "ng/L", IF(F171 = "Sediment", "ng/g", "ng/g"))</f>
        <v>ng/L</v>
      </c>
      <c r="J171" s="25" t="s">
        <v>408</v>
      </c>
      <c r="K171" s="25" t="s">
        <v>408</v>
      </c>
      <c r="L171" s="8">
        <v>37.700000000000003</v>
      </c>
      <c r="M171" s="8">
        <v>120</v>
      </c>
      <c r="N171" s="8">
        <v>66.400000000000006</v>
      </c>
      <c r="O171" s="8">
        <v>224</v>
      </c>
      <c r="P171" s="8">
        <v>63.1</v>
      </c>
      <c r="Q171" s="8">
        <v>55.2</v>
      </c>
      <c r="R171" s="8">
        <v>649</v>
      </c>
      <c r="S171" s="8">
        <v>296</v>
      </c>
      <c r="T171" s="8">
        <v>23.1</v>
      </c>
      <c r="U171" s="8">
        <v>11.5</v>
      </c>
      <c r="V171" s="8">
        <v>689</v>
      </c>
      <c r="W171" s="55">
        <f>0.029*1000</f>
        <v>29</v>
      </c>
      <c r="X171" s="55">
        <v>0</v>
      </c>
      <c r="Y171">
        <v>12.5</v>
      </c>
      <c r="Z171">
        <v>8.6999999999999993</v>
      </c>
      <c r="AA171">
        <v>0.25569999999999998</v>
      </c>
      <c r="AB171">
        <v>7.44</v>
      </c>
      <c r="AC171" s="25" t="s">
        <v>408</v>
      </c>
      <c r="AD171" s="25" t="s">
        <v>408</v>
      </c>
    </row>
    <row r="172" spans="1:30" x14ac:dyDescent="0.2">
      <c r="A172" t="s">
        <v>83</v>
      </c>
      <c r="B172" t="s">
        <v>283</v>
      </c>
      <c r="C172" t="s">
        <v>292</v>
      </c>
      <c r="D172">
        <v>44299</v>
      </c>
      <c r="E172" t="str">
        <f>IF(F172="Largemouth Bass","Bas",IF(F172="Bluegill","Bgl",IF(F172="Prey","Pry",IF(F172="Pumpkinseed","Pum",IF(F172="Rosyside Dace","Dac",IF(F172="Swallowtail Shiner","Swa",IF(F172="Blacknose Dace","Dac",IF(F172=" Swamp Darter","Dar",IF(F172="Longnose Dace","Dac",IF(F172="Margined Madtom","Mad",IF(F172="Fallfish","Fal",IF(F172="Tessellated Darter","Dar",IF(F172="Sediment","Sed",IF(F172="Swamp Darter","Dar",IF(F172="Eastern Mud Minnow","Min",IF(F172="Creek Chubsucker","Chu",IF(F172="Banded Killifish","Kil","Water")))))))))))))))))</f>
        <v>Water</v>
      </c>
      <c r="F172" t="s">
        <v>79</v>
      </c>
      <c r="G172" s="25" t="s">
        <v>408</v>
      </c>
      <c r="H172" t="s">
        <v>66</v>
      </c>
      <c r="I172" t="str">
        <f>IF(F172 = "Water", "ng/L", IF(F172 = "Sediment", "ng/g", "ng/g"))</f>
        <v>ng/L</v>
      </c>
      <c r="J172" s="25" t="s">
        <v>408</v>
      </c>
      <c r="K172" s="25" t="s">
        <v>408</v>
      </c>
      <c r="L172" s="8">
        <v>38.299999999999997</v>
      </c>
      <c r="M172" s="8">
        <v>122</v>
      </c>
      <c r="N172" s="8">
        <v>64.900000000000006</v>
      </c>
      <c r="O172" s="8">
        <v>229</v>
      </c>
      <c r="P172" s="8">
        <v>65.5</v>
      </c>
      <c r="Q172" s="8">
        <v>53.6</v>
      </c>
      <c r="R172" s="8">
        <v>662</v>
      </c>
      <c r="S172" s="8">
        <v>280</v>
      </c>
      <c r="T172" s="8">
        <v>22.1</v>
      </c>
      <c r="U172" s="8">
        <v>13.4</v>
      </c>
      <c r="V172" s="8">
        <v>695</v>
      </c>
      <c r="W172" s="55">
        <f>0.029*1000</f>
        <v>29</v>
      </c>
      <c r="X172" s="55">
        <v>0</v>
      </c>
      <c r="Y172">
        <v>12.4</v>
      </c>
      <c r="Z172">
        <v>9.11</v>
      </c>
      <c r="AA172">
        <v>0.25419999999999998</v>
      </c>
      <c r="AB172">
        <v>7.51</v>
      </c>
      <c r="AC172" s="25" t="s">
        <v>408</v>
      </c>
      <c r="AD172" s="25" t="s">
        <v>408</v>
      </c>
    </row>
    <row r="173" spans="1:30" x14ac:dyDescent="0.2">
      <c r="A173" t="s">
        <v>83</v>
      </c>
      <c r="B173" t="s">
        <v>283</v>
      </c>
      <c r="C173" t="s">
        <v>298</v>
      </c>
      <c r="D173">
        <v>44308</v>
      </c>
      <c r="E173" t="str">
        <f>IF(F173="Largemouth Bass","Bas",IF(F173="Bluegill","Bgl",IF(F173="Prey","Pry",IF(F173="Pumpkinseed","Pum",IF(F173="Rosyside Dace","Dac",IF(F173="Swallowtail Shiner","Swa",IF(F173="Blacknose Dace","Dac",IF(F173=" Swamp Darter","Dar",IF(F173="Longnose Dace","Dac",IF(F173="Margined Madtom","Mad",IF(F173="Fallfish","Fal",IF(F173="Tessellated Darter","Dar",IF(F173="Sediment","Sed",IF(F173="Swamp Darter","Dar",IF(F173="Eastern Mud Minnow","Min",IF(F173="Creek Chubsucker","Chu",IF(F173="Banded Killifish","Kil","Water")))))))))))))))))</f>
        <v>Water</v>
      </c>
      <c r="F173" t="s">
        <v>79</v>
      </c>
      <c r="G173" s="25" t="s">
        <v>408</v>
      </c>
      <c r="H173" t="s">
        <v>264</v>
      </c>
      <c r="I173" t="str">
        <f>IF(F173 = "Water", "ng/L", IF(F173 = "Sediment", "ng/g", "ng/g"))</f>
        <v>ng/L</v>
      </c>
      <c r="J173" s="25" t="s">
        <v>408</v>
      </c>
      <c r="K173" s="25" t="s">
        <v>408</v>
      </c>
      <c r="L173" s="8">
        <v>45.5</v>
      </c>
      <c r="M173" s="8">
        <v>127</v>
      </c>
      <c r="N173" s="8">
        <v>65.599999999999994</v>
      </c>
      <c r="O173" s="8">
        <v>247</v>
      </c>
      <c r="P173" s="8">
        <v>67.7</v>
      </c>
      <c r="Q173" s="8">
        <v>59.2</v>
      </c>
      <c r="R173" s="8">
        <v>777</v>
      </c>
      <c r="S173" s="8">
        <v>343</v>
      </c>
      <c r="T173" s="8">
        <v>23.3</v>
      </c>
      <c r="U173" s="8">
        <v>11.6</v>
      </c>
      <c r="V173" s="8">
        <v>782</v>
      </c>
      <c r="W173" s="55">
        <f>0.029*1000</f>
        <v>29</v>
      </c>
      <c r="X173" s="55">
        <v>0</v>
      </c>
      <c r="Y173">
        <v>9.6999999999999993</v>
      </c>
      <c r="Z173">
        <v>9.34</v>
      </c>
      <c r="AA173">
        <v>0.2505</v>
      </c>
      <c r="AB173">
        <v>7.43</v>
      </c>
      <c r="AC173" s="25" t="s">
        <v>408</v>
      </c>
      <c r="AD173" s="25" t="s">
        <v>408</v>
      </c>
    </row>
    <row r="174" spans="1:30" x14ac:dyDescent="0.2">
      <c r="A174" t="s">
        <v>83</v>
      </c>
      <c r="B174" t="s">
        <v>283</v>
      </c>
      <c r="C174" t="s">
        <v>299</v>
      </c>
      <c r="D174">
        <v>44308</v>
      </c>
      <c r="E174" t="str">
        <f>IF(F174="Largemouth Bass","Bas",IF(F174="Bluegill","Bgl",IF(F174="Prey","Pry",IF(F174="Pumpkinseed","Pum",IF(F174="Rosyside Dace","Dac",IF(F174="Swallowtail Shiner","Swa",IF(F174="Blacknose Dace","Dac",IF(F174=" Swamp Darter","Dar",IF(F174="Longnose Dace","Dac",IF(F174="Margined Madtom","Mad",IF(F174="Fallfish","Fal",IF(F174="Tessellated Darter","Dar",IF(F174="Sediment","Sed",IF(F174="Swamp Darter","Dar",IF(F174="Eastern Mud Minnow","Min",IF(F174="Creek Chubsucker","Chu",IF(F174="Banded Killifish","Kil","Water")))))))))))))))))</f>
        <v>Water</v>
      </c>
      <c r="F174" t="s">
        <v>79</v>
      </c>
      <c r="G174" s="25" t="s">
        <v>408</v>
      </c>
      <c r="H174" t="s">
        <v>266</v>
      </c>
      <c r="I174" t="str">
        <f>IF(F174 = "Water", "ng/L", IF(F174 = "Sediment", "ng/g", "ng/g"))</f>
        <v>ng/L</v>
      </c>
      <c r="J174" s="25" t="s">
        <v>408</v>
      </c>
      <c r="K174" s="25" t="s">
        <v>408</v>
      </c>
      <c r="L174" s="8">
        <v>47.1</v>
      </c>
      <c r="M174" s="8">
        <v>132</v>
      </c>
      <c r="N174" s="8">
        <v>69.400000000000006</v>
      </c>
      <c r="O174" s="8">
        <v>270</v>
      </c>
      <c r="P174" s="8">
        <v>66.400000000000006</v>
      </c>
      <c r="Q174" s="8">
        <v>59</v>
      </c>
      <c r="R174" s="8">
        <v>799</v>
      </c>
      <c r="S174" s="8">
        <v>287</v>
      </c>
      <c r="T174" s="8">
        <v>19.899999999999999</v>
      </c>
      <c r="U174" s="8">
        <v>12</v>
      </c>
      <c r="V174" s="8">
        <v>881</v>
      </c>
      <c r="W174" s="55">
        <f>0.029*1000</f>
        <v>29</v>
      </c>
      <c r="X174" s="55">
        <v>0</v>
      </c>
      <c r="Y174">
        <v>9.6999999999999993</v>
      </c>
      <c r="Z174">
        <v>9.1199999999999992</v>
      </c>
      <c r="AA174">
        <v>0.2535</v>
      </c>
      <c r="AB174">
        <v>7.51</v>
      </c>
      <c r="AC174" s="25" t="s">
        <v>408</v>
      </c>
      <c r="AD174" s="25" t="s">
        <v>408</v>
      </c>
    </row>
    <row r="175" spans="1:30" x14ac:dyDescent="0.2">
      <c r="A175" t="s">
        <v>83</v>
      </c>
      <c r="B175" t="s">
        <v>283</v>
      </c>
      <c r="C175" t="s">
        <v>297</v>
      </c>
      <c r="D175">
        <v>44308</v>
      </c>
      <c r="E175" t="str">
        <f>IF(F175="Largemouth Bass","Bas",IF(F175="Bluegill","Bgl",IF(F175="Prey","Pry",IF(F175="Pumpkinseed","Pum",IF(F175="Rosyside Dace","Dac",IF(F175="Swallowtail Shiner","Swa",IF(F175="Blacknose Dace","Dac",IF(F175=" Swamp Darter","Dar",IF(F175="Longnose Dace","Dac",IF(F175="Margined Madtom","Mad",IF(F175="Fallfish","Fal",IF(F175="Tessellated Darter","Dar",IF(F175="Sediment","Sed",IF(F175="Swamp Darter","Dar",IF(F175="Eastern Mud Minnow","Min",IF(F175="Creek Chubsucker","Chu",IF(F175="Banded Killifish","Kil","Water")))))))))))))))))</f>
        <v>Water</v>
      </c>
      <c r="F175" t="s">
        <v>79</v>
      </c>
      <c r="G175" s="25" t="s">
        <v>408</v>
      </c>
      <c r="H175" t="s">
        <v>262</v>
      </c>
      <c r="I175" t="str">
        <f>IF(F175 = "Water", "ng/L", IF(F175 = "Sediment", "ng/g", "ng/g"))</f>
        <v>ng/L</v>
      </c>
      <c r="J175" s="25" t="s">
        <v>408</v>
      </c>
      <c r="K175" s="25" t="s">
        <v>408</v>
      </c>
      <c r="L175" s="8">
        <v>42.9</v>
      </c>
      <c r="M175" s="8">
        <v>125</v>
      </c>
      <c r="N175" s="8">
        <v>75.2</v>
      </c>
      <c r="O175" s="8">
        <v>222</v>
      </c>
      <c r="P175" s="8">
        <v>78.5</v>
      </c>
      <c r="Q175" s="8">
        <v>55.2</v>
      </c>
      <c r="R175" s="8">
        <v>704</v>
      </c>
      <c r="S175" s="8">
        <v>299</v>
      </c>
      <c r="T175" s="8">
        <v>17.5</v>
      </c>
      <c r="U175" s="8">
        <v>11.4</v>
      </c>
      <c r="V175" s="8">
        <v>721</v>
      </c>
      <c r="W175" s="55">
        <f>0.029*1000</f>
        <v>29</v>
      </c>
      <c r="X175" s="55">
        <v>0</v>
      </c>
      <c r="Y175">
        <v>9.8000000000000007</v>
      </c>
      <c r="Z175">
        <v>9.1999999999999993</v>
      </c>
      <c r="AA175">
        <v>0.25280000000000002</v>
      </c>
      <c r="AB175">
        <v>7.53</v>
      </c>
      <c r="AC175" s="25" t="s">
        <v>408</v>
      </c>
      <c r="AD175" s="25" t="s">
        <v>408</v>
      </c>
    </row>
    <row r="176" spans="1:30" x14ac:dyDescent="0.2">
      <c r="A176" t="s">
        <v>83</v>
      </c>
      <c r="B176" t="s">
        <v>283</v>
      </c>
      <c r="C176" t="s">
        <v>296</v>
      </c>
      <c r="D176">
        <v>44308</v>
      </c>
      <c r="E176" t="str">
        <f>IF(F176="Largemouth Bass","Bas",IF(F176="Bluegill","Bgl",IF(F176="Prey","Pry",IF(F176="Pumpkinseed","Pum",IF(F176="Rosyside Dace","Dac",IF(F176="Swallowtail Shiner","Swa",IF(F176="Blacknose Dace","Dac",IF(F176=" Swamp Darter","Dar",IF(F176="Longnose Dace","Dac",IF(F176="Margined Madtom","Mad",IF(F176="Fallfish","Fal",IF(F176="Tessellated Darter","Dar",IF(F176="Sediment","Sed",IF(F176="Swamp Darter","Dar",IF(F176="Eastern Mud Minnow","Min",IF(F176="Creek Chubsucker","Chu",IF(F176="Banded Killifish","Kil","Water")))))))))))))))))</f>
        <v>Water</v>
      </c>
      <c r="F176" t="s">
        <v>79</v>
      </c>
      <c r="G176" s="25" t="s">
        <v>408</v>
      </c>
      <c r="H176" t="s">
        <v>66</v>
      </c>
      <c r="I176" t="str">
        <f>IF(F176 = "Water", "ng/L", IF(F176 = "Sediment", "ng/g", "ng/g"))</f>
        <v>ng/L</v>
      </c>
      <c r="J176" s="25" t="s">
        <v>408</v>
      </c>
      <c r="K176" s="25" t="s">
        <v>408</v>
      </c>
      <c r="L176" s="8">
        <v>47.3</v>
      </c>
      <c r="M176" s="8">
        <v>137</v>
      </c>
      <c r="N176" s="8">
        <v>71.7</v>
      </c>
      <c r="O176" s="8">
        <v>286</v>
      </c>
      <c r="P176" s="8">
        <v>69.900000000000006</v>
      </c>
      <c r="Q176" s="8">
        <v>59.6</v>
      </c>
      <c r="R176" s="8">
        <v>815</v>
      </c>
      <c r="S176" s="8">
        <v>329</v>
      </c>
      <c r="T176" s="8">
        <v>18.3</v>
      </c>
      <c r="U176" s="8">
        <v>10.6</v>
      </c>
      <c r="V176" s="8">
        <v>734</v>
      </c>
      <c r="W176" s="55">
        <f>0.029*1000</f>
        <v>29</v>
      </c>
      <c r="X176" s="55">
        <v>0</v>
      </c>
      <c r="Y176">
        <v>10.199999999999999</v>
      </c>
      <c r="Z176">
        <v>9.5</v>
      </c>
      <c r="AA176">
        <v>0.2525</v>
      </c>
      <c r="AB176">
        <v>7.31</v>
      </c>
      <c r="AC176" s="25" t="s">
        <v>408</v>
      </c>
      <c r="AD176" s="25" t="s">
        <v>408</v>
      </c>
    </row>
    <row r="177" spans="1:30" x14ac:dyDescent="0.2">
      <c r="A177" t="s">
        <v>83</v>
      </c>
      <c r="B177" t="s">
        <v>283</v>
      </c>
      <c r="C177" t="s">
        <v>302</v>
      </c>
      <c r="D177">
        <v>44312</v>
      </c>
      <c r="E177" t="str">
        <f>IF(F177="Largemouth Bass","Bas",IF(F177="Bluegill","Bgl",IF(F177="Prey","Pry",IF(F177="Pumpkinseed","Pum",IF(F177="Rosyside Dace","Dac",IF(F177="Swallowtail Shiner","Swa",IF(F177="Blacknose Dace","Dac",IF(F177=" Swamp Darter","Dar",IF(F177="Longnose Dace","Dac",IF(F177="Margined Madtom","Mad",IF(F177="Fallfish","Fal",IF(F177="Tessellated Darter","Dar",IF(F177="Sediment","Sed",IF(F177="Swamp Darter","Dar",IF(F177="Eastern Mud Minnow","Min",IF(F177="Creek Chubsucker","Chu",IF(F177="Banded Killifish","Kil","Water")))))))))))))))))</f>
        <v>Water</v>
      </c>
      <c r="F177" t="s">
        <v>79</v>
      </c>
      <c r="G177" s="25" t="s">
        <v>408</v>
      </c>
      <c r="H177" t="s">
        <v>264</v>
      </c>
      <c r="I177" t="str">
        <f>IF(F177 = "Water", "ng/L", IF(F177 = "Sediment", "ng/g", "ng/g"))</f>
        <v>ng/L</v>
      </c>
      <c r="J177" s="25" t="s">
        <v>408</v>
      </c>
      <c r="K177" s="25" t="s">
        <v>408</v>
      </c>
      <c r="L177" s="8">
        <v>34.700000000000003</v>
      </c>
      <c r="M177" s="8">
        <v>97.9</v>
      </c>
      <c r="N177" s="8">
        <v>42.7</v>
      </c>
      <c r="O177" s="8">
        <v>175</v>
      </c>
      <c r="P177" s="8">
        <v>47</v>
      </c>
      <c r="Q177" s="8">
        <v>42.5</v>
      </c>
      <c r="R177" s="8">
        <v>605</v>
      </c>
      <c r="S177" s="8">
        <v>199</v>
      </c>
      <c r="T177" s="8">
        <v>11.6</v>
      </c>
      <c r="U177" s="8">
        <v>9.8800000000000008</v>
      </c>
      <c r="V177" s="8">
        <v>649</v>
      </c>
      <c r="W177" s="55">
        <f>0.029*1000</f>
        <v>29</v>
      </c>
      <c r="X177" s="55">
        <v>0</v>
      </c>
      <c r="Y177">
        <v>11.8</v>
      </c>
      <c r="Z177">
        <v>9.1</v>
      </c>
      <c r="AA177">
        <v>0.22559999999999999</v>
      </c>
      <c r="AB177">
        <v>7.54</v>
      </c>
      <c r="AC177" s="25" t="s">
        <v>408</v>
      </c>
      <c r="AD177" s="25" t="s">
        <v>408</v>
      </c>
    </row>
    <row r="178" spans="1:30" x14ac:dyDescent="0.2">
      <c r="A178" t="s">
        <v>83</v>
      </c>
      <c r="B178" t="s">
        <v>283</v>
      </c>
      <c r="C178" t="s">
        <v>303</v>
      </c>
      <c r="D178">
        <v>44312</v>
      </c>
      <c r="E178" t="str">
        <f>IF(F178="Largemouth Bass","Bas",IF(F178="Bluegill","Bgl",IF(F178="Prey","Pry",IF(F178="Pumpkinseed","Pum",IF(F178="Rosyside Dace","Dac",IF(F178="Swallowtail Shiner","Swa",IF(F178="Blacknose Dace","Dac",IF(F178=" Swamp Darter","Dar",IF(F178="Longnose Dace","Dac",IF(F178="Margined Madtom","Mad",IF(F178="Fallfish","Fal",IF(F178="Tessellated Darter","Dar",IF(F178="Sediment","Sed",IF(F178="Swamp Darter","Dar",IF(F178="Eastern Mud Minnow","Min",IF(F178="Creek Chubsucker","Chu",IF(F178="Banded Killifish","Kil","Water")))))))))))))))))</f>
        <v>Water</v>
      </c>
      <c r="F178" t="s">
        <v>79</v>
      </c>
      <c r="G178" s="25" t="s">
        <v>408</v>
      </c>
      <c r="H178" t="s">
        <v>266</v>
      </c>
      <c r="I178" t="str">
        <f>IF(F178 = "Water", "ng/L", IF(F178 = "Sediment", "ng/g", "ng/g"))</f>
        <v>ng/L</v>
      </c>
      <c r="J178" s="25" t="s">
        <v>408</v>
      </c>
      <c r="K178" s="25" t="s">
        <v>408</v>
      </c>
      <c r="L178" s="8">
        <v>38.6</v>
      </c>
      <c r="M178" s="8">
        <v>101</v>
      </c>
      <c r="N178" s="8">
        <v>50.7</v>
      </c>
      <c r="O178" s="8">
        <v>177</v>
      </c>
      <c r="P178" s="8">
        <v>46.6</v>
      </c>
      <c r="Q178" s="8">
        <v>47.1</v>
      </c>
      <c r="R178" s="8">
        <v>561</v>
      </c>
      <c r="S178" s="8">
        <v>221</v>
      </c>
      <c r="T178" s="8">
        <v>13.4</v>
      </c>
      <c r="U178" s="8">
        <v>9.86</v>
      </c>
      <c r="V178" s="8">
        <v>639</v>
      </c>
      <c r="W178" s="55">
        <f>0.029*1000</f>
        <v>29</v>
      </c>
      <c r="X178" s="55">
        <v>0</v>
      </c>
      <c r="Y178">
        <v>11.8</v>
      </c>
      <c r="Z178">
        <v>9.0299999999999994</v>
      </c>
      <c r="AA178">
        <v>0.23330000000000001</v>
      </c>
      <c r="AB178">
        <v>7.51</v>
      </c>
      <c r="AC178" s="25" t="s">
        <v>408</v>
      </c>
      <c r="AD178" s="25" t="s">
        <v>408</v>
      </c>
    </row>
    <row r="179" spans="1:30" x14ac:dyDescent="0.2">
      <c r="A179" t="s">
        <v>83</v>
      </c>
      <c r="B179" t="s">
        <v>283</v>
      </c>
      <c r="C179" t="s">
        <v>301</v>
      </c>
      <c r="D179">
        <v>44312</v>
      </c>
      <c r="E179" t="str">
        <f>IF(F179="Largemouth Bass","Bas",IF(F179="Bluegill","Bgl",IF(F179="Prey","Pry",IF(F179="Pumpkinseed","Pum",IF(F179="Rosyside Dace","Dac",IF(F179="Swallowtail Shiner","Swa",IF(F179="Blacknose Dace","Dac",IF(F179=" Swamp Darter","Dar",IF(F179="Longnose Dace","Dac",IF(F179="Margined Madtom","Mad",IF(F179="Fallfish","Fal",IF(F179="Tessellated Darter","Dar",IF(F179="Sediment","Sed",IF(F179="Swamp Darter","Dar",IF(F179="Eastern Mud Minnow","Min",IF(F179="Creek Chubsucker","Chu",IF(F179="Banded Killifish","Kil","Water")))))))))))))))))</f>
        <v>Water</v>
      </c>
      <c r="F179" t="s">
        <v>79</v>
      </c>
      <c r="G179" s="25" t="s">
        <v>408</v>
      </c>
      <c r="H179" t="s">
        <v>262</v>
      </c>
      <c r="I179" t="str">
        <f>IF(F179 = "Water", "ng/L", IF(F179 = "Sediment", "ng/g", "ng/g"))</f>
        <v>ng/L</v>
      </c>
      <c r="J179" s="25" t="s">
        <v>408</v>
      </c>
      <c r="K179" s="25" t="s">
        <v>408</v>
      </c>
      <c r="L179" s="8">
        <v>34</v>
      </c>
      <c r="M179" s="8">
        <v>92.4</v>
      </c>
      <c r="N179" s="8">
        <v>42.1</v>
      </c>
      <c r="O179" s="8">
        <v>162</v>
      </c>
      <c r="P179" s="8">
        <v>48.2</v>
      </c>
      <c r="Q179" s="8">
        <v>41.1</v>
      </c>
      <c r="R179" s="8">
        <v>532</v>
      </c>
      <c r="S179" s="8">
        <v>195</v>
      </c>
      <c r="T179" s="8">
        <v>13.2</v>
      </c>
      <c r="U179" s="8">
        <v>9.85</v>
      </c>
      <c r="V179" s="8">
        <v>629</v>
      </c>
      <c r="W179" s="55">
        <f>0.029*1000</f>
        <v>29</v>
      </c>
      <c r="X179" s="55">
        <v>0</v>
      </c>
      <c r="Y179">
        <v>11.9</v>
      </c>
      <c r="Z179">
        <v>9.4700000000000006</v>
      </c>
      <c r="AA179">
        <v>0.22040000000000001</v>
      </c>
      <c r="AB179">
        <v>7.57</v>
      </c>
      <c r="AC179" s="25" t="s">
        <v>408</v>
      </c>
      <c r="AD179" s="25" t="s">
        <v>408</v>
      </c>
    </row>
    <row r="180" spans="1:30" x14ac:dyDescent="0.2">
      <c r="A180" t="s">
        <v>83</v>
      </c>
      <c r="B180" t="s">
        <v>283</v>
      </c>
      <c r="C180" t="s">
        <v>300</v>
      </c>
      <c r="D180">
        <v>44312</v>
      </c>
      <c r="E180" t="str">
        <f>IF(F180="Largemouth Bass","Bas",IF(F180="Bluegill","Bgl",IF(F180="Prey","Pry",IF(F180="Pumpkinseed","Pum",IF(F180="Rosyside Dace","Dac",IF(F180="Swallowtail Shiner","Swa",IF(F180="Blacknose Dace","Dac",IF(F180=" Swamp Darter","Dar",IF(F180="Longnose Dace","Dac",IF(F180="Margined Madtom","Mad",IF(F180="Fallfish","Fal",IF(F180="Tessellated Darter","Dar",IF(F180="Sediment","Sed",IF(F180="Swamp Darter","Dar",IF(F180="Eastern Mud Minnow","Min",IF(F180="Creek Chubsucker","Chu",IF(F180="Banded Killifish","Kil","Water")))))))))))))))))</f>
        <v>Water</v>
      </c>
      <c r="F180" t="s">
        <v>79</v>
      </c>
      <c r="G180" s="25" t="s">
        <v>408</v>
      </c>
      <c r="H180" t="s">
        <v>66</v>
      </c>
      <c r="I180" t="str">
        <f>IF(F180 = "Water", "ng/L", IF(F180 = "Sediment", "ng/g", "ng/g"))</f>
        <v>ng/L</v>
      </c>
      <c r="J180" s="25" t="s">
        <v>408</v>
      </c>
      <c r="K180" s="25" t="s">
        <v>408</v>
      </c>
      <c r="L180" s="8">
        <v>31</v>
      </c>
      <c r="M180" s="8">
        <v>87.7</v>
      </c>
      <c r="N180" s="8">
        <v>40.799999999999997</v>
      </c>
      <c r="O180" s="8">
        <v>174</v>
      </c>
      <c r="P180" s="8">
        <v>40.1</v>
      </c>
      <c r="Q180" s="8">
        <v>40.299999999999997</v>
      </c>
      <c r="R180" s="8">
        <v>492</v>
      </c>
      <c r="S180" s="8">
        <v>183</v>
      </c>
      <c r="T180" s="8">
        <v>12.7</v>
      </c>
      <c r="U180" s="8">
        <v>8.64</v>
      </c>
      <c r="V180" s="8">
        <v>530</v>
      </c>
      <c r="W180" s="55">
        <f>0.029*1000</f>
        <v>29</v>
      </c>
      <c r="X180" s="55">
        <v>0</v>
      </c>
      <c r="Y180">
        <v>11.8</v>
      </c>
      <c r="Z180">
        <v>9.23</v>
      </c>
      <c r="AA180">
        <v>0.20979999999999999</v>
      </c>
      <c r="AB180">
        <v>7.54</v>
      </c>
      <c r="AC180" s="25" t="s">
        <v>408</v>
      </c>
      <c r="AD180" s="25" t="s">
        <v>408</v>
      </c>
    </row>
    <row r="181" spans="1:30" x14ac:dyDescent="0.2">
      <c r="A181" t="s">
        <v>83</v>
      </c>
      <c r="B181" t="s">
        <v>283</v>
      </c>
      <c r="C181" t="s">
        <v>306</v>
      </c>
      <c r="D181">
        <v>44314</v>
      </c>
      <c r="E181" t="str">
        <f>IF(F181="Largemouth Bass","Bas",IF(F181="Bluegill","Bgl",IF(F181="Prey","Pry",IF(F181="Pumpkinseed","Pum",IF(F181="Rosyside Dace","Dac",IF(F181="Swallowtail Shiner","Swa",IF(F181="Blacknose Dace","Dac",IF(F181=" Swamp Darter","Dar",IF(F181="Longnose Dace","Dac",IF(F181="Margined Madtom","Mad",IF(F181="Fallfish","Fal",IF(F181="Tessellated Darter","Dar",IF(F181="Sediment","Sed",IF(F181="Swamp Darter","Dar",IF(F181="Eastern Mud Minnow","Min",IF(F181="Creek Chubsucker","Chu",IF(F181="Banded Killifish","Kil","Water")))))))))))))))))</f>
        <v>Water</v>
      </c>
      <c r="F181" t="s">
        <v>79</v>
      </c>
      <c r="G181" s="25" t="s">
        <v>408</v>
      </c>
      <c r="H181" t="s">
        <v>264</v>
      </c>
      <c r="I181" t="str">
        <f>IF(F181 = "Water", "ng/L", IF(F181 = "Sediment", "ng/g", "ng/g"))</f>
        <v>ng/L</v>
      </c>
      <c r="J181" s="25" t="s">
        <v>408</v>
      </c>
      <c r="K181" s="25" t="s">
        <v>408</v>
      </c>
      <c r="L181" s="8">
        <v>41.7</v>
      </c>
      <c r="M181" s="8">
        <v>122</v>
      </c>
      <c r="N181" s="8">
        <v>61.3</v>
      </c>
      <c r="O181" s="8">
        <v>238</v>
      </c>
      <c r="P181" s="8">
        <v>64</v>
      </c>
      <c r="Q181" s="8">
        <v>55</v>
      </c>
      <c r="R181" s="8">
        <v>751</v>
      </c>
      <c r="S181" s="8">
        <v>272</v>
      </c>
      <c r="T181" s="8">
        <v>20.100000000000001</v>
      </c>
      <c r="U181" s="8">
        <v>11</v>
      </c>
      <c r="V181" s="8">
        <v>731</v>
      </c>
      <c r="W181" s="55">
        <f>0.029*1000</f>
        <v>29</v>
      </c>
      <c r="X181" s="55">
        <v>0</v>
      </c>
      <c r="Y181">
        <v>14.3</v>
      </c>
      <c r="Z181">
        <v>8.15</v>
      </c>
      <c r="AA181">
        <v>0.25340000000000001</v>
      </c>
      <c r="AB181">
        <v>7.49</v>
      </c>
      <c r="AC181" s="25" t="s">
        <v>408</v>
      </c>
      <c r="AD181" s="25" t="s">
        <v>408</v>
      </c>
    </row>
    <row r="182" spans="1:30" x14ac:dyDescent="0.2">
      <c r="A182" t="s">
        <v>83</v>
      </c>
      <c r="B182" t="s">
        <v>283</v>
      </c>
      <c r="C182" t="s">
        <v>307</v>
      </c>
      <c r="D182">
        <v>44314</v>
      </c>
      <c r="E182" t="str">
        <f>IF(F182="Largemouth Bass","Bas",IF(F182="Bluegill","Bgl",IF(F182="Prey","Pry",IF(F182="Pumpkinseed","Pum",IF(F182="Rosyside Dace","Dac",IF(F182="Swallowtail Shiner","Swa",IF(F182="Blacknose Dace","Dac",IF(F182=" Swamp Darter","Dar",IF(F182="Longnose Dace","Dac",IF(F182="Margined Madtom","Mad",IF(F182="Fallfish","Fal",IF(F182="Tessellated Darter","Dar",IF(F182="Sediment","Sed",IF(F182="Swamp Darter","Dar",IF(F182="Eastern Mud Minnow","Min",IF(F182="Creek Chubsucker","Chu",IF(F182="Banded Killifish","Kil","Water")))))))))))))))))</f>
        <v>Water</v>
      </c>
      <c r="F182" t="s">
        <v>79</v>
      </c>
      <c r="G182" s="25" t="s">
        <v>408</v>
      </c>
      <c r="H182" t="s">
        <v>266</v>
      </c>
      <c r="I182" t="str">
        <f>IF(F182 = "Water", "ng/L", IF(F182 = "Sediment", "ng/g", "ng/g"))</f>
        <v>ng/L</v>
      </c>
      <c r="J182" s="25" t="s">
        <v>408</v>
      </c>
      <c r="K182" s="25" t="s">
        <v>408</v>
      </c>
      <c r="L182" s="8">
        <v>40.4</v>
      </c>
      <c r="M182" s="8">
        <v>116</v>
      </c>
      <c r="N182" s="8">
        <v>65.599999999999994</v>
      </c>
      <c r="O182" s="8">
        <v>221</v>
      </c>
      <c r="P182" s="8">
        <v>57.1</v>
      </c>
      <c r="Q182" s="8">
        <v>53.8</v>
      </c>
      <c r="R182" s="8">
        <v>736</v>
      </c>
      <c r="S182" s="8">
        <v>284</v>
      </c>
      <c r="T182" s="8">
        <v>19.399999999999999</v>
      </c>
      <c r="U182" s="8">
        <v>10.7</v>
      </c>
      <c r="V182" s="8">
        <v>707</v>
      </c>
      <c r="W182" s="55">
        <f>0.029*1000</f>
        <v>29</v>
      </c>
      <c r="X182" s="55">
        <v>0</v>
      </c>
      <c r="Y182">
        <v>14.2</v>
      </c>
      <c r="Z182">
        <v>7.72</v>
      </c>
      <c r="AA182">
        <v>0.25330000000000003</v>
      </c>
      <c r="AB182">
        <v>7.36</v>
      </c>
      <c r="AC182" s="25" t="s">
        <v>408</v>
      </c>
      <c r="AD182" s="25" t="s">
        <v>408</v>
      </c>
    </row>
    <row r="183" spans="1:30" x14ac:dyDescent="0.2">
      <c r="A183" t="s">
        <v>83</v>
      </c>
      <c r="B183" t="s">
        <v>283</v>
      </c>
      <c r="C183" t="s">
        <v>305</v>
      </c>
      <c r="D183">
        <v>44314</v>
      </c>
      <c r="E183" t="str">
        <f>IF(F183="Largemouth Bass","Bas",IF(F183="Bluegill","Bgl",IF(F183="Prey","Pry",IF(F183="Pumpkinseed","Pum",IF(F183="Rosyside Dace","Dac",IF(F183="Swallowtail Shiner","Swa",IF(F183="Blacknose Dace","Dac",IF(F183=" Swamp Darter","Dar",IF(F183="Longnose Dace","Dac",IF(F183="Margined Madtom","Mad",IF(F183="Fallfish","Fal",IF(F183="Tessellated Darter","Dar",IF(F183="Sediment","Sed",IF(F183="Swamp Darter","Dar",IF(F183="Eastern Mud Minnow","Min",IF(F183="Creek Chubsucker","Chu",IF(F183="Banded Killifish","Kil","Water")))))))))))))))))</f>
        <v>Water</v>
      </c>
      <c r="F183" t="s">
        <v>79</v>
      </c>
      <c r="G183" s="25" t="s">
        <v>408</v>
      </c>
      <c r="H183" t="s">
        <v>262</v>
      </c>
      <c r="I183" t="str">
        <f>IF(F183 = "Water", "ng/L", IF(F183 = "Sediment", "ng/g", "ng/g"))</f>
        <v>ng/L</v>
      </c>
      <c r="J183" s="25" t="s">
        <v>408</v>
      </c>
      <c r="K183" s="25" t="s">
        <v>408</v>
      </c>
      <c r="L183" s="8">
        <v>40.6</v>
      </c>
      <c r="M183" s="8">
        <v>120</v>
      </c>
      <c r="N183" s="8">
        <v>60.3</v>
      </c>
      <c r="O183" s="8">
        <v>218</v>
      </c>
      <c r="P183" s="8">
        <v>57.7</v>
      </c>
      <c r="Q183" s="8">
        <v>49.9</v>
      </c>
      <c r="R183" s="8">
        <v>726</v>
      </c>
      <c r="S183" s="8">
        <v>270</v>
      </c>
      <c r="T183" s="8">
        <v>17.5</v>
      </c>
      <c r="U183" s="8">
        <v>10.9</v>
      </c>
      <c r="V183" s="8">
        <v>719</v>
      </c>
      <c r="W183" s="55">
        <f>0.029*1000</f>
        <v>29</v>
      </c>
      <c r="X183" s="55">
        <v>0</v>
      </c>
      <c r="Y183">
        <v>14.3</v>
      </c>
      <c r="Z183">
        <v>7.78</v>
      </c>
      <c r="AA183">
        <v>0.251</v>
      </c>
      <c r="AB183">
        <v>7.36</v>
      </c>
      <c r="AC183" s="25" t="s">
        <v>408</v>
      </c>
      <c r="AD183" s="25" t="s">
        <v>408</v>
      </c>
    </row>
    <row r="184" spans="1:30" x14ac:dyDescent="0.2">
      <c r="A184" t="s">
        <v>83</v>
      </c>
      <c r="B184" t="s">
        <v>283</v>
      </c>
      <c r="C184" t="s">
        <v>304</v>
      </c>
      <c r="D184">
        <v>44314</v>
      </c>
      <c r="E184" t="str">
        <f>IF(F184="Largemouth Bass","Bas",IF(F184="Bluegill","Bgl",IF(F184="Prey","Pry",IF(F184="Pumpkinseed","Pum",IF(F184="Rosyside Dace","Dac",IF(F184="Swallowtail Shiner","Swa",IF(F184="Blacknose Dace","Dac",IF(F184=" Swamp Darter","Dar",IF(F184="Longnose Dace","Dac",IF(F184="Margined Madtom","Mad",IF(F184="Fallfish","Fal",IF(F184="Tessellated Darter","Dar",IF(F184="Sediment","Sed",IF(F184="Swamp Darter","Dar",IF(F184="Eastern Mud Minnow","Min",IF(F184="Creek Chubsucker","Chu",IF(F184="Banded Killifish","Kil","Water")))))))))))))))))</f>
        <v>Water</v>
      </c>
      <c r="F184" t="s">
        <v>79</v>
      </c>
      <c r="G184" s="25" t="s">
        <v>408</v>
      </c>
      <c r="H184" t="s">
        <v>66</v>
      </c>
      <c r="I184" t="str">
        <f>IF(F184 = "Water", "ng/L", IF(F184 = "Sediment", "ng/g", "ng/g"))</f>
        <v>ng/L</v>
      </c>
      <c r="J184" s="25" t="s">
        <v>408</v>
      </c>
      <c r="K184" s="25" t="s">
        <v>408</v>
      </c>
      <c r="L184" s="8">
        <v>44</v>
      </c>
      <c r="M184" s="8">
        <v>135</v>
      </c>
      <c r="N184" s="8">
        <v>73.5</v>
      </c>
      <c r="O184" s="8">
        <v>243</v>
      </c>
      <c r="P184" s="8">
        <v>65.599999999999994</v>
      </c>
      <c r="Q184" s="8">
        <v>58</v>
      </c>
      <c r="R184" s="8">
        <v>785</v>
      </c>
      <c r="S184" s="8">
        <v>291</v>
      </c>
      <c r="T184" s="8">
        <v>21.1</v>
      </c>
      <c r="U184" s="8">
        <v>12.4</v>
      </c>
      <c r="V184" s="8">
        <v>766</v>
      </c>
      <c r="W184" s="55">
        <f>0.029*1000</f>
        <v>29</v>
      </c>
      <c r="X184" s="55">
        <v>0</v>
      </c>
      <c r="Y184">
        <v>13.8</v>
      </c>
      <c r="Z184">
        <v>8.4</v>
      </c>
      <c r="AA184">
        <v>0.25419999999999998</v>
      </c>
      <c r="AB184">
        <v>7.4</v>
      </c>
      <c r="AC184" s="25" t="s">
        <v>408</v>
      </c>
      <c r="AD184" s="25" t="s">
        <v>408</v>
      </c>
    </row>
    <row r="185" spans="1:30" x14ac:dyDescent="0.2">
      <c r="A185" t="s">
        <v>83</v>
      </c>
      <c r="B185" t="s">
        <v>259</v>
      </c>
      <c r="C185" t="s">
        <v>263</v>
      </c>
      <c r="D185">
        <v>44361</v>
      </c>
      <c r="E185" t="str">
        <f>IF(F185="Largemouth Bass","Bas",IF(F185="Bluegill","Bgl",IF(F185="Prey","Pry",IF(F185="Pumpkinseed","Pum",IF(F185="Rosyside Dace","Dac",IF(F185="Swallowtail Shiner","Swa",IF(F185="Blacknose Dace","Dac",IF(F185=" Swamp Darter","Dar",IF(F185="Longnose Dace","Dac",IF(F185="Margined Madtom","Mad",IF(F185="Fallfish","Fal",IF(F185="Tessellated Darter","Dar",IF(F185="Sediment","Sed",IF(F185="Swamp Darter","Dar",IF(F185="Eastern Mud Minnow","Min",IF(F185="Creek Chubsucker","Chu",IF(F185="Banded Killifish","Kil","Water")))))))))))))))))</f>
        <v>Water</v>
      </c>
      <c r="F185" t="s">
        <v>79</v>
      </c>
      <c r="G185" s="25" t="s">
        <v>408</v>
      </c>
      <c r="H185" t="s">
        <v>264</v>
      </c>
      <c r="I185" t="str">
        <f>IF(F185 = "Water", "ng/L", IF(F185 = "Sediment", "ng/g", "ng/g"))</f>
        <v>ng/L</v>
      </c>
      <c r="J185" s="25" t="s">
        <v>408</v>
      </c>
      <c r="K185" s="25" t="s">
        <v>408</v>
      </c>
      <c r="L185" s="8">
        <v>49.7</v>
      </c>
      <c r="M185" s="8">
        <v>147</v>
      </c>
      <c r="N185" s="8">
        <v>82</v>
      </c>
      <c r="O185" s="8">
        <v>272</v>
      </c>
      <c r="P185" s="8">
        <v>75.099999999999994</v>
      </c>
      <c r="Q185" s="8">
        <v>62.9</v>
      </c>
      <c r="R185" s="8">
        <v>881</v>
      </c>
      <c r="S185" s="8">
        <v>319</v>
      </c>
      <c r="T185" s="8">
        <v>22.6</v>
      </c>
      <c r="U185" s="8">
        <v>13.4</v>
      </c>
      <c r="V185" s="8">
        <v>933</v>
      </c>
      <c r="W185" s="55">
        <f>0.029*1000</f>
        <v>29</v>
      </c>
      <c r="X185" s="55">
        <v>0</v>
      </c>
      <c r="Y185">
        <v>20.100000000000001</v>
      </c>
      <c r="Z185">
        <v>6.45</v>
      </c>
      <c r="AA185">
        <v>0.27660000000000001</v>
      </c>
      <c r="AB185">
        <v>7.58</v>
      </c>
      <c r="AC185" s="25" t="s">
        <v>408</v>
      </c>
      <c r="AD185" s="25" t="s">
        <v>408</v>
      </c>
    </row>
    <row r="186" spans="1:30" x14ac:dyDescent="0.2">
      <c r="A186" t="s">
        <v>83</v>
      </c>
      <c r="B186" t="s">
        <v>259</v>
      </c>
      <c r="C186" t="s">
        <v>265</v>
      </c>
      <c r="D186">
        <v>44361</v>
      </c>
      <c r="E186" t="str">
        <f>IF(F186="Largemouth Bass","Bas",IF(F186="Bluegill","Bgl",IF(F186="Prey","Pry",IF(F186="Pumpkinseed","Pum",IF(F186="Rosyside Dace","Dac",IF(F186="Swallowtail Shiner","Swa",IF(F186="Blacknose Dace","Dac",IF(F186=" Swamp Darter","Dar",IF(F186="Longnose Dace","Dac",IF(F186="Margined Madtom","Mad",IF(F186="Fallfish","Fal",IF(F186="Tessellated Darter","Dar",IF(F186="Sediment","Sed",IF(F186="Swamp Darter","Dar",IF(F186="Eastern Mud Minnow","Min",IF(F186="Creek Chubsucker","Chu",IF(F186="Banded Killifish","Kil","Water")))))))))))))))))</f>
        <v>Water</v>
      </c>
      <c r="F186" t="s">
        <v>79</v>
      </c>
      <c r="G186" s="25" t="s">
        <v>408</v>
      </c>
      <c r="H186" t="s">
        <v>266</v>
      </c>
      <c r="I186" t="str">
        <f>IF(F186 = "Water", "ng/L", IF(F186 = "Sediment", "ng/g", "ng/g"))</f>
        <v>ng/L</v>
      </c>
      <c r="J186" s="25" t="s">
        <v>408</v>
      </c>
      <c r="K186" s="25" t="s">
        <v>408</v>
      </c>
      <c r="L186" s="8">
        <v>54.8</v>
      </c>
      <c r="M186" s="8">
        <v>155</v>
      </c>
      <c r="N186" s="8">
        <v>85.9</v>
      </c>
      <c r="O186" s="8">
        <v>287</v>
      </c>
      <c r="P186" s="8">
        <v>71</v>
      </c>
      <c r="Q186" s="8">
        <v>69.2</v>
      </c>
      <c r="R186" s="8">
        <v>896</v>
      </c>
      <c r="S186" s="8">
        <v>338</v>
      </c>
      <c r="T186" s="8">
        <v>27.9</v>
      </c>
      <c r="U186" s="8">
        <v>16.7</v>
      </c>
      <c r="V186" s="8">
        <v>1140</v>
      </c>
      <c r="W186" s="55">
        <f>0.029*1000</f>
        <v>29</v>
      </c>
      <c r="X186" s="55">
        <v>0</v>
      </c>
      <c r="Y186">
        <v>20.100000000000001</v>
      </c>
      <c r="Z186">
        <v>6.42</v>
      </c>
      <c r="AA186">
        <v>0.27529999999999999</v>
      </c>
      <c r="AB186">
        <v>7.57</v>
      </c>
      <c r="AC186" s="25" t="s">
        <v>408</v>
      </c>
      <c r="AD186" s="25" t="s">
        <v>408</v>
      </c>
    </row>
    <row r="187" spans="1:30" x14ac:dyDescent="0.2">
      <c r="A187" t="s">
        <v>83</v>
      </c>
      <c r="B187" t="s">
        <v>259</v>
      </c>
      <c r="C187" t="s">
        <v>261</v>
      </c>
      <c r="D187">
        <v>44361</v>
      </c>
      <c r="E187" t="str">
        <f>IF(F187="Largemouth Bass","Bas",IF(F187="Bluegill","Bgl",IF(F187="Prey","Pry",IF(F187="Pumpkinseed","Pum",IF(F187="Rosyside Dace","Dac",IF(F187="Swallowtail Shiner","Swa",IF(F187="Blacknose Dace","Dac",IF(F187=" Swamp Darter","Dar",IF(F187="Longnose Dace","Dac",IF(F187="Margined Madtom","Mad",IF(F187="Fallfish","Fal",IF(F187="Tessellated Darter","Dar",IF(F187="Sediment","Sed",IF(F187="Swamp Darter","Dar",IF(F187="Eastern Mud Minnow","Min",IF(F187="Creek Chubsucker","Chu",IF(F187="Banded Killifish","Kil","Water")))))))))))))))))</f>
        <v>Water</v>
      </c>
      <c r="F187" t="s">
        <v>79</v>
      </c>
      <c r="G187" s="25" t="s">
        <v>408</v>
      </c>
      <c r="H187" t="s">
        <v>262</v>
      </c>
      <c r="I187" t="str">
        <f>IF(F187 = "Water", "ng/L", IF(F187 = "Sediment", "ng/g", "ng/g"))</f>
        <v>ng/L</v>
      </c>
      <c r="J187" s="25" t="s">
        <v>408</v>
      </c>
      <c r="K187" s="25" t="s">
        <v>408</v>
      </c>
      <c r="L187" s="8">
        <v>49</v>
      </c>
      <c r="M187" s="8">
        <v>159</v>
      </c>
      <c r="N187" s="8">
        <v>68.3</v>
      </c>
      <c r="O187" s="8">
        <v>251</v>
      </c>
      <c r="P187" s="8">
        <v>82.2</v>
      </c>
      <c r="Q187" s="8">
        <v>59.3</v>
      </c>
      <c r="R187" s="8">
        <v>811</v>
      </c>
      <c r="S187" s="8">
        <v>281</v>
      </c>
      <c r="T187" s="8">
        <v>20.2</v>
      </c>
      <c r="U187" s="8">
        <v>11.8</v>
      </c>
      <c r="V187" s="8">
        <v>946</v>
      </c>
      <c r="W187" s="55">
        <f>0.029*1000</f>
        <v>29</v>
      </c>
      <c r="X187" s="55">
        <v>0</v>
      </c>
      <c r="Y187">
        <v>19.899999999999999</v>
      </c>
      <c r="Z187">
        <v>6.44</v>
      </c>
      <c r="AA187">
        <v>0.27629999999999999</v>
      </c>
      <c r="AB187">
        <v>7.5</v>
      </c>
      <c r="AC187" s="25" t="s">
        <v>408</v>
      </c>
      <c r="AD187" s="25" t="s">
        <v>408</v>
      </c>
    </row>
    <row r="188" spans="1:30" x14ac:dyDescent="0.2">
      <c r="A188" t="s">
        <v>83</v>
      </c>
      <c r="B188" t="s">
        <v>259</v>
      </c>
      <c r="C188" t="s">
        <v>260</v>
      </c>
      <c r="D188">
        <v>44361</v>
      </c>
      <c r="E188" t="str">
        <f>IF(F188="Largemouth Bass","Bas",IF(F188="Bluegill","Bgl",IF(F188="Prey","Pry",IF(F188="Pumpkinseed","Pum",IF(F188="Rosyside Dace","Dac",IF(F188="Swallowtail Shiner","Swa",IF(F188="Blacknose Dace","Dac",IF(F188=" Swamp Darter","Dar",IF(F188="Longnose Dace","Dac",IF(F188="Margined Madtom","Mad",IF(F188="Fallfish","Fal",IF(F188="Tessellated Darter","Dar",IF(F188="Sediment","Sed",IF(F188="Swamp Darter","Dar",IF(F188="Eastern Mud Minnow","Min",IF(F188="Creek Chubsucker","Chu",IF(F188="Banded Killifish","Kil","Water")))))))))))))))))</f>
        <v>Water</v>
      </c>
      <c r="F188" t="s">
        <v>79</v>
      </c>
      <c r="G188" s="25" t="s">
        <v>408</v>
      </c>
      <c r="H188" t="s">
        <v>66</v>
      </c>
      <c r="I188" t="str">
        <f>IF(F188 = "Water", "ng/L", IF(F188 = "Sediment", "ng/g", "ng/g"))</f>
        <v>ng/L</v>
      </c>
      <c r="J188" s="25" t="s">
        <v>408</v>
      </c>
      <c r="K188" s="25" t="s">
        <v>408</v>
      </c>
      <c r="L188" s="8">
        <v>47.7</v>
      </c>
      <c r="M188" s="8">
        <v>139</v>
      </c>
      <c r="N188" s="8">
        <v>82.2</v>
      </c>
      <c r="O188" s="8">
        <v>260</v>
      </c>
      <c r="P188" s="8">
        <v>70.2</v>
      </c>
      <c r="Q188" s="8">
        <v>59.6</v>
      </c>
      <c r="R188" s="8">
        <v>836</v>
      </c>
      <c r="S188" s="8">
        <v>272</v>
      </c>
      <c r="T188" s="8">
        <v>22.2</v>
      </c>
      <c r="U188" s="8">
        <v>11.2</v>
      </c>
      <c r="V188" s="8">
        <v>829</v>
      </c>
      <c r="W188" s="55">
        <f>0.029*1000</f>
        <v>29</v>
      </c>
      <c r="X188" s="55">
        <v>0</v>
      </c>
      <c r="Y188">
        <v>20</v>
      </c>
      <c r="Z188">
        <v>6.71</v>
      </c>
      <c r="AA188">
        <v>0.27539999999999998</v>
      </c>
      <c r="AB188">
        <v>7.59</v>
      </c>
      <c r="AC188" s="25" t="s">
        <v>408</v>
      </c>
      <c r="AD188" s="25" t="s">
        <v>408</v>
      </c>
    </row>
    <row r="189" spans="1:30" x14ac:dyDescent="0.2">
      <c r="A189" t="s">
        <v>83</v>
      </c>
      <c r="B189" t="s">
        <v>259</v>
      </c>
      <c r="C189" t="s">
        <v>269</v>
      </c>
      <c r="D189">
        <v>44370</v>
      </c>
      <c r="E189" t="str">
        <f>IF(F189="Largemouth Bass","Bas",IF(F189="Bluegill","Bgl",IF(F189="Prey","Pry",IF(F189="Pumpkinseed","Pum",IF(F189="Rosyside Dace","Dac",IF(F189="Swallowtail Shiner","Swa",IF(F189="Blacknose Dace","Dac",IF(F189=" Swamp Darter","Dar",IF(F189="Longnose Dace","Dac",IF(F189="Margined Madtom","Mad",IF(F189="Fallfish","Fal",IF(F189="Tessellated Darter","Dar",IF(F189="Sediment","Sed",IF(F189="Swamp Darter","Dar",IF(F189="Eastern Mud Minnow","Min",IF(F189="Creek Chubsucker","Chu",IF(F189="Banded Killifish","Kil","Water")))))))))))))))))</f>
        <v>Water</v>
      </c>
      <c r="F189" t="s">
        <v>79</v>
      </c>
      <c r="G189" s="25" t="s">
        <v>408</v>
      </c>
      <c r="H189" t="s">
        <v>264</v>
      </c>
      <c r="I189" t="str">
        <f>IF(F189 = "Water", "ng/L", IF(F189 = "Sediment", "ng/g", "ng/g"))</f>
        <v>ng/L</v>
      </c>
      <c r="J189" s="25" t="s">
        <v>408</v>
      </c>
      <c r="K189" s="25" t="s">
        <v>408</v>
      </c>
      <c r="L189" s="8">
        <v>48.8</v>
      </c>
      <c r="M189" s="8">
        <v>132</v>
      </c>
      <c r="N189" s="8">
        <v>60</v>
      </c>
      <c r="O189" s="8">
        <v>211</v>
      </c>
      <c r="P189" s="8">
        <v>64.5</v>
      </c>
      <c r="Q189" s="8">
        <v>61.4</v>
      </c>
      <c r="R189" s="8">
        <v>670</v>
      </c>
      <c r="S189" s="8">
        <v>240</v>
      </c>
      <c r="T189" s="8">
        <v>16.899999999999999</v>
      </c>
      <c r="U189" s="8">
        <v>11.1</v>
      </c>
      <c r="V189" s="8">
        <v>824</v>
      </c>
      <c r="W189" s="55">
        <f>0.029*1000</f>
        <v>29</v>
      </c>
      <c r="X189" s="55">
        <v>0</v>
      </c>
      <c r="Y189">
        <v>20</v>
      </c>
      <c r="Z189">
        <v>6.32</v>
      </c>
      <c r="AA189">
        <v>0.26140000000000002</v>
      </c>
      <c r="AB189">
        <v>7.7</v>
      </c>
      <c r="AC189" s="25" t="s">
        <v>408</v>
      </c>
      <c r="AD189" s="25" t="s">
        <v>408</v>
      </c>
    </row>
    <row r="190" spans="1:30" x14ac:dyDescent="0.2">
      <c r="A190" t="s">
        <v>83</v>
      </c>
      <c r="B190" t="s">
        <v>259</v>
      </c>
      <c r="C190" t="s">
        <v>270</v>
      </c>
      <c r="D190">
        <v>44370</v>
      </c>
      <c r="E190" t="str">
        <f>IF(F190="Largemouth Bass","Bas",IF(F190="Bluegill","Bgl",IF(F190="Prey","Pry",IF(F190="Pumpkinseed","Pum",IF(F190="Rosyside Dace","Dac",IF(F190="Swallowtail Shiner","Swa",IF(F190="Blacknose Dace","Dac",IF(F190=" Swamp Darter","Dar",IF(F190="Longnose Dace","Dac",IF(F190="Margined Madtom","Mad",IF(F190="Fallfish","Fal",IF(F190="Tessellated Darter","Dar",IF(F190="Sediment","Sed",IF(F190="Swamp Darter","Dar",IF(F190="Eastern Mud Minnow","Min",IF(F190="Creek Chubsucker","Chu",IF(F190="Banded Killifish","Kil","Water")))))))))))))))))</f>
        <v>Water</v>
      </c>
      <c r="F190" t="s">
        <v>79</v>
      </c>
      <c r="G190" s="25" t="s">
        <v>408</v>
      </c>
      <c r="H190" t="s">
        <v>266</v>
      </c>
      <c r="I190" t="str">
        <f>IF(F190 = "Water", "ng/L", IF(F190 = "Sediment", "ng/g", "ng/g"))</f>
        <v>ng/L</v>
      </c>
      <c r="J190" s="25" t="s">
        <v>408</v>
      </c>
      <c r="K190" s="25" t="s">
        <v>408</v>
      </c>
      <c r="L190" s="8">
        <v>43.7</v>
      </c>
      <c r="M190" s="8">
        <v>135</v>
      </c>
      <c r="N190" s="8">
        <v>64.900000000000006</v>
      </c>
      <c r="O190" s="8">
        <v>230</v>
      </c>
      <c r="P190" s="8">
        <v>62.3</v>
      </c>
      <c r="Q190" s="8">
        <v>63.9</v>
      </c>
      <c r="R190" s="8">
        <v>702</v>
      </c>
      <c r="S190" s="8">
        <v>219</v>
      </c>
      <c r="T190" s="8">
        <v>18.899999999999999</v>
      </c>
      <c r="U190" s="8">
        <v>10.1</v>
      </c>
      <c r="V190" s="8">
        <v>799</v>
      </c>
      <c r="W190" s="55">
        <f>0.029*1000</f>
        <v>29</v>
      </c>
      <c r="X190" s="55">
        <v>0</v>
      </c>
      <c r="Y190">
        <v>19.8</v>
      </c>
      <c r="Z190">
        <v>6.4</v>
      </c>
      <c r="AA190">
        <v>0.26019999999999999</v>
      </c>
      <c r="AB190">
        <v>7.67</v>
      </c>
      <c r="AC190" s="25" t="s">
        <v>408</v>
      </c>
      <c r="AD190" s="25" t="s">
        <v>408</v>
      </c>
    </row>
    <row r="191" spans="1:30" x14ac:dyDescent="0.2">
      <c r="A191" t="s">
        <v>83</v>
      </c>
      <c r="B191" t="s">
        <v>259</v>
      </c>
      <c r="C191" t="s">
        <v>268</v>
      </c>
      <c r="D191">
        <v>44370</v>
      </c>
      <c r="E191" t="str">
        <f>IF(F191="Largemouth Bass","Bas",IF(F191="Bluegill","Bgl",IF(F191="Prey","Pry",IF(F191="Pumpkinseed","Pum",IF(F191="Rosyside Dace","Dac",IF(F191="Swallowtail Shiner","Swa",IF(F191="Blacknose Dace","Dac",IF(F191=" Swamp Darter","Dar",IF(F191="Longnose Dace","Dac",IF(F191="Margined Madtom","Mad",IF(F191="Fallfish","Fal",IF(F191="Tessellated Darter","Dar",IF(F191="Sediment","Sed",IF(F191="Swamp Darter","Dar",IF(F191="Eastern Mud Minnow","Min",IF(F191="Creek Chubsucker","Chu",IF(F191="Banded Killifish","Kil","Water")))))))))))))))))</f>
        <v>Water</v>
      </c>
      <c r="F191" t="s">
        <v>79</v>
      </c>
      <c r="G191" s="25" t="s">
        <v>408</v>
      </c>
      <c r="H191" t="s">
        <v>262</v>
      </c>
      <c r="I191" t="str">
        <f>IF(F191 = "Water", "ng/L", IF(F191 = "Sediment", "ng/g", "ng/g"))</f>
        <v>ng/L</v>
      </c>
      <c r="J191" s="25" t="s">
        <v>408</v>
      </c>
      <c r="K191" s="25" t="s">
        <v>408</v>
      </c>
      <c r="L191" s="8">
        <v>44.6</v>
      </c>
      <c r="M191" s="8">
        <v>136</v>
      </c>
      <c r="N191" s="8">
        <v>58.2</v>
      </c>
      <c r="O191" s="8">
        <v>226</v>
      </c>
      <c r="P191" s="8">
        <v>58</v>
      </c>
      <c r="Q191" s="8">
        <v>61.9</v>
      </c>
      <c r="R191" s="8">
        <v>680</v>
      </c>
      <c r="S191" s="8">
        <v>230</v>
      </c>
      <c r="T191" s="8">
        <v>18.600000000000001</v>
      </c>
      <c r="U191" s="8">
        <v>11.1</v>
      </c>
      <c r="V191" s="8">
        <v>725</v>
      </c>
      <c r="W191" s="55">
        <f>0.029*1000</f>
        <v>29</v>
      </c>
      <c r="X191" s="55">
        <v>0</v>
      </c>
      <c r="Y191">
        <v>19.3</v>
      </c>
      <c r="Z191">
        <v>6.33</v>
      </c>
      <c r="AA191">
        <v>0.26219999999999999</v>
      </c>
      <c r="AB191">
        <v>7.63</v>
      </c>
      <c r="AC191" s="25" t="s">
        <v>408</v>
      </c>
      <c r="AD191" s="25" t="s">
        <v>408</v>
      </c>
    </row>
    <row r="192" spans="1:30" x14ac:dyDescent="0.2">
      <c r="A192" t="s">
        <v>83</v>
      </c>
      <c r="B192" t="s">
        <v>259</v>
      </c>
      <c r="C192" t="s">
        <v>267</v>
      </c>
      <c r="D192">
        <v>44370</v>
      </c>
      <c r="E192" t="str">
        <f>IF(F192="Largemouth Bass","Bas",IF(F192="Bluegill","Bgl",IF(F192="Prey","Pry",IF(F192="Pumpkinseed","Pum",IF(F192="Rosyside Dace","Dac",IF(F192="Swallowtail Shiner","Swa",IF(F192="Blacknose Dace","Dac",IF(F192=" Swamp Darter","Dar",IF(F192="Longnose Dace","Dac",IF(F192="Margined Madtom","Mad",IF(F192="Fallfish","Fal",IF(F192="Tessellated Darter","Dar",IF(F192="Sediment","Sed",IF(F192="Swamp Darter","Dar",IF(F192="Eastern Mud Minnow","Min",IF(F192="Creek Chubsucker","Chu",IF(F192="Banded Killifish","Kil","Water")))))))))))))))))</f>
        <v>Water</v>
      </c>
      <c r="F192" t="s">
        <v>79</v>
      </c>
      <c r="G192" s="25" t="s">
        <v>408</v>
      </c>
      <c r="H192" t="s">
        <v>66</v>
      </c>
      <c r="I192" t="str">
        <f>IF(F192 = "Water", "ng/L", IF(F192 = "Sediment", "ng/g", "ng/g"))</f>
        <v>ng/L</v>
      </c>
      <c r="J192" s="25" t="s">
        <v>408</v>
      </c>
      <c r="K192" s="25" t="s">
        <v>408</v>
      </c>
      <c r="L192" s="8">
        <v>43.2</v>
      </c>
      <c r="M192" s="8">
        <v>136</v>
      </c>
      <c r="N192" s="8">
        <v>61.4</v>
      </c>
      <c r="O192" s="8">
        <v>230</v>
      </c>
      <c r="P192" s="8">
        <v>63.7</v>
      </c>
      <c r="Q192" s="8">
        <v>61.3</v>
      </c>
      <c r="R192" s="8">
        <v>673</v>
      </c>
      <c r="S192" s="8">
        <v>246</v>
      </c>
      <c r="T192" s="8">
        <v>19.8</v>
      </c>
      <c r="U192" s="8">
        <v>11</v>
      </c>
      <c r="V192" s="8">
        <v>729</v>
      </c>
      <c r="W192" s="55">
        <f>0.029*1000</f>
        <v>29</v>
      </c>
      <c r="X192" s="55">
        <v>0</v>
      </c>
      <c r="Y192">
        <v>19.8</v>
      </c>
      <c r="Z192">
        <v>6.67</v>
      </c>
      <c r="AA192">
        <v>0.26429999999999998</v>
      </c>
      <c r="AB192">
        <v>7.6</v>
      </c>
      <c r="AC192" s="25" t="s">
        <v>408</v>
      </c>
      <c r="AD192" s="25" t="s">
        <v>408</v>
      </c>
    </row>
    <row r="193" spans="1:30" x14ac:dyDescent="0.2">
      <c r="A193" t="s">
        <v>83</v>
      </c>
      <c r="B193" t="s">
        <v>259</v>
      </c>
      <c r="C193" t="s">
        <v>273</v>
      </c>
      <c r="D193">
        <v>44384</v>
      </c>
      <c r="E193" t="str">
        <f>IF(F193="Largemouth Bass","Bas",IF(F193="Bluegill","Bgl",IF(F193="Prey","Pry",IF(F193="Pumpkinseed","Pum",IF(F193="Rosyside Dace","Dac",IF(F193="Swallowtail Shiner","Swa",IF(F193="Blacknose Dace","Dac",IF(F193=" Swamp Darter","Dar",IF(F193="Longnose Dace","Dac",IF(F193="Margined Madtom","Mad",IF(F193="Fallfish","Fal",IF(F193="Tessellated Darter","Dar",IF(F193="Sediment","Sed",IF(F193="Swamp Darter","Dar",IF(F193="Eastern Mud Minnow","Min",IF(F193="Creek Chubsucker","Chu",IF(F193="Banded Killifish","Kil","Water")))))))))))))))))</f>
        <v>Water</v>
      </c>
      <c r="F193" t="s">
        <v>79</v>
      </c>
      <c r="G193" s="25" t="s">
        <v>408</v>
      </c>
      <c r="H193" t="s">
        <v>264</v>
      </c>
      <c r="I193" t="str">
        <f>IF(F193 = "Water", "ng/L", IF(F193 = "Sediment", "ng/g", "ng/g"))</f>
        <v>ng/L</v>
      </c>
      <c r="J193" s="25" t="s">
        <v>408</v>
      </c>
      <c r="K193" s="25" t="s">
        <v>408</v>
      </c>
      <c r="L193" s="8">
        <v>43.1</v>
      </c>
      <c r="M193" s="8">
        <v>124</v>
      </c>
      <c r="N193" s="8">
        <v>67.8</v>
      </c>
      <c r="O193" s="8">
        <v>228</v>
      </c>
      <c r="P193" s="8">
        <v>65.3</v>
      </c>
      <c r="Q193" s="8">
        <v>59.6</v>
      </c>
      <c r="R193" s="8">
        <v>730</v>
      </c>
      <c r="S193" s="8">
        <v>262</v>
      </c>
      <c r="T193" s="8">
        <v>22.9</v>
      </c>
      <c r="U193" s="8">
        <v>10</v>
      </c>
      <c r="V193" s="8">
        <v>892</v>
      </c>
      <c r="W193" s="55">
        <f>0.029*1000</f>
        <v>29</v>
      </c>
      <c r="X193" s="55">
        <v>0</v>
      </c>
      <c r="Y193">
        <v>20.5</v>
      </c>
      <c r="Z193">
        <v>6.57</v>
      </c>
      <c r="AA193">
        <v>0.27150000000000002</v>
      </c>
      <c r="AB193">
        <v>7.68</v>
      </c>
      <c r="AC193" s="25" t="s">
        <v>408</v>
      </c>
      <c r="AD193" s="25" t="s">
        <v>408</v>
      </c>
    </row>
    <row r="194" spans="1:30" x14ac:dyDescent="0.2">
      <c r="A194" t="s">
        <v>83</v>
      </c>
      <c r="B194" t="s">
        <v>259</v>
      </c>
      <c r="C194" t="s">
        <v>274</v>
      </c>
      <c r="D194">
        <v>44384</v>
      </c>
      <c r="E194" t="str">
        <f>IF(F194="Largemouth Bass","Bas",IF(F194="Bluegill","Bgl",IF(F194="Prey","Pry",IF(F194="Pumpkinseed","Pum",IF(F194="Rosyside Dace","Dac",IF(F194="Swallowtail Shiner","Swa",IF(F194="Blacknose Dace","Dac",IF(F194=" Swamp Darter","Dar",IF(F194="Longnose Dace","Dac",IF(F194="Margined Madtom","Mad",IF(F194="Fallfish","Fal",IF(F194="Tessellated Darter","Dar",IF(F194="Sediment","Sed",IF(F194="Swamp Darter","Dar",IF(F194="Eastern Mud Minnow","Min",IF(F194="Creek Chubsucker","Chu",IF(F194="Banded Killifish","Kil","Water")))))))))))))))))</f>
        <v>Water</v>
      </c>
      <c r="F194" t="s">
        <v>79</v>
      </c>
      <c r="G194" s="25" t="s">
        <v>408</v>
      </c>
      <c r="H194" t="s">
        <v>266</v>
      </c>
      <c r="I194" t="str">
        <f>IF(F194 = "Water", "ng/L", IF(F194 = "Sediment", "ng/g", "ng/g"))</f>
        <v>ng/L</v>
      </c>
      <c r="J194" s="25" t="s">
        <v>408</v>
      </c>
      <c r="K194" s="25" t="s">
        <v>408</v>
      </c>
      <c r="L194" s="8">
        <v>41.7</v>
      </c>
      <c r="M194" s="8">
        <v>122</v>
      </c>
      <c r="N194" s="8">
        <v>71.900000000000006</v>
      </c>
      <c r="O194" s="8">
        <v>225</v>
      </c>
      <c r="P194" s="8">
        <v>65.599999999999994</v>
      </c>
      <c r="Q194" s="8">
        <v>57</v>
      </c>
      <c r="R194" s="8">
        <v>730</v>
      </c>
      <c r="S194" s="8">
        <v>252</v>
      </c>
      <c r="T194" s="8">
        <v>22.3</v>
      </c>
      <c r="U194" s="8">
        <v>10.199999999999999</v>
      </c>
      <c r="V194" s="8">
        <v>858</v>
      </c>
      <c r="W194" s="55">
        <f>0.029*1000</f>
        <v>29</v>
      </c>
      <c r="X194" s="55">
        <v>0</v>
      </c>
      <c r="Y194">
        <v>20.7</v>
      </c>
      <c r="Z194">
        <v>6.43</v>
      </c>
      <c r="AA194">
        <v>0.27150000000000002</v>
      </c>
      <c r="AB194">
        <v>7.65</v>
      </c>
      <c r="AC194" s="25" t="s">
        <v>408</v>
      </c>
      <c r="AD194" s="25" t="s">
        <v>408</v>
      </c>
    </row>
    <row r="195" spans="1:30" x14ac:dyDescent="0.2">
      <c r="A195" t="s">
        <v>83</v>
      </c>
      <c r="B195" t="s">
        <v>259</v>
      </c>
      <c r="C195" t="s">
        <v>272</v>
      </c>
      <c r="D195">
        <v>44384</v>
      </c>
      <c r="E195" t="str">
        <f>IF(F195="Largemouth Bass","Bas",IF(F195="Bluegill","Bgl",IF(F195="Prey","Pry",IF(F195="Pumpkinseed","Pum",IF(F195="Rosyside Dace","Dac",IF(F195="Swallowtail Shiner","Swa",IF(F195="Blacknose Dace","Dac",IF(F195=" Swamp Darter","Dar",IF(F195="Longnose Dace","Dac",IF(F195="Margined Madtom","Mad",IF(F195="Fallfish","Fal",IF(F195="Tessellated Darter","Dar",IF(F195="Sediment","Sed",IF(F195="Swamp Darter","Dar",IF(F195="Eastern Mud Minnow","Min",IF(F195="Creek Chubsucker","Chu",IF(F195="Banded Killifish","Kil","Water")))))))))))))))))</f>
        <v>Water</v>
      </c>
      <c r="F195" t="s">
        <v>79</v>
      </c>
      <c r="G195" s="25" t="s">
        <v>408</v>
      </c>
      <c r="H195" t="s">
        <v>262</v>
      </c>
      <c r="I195" t="str">
        <f>IF(F195 = "Water", "ng/L", IF(F195 = "Sediment", "ng/g", "ng/g"))</f>
        <v>ng/L</v>
      </c>
      <c r="J195" s="25" t="s">
        <v>408</v>
      </c>
      <c r="K195" s="25" t="s">
        <v>408</v>
      </c>
      <c r="L195" s="8">
        <v>44.8</v>
      </c>
      <c r="M195" s="8">
        <v>123</v>
      </c>
      <c r="N195" s="8">
        <v>74.5</v>
      </c>
      <c r="O195" s="8">
        <v>220</v>
      </c>
      <c r="P195" s="8">
        <v>69.8</v>
      </c>
      <c r="Q195" s="8">
        <v>53.8</v>
      </c>
      <c r="R195" s="8">
        <v>764</v>
      </c>
      <c r="S195" s="8">
        <v>250</v>
      </c>
      <c r="T195" s="8">
        <v>20.7</v>
      </c>
      <c r="U195" s="8">
        <v>9.3800000000000008</v>
      </c>
      <c r="V195" s="8">
        <v>818</v>
      </c>
      <c r="W195" s="55">
        <f>0.029*1000</f>
        <v>29</v>
      </c>
      <c r="X195" s="55">
        <v>0</v>
      </c>
      <c r="Y195">
        <v>20.8</v>
      </c>
      <c r="Z195">
        <v>6.48</v>
      </c>
      <c r="AA195">
        <v>0.27150000000000002</v>
      </c>
      <c r="AB195">
        <v>7.62</v>
      </c>
      <c r="AC195" s="25" t="s">
        <v>408</v>
      </c>
      <c r="AD195" s="25" t="s">
        <v>408</v>
      </c>
    </row>
    <row r="196" spans="1:30" x14ac:dyDescent="0.2">
      <c r="A196" t="s">
        <v>83</v>
      </c>
      <c r="B196" t="s">
        <v>259</v>
      </c>
      <c r="C196" t="s">
        <v>271</v>
      </c>
      <c r="D196">
        <v>44384</v>
      </c>
      <c r="E196" t="str">
        <f>IF(F196="Largemouth Bass","Bas",IF(F196="Bluegill","Bgl",IF(F196="Prey","Pry",IF(F196="Pumpkinseed","Pum",IF(F196="Rosyside Dace","Dac",IF(F196="Swallowtail Shiner","Swa",IF(F196="Blacknose Dace","Dac",IF(F196=" Swamp Darter","Dar",IF(F196="Longnose Dace","Dac",IF(F196="Margined Madtom","Mad",IF(F196="Fallfish","Fal",IF(F196="Tessellated Darter","Dar",IF(F196="Sediment","Sed",IF(F196="Swamp Darter","Dar",IF(F196="Eastern Mud Minnow","Min",IF(F196="Creek Chubsucker","Chu",IF(F196="Banded Killifish","Kil","Water")))))))))))))))))</f>
        <v>Water</v>
      </c>
      <c r="F196" t="s">
        <v>79</v>
      </c>
      <c r="G196" s="25" t="s">
        <v>408</v>
      </c>
      <c r="H196" t="s">
        <v>66</v>
      </c>
      <c r="I196" t="str">
        <f>IF(F196 = "Water", "ng/L", IF(F196 = "Sediment", "ng/g", "ng/g"))</f>
        <v>ng/L</v>
      </c>
      <c r="J196" s="25" t="s">
        <v>408</v>
      </c>
      <c r="K196" s="25" t="s">
        <v>408</v>
      </c>
      <c r="L196" s="8">
        <v>44.7</v>
      </c>
      <c r="M196" s="8">
        <v>125</v>
      </c>
      <c r="N196" s="8">
        <v>78</v>
      </c>
      <c r="O196" s="8">
        <v>243</v>
      </c>
      <c r="P196" s="8">
        <v>67.8</v>
      </c>
      <c r="Q196" s="8">
        <v>62.8</v>
      </c>
      <c r="R196" s="8">
        <v>814</v>
      </c>
      <c r="S196" s="8">
        <v>263</v>
      </c>
      <c r="T196" s="8">
        <v>21.5</v>
      </c>
      <c r="U196" s="8">
        <v>9.6300000000000008</v>
      </c>
      <c r="V196" s="8">
        <v>881</v>
      </c>
      <c r="W196" s="55">
        <f>0.029*1000</f>
        <v>29</v>
      </c>
      <c r="X196" s="55">
        <v>0</v>
      </c>
      <c r="Y196">
        <v>20.6</v>
      </c>
      <c r="Z196">
        <v>6.61</v>
      </c>
      <c r="AA196">
        <v>0.2732</v>
      </c>
      <c r="AB196">
        <v>7.58</v>
      </c>
      <c r="AC196" s="25" t="s">
        <v>408</v>
      </c>
      <c r="AD196" s="25" t="s">
        <v>408</v>
      </c>
    </row>
    <row r="197" spans="1:30" x14ac:dyDescent="0.2">
      <c r="A197" t="s">
        <v>83</v>
      </c>
      <c r="B197" t="s">
        <v>259</v>
      </c>
      <c r="C197" t="s">
        <v>277</v>
      </c>
      <c r="D197">
        <v>44389</v>
      </c>
      <c r="E197" t="str">
        <f>IF(F197="Largemouth Bass","Bas",IF(F197="Bluegill","Bgl",IF(F197="Prey","Pry",IF(F197="Pumpkinseed","Pum",IF(F197="Rosyside Dace","Dac",IF(F197="Swallowtail Shiner","Swa",IF(F197="Blacknose Dace","Dac",IF(F197=" Swamp Darter","Dar",IF(F197="Longnose Dace","Dac",IF(F197="Margined Madtom","Mad",IF(F197="Fallfish","Fal",IF(F197="Tessellated Darter","Dar",IF(F197="Sediment","Sed",IF(F197="Swamp Darter","Dar",IF(F197="Eastern Mud Minnow","Min",IF(F197="Creek Chubsucker","Chu",IF(F197="Banded Killifish","Kil","Water")))))))))))))))))</f>
        <v>Water</v>
      </c>
      <c r="F197" t="s">
        <v>79</v>
      </c>
      <c r="G197" s="25" t="s">
        <v>408</v>
      </c>
      <c r="H197" t="s">
        <v>264</v>
      </c>
      <c r="I197" t="str">
        <f>IF(F197 = "Water", "ng/L", IF(F197 = "Sediment", "ng/g", "ng/g"))</f>
        <v>ng/L</v>
      </c>
      <c r="J197" s="25" t="s">
        <v>408</v>
      </c>
      <c r="K197" s="25" t="s">
        <v>408</v>
      </c>
      <c r="L197" s="8">
        <v>99.3</v>
      </c>
      <c r="M197" s="8">
        <v>340</v>
      </c>
      <c r="N197" s="8">
        <v>159</v>
      </c>
      <c r="O197" s="8">
        <v>605</v>
      </c>
      <c r="P197" s="8">
        <v>153</v>
      </c>
      <c r="Q197" s="8">
        <v>147</v>
      </c>
      <c r="R197" s="8">
        <v>1990</v>
      </c>
      <c r="S197" s="8">
        <v>659</v>
      </c>
      <c r="T197" s="8">
        <v>48.6</v>
      </c>
      <c r="U197" s="8">
        <v>21.3</v>
      </c>
      <c r="V197" s="8">
        <v>1800</v>
      </c>
      <c r="W197" s="55">
        <f>0.029*1000</f>
        <v>29</v>
      </c>
      <c r="X197" s="55">
        <v>0</v>
      </c>
      <c r="Y197">
        <v>21</v>
      </c>
      <c r="Z197">
        <v>6.56</v>
      </c>
      <c r="AA197">
        <v>0.25750000000000001</v>
      </c>
      <c r="AB197">
        <v>7.63</v>
      </c>
      <c r="AC197" s="25" t="s">
        <v>408</v>
      </c>
      <c r="AD197" s="25" t="s">
        <v>408</v>
      </c>
    </row>
    <row r="198" spans="1:30" x14ac:dyDescent="0.2">
      <c r="A198" t="s">
        <v>83</v>
      </c>
      <c r="B198" t="s">
        <v>259</v>
      </c>
      <c r="C198" t="s">
        <v>278</v>
      </c>
      <c r="D198">
        <v>44389</v>
      </c>
      <c r="E198" t="str">
        <f>IF(F198="Largemouth Bass","Bas",IF(F198="Bluegill","Bgl",IF(F198="Prey","Pry",IF(F198="Pumpkinseed","Pum",IF(F198="Rosyside Dace","Dac",IF(F198="Swallowtail Shiner","Swa",IF(F198="Blacknose Dace","Dac",IF(F198=" Swamp Darter","Dar",IF(F198="Longnose Dace","Dac",IF(F198="Margined Madtom","Mad",IF(F198="Fallfish","Fal",IF(F198="Tessellated Darter","Dar",IF(F198="Sediment","Sed",IF(F198="Swamp Darter","Dar",IF(F198="Eastern Mud Minnow","Min",IF(F198="Creek Chubsucker","Chu",IF(F198="Banded Killifish","Kil","Water")))))))))))))))))</f>
        <v>Water</v>
      </c>
      <c r="F198" t="s">
        <v>79</v>
      </c>
      <c r="G198" s="25" t="s">
        <v>408</v>
      </c>
      <c r="H198" t="s">
        <v>266</v>
      </c>
      <c r="I198" t="str">
        <f>IF(F198 = "Water", "ng/L", IF(F198 = "Sediment", "ng/g", "ng/g"))</f>
        <v>ng/L</v>
      </c>
      <c r="J198" s="25" t="s">
        <v>408</v>
      </c>
      <c r="K198" s="25" t="s">
        <v>408</v>
      </c>
      <c r="L198" s="8">
        <v>94.7</v>
      </c>
      <c r="M198" s="8">
        <v>339</v>
      </c>
      <c r="N198" s="8">
        <v>151</v>
      </c>
      <c r="O198" s="8">
        <v>646</v>
      </c>
      <c r="P198" s="8">
        <v>154</v>
      </c>
      <c r="Q198" s="8">
        <v>151</v>
      </c>
      <c r="R198" s="8">
        <v>1870</v>
      </c>
      <c r="S198" s="8">
        <v>666</v>
      </c>
      <c r="T198" s="8">
        <v>45.9</v>
      </c>
      <c r="U198" s="8">
        <v>20.8</v>
      </c>
      <c r="V198" s="8">
        <v>1750</v>
      </c>
      <c r="W198" s="55">
        <f>0.029*1000</f>
        <v>29</v>
      </c>
      <c r="X198" s="55">
        <v>0</v>
      </c>
      <c r="Y198">
        <v>21.3</v>
      </c>
      <c r="Z198">
        <v>6.35</v>
      </c>
      <c r="AA198">
        <v>0.2576</v>
      </c>
      <c r="AB198">
        <v>7.67</v>
      </c>
      <c r="AC198" s="25" t="s">
        <v>408</v>
      </c>
      <c r="AD198" s="25" t="s">
        <v>408</v>
      </c>
    </row>
    <row r="199" spans="1:30" x14ac:dyDescent="0.2">
      <c r="A199" t="s">
        <v>83</v>
      </c>
      <c r="B199" t="s">
        <v>259</v>
      </c>
      <c r="C199" t="s">
        <v>276</v>
      </c>
      <c r="D199">
        <v>44389</v>
      </c>
      <c r="E199" t="str">
        <f>IF(F199="Largemouth Bass","Bas",IF(F199="Bluegill","Bgl",IF(F199="Prey","Pry",IF(F199="Pumpkinseed","Pum",IF(F199="Rosyside Dace","Dac",IF(F199="Swallowtail Shiner","Swa",IF(F199="Blacknose Dace","Dac",IF(F199=" Swamp Darter","Dar",IF(F199="Longnose Dace","Dac",IF(F199="Margined Madtom","Mad",IF(F199="Fallfish","Fal",IF(F199="Tessellated Darter","Dar",IF(F199="Sediment","Sed",IF(F199="Swamp Darter","Dar",IF(F199="Eastern Mud Minnow","Min",IF(F199="Creek Chubsucker","Chu",IF(F199="Banded Killifish","Kil","Water")))))))))))))))))</f>
        <v>Water</v>
      </c>
      <c r="F199" t="s">
        <v>79</v>
      </c>
      <c r="G199" s="25" t="s">
        <v>408</v>
      </c>
      <c r="H199" t="s">
        <v>262</v>
      </c>
      <c r="I199" t="str">
        <f>IF(F199 = "Water", "ng/L", IF(F199 = "Sediment", "ng/g", "ng/g"))</f>
        <v>ng/L</v>
      </c>
      <c r="J199" s="25" t="s">
        <v>408</v>
      </c>
      <c r="K199" s="25" t="s">
        <v>408</v>
      </c>
      <c r="L199" s="8">
        <v>110</v>
      </c>
      <c r="M199" s="8">
        <v>386</v>
      </c>
      <c r="N199" s="8">
        <v>159</v>
      </c>
      <c r="O199" s="8">
        <v>682</v>
      </c>
      <c r="P199" s="8">
        <v>166</v>
      </c>
      <c r="Q199" s="8">
        <v>165</v>
      </c>
      <c r="R199" s="8">
        <v>2120</v>
      </c>
      <c r="S199" s="8">
        <v>729</v>
      </c>
      <c r="T199" s="8">
        <v>47.6</v>
      </c>
      <c r="U199" s="8">
        <v>24.1</v>
      </c>
      <c r="V199" s="8">
        <v>1910</v>
      </c>
      <c r="W199" s="55">
        <f>0.029*1000</f>
        <v>29</v>
      </c>
      <c r="X199" s="55">
        <v>0</v>
      </c>
      <c r="Y199">
        <v>21.4</v>
      </c>
      <c r="Z199">
        <v>6.4</v>
      </c>
      <c r="AA199">
        <v>0.2545</v>
      </c>
      <c r="AB199">
        <v>7.62</v>
      </c>
      <c r="AC199" s="25" t="s">
        <v>408</v>
      </c>
      <c r="AD199" s="25" t="s">
        <v>408</v>
      </c>
    </row>
    <row r="200" spans="1:30" x14ac:dyDescent="0.2">
      <c r="A200" t="s">
        <v>83</v>
      </c>
      <c r="B200" t="s">
        <v>259</v>
      </c>
      <c r="C200" t="s">
        <v>275</v>
      </c>
      <c r="D200">
        <v>44389</v>
      </c>
      <c r="E200" t="str">
        <f>IF(F200="Largemouth Bass","Bas",IF(F200="Bluegill","Bgl",IF(F200="Prey","Pry",IF(F200="Pumpkinseed","Pum",IF(F200="Rosyside Dace","Dac",IF(F200="Swallowtail Shiner","Swa",IF(F200="Blacknose Dace","Dac",IF(F200=" Swamp Darter","Dar",IF(F200="Longnose Dace","Dac",IF(F200="Margined Madtom","Mad",IF(F200="Fallfish","Fal",IF(F200="Tessellated Darter","Dar",IF(F200="Sediment","Sed",IF(F200="Swamp Darter","Dar",IF(F200="Eastern Mud Minnow","Min",IF(F200="Creek Chubsucker","Chu",IF(F200="Banded Killifish","Kil","Water")))))))))))))))))</f>
        <v>Water</v>
      </c>
      <c r="F200" t="s">
        <v>79</v>
      </c>
      <c r="G200" s="25" t="s">
        <v>408</v>
      </c>
      <c r="H200" t="s">
        <v>66</v>
      </c>
      <c r="I200" t="str">
        <f>IF(F200 = "Water", "ng/L", IF(F200 = "Sediment", "ng/g", "ng/g"))</f>
        <v>ng/L</v>
      </c>
      <c r="J200" s="25" t="s">
        <v>408</v>
      </c>
      <c r="K200" s="25" t="s">
        <v>408</v>
      </c>
      <c r="L200" s="8">
        <v>84.9</v>
      </c>
      <c r="M200" s="8">
        <v>313</v>
      </c>
      <c r="N200" s="8">
        <v>135</v>
      </c>
      <c r="O200" s="8">
        <v>550</v>
      </c>
      <c r="P200" s="8">
        <v>138</v>
      </c>
      <c r="Q200" s="8">
        <v>127</v>
      </c>
      <c r="R200" s="8">
        <v>1540</v>
      </c>
      <c r="S200" s="8">
        <v>554</v>
      </c>
      <c r="T200" s="8">
        <v>36.4</v>
      </c>
      <c r="U200" s="8">
        <v>20.7</v>
      </c>
      <c r="V200" s="8">
        <v>1580</v>
      </c>
      <c r="W200" s="55">
        <f>0.029*1000</f>
        <v>29</v>
      </c>
      <c r="X200" s="55">
        <v>0</v>
      </c>
      <c r="Y200">
        <v>21.3</v>
      </c>
      <c r="Z200">
        <v>6.49</v>
      </c>
      <c r="AA200">
        <v>0.25030000000000002</v>
      </c>
      <c r="AB200">
        <v>7.67</v>
      </c>
      <c r="AC200" s="25" t="s">
        <v>408</v>
      </c>
      <c r="AD200" s="25" t="s">
        <v>408</v>
      </c>
    </row>
    <row r="201" spans="1:30" x14ac:dyDescent="0.2">
      <c r="A201" t="s">
        <v>83</v>
      </c>
      <c r="B201" t="s">
        <v>259</v>
      </c>
      <c r="C201" t="s">
        <v>281</v>
      </c>
      <c r="D201">
        <v>44393</v>
      </c>
      <c r="E201" t="str">
        <f>IF(F201="Largemouth Bass","Bas",IF(F201="Bluegill","Bgl",IF(F201="Prey","Pry",IF(F201="Pumpkinseed","Pum",IF(F201="Rosyside Dace","Dac",IF(F201="Swallowtail Shiner","Swa",IF(F201="Blacknose Dace","Dac",IF(F201=" Swamp Darter","Dar",IF(F201="Longnose Dace","Dac",IF(F201="Margined Madtom","Mad",IF(F201="Fallfish","Fal",IF(F201="Tessellated Darter","Dar",IF(F201="Sediment","Sed",IF(F201="Swamp Darter","Dar",IF(F201="Eastern Mud Minnow","Min",IF(F201="Creek Chubsucker","Chu",IF(F201="Banded Killifish","Kil","Water")))))))))))))))))</f>
        <v>Water</v>
      </c>
      <c r="F201" t="s">
        <v>79</v>
      </c>
      <c r="G201" s="25" t="s">
        <v>408</v>
      </c>
      <c r="H201" t="s">
        <v>264</v>
      </c>
      <c r="I201" t="str">
        <f>IF(F201 = "Water", "ng/L", IF(F201 = "Sediment", "ng/g", "ng/g"))</f>
        <v>ng/L</v>
      </c>
      <c r="J201" s="25" t="s">
        <v>408</v>
      </c>
      <c r="K201" s="25" t="s">
        <v>408</v>
      </c>
      <c r="L201" s="8">
        <v>100</v>
      </c>
      <c r="M201" s="8">
        <v>322</v>
      </c>
      <c r="N201" s="8">
        <v>159</v>
      </c>
      <c r="O201" s="8">
        <v>599</v>
      </c>
      <c r="P201" s="8">
        <v>167</v>
      </c>
      <c r="Q201" s="8">
        <v>145</v>
      </c>
      <c r="R201" s="8">
        <v>2100</v>
      </c>
      <c r="S201" s="8">
        <v>661</v>
      </c>
      <c r="T201" s="8">
        <v>44.4</v>
      </c>
      <c r="U201" s="8">
        <v>18.2</v>
      </c>
      <c r="V201" s="8">
        <v>1690</v>
      </c>
      <c r="W201" s="55">
        <f>0.029*1000</f>
        <v>29</v>
      </c>
      <c r="X201" s="55">
        <v>0</v>
      </c>
      <c r="Y201">
        <v>20.3</v>
      </c>
      <c r="Z201">
        <v>6.2</v>
      </c>
      <c r="AA201">
        <v>0.23200000000000001</v>
      </c>
      <c r="AB201">
        <v>7.75</v>
      </c>
      <c r="AC201" s="25" t="s">
        <v>408</v>
      </c>
      <c r="AD201" s="25" t="s">
        <v>408</v>
      </c>
    </row>
    <row r="202" spans="1:30" x14ac:dyDescent="0.2">
      <c r="A202" t="s">
        <v>83</v>
      </c>
      <c r="B202" t="s">
        <v>259</v>
      </c>
      <c r="C202" t="s">
        <v>282</v>
      </c>
      <c r="D202">
        <v>44393</v>
      </c>
      <c r="E202" t="str">
        <f>IF(F202="Largemouth Bass","Bas",IF(F202="Bluegill","Bgl",IF(F202="Prey","Pry",IF(F202="Pumpkinseed","Pum",IF(F202="Rosyside Dace","Dac",IF(F202="Swallowtail Shiner","Swa",IF(F202="Blacknose Dace","Dac",IF(F202=" Swamp Darter","Dar",IF(F202="Longnose Dace","Dac",IF(F202="Margined Madtom","Mad",IF(F202="Fallfish","Fal",IF(F202="Tessellated Darter","Dar",IF(F202="Sediment","Sed",IF(F202="Swamp Darter","Dar",IF(F202="Eastern Mud Minnow","Min",IF(F202="Creek Chubsucker","Chu",IF(F202="Banded Killifish","Kil","Water")))))))))))))))))</f>
        <v>Water</v>
      </c>
      <c r="F202" t="s">
        <v>79</v>
      </c>
      <c r="G202" s="25" t="s">
        <v>408</v>
      </c>
      <c r="H202" t="s">
        <v>266</v>
      </c>
      <c r="I202" t="str">
        <f>IF(F202 = "Water", "ng/L", IF(F202 = "Sediment", "ng/g", "ng/g"))</f>
        <v>ng/L</v>
      </c>
      <c r="J202" s="25" t="s">
        <v>408</v>
      </c>
      <c r="K202" s="25" t="s">
        <v>408</v>
      </c>
      <c r="L202" s="8">
        <v>93.9</v>
      </c>
      <c r="M202" s="8">
        <v>320</v>
      </c>
      <c r="N202" s="8">
        <v>147</v>
      </c>
      <c r="O202" s="8">
        <v>584</v>
      </c>
      <c r="P202" s="8">
        <v>154</v>
      </c>
      <c r="Q202" s="8">
        <v>142</v>
      </c>
      <c r="R202" s="8">
        <v>1920</v>
      </c>
      <c r="S202" s="8">
        <v>711</v>
      </c>
      <c r="T202" s="8">
        <v>50.8</v>
      </c>
      <c r="U202" s="8">
        <v>22</v>
      </c>
      <c r="V202" s="8">
        <v>1580</v>
      </c>
      <c r="W202" s="55">
        <f>0.029*1000</f>
        <v>29</v>
      </c>
      <c r="X202" s="55">
        <v>0</v>
      </c>
      <c r="Y202">
        <v>20.2</v>
      </c>
      <c r="Z202">
        <v>6.36</v>
      </c>
      <c r="AA202">
        <v>0.25900000000000001</v>
      </c>
      <c r="AB202">
        <v>7.65</v>
      </c>
      <c r="AC202" s="25" t="s">
        <v>408</v>
      </c>
      <c r="AD202" s="25" t="s">
        <v>408</v>
      </c>
    </row>
    <row r="203" spans="1:30" x14ac:dyDescent="0.2">
      <c r="A203" t="s">
        <v>83</v>
      </c>
      <c r="B203" t="s">
        <v>259</v>
      </c>
      <c r="C203" t="s">
        <v>280</v>
      </c>
      <c r="D203">
        <v>44393</v>
      </c>
      <c r="E203" t="str">
        <f>IF(F203="Largemouth Bass","Bas",IF(F203="Bluegill","Bgl",IF(F203="Prey","Pry",IF(F203="Pumpkinseed","Pum",IF(F203="Rosyside Dace","Dac",IF(F203="Swallowtail Shiner","Swa",IF(F203="Blacknose Dace","Dac",IF(F203=" Swamp Darter","Dar",IF(F203="Longnose Dace","Dac",IF(F203="Margined Madtom","Mad",IF(F203="Fallfish","Fal",IF(F203="Tessellated Darter","Dar",IF(F203="Sediment","Sed",IF(F203="Swamp Darter","Dar",IF(F203="Eastern Mud Minnow","Min",IF(F203="Creek Chubsucker","Chu",IF(F203="Banded Killifish","Kil","Water")))))))))))))))))</f>
        <v>Water</v>
      </c>
      <c r="F203" t="s">
        <v>79</v>
      </c>
      <c r="G203" s="25" t="s">
        <v>408</v>
      </c>
      <c r="H203" t="s">
        <v>262</v>
      </c>
      <c r="I203" t="str">
        <f>IF(F203 = "Water", "ng/L", IF(F203 = "Sediment", "ng/g", "ng/g"))</f>
        <v>ng/L</v>
      </c>
      <c r="J203" s="25" t="s">
        <v>408</v>
      </c>
      <c r="K203" s="25" t="s">
        <v>408</v>
      </c>
      <c r="L203" s="8">
        <v>96.4</v>
      </c>
      <c r="M203" s="8">
        <v>327</v>
      </c>
      <c r="N203" s="8">
        <v>156</v>
      </c>
      <c r="O203" s="8">
        <v>626</v>
      </c>
      <c r="P203" s="8">
        <v>161</v>
      </c>
      <c r="Q203" s="8">
        <v>158</v>
      </c>
      <c r="R203" s="8">
        <v>1870</v>
      </c>
      <c r="S203" s="8">
        <v>696</v>
      </c>
      <c r="T203" s="8">
        <v>47.7</v>
      </c>
      <c r="U203" s="8">
        <v>20.7</v>
      </c>
      <c r="V203" s="8">
        <v>1700</v>
      </c>
      <c r="W203" s="55">
        <f>0.029*1000</f>
        <v>29</v>
      </c>
      <c r="X203" s="55">
        <v>0</v>
      </c>
      <c r="Y203">
        <v>20.2</v>
      </c>
      <c r="Z203">
        <v>6.2</v>
      </c>
      <c r="AA203">
        <v>0.25979999999999998</v>
      </c>
      <c r="AB203">
        <v>7.62</v>
      </c>
      <c r="AC203" s="25" t="s">
        <v>408</v>
      </c>
      <c r="AD203" s="25" t="s">
        <v>408</v>
      </c>
    </row>
    <row r="204" spans="1:30" x14ac:dyDescent="0.2">
      <c r="A204" t="s">
        <v>83</v>
      </c>
      <c r="B204" t="s">
        <v>259</v>
      </c>
      <c r="C204" t="s">
        <v>279</v>
      </c>
      <c r="D204">
        <v>44393</v>
      </c>
      <c r="E204" t="str">
        <f>IF(F204="Largemouth Bass","Bas",IF(F204="Bluegill","Bgl",IF(F204="Prey","Pry",IF(F204="Pumpkinseed","Pum",IF(F204="Rosyside Dace","Dac",IF(F204="Swallowtail Shiner","Swa",IF(F204="Blacknose Dace","Dac",IF(F204=" Swamp Darter","Dar",IF(F204="Longnose Dace","Dac",IF(F204="Margined Madtom","Mad",IF(F204="Fallfish","Fal",IF(F204="Tessellated Darter","Dar",IF(F204="Sediment","Sed",IF(F204="Swamp Darter","Dar",IF(F204="Eastern Mud Minnow","Min",IF(F204="Creek Chubsucker","Chu",IF(F204="Banded Killifish","Kil","Water")))))))))))))))))</f>
        <v>Water</v>
      </c>
      <c r="F204" t="s">
        <v>79</v>
      </c>
      <c r="G204" s="25" t="s">
        <v>408</v>
      </c>
      <c r="H204" t="s">
        <v>66</v>
      </c>
      <c r="I204" t="str">
        <f>IF(F204 = "Water", "ng/L", IF(F204 = "Sediment", "ng/g", "ng/g"))</f>
        <v>ng/L</v>
      </c>
      <c r="J204" s="25" t="s">
        <v>408</v>
      </c>
      <c r="K204" s="25" t="s">
        <v>408</v>
      </c>
      <c r="L204" s="8">
        <v>105</v>
      </c>
      <c r="M204" s="8">
        <v>348</v>
      </c>
      <c r="N204" s="8">
        <v>175</v>
      </c>
      <c r="O204" s="8">
        <v>616</v>
      </c>
      <c r="P204" s="8">
        <v>180</v>
      </c>
      <c r="Q204" s="8">
        <v>144</v>
      </c>
      <c r="R204" s="8">
        <v>1960</v>
      </c>
      <c r="S204" s="8">
        <v>700</v>
      </c>
      <c r="T204" s="8">
        <v>46.2</v>
      </c>
      <c r="U204" s="8">
        <v>19</v>
      </c>
      <c r="V204" s="8">
        <v>1590</v>
      </c>
      <c r="W204" s="55">
        <f>0.029*1000</f>
        <v>29</v>
      </c>
      <c r="X204" s="55">
        <v>0</v>
      </c>
      <c r="Y204">
        <v>20</v>
      </c>
      <c r="Z204">
        <v>6.46</v>
      </c>
      <c r="AA204">
        <v>0.25890000000000002</v>
      </c>
      <c r="AB204">
        <v>7.63</v>
      </c>
      <c r="AC204" s="25" t="s">
        <v>408</v>
      </c>
      <c r="AD204" s="25" t="s">
        <v>408</v>
      </c>
    </row>
    <row r="205" spans="1:30" x14ac:dyDescent="0.2">
      <c r="A205" t="s">
        <v>83</v>
      </c>
      <c r="B205" t="s">
        <v>283</v>
      </c>
      <c r="C205" t="s">
        <v>317</v>
      </c>
      <c r="D205">
        <v>44288</v>
      </c>
      <c r="E205" t="str">
        <f>IF(F205="Largemouth Bass","Bas",IF(F205="Bluegill","Bgl",IF(F205="Prey","Pry",IF(F205="Pumpkinseed","Pum",IF(F205="Rosyside Dace","Dac",IF(F205="Swallowtail Shiner","Swa",IF(F205="Blacknose Dace","Dac",IF(F205=" Swamp Darter","Dar",IF(F205="Longnose Dace","Dac",IF(F205="Margined Madtom","Mad",IF(F205="Fallfish","Fal",IF(F205="Tessellated Darter","Dar",IF(F205="Sediment","Sed",IF(F205="Swamp Darter","Dar",IF(F205="Eastern Mud Minnow","Min",IF(F205="Creek Chubsucker","Chu",IF(F205="Banded Killifish","Kil","Water")))))))))))))))))</f>
        <v>Sed</v>
      </c>
      <c r="F205" t="s">
        <v>80</v>
      </c>
      <c r="G205" s="25" t="s">
        <v>408</v>
      </c>
      <c r="H205" t="s">
        <v>264</v>
      </c>
      <c r="I205" t="str">
        <f>IF(F205 = "Water", "ng/L", IF(F205 = "Sediment", "ng/g", "ng/g"))</f>
        <v>ng/g</v>
      </c>
      <c r="J205" s="25" t="s">
        <v>408</v>
      </c>
      <c r="K205" s="25" t="s">
        <v>408</v>
      </c>
      <c r="L205" s="55">
        <v>0</v>
      </c>
      <c r="M205">
        <v>9.0999999999999998E-2</v>
      </c>
      <c r="N205" s="55">
        <v>0</v>
      </c>
      <c r="O205">
        <v>0.28000000000000003</v>
      </c>
      <c r="P205" s="55">
        <v>0</v>
      </c>
      <c r="Q205">
        <v>3.9E-2</v>
      </c>
      <c r="R205">
        <v>0.49</v>
      </c>
      <c r="S205">
        <v>0.127</v>
      </c>
      <c r="T205">
        <v>0.08</v>
      </c>
      <c r="U205">
        <v>5.2999999999999999E-2</v>
      </c>
      <c r="V205">
        <v>1.71</v>
      </c>
      <c r="W205" s="55">
        <f>0.029</f>
        <v>2.9000000000000001E-2</v>
      </c>
      <c r="X205" s="55">
        <v>0</v>
      </c>
      <c r="Y205">
        <v>7.4</v>
      </c>
      <c r="Z205">
        <v>11.11</v>
      </c>
      <c r="AA205">
        <v>0.215</v>
      </c>
      <c r="AB205">
        <v>7.54</v>
      </c>
      <c r="AC205" s="25" t="s">
        <v>408</v>
      </c>
      <c r="AD205" s="25" t="s">
        <v>408</v>
      </c>
    </row>
    <row r="206" spans="1:30" x14ac:dyDescent="0.2">
      <c r="A206" t="s">
        <v>83</v>
      </c>
      <c r="B206" t="s">
        <v>283</v>
      </c>
      <c r="C206" t="s">
        <v>315</v>
      </c>
      <c r="D206">
        <v>44288</v>
      </c>
      <c r="E206" t="str">
        <f>IF(F206="Largemouth Bass","Bas",IF(F206="Bluegill","Bgl",IF(F206="Prey","Pry",IF(F206="Pumpkinseed","Pum",IF(F206="Rosyside Dace","Dac",IF(F206="Swallowtail Shiner","Swa",IF(F206="Blacknose Dace","Dac",IF(F206=" Swamp Darter","Dar",IF(F206="Longnose Dace","Dac",IF(F206="Margined Madtom","Mad",IF(F206="Fallfish","Fal",IF(F206="Tessellated Darter","Dar",IF(F206="Sediment","Sed",IF(F206="Swamp Darter","Dar",IF(F206="Eastern Mud Minnow","Min",IF(F206="Creek Chubsucker","Chu",IF(F206="Banded Killifish","Kil","Water")))))))))))))))))</f>
        <v>Sed</v>
      </c>
      <c r="F206" t="s">
        <v>80</v>
      </c>
      <c r="G206" s="25" t="s">
        <v>408</v>
      </c>
      <c r="H206" t="s">
        <v>266</v>
      </c>
      <c r="I206" t="str">
        <f>IF(F206 = "Water", "ng/L", IF(F206 = "Sediment", "ng/g", "ng/g"))</f>
        <v>ng/g</v>
      </c>
      <c r="J206" s="25" t="s">
        <v>408</v>
      </c>
      <c r="K206" s="25" t="s">
        <v>408</v>
      </c>
      <c r="L206" s="55">
        <v>0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>
        <v>8.2000000000000003E-2</v>
      </c>
      <c r="S206">
        <v>4.3999999999999997E-2</v>
      </c>
      <c r="T206">
        <v>0.08</v>
      </c>
      <c r="U206">
        <v>9.2999999999999999E-2</v>
      </c>
      <c r="V206">
        <v>0.65300000000000002</v>
      </c>
      <c r="W206" s="55">
        <f>0.029</f>
        <v>2.9000000000000001E-2</v>
      </c>
      <c r="X206" s="55">
        <v>0</v>
      </c>
      <c r="Y206">
        <v>7.5</v>
      </c>
      <c r="Z206">
        <v>11.34</v>
      </c>
      <c r="AA206">
        <v>0.21629999999999999</v>
      </c>
      <c r="AB206">
        <v>7.56</v>
      </c>
      <c r="AC206" s="25" t="s">
        <v>408</v>
      </c>
      <c r="AD206" s="25" t="s">
        <v>408</v>
      </c>
    </row>
    <row r="207" spans="1:30" x14ac:dyDescent="0.2">
      <c r="A207" t="s">
        <v>83</v>
      </c>
      <c r="B207" t="s">
        <v>283</v>
      </c>
      <c r="C207" t="s">
        <v>316</v>
      </c>
      <c r="D207">
        <v>44288</v>
      </c>
      <c r="E207" t="str">
        <f>IF(F207="Largemouth Bass","Bas",IF(F207="Bluegill","Bgl",IF(F207="Prey","Pry",IF(F207="Pumpkinseed","Pum",IF(F207="Rosyside Dace","Dac",IF(F207="Swallowtail Shiner","Swa",IF(F207="Blacknose Dace","Dac",IF(F207=" Swamp Darter","Dar",IF(F207="Longnose Dace","Dac",IF(F207="Margined Madtom","Mad",IF(F207="Fallfish","Fal",IF(F207="Tessellated Darter","Dar",IF(F207="Sediment","Sed",IF(F207="Swamp Darter","Dar",IF(F207="Eastern Mud Minnow","Min",IF(F207="Creek Chubsucker","Chu",IF(F207="Banded Killifish","Kil","Water")))))))))))))))))</f>
        <v>Sed</v>
      </c>
      <c r="F207" t="s">
        <v>80</v>
      </c>
      <c r="G207" s="25" t="s">
        <v>408</v>
      </c>
      <c r="H207" t="s">
        <v>262</v>
      </c>
      <c r="I207" t="str">
        <f>IF(F207 = "Water", "ng/L", IF(F207 = "Sediment", "ng/g", "ng/g"))</f>
        <v>ng/g</v>
      </c>
      <c r="J207" s="25" t="s">
        <v>408</v>
      </c>
      <c r="K207" s="25" t="s">
        <v>408</v>
      </c>
      <c r="L207" s="55">
        <v>0</v>
      </c>
      <c r="M207">
        <v>0.106</v>
      </c>
      <c r="N207" s="55">
        <v>0</v>
      </c>
      <c r="O207">
        <v>0.32100000000000001</v>
      </c>
      <c r="P207" s="55">
        <v>0</v>
      </c>
      <c r="Q207">
        <v>3.7999999999999999E-2</v>
      </c>
      <c r="R207">
        <v>0.19</v>
      </c>
      <c r="S207">
        <v>9.1999999999999998E-2</v>
      </c>
      <c r="T207">
        <v>0.08</v>
      </c>
      <c r="U207">
        <v>0.05</v>
      </c>
      <c r="V207">
        <v>1.04</v>
      </c>
      <c r="W207" s="55">
        <f>0.029</f>
        <v>2.9000000000000001E-2</v>
      </c>
      <c r="X207" s="55">
        <v>0</v>
      </c>
      <c r="Y207">
        <v>7.5</v>
      </c>
      <c r="Z207">
        <v>11.31</v>
      </c>
      <c r="AA207">
        <v>0.22509999999999999</v>
      </c>
      <c r="AB207">
        <v>7.58</v>
      </c>
      <c r="AC207" s="25" t="s">
        <v>408</v>
      </c>
      <c r="AD207" s="25" t="s">
        <v>408</v>
      </c>
    </row>
    <row r="208" spans="1:30" x14ac:dyDescent="0.2">
      <c r="A208" t="s">
        <v>83</v>
      </c>
      <c r="B208" t="s">
        <v>283</v>
      </c>
      <c r="C208" t="s">
        <v>314</v>
      </c>
      <c r="D208">
        <v>44288</v>
      </c>
      <c r="E208" t="str">
        <f>IF(F208="Largemouth Bass","Bas",IF(F208="Bluegill","Bgl",IF(F208="Prey","Pry",IF(F208="Pumpkinseed","Pum",IF(F208="Rosyside Dace","Dac",IF(F208="Swallowtail Shiner","Swa",IF(F208="Blacknose Dace","Dac",IF(F208=" Swamp Darter","Dar",IF(F208="Longnose Dace","Dac",IF(F208="Margined Madtom","Mad",IF(F208="Fallfish","Fal",IF(F208="Tessellated Darter","Dar",IF(F208="Sediment","Sed",IF(F208="Swamp Darter","Dar",IF(F208="Eastern Mud Minnow","Min",IF(F208="Creek Chubsucker","Chu",IF(F208="Banded Killifish","Kil","Water")))))))))))))))))</f>
        <v>Sed</v>
      </c>
      <c r="F208" t="s">
        <v>80</v>
      </c>
      <c r="G208" s="25" t="s">
        <v>408</v>
      </c>
      <c r="H208" t="s">
        <v>66</v>
      </c>
      <c r="I208" t="str">
        <f>IF(F208 = "Water", "ng/L", IF(F208 = "Sediment", "ng/g", "ng/g"))</f>
        <v>ng/g</v>
      </c>
      <c r="J208" s="25" t="s">
        <v>408</v>
      </c>
      <c r="K208" s="25" t="s">
        <v>408</v>
      </c>
      <c r="L208" s="55">
        <v>0</v>
      </c>
      <c r="M208" s="55">
        <v>0</v>
      </c>
      <c r="N208" s="55">
        <v>0</v>
      </c>
      <c r="O208">
        <v>0.17</v>
      </c>
      <c r="P208" s="55">
        <v>0</v>
      </c>
      <c r="Q208" s="55">
        <v>0</v>
      </c>
      <c r="R208">
        <v>0.33</v>
      </c>
      <c r="S208">
        <v>0.33200000000000002</v>
      </c>
      <c r="T208">
        <v>0.08</v>
      </c>
      <c r="U208">
        <v>6.6000000000000003E-2</v>
      </c>
      <c r="V208">
        <v>0.97199999999999998</v>
      </c>
      <c r="W208" s="55">
        <f>0.029</f>
        <v>2.9000000000000001E-2</v>
      </c>
      <c r="X208" s="55">
        <v>0</v>
      </c>
      <c r="Y208">
        <v>7.4</v>
      </c>
      <c r="Z208">
        <v>11.25</v>
      </c>
      <c r="AA208">
        <v>0.2213</v>
      </c>
      <c r="AB208">
        <v>7.63</v>
      </c>
      <c r="AC208" s="25" t="s">
        <v>408</v>
      </c>
      <c r="AD208" s="25" t="s">
        <v>408</v>
      </c>
    </row>
    <row r="209" spans="1:30" x14ac:dyDescent="0.2">
      <c r="A209" t="s">
        <v>83</v>
      </c>
      <c r="B209" t="s">
        <v>283</v>
      </c>
      <c r="C209" t="s">
        <v>320</v>
      </c>
      <c r="D209">
        <v>44314</v>
      </c>
      <c r="E209" t="str">
        <f>IF(F209="Largemouth Bass","Bas",IF(F209="Bluegill","Bgl",IF(F209="Prey","Pry",IF(F209="Pumpkinseed","Pum",IF(F209="Rosyside Dace","Dac",IF(F209="Swallowtail Shiner","Swa",IF(F209="Blacknose Dace","Dac",IF(F209=" Swamp Darter","Dar",IF(F209="Longnose Dace","Dac",IF(F209="Margined Madtom","Mad",IF(F209="Fallfish","Fal",IF(F209="Tessellated Darter","Dar",IF(F209="Sediment","Sed",IF(F209="Swamp Darter","Dar",IF(F209="Eastern Mud Minnow","Min",IF(F209="Creek Chubsucker","Chu",IF(F209="Banded Killifish","Kil","Water")))))))))))))))))</f>
        <v>Sed</v>
      </c>
      <c r="F209" t="s">
        <v>80</v>
      </c>
      <c r="G209" s="25" t="s">
        <v>408</v>
      </c>
      <c r="H209" t="s">
        <v>264</v>
      </c>
      <c r="I209" t="str">
        <f>IF(F209 = "Water", "ng/L", IF(F209 = "Sediment", "ng/g", "ng/g"))</f>
        <v>ng/g</v>
      </c>
      <c r="J209" s="25" t="s">
        <v>408</v>
      </c>
      <c r="K209" s="25" t="s">
        <v>408</v>
      </c>
      <c r="L209" s="55">
        <v>0</v>
      </c>
      <c r="M209">
        <v>8.5999999999999993E-2</v>
      </c>
      <c r="N209" s="55">
        <v>0</v>
      </c>
      <c r="O209">
        <v>0.23300000000000001</v>
      </c>
      <c r="P209" s="55">
        <v>0</v>
      </c>
      <c r="Q209" s="55">
        <v>0</v>
      </c>
      <c r="R209">
        <v>0.42899999999999999</v>
      </c>
      <c r="S209">
        <v>0.114</v>
      </c>
      <c r="T209">
        <v>0.08</v>
      </c>
      <c r="U209">
        <v>9.2999999999999999E-2</v>
      </c>
      <c r="V209">
        <v>2.1</v>
      </c>
      <c r="W209" s="55">
        <f>0.029</f>
        <v>2.9000000000000001E-2</v>
      </c>
      <c r="X209" s="55">
        <v>0</v>
      </c>
      <c r="Y209">
        <v>14.3</v>
      </c>
      <c r="Z209">
        <v>8.15</v>
      </c>
      <c r="AA209">
        <v>0.25340000000000001</v>
      </c>
      <c r="AB209">
        <v>7.49</v>
      </c>
      <c r="AC209" s="25" t="s">
        <v>408</v>
      </c>
      <c r="AD209" s="25" t="s">
        <v>408</v>
      </c>
    </row>
    <row r="210" spans="1:30" x14ac:dyDescent="0.2">
      <c r="A210" t="s">
        <v>83</v>
      </c>
      <c r="B210" t="s">
        <v>283</v>
      </c>
      <c r="C210" t="s">
        <v>319</v>
      </c>
      <c r="D210">
        <v>44314</v>
      </c>
      <c r="E210" t="str">
        <f>IF(F210="Largemouth Bass","Bas",IF(F210="Bluegill","Bgl",IF(F210="Prey","Pry",IF(F210="Pumpkinseed","Pum",IF(F210="Rosyside Dace","Dac",IF(F210="Swallowtail Shiner","Swa",IF(F210="Blacknose Dace","Dac",IF(F210=" Swamp Darter","Dar",IF(F210="Longnose Dace","Dac",IF(F210="Margined Madtom","Mad",IF(F210="Fallfish","Fal",IF(F210="Tessellated Darter","Dar",IF(F210="Sediment","Sed",IF(F210="Swamp Darter","Dar",IF(F210="Eastern Mud Minnow","Min",IF(F210="Creek Chubsucker","Chu",IF(F210="Banded Killifish","Kil","Water")))))))))))))))))</f>
        <v>Sed</v>
      </c>
      <c r="F210" t="s">
        <v>80</v>
      </c>
      <c r="G210" s="25" t="s">
        <v>408</v>
      </c>
      <c r="H210" t="s">
        <v>266</v>
      </c>
      <c r="I210" t="str">
        <f>IF(F210 = "Water", "ng/L", IF(F210 = "Sediment", "ng/g", "ng/g"))</f>
        <v>ng/g</v>
      </c>
      <c r="J210" s="25" t="s">
        <v>408</v>
      </c>
      <c r="K210" s="25" t="s">
        <v>408</v>
      </c>
      <c r="L210" s="55">
        <v>0</v>
      </c>
      <c r="M210" s="55">
        <v>0</v>
      </c>
      <c r="N210" s="55">
        <v>0</v>
      </c>
      <c r="O210">
        <v>7.4999999999999997E-2</v>
      </c>
      <c r="P210" s="55">
        <v>0</v>
      </c>
      <c r="Q210" s="55">
        <v>0</v>
      </c>
      <c r="R210">
        <v>0.21099999999999999</v>
      </c>
      <c r="S210">
        <v>7.9000000000000001E-2</v>
      </c>
      <c r="T210">
        <v>0.08</v>
      </c>
      <c r="U210">
        <v>9.2999999999999999E-2</v>
      </c>
      <c r="V210">
        <v>0.69299999999999995</v>
      </c>
      <c r="W210" s="55">
        <f>0.029</f>
        <v>2.9000000000000001E-2</v>
      </c>
      <c r="X210" s="55">
        <v>0</v>
      </c>
      <c r="Y210">
        <v>14.2</v>
      </c>
      <c r="Z210">
        <v>7.72</v>
      </c>
      <c r="AA210">
        <v>0.25330000000000003</v>
      </c>
      <c r="AB210">
        <v>7.36</v>
      </c>
      <c r="AC210" s="25" t="s">
        <v>408</v>
      </c>
      <c r="AD210" s="25" t="s">
        <v>408</v>
      </c>
    </row>
    <row r="211" spans="1:30" x14ac:dyDescent="0.2">
      <c r="A211" t="s">
        <v>83</v>
      </c>
      <c r="B211" t="s">
        <v>283</v>
      </c>
      <c r="C211" t="s">
        <v>318</v>
      </c>
      <c r="D211">
        <v>44314</v>
      </c>
      <c r="E211" t="str">
        <f>IF(F211="Largemouth Bass","Bas",IF(F211="Bluegill","Bgl",IF(F211="Prey","Pry",IF(F211="Pumpkinseed","Pum",IF(F211="Rosyside Dace","Dac",IF(F211="Swallowtail Shiner","Swa",IF(F211="Blacknose Dace","Dac",IF(F211=" Swamp Darter","Dar",IF(F211="Longnose Dace","Dac",IF(F211="Margined Madtom","Mad",IF(F211="Fallfish","Fal",IF(F211="Tessellated Darter","Dar",IF(F211="Sediment","Sed",IF(F211="Swamp Darter","Dar",IF(F211="Eastern Mud Minnow","Min",IF(F211="Creek Chubsucker","Chu",IF(F211="Banded Killifish","Kil","Water")))))))))))))))))</f>
        <v>Sed</v>
      </c>
      <c r="F211" t="s">
        <v>80</v>
      </c>
      <c r="G211" s="25" t="s">
        <v>408</v>
      </c>
      <c r="H211" t="s">
        <v>66</v>
      </c>
      <c r="I211" t="str">
        <f>IF(F211 = "Water", "ng/L", IF(F211 = "Sediment", "ng/g", "ng/g"))</f>
        <v>ng/g</v>
      </c>
      <c r="J211" s="25" t="s">
        <v>408</v>
      </c>
      <c r="K211" s="25" t="s">
        <v>408</v>
      </c>
      <c r="L211" s="55">
        <v>0</v>
      </c>
      <c r="M211">
        <v>9.0999999999999998E-2</v>
      </c>
      <c r="N211" s="55">
        <v>0</v>
      </c>
      <c r="O211">
        <v>0.17599999999999999</v>
      </c>
      <c r="P211" s="55">
        <v>0</v>
      </c>
      <c r="Q211">
        <v>0.04</v>
      </c>
      <c r="R211">
        <v>0.23499999999999999</v>
      </c>
      <c r="S211">
        <v>0.308</v>
      </c>
      <c r="T211">
        <v>0.08</v>
      </c>
      <c r="U211">
        <v>5.5E-2</v>
      </c>
      <c r="V211">
        <v>1</v>
      </c>
      <c r="W211" s="55">
        <f>0.029</f>
        <v>2.9000000000000001E-2</v>
      </c>
      <c r="X211" s="55">
        <v>0</v>
      </c>
      <c r="Y211">
        <v>13.8</v>
      </c>
      <c r="Z211">
        <v>8.4</v>
      </c>
      <c r="AA211">
        <v>0.25419999999999998</v>
      </c>
      <c r="AB211">
        <v>7.4</v>
      </c>
      <c r="AC211" s="25" t="s">
        <v>408</v>
      </c>
      <c r="AD211" s="25" t="s">
        <v>408</v>
      </c>
    </row>
    <row r="212" spans="1:30" x14ac:dyDescent="0.2">
      <c r="A212" t="s">
        <v>83</v>
      </c>
      <c r="B212" t="s">
        <v>259</v>
      </c>
      <c r="C212" t="s">
        <v>324</v>
      </c>
      <c r="D212">
        <v>44361</v>
      </c>
      <c r="E212" t="str">
        <f>IF(F212="Largemouth Bass","Bas",IF(F212="Bluegill","Bgl",IF(F212="Prey","Pry",IF(F212="Pumpkinseed","Pum",IF(F212="Rosyside Dace","Dac",IF(F212="Swallowtail Shiner","Swa",IF(F212="Blacknose Dace","Dac",IF(F212=" Swamp Darter","Dar",IF(F212="Longnose Dace","Dac",IF(F212="Margined Madtom","Mad",IF(F212="Fallfish","Fal",IF(F212="Tessellated Darter","Dar",IF(F212="Sediment","Sed",IF(F212="Swamp Darter","Dar",IF(F212="Eastern Mud Minnow","Min",IF(F212="Creek Chubsucker","Chu",IF(F212="Banded Killifish","Kil","Water")))))))))))))))))</f>
        <v>Sed</v>
      </c>
      <c r="F212" t="s">
        <v>80</v>
      </c>
      <c r="G212" s="25" t="s">
        <v>408</v>
      </c>
      <c r="H212" t="s">
        <v>264</v>
      </c>
      <c r="I212" t="str">
        <f>IF(F212 = "Water", "ng/L", IF(F212 = "Sediment", "ng/g", "ng/g"))</f>
        <v>ng/g</v>
      </c>
      <c r="J212" s="25" t="s">
        <v>408</v>
      </c>
      <c r="K212" s="25" t="s">
        <v>408</v>
      </c>
      <c r="L212" s="55">
        <v>0</v>
      </c>
      <c r="M212" s="55">
        <v>0</v>
      </c>
      <c r="N212" s="55">
        <v>0</v>
      </c>
      <c r="O212">
        <v>9.1999999999999998E-2</v>
      </c>
      <c r="P212" s="55">
        <v>0</v>
      </c>
      <c r="Q212" s="55">
        <v>0</v>
      </c>
      <c r="R212">
        <v>0.16</v>
      </c>
      <c r="S212">
        <v>6.6000000000000003E-2</v>
      </c>
      <c r="T212">
        <v>0.08</v>
      </c>
      <c r="U212">
        <v>9.2999999999999999E-2</v>
      </c>
      <c r="V212">
        <v>0.61599999999999999</v>
      </c>
      <c r="W212" s="55">
        <f>0.029</f>
        <v>2.9000000000000001E-2</v>
      </c>
      <c r="X212" s="55">
        <v>0</v>
      </c>
      <c r="Y212">
        <v>20.100000000000001</v>
      </c>
      <c r="Z212">
        <v>6.45</v>
      </c>
      <c r="AA212">
        <v>0.27660000000000001</v>
      </c>
      <c r="AB212">
        <v>7.58</v>
      </c>
      <c r="AC212" s="25" t="s">
        <v>408</v>
      </c>
      <c r="AD212" s="25" t="s">
        <v>408</v>
      </c>
    </row>
    <row r="213" spans="1:30" x14ac:dyDescent="0.2">
      <c r="A213" t="s">
        <v>83</v>
      </c>
      <c r="B213" t="s">
        <v>259</v>
      </c>
      <c r="C213" t="s">
        <v>322</v>
      </c>
      <c r="D213">
        <v>44361</v>
      </c>
      <c r="E213" t="str">
        <f>IF(F213="Largemouth Bass","Bas",IF(F213="Bluegill","Bgl",IF(F213="Prey","Pry",IF(F213="Pumpkinseed","Pum",IF(F213="Rosyside Dace","Dac",IF(F213="Swallowtail Shiner","Swa",IF(F213="Blacknose Dace","Dac",IF(F213=" Swamp Darter","Dar",IF(F213="Longnose Dace","Dac",IF(F213="Margined Madtom","Mad",IF(F213="Fallfish","Fal",IF(F213="Tessellated Darter","Dar",IF(F213="Sediment","Sed",IF(F213="Swamp Darter","Dar",IF(F213="Eastern Mud Minnow","Min",IF(F213="Creek Chubsucker","Chu",IF(F213="Banded Killifish","Kil","Water")))))))))))))))))</f>
        <v>Sed</v>
      </c>
      <c r="F213" t="s">
        <v>80</v>
      </c>
      <c r="G213" s="25" t="s">
        <v>408</v>
      </c>
      <c r="H213" t="s">
        <v>266</v>
      </c>
      <c r="I213" t="str">
        <f>IF(F213 = "Water", "ng/L", IF(F213 = "Sediment", "ng/g", "ng/g"))</f>
        <v>ng/g</v>
      </c>
      <c r="J213" s="25" t="s">
        <v>408</v>
      </c>
      <c r="K213" s="25" t="s">
        <v>408</v>
      </c>
      <c r="L213" s="55">
        <v>0</v>
      </c>
      <c r="M213" s="55">
        <v>0</v>
      </c>
      <c r="N213" s="55">
        <v>0</v>
      </c>
      <c r="O213">
        <v>6.0999999999999999E-2</v>
      </c>
      <c r="P213" s="55">
        <v>0</v>
      </c>
      <c r="Q213" s="55">
        <v>0</v>
      </c>
      <c r="R213">
        <v>0.189</v>
      </c>
      <c r="S213">
        <v>7.1999999999999995E-2</v>
      </c>
      <c r="T213">
        <v>0.08</v>
      </c>
      <c r="U213">
        <v>6.0999999999999999E-2</v>
      </c>
      <c r="V213">
        <v>0.63700000000000001</v>
      </c>
      <c r="W213" s="55">
        <f>0.029</f>
        <v>2.9000000000000001E-2</v>
      </c>
      <c r="X213" s="55">
        <v>0</v>
      </c>
      <c r="Y213">
        <v>20.100000000000001</v>
      </c>
      <c r="Z213">
        <v>6.42</v>
      </c>
      <c r="AA213">
        <v>0.27529999999999999</v>
      </c>
      <c r="AB213">
        <v>7.57</v>
      </c>
      <c r="AC213" s="25" t="s">
        <v>408</v>
      </c>
      <c r="AD213" s="25" t="s">
        <v>408</v>
      </c>
    </row>
    <row r="214" spans="1:30" x14ac:dyDescent="0.2">
      <c r="A214" t="s">
        <v>83</v>
      </c>
      <c r="B214" t="s">
        <v>259</v>
      </c>
      <c r="C214" t="s">
        <v>323</v>
      </c>
      <c r="D214">
        <v>44361</v>
      </c>
      <c r="E214" t="str">
        <f>IF(F214="Largemouth Bass","Bas",IF(F214="Bluegill","Bgl",IF(F214="Prey","Pry",IF(F214="Pumpkinseed","Pum",IF(F214="Rosyside Dace","Dac",IF(F214="Swallowtail Shiner","Swa",IF(F214="Blacknose Dace","Dac",IF(F214=" Swamp Darter","Dar",IF(F214="Longnose Dace","Dac",IF(F214="Margined Madtom","Mad",IF(F214="Fallfish","Fal",IF(F214="Tessellated Darter","Dar",IF(F214="Sediment","Sed",IF(F214="Swamp Darter","Dar",IF(F214="Eastern Mud Minnow","Min",IF(F214="Creek Chubsucker","Chu",IF(F214="Banded Killifish","Kil","Water")))))))))))))))))</f>
        <v>Sed</v>
      </c>
      <c r="F214" t="s">
        <v>80</v>
      </c>
      <c r="G214" s="25" t="s">
        <v>408</v>
      </c>
      <c r="H214" t="s">
        <v>262</v>
      </c>
      <c r="I214" t="str">
        <f>IF(F214 = "Water", "ng/L", IF(F214 = "Sediment", "ng/g", "ng/g"))</f>
        <v>ng/g</v>
      </c>
      <c r="J214" s="25" t="s">
        <v>408</v>
      </c>
      <c r="K214" s="25" t="s">
        <v>408</v>
      </c>
      <c r="L214" s="55">
        <v>0</v>
      </c>
      <c r="M214">
        <v>0.10100000000000001</v>
      </c>
      <c r="N214" s="55">
        <v>0</v>
      </c>
      <c r="O214">
        <v>0.25900000000000001</v>
      </c>
      <c r="P214" s="55">
        <v>0</v>
      </c>
      <c r="Q214" s="55">
        <v>0</v>
      </c>
      <c r="R214">
        <v>0.35899999999999999</v>
      </c>
      <c r="S214">
        <v>0.125</v>
      </c>
      <c r="T214">
        <v>0.08</v>
      </c>
      <c r="U214">
        <v>4.2999999999999997E-2</v>
      </c>
      <c r="V214">
        <v>1.81</v>
      </c>
      <c r="W214" s="55">
        <f>0.029</f>
        <v>2.9000000000000001E-2</v>
      </c>
      <c r="X214" s="55">
        <v>0</v>
      </c>
      <c r="Y214">
        <v>19.899999999999999</v>
      </c>
      <c r="Z214">
        <v>6.44</v>
      </c>
      <c r="AA214">
        <v>0.27629999999999999</v>
      </c>
      <c r="AB214">
        <v>7.5</v>
      </c>
      <c r="AC214" s="25" t="s">
        <v>408</v>
      </c>
      <c r="AD214" s="25" t="s">
        <v>408</v>
      </c>
    </row>
    <row r="215" spans="1:30" x14ac:dyDescent="0.2">
      <c r="A215" t="s">
        <v>83</v>
      </c>
      <c r="B215" t="s">
        <v>259</v>
      </c>
      <c r="C215" t="s">
        <v>321</v>
      </c>
      <c r="D215">
        <v>44361</v>
      </c>
      <c r="E215" t="str">
        <f>IF(F215="Largemouth Bass","Bas",IF(F215="Bluegill","Bgl",IF(F215="Prey","Pry",IF(F215="Pumpkinseed","Pum",IF(F215="Rosyside Dace","Dac",IF(F215="Swallowtail Shiner","Swa",IF(F215="Blacknose Dace","Dac",IF(F215=" Swamp Darter","Dar",IF(F215="Longnose Dace","Dac",IF(F215="Margined Madtom","Mad",IF(F215="Fallfish","Fal",IF(F215="Tessellated Darter","Dar",IF(F215="Sediment","Sed",IF(F215="Swamp Darter","Dar",IF(F215="Eastern Mud Minnow","Min",IF(F215="Creek Chubsucker","Chu",IF(F215="Banded Killifish","Kil","Water")))))))))))))))))</f>
        <v>Sed</v>
      </c>
      <c r="F215" t="s">
        <v>80</v>
      </c>
      <c r="G215" s="25" t="s">
        <v>408</v>
      </c>
      <c r="H215" t="s">
        <v>66</v>
      </c>
      <c r="I215" t="str">
        <f>IF(F215 = "Water", "ng/L", IF(F215 = "Sediment", "ng/g", "ng/g"))</f>
        <v>ng/g</v>
      </c>
      <c r="J215" s="25" t="s">
        <v>408</v>
      </c>
      <c r="K215" s="25" t="s">
        <v>408</v>
      </c>
      <c r="L215" s="55">
        <v>0</v>
      </c>
      <c r="M215">
        <v>8.1000000000000003E-2</v>
      </c>
      <c r="N215" s="55">
        <v>0</v>
      </c>
      <c r="O215">
        <v>0.161</v>
      </c>
      <c r="P215" s="55">
        <v>0</v>
      </c>
      <c r="Q215" s="55">
        <v>0</v>
      </c>
      <c r="R215">
        <v>0.24399999999999999</v>
      </c>
      <c r="S215">
        <v>0.29199999999999998</v>
      </c>
      <c r="T215">
        <v>0.08</v>
      </c>
      <c r="U215">
        <v>0.04</v>
      </c>
      <c r="V215">
        <v>0.81200000000000006</v>
      </c>
      <c r="W215" s="55">
        <f>0.029</f>
        <v>2.9000000000000001E-2</v>
      </c>
      <c r="X215" s="55">
        <v>0</v>
      </c>
      <c r="Y215">
        <v>20</v>
      </c>
      <c r="Z215">
        <v>6.71</v>
      </c>
      <c r="AA215">
        <v>0.27539999999999998</v>
      </c>
      <c r="AB215">
        <v>7.59</v>
      </c>
      <c r="AC215" s="25" t="s">
        <v>408</v>
      </c>
      <c r="AD215" s="25" t="s">
        <v>408</v>
      </c>
    </row>
    <row r="216" spans="1:30" x14ac:dyDescent="0.2">
      <c r="A216" t="s">
        <v>83</v>
      </c>
      <c r="B216" t="s">
        <v>474</v>
      </c>
      <c r="C216" t="s">
        <v>473</v>
      </c>
      <c r="D216">
        <v>44154</v>
      </c>
      <c r="E216" t="s">
        <v>439</v>
      </c>
      <c r="F216" t="s">
        <v>80</v>
      </c>
      <c r="G216" s="25" t="s">
        <v>408</v>
      </c>
      <c r="H216" t="s">
        <v>66</v>
      </c>
      <c r="I216" t="str">
        <f t="shared" ref="I216:I223" si="0">IF(F216 = "Water", "ng/L", IF(F216 = "Sediment", "ng/g", "ng/g"))</f>
        <v>ng/g</v>
      </c>
      <c r="J216" s="25" t="s">
        <v>408</v>
      </c>
      <c r="K216" s="25" t="s">
        <v>408</v>
      </c>
      <c r="L216" s="55">
        <v>0</v>
      </c>
      <c r="M216">
        <v>8.4000000000000005E-2</v>
      </c>
      <c r="N216" s="55">
        <v>0</v>
      </c>
      <c r="O216">
        <v>0.16800000000000001</v>
      </c>
      <c r="P216" s="55">
        <v>0</v>
      </c>
      <c r="Q216" s="55">
        <v>0</v>
      </c>
      <c r="R216">
        <v>0.307</v>
      </c>
      <c r="S216">
        <v>0.25</v>
      </c>
      <c r="T216" s="55">
        <v>0</v>
      </c>
      <c r="U216" s="55">
        <v>0</v>
      </c>
      <c r="V216">
        <v>0.745</v>
      </c>
      <c r="W216" s="55">
        <v>0</v>
      </c>
      <c r="X216" s="55">
        <v>0</v>
      </c>
      <c r="Y216">
        <v>10.3</v>
      </c>
      <c r="Z216">
        <v>11.4</v>
      </c>
      <c r="AA216" s="25" t="s">
        <v>408</v>
      </c>
      <c r="AB216" s="25" t="s">
        <v>408</v>
      </c>
      <c r="AC216" s="25" t="s">
        <v>408</v>
      </c>
      <c r="AD216" s="25" t="s">
        <v>408</v>
      </c>
    </row>
    <row r="217" spans="1:30" x14ac:dyDescent="0.2">
      <c r="A217" t="s">
        <v>83</v>
      </c>
      <c r="B217" t="s">
        <v>474</v>
      </c>
      <c r="C217" t="s">
        <v>475</v>
      </c>
      <c r="D217">
        <v>44154</v>
      </c>
      <c r="F217" t="s">
        <v>80</v>
      </c>
      <c r="G217" s="25" t="s">
        <v>408</v>
      </c>
      <c r="H217" t="s">
        <v>266</v>
      </c>
      <c r="I217" t="str">
        <f t="shared" si="0"/>
        <v>ng/g</v>
      </c>
      <c r="J217" s="25" t="s">
        <v>408</v>
      </c>
      <c r="K217" s="25" t="s">
        <v>408</v>
      </c>
      <c r="L217" s="55">
        <v>0</v>
      </c>
      <c r="M217" t="s">
        <v>313</v>
      </c>
      <c r="N217" s="55">
        <v>0</v>
      </c>
      <c r="O217">
        <v>3.7999999999999999E-2</v>
      </c>
      <c r="P217" s="55">
        <v>0</v>
      </c>
      <c r="Q217" s="55">
        <v>0</v>
      </c>
      <c r="R217">
        <v>0.16900000000000001</v>
      </c>
      <c r="S217">
        <v>5.1999999999999998E-2</v>
      </c>
      <c r="T217" s="55">
        <v>0</v>
      </c>
      <c r="U217" s="55">
        <v>0</v>
      </c>
      <c r="V217">
        <v>0.45300000000000001</v>
      </c>
      <c r="W217" s="55">
        <v>0</v>
      </c>
      <c r="X217" s="55">
        <v>0</v>
      </c>
      <c r="Y217">
        <v>8.9</v>
      </c>
      <c r="Z217">
        <v>12.4</v>
      </c>
      <c r="AA217" s="25" t="s">
        <v>408</v>
      </c>
      <c r="AB217" s="25" t="s">
        <v>408</v>
      </c>
      <c r="AC217" s="25" t="s">
        <v>408</v>
      </c>
      <c r="AD217" s="25" t="s">
        <v>408</v>
      </c>
    </row>
    <row r="218" spans="1:30" x14ac:dyDescent="0.2">
      <c r="A218" t="s">
        <v>83</v>
      </c>
      <c r="B218" t="s">
        <v>474</v>
      </c>
      <c r="C218" t="s">
        <v>476</v>
      </c>
      <c r="D218">
        <v>44154</v>
      </c>
      <c r="F218" t="s">
        <v>80</v>
      </c>
      <c r="G218" s="25" t="s">
        <v>408</v>
      </c>
      <c r="H218" t="s">
        <v>262</v>
      </c>
      <c r="I218" t="str">
        <f t="shared" si="0"/>
        <v>ng/g</v>
      </c>
      <c r="J218" s="25" t="s">
        <v>408</v>
      </c>
      <c r="K218" s="25" t="s">
        <v>408</v>
      </c>
      <c r="L218">
        <v>0.156</v>
      </c>
      <c r="M218">
        <v>0.27400000000000002</v>
      </c>
      <c r="N218" s="55">
        <v>0</v>
      </c>
      <c r="O218">
        <v>0.43099999999999999</v>
      </c>
      <c r="P218">
        <v>5.2999999999999999E-2</v>
      </c>
      <c r="Q218">
        <v>0.19800000000000001</v>
      </c>
      <c r="R218">
        <v>2.33</v>
      </c>
      <c r="S218">
        <v>0.61599999999999999</v>
      </c>
      <c r="T218">
        <v>9.4E-2</v>
      </c>
      <c r="U218">
        <v>0.254</v>
      </c>
      <c r="V218">
        <v>9.1300000000000008</v>
      </c>
      <c r="W218" s="55">
        <v>0</v>
      </c>
      <c r="X218" s="55">
        <v>0.17100000000000001</v>
      </c>
      <c r="Y218">
        <v>10.3</v>
      </c>
      <c r="Z218">
        <v>12.07</v>
      </c>
      <c r="AA218" s="25" t="s">
        <v>408</v>
      </c>
      <c r="AB218" s="25" t="s">
        <v>408</v>
      </c>
      <c r="AC218" s="25" t="s">
        <v>408</v>
      </c>
      <c r="AD218" s="25" t="s">
        <v>408</v>
      </c>
    </row>
    <row r="219" spans="1:30" x14ac:dyDescent="0.2">
      <c r="A219" t="s">
        <v>83</v>
      </c>
      <c r="B219" t="s">
        <v>474</v>
      </c>
      <c r="C219" t="s">
        <v>477</v>
      </c>
      <c r="D219">
        <v>44154</v>
      </c>
      <c r="F219" t="s">
        <v>80</v>
      </c>
      <c r="G219" s="25" t="s">
        <v>408</v>
      </c>
      <c r="H219" t="s">
        <v>264</v>
      </c>
      <c r="I219" t="str">
        <f t="shared" si="0"/>
        <v>ng/g</v>
      </c>
      <c r="J219" s="25" t="s">
        <v>408</v>
      </c>
      <c r="K219" s="25" t="s">
        <v>408</v>
      </c>
      <c r="L219" s="55">
        <v>0</v>
      </c>
      <c r="M219" s="55">
        <v>0</v>
      </c>
      <c r="N219" s="55">
        <v>0</v>
      </c>
      <c r="O219">
        <v>0.06</v>
      </c>
      <c r="P219" s="55">
        <v>0</v>
      </c>
      <c r="Q219" s="55">
        <v>0</v>
      </c>
      <c r="R219">
        <v>0.30499999999999999</v>
      </c>
      <c r="S219">
        <v>0.08</v>
      </c>
      <c r="T219" s="55">
        <v>0</v>
      </c>
      <c r="U219" s="55">
        <v>0</v>
      </c>
      <c r="V219">
        <v>1.03</v>
      </c>
      <c r="W219" s="55">
        <v>0</v>
      </c>
      <c r="X219" s="55">
        <v>0</v>
      </c>
      <c r="Y219">
        <v>9.8000000000000007</v>
      </c>
      <c r="Z219">
        <v>12.46</v>
      </c>
      <c r="AA219" s="25" t="s">
        <v>408</v>
      </c>
      <c r="AB219" s="25" t="s">
        <v>408</v>
      </c>
      <c r="AC219" s="25" t="s">
        <v>408</v>
      </c>
      <c r="AD219" s="25" t="s">
        <v>408</v>
      </c>
    </row>
    <row r="220" spans="1:30" x14ac:dyDescent="0.2">
      <c r="A220" t="s">
        <v>83</v>
      </c>
      <c r="B220" t="s">
        <v>474</v>
      </c>
      <c r="C220" t="s">
        <v>478</v>
      </c>
      <c r="D220">
        <v>44180</v>
      </c>
      <c r="F220" t="s">
        <v>80</v>
      </c>
      <c r="G220" s="25" t="s">
        <v>408</v>
      </c>
      <c r="H220" t="s">
        <v>66</v>
      </c>
      <c r="I220" t="str">
        <f t="shared" si="0"/>
        <v>ng/g</v>
      </c>
      <c r="J220" s="25" t="s">
        <v>408</v>
      </c>
      <c r="K220" s="25" t="s">
        <v>408</v>
      </c>
      <c r="L220" s="55">
        <v>0</v>
      </c>
      <c r="M220" s="55">
        <v>0</v>
      </c>
      <c r="N220" s="55">
        <v>0</v>
      </c>
      <c r="O220" s="55">
        <v>0</v>
      </c>
      <c r="P220" s="55">
        <v>0</v>
      </c>
      <c r="Q220" s="55">
        <v>0</v>
      </c>
      <c r="R220">
        <v>0.23499999999999999</v>
      </c>
      <c r="S220">
        <v>6.3E-2</v>
      </c>
      <c r="T220" s="55">
        <v>0</v>
      </c>
      <c r="U220" s="55">
        <v>0</v>
      </c>
      <c r="V220">
        <v>0.28299999999999997</v>
      </c>
      <c r="W220" s="55">
        <v>0</v>
      </c>
      <c r="X220" s="55">
        <v>0</v>
      </c>
      <c r="Y220">
        <v>8.1999999999999993</v>
      </c>
      <c r="Z220">
        <v>10.81</v>
      </c>
      <c r="AA220" s="25" t="s">
        <v>408</v>
      </c>
      <c r="AB220" s="25" t="s">
        <v>408</v>
      </c>
      <c r="AC220" s="25" t="s">
        <v>408</v>
      </c>
      <c r="AD220" s="25" t="s">
        <v>408</v>
      </c>
    </row>
    <row r="221" spans="1:30" x14ac:dyDescent="0.2">
      <c r="A221" t="s">
        <v>83</v>
      </c>
      <c r="B221" t="s">
        <v>474</v>
      </c>
      <c r="C221" t="s">
        <v>479</v>
      </c>
      <c r="D221">
        <v>44180</v>
      </c>
      <c r="F221" t="s">
        <v>80</v>
      </c>
      <c r="G221" s="25" t="s">
        <v>408</v>
      </c>
      <c r="H221" t="s">
        <v>266</v>
      </c>
      <c r="I221" t="str">
        <f t="shared" si="0"/>
        <v>ng/g</v>
      </c>
      <c r="J221" s="25" t="s">
        <v>408</v>
      </c>
      <c r="K221" s="25" t="s">
        <v>408</v>
      </c>
      <c r="L221" s="55">
        <v>0</v>
      </c>
      <c r="M221" s="55">
        <v>0</v>
      </c>
      <c r="N221" s="55">
        <v>0</v>
      </c>
      <c r="O221" s="55">
        <v>0</v>
      </c>
      <c r="P221" s="55">
        <v>0</v>
      </c>
      <c r="Q221" s="55">
        <v>0</v>
      </c>
      <c r="R221">
        <v>0.113</v>
      </c>
      <c r="S221">
        <v>0.05</v>
      </c>
      <c r="T221" s="55">
        <v>0</v>
      </c>
      <c r="U221" s="55">
        <v>0</v>
      </c>
      <c r="V221">
        <v>0.36499999999999999</v>
      </c>
      <c r="W221" s="55">
        <v>0</v>
      </c>
      <c r="X221" s="55">
        <v>0</v>
      </c>
      <c r="Y221">
        <v>7.7</v>
      </c>
      <c r="Z221">
        <v>3.38</v>
      </c>
      <c r="AA221" s="25" t="s">
        <v>408</v>
      </c>
      <c r="AB221" s="25" t="s">
        <v>408</v>
      </c>
      <c r="AC221" s="25" t="s">
        <v>408</v>
      </c>
      <c r="AD221" s="25" t="s">
        <v>408</v>
      </c>
    </row>
    <row r="222" spans="1:30" x14ac:dyDescent="0.2">
      <c r="A222" t="s">
        <v>83</v>
      </c>
      <c r="B222" t="s">
        <v>474</v>
      </c>
      <c r="C222" t="s">
        <v>480</v>
      </c>
      <c r="D222">
        <v>44180</v>
      </c>
      <c r="F222" t="s">
        <v>80</v>
      </c>
      <c r="G222" s="25" t="s">
        <v>408</v>
      </c>
      <c r="H222" t="s">
        <v>262</v>
      </c>
      <c r="I222" t="str">
        <f t="shared" si="0"/>
        <v>ng/g</v>
      </c>
      <c r="J222" s="25" t="s">
        <v>408</v>
      </c>
      <c r="K222" s="25" t="s">
        <v>408</v>
      </c>
      <c r="L222" s="55">
        <v>0</v>
      </c>
      <c r="M222" s="55">
        <v>0</v>
      </c>
      <c r="N222" s="55">
        <v>0</v>
      </c>
      <c r="O222">
        <v>0.06</v>
      </c>
      <c r="P222" s="55">
        <v>0</v>
      </c>
      <c r="Q222" s="55">
        <v>0</v>
      </c>
      <c r="R222">
        <v>0.24099999999999999</v>
      </c>
      <c r="S222">
        <v>5.3999999999999999E-2</v>
      </c>
      <c r="T222" s="55">
        <v>0</v>
      </c>
      <c r="U222" s="55">
        <v>0</v>
      </c>
      <c r="V222">
        <v>1.07</v>
      </c>
      <c r="W222" s="55">
        <v>0</v>
      </c>
      <c r="X222" s="55">
        <v>0</v>
      </c>
      <c r="Y222">
        <v>8</v>
      </c>
      <c r="Z222">
        <v>4.42</v>
      </c>
      <c r="AA222" s="25" t="s">
        <v>408</v>
      </c>
      <c r="AB222" s="25" t="s">
        <v>408</v>
      </c>
      <c r="AC222" s="25" t="s">
        <v>408</v>
      </c>
      <c r="AD222" s="25" t="s">
        <v>408</v>
      </c>
    </row>
    <row r="223" spans="1:30" x14ac:dyDescent="0.2">
      <c r="A223" t="s">
        <v>83</v>
      </c>
      <c r="B223" t="s">
        <v>474</v>
      </c>
      <c r="C223" t="s">
        <v>481</v>
      </c>
      <c r="D223">
        <v>44180</v>
      </c>
      <c r="F223" t="s">
        <v>80</v>
      </c>
      <c r="G223" s="25" t="s">
        <v>408</v>
      </c>
      <c r="H223" t="s">
        <v>264</v>
      </c>
      <c r="I223" t="str">
        <f t="shared" si="0"/>
        <v>ng/g</v>
      </c>
      <c r="J223" s="25" t="s">
        <v>408</v>
      </c>
      <c r="K223" s="25" t="s">
        <v>408</v>
      </c>
      <c r="L223" s="55">
        <v>0</v>
      </c>
      <c r="M223" s="55">
        <v>0</v>
      </c>
      <c r="N223" s="55">
        <v>0</v>
      </c>
      <c r="O223">
        <v>5.7000000000000002E-2</v>
      </c>
      <c r="P223" s="55">
        <v>0</v>
      </c>
      <c r="Q223" s="55">
        <v>0</v>
      </c>
      <c r="R223">
        <v>0.16200000000000001</v>
      </c>
      <c r="S223">
        <v>5.3999999999999999E-2</v>
      </c>
      <c r="T223" s="55">
        <v>0</v>
      </c>
      <c r="U223" s="55">
        <v>0</v>
      </c>
      <c r="V223">
        <v>0.78700000000000003</v>
      </c>
      <c r="W223" s="55">
        <v>0</v>
      </c>
      <c r="X223" s="55">
        <v>0</v>
      </c>
      <c r="Y223">
        <v>7.8</v>
      </c>
      <c r="Z223">
        <v>4.5</v>
      </c>
      <c r="AA223" s="25" t="s">
        <v>408</v>
      </c>
      <c r="AB223" s="25" t="s">
        <v>408</v>
      </c>
      <c r="AC223" s="25" t="s">
        <v>408</v>
      </c>
      <c r="AD223" s="25" t="s">
        <v>408</v>
      </c>
    </row>
  </sheetData>
  <sortState xmlns:xlrd2="http://schemas.microsoft.com/office/spreadsheetml/2017/richdata2" ref="A2:AD204">
    <sortCondition ref="F1:F2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F725-3CD7-4C47-805B-F22957EF2F8E}">
  <dimension ref="A1:AD117"/>
  <sheetViews>
    <sheetView workbookViewId="0">
      <pane ySplit="1" topLeftCell="A2" activePane="bottomLeft" state="frozen"/>
      <selection pane="bottomLeft" activeCell="Z84" sqref="Z84"/>
    </sheetView>
  </sheetViews>
  <sheetFormatPr baseColWidth="10" defaultRowHeight="16" x14ac:dyDescent="0.2"/>
  <cols>
    <col min="1" max="1" width="4.83203125" style="29" bestFit="1" customWidth="1"/>
    <col min="2" max="2" width="10.83203125" style="29"/>
    <col min="3" max="3" width="31" style="29" customWidth="1"/>
    <col min="4" max="4" width="12.33203125" style="29" bestFit="1" customWidth="1"/>
    <col min="5" max="5" width="12.33203125" style="29" customWidth="1"/>
    <col min="6" max="6" width="15.1640625" style="29" bestFit="1" customWidth="1"/>
    <col min="7" max="7" width="18.1640625" style="29" customWidth="1"/>
    <col min="8" max="8" width="11.33203125" style="29" bestFit="1" customWidth="1"/>
    <col min="9" max="9" width="11.33203125" style="29" customWidth="1"/>
    <col min="10" max="10" width="7.33203125" style="29" bestFit="1" customWidth="1"/>
    <col min="11" max="11" width="8.1640625" style="29" bestFit="1" customWidth="1"/>
    <col min="12" max="17" width="7.5" style="29" customWidth="1"/>
    <col min="18" max="18" width="8.83203125" style="29" customWidth="1"/>
    <col min="19" max="19" width="7.5" style="29" customWidth="1"/>
    <col min="20" max="20" width="7.6640625" style="29" bestFit="1" customWidth="1"/>
    <col min="21" max="21" width="7.5" style="29" customWidth="1"/>
    <col min="22" max="22" width="10" style="29" customWidth="1"/>
    <col min="23" max="23" width="10" style="30" customWidth="1"/>
    <col min="24" max="24" width="10" style="29" customWidth="1"/>
    <col min="25" max="25" width="10.83203125" style="29"/>
    <col min="26" max="26" width="10.83203125" style="31"/>
    <col min="27" max="27" width="12" style="31" customWidth="1"/>
    <col min="28" max="30" width="10.83203125" style="31"/>
    <col min="31" max="16384" width="10.83203125" style="29"/>
  </cols>
  <sheetData>
    <row r="1" spans="1:30" s="32" customFormat="1" ht="41" customHeight="1" x14ac:dyDescent="0.2">
      <c r="A1" s="26" t="s">
        <v>81</v>
      </c>
      <c r="B1" s="26" t="s">
        <v>311</v>
      </c>
      <c r="C1" s="26" t="s">
        <v>0</v>
      </c>
      <c r="D1" s="26" t="s">
        <v>43</v>
      </c>
      <c r="E1" s="26" t="s">
        <v>331</v>
      </c>
      <c r="F1" s="26" t="s">
        <v>308</v>
      </c>
      <c r="G1" s="26" t="s">
        <v>309</v>
      </c>
      <c r="H1" s="26" t="s">
        <v>310</v>
      </c>
      <c r="I1" s="26" t="s">
        <v>330</v>
      </c>
      <c r="J1" s="26" t="s">
        <v>328</v>
      </c>
      <c r="K1" s="26" t="s">
        <v>329</v>
      </c>
      <c r="L1" s="26" t="s">
        <v>51</v>
      </c>
      <c r="M1" s="26" t="s">
        <v>52</v>
      </c>
      <c r="N1" s="26" t="s">
        <v>53</v>
      </c>
      <c r="O1" s="26" t="s">
        <v>54</v>
      </c>
      <c r="P1" s="26" t="s">
        <v>55</v>
      </c>
      <c r="Q1" s="26" t="s">
        <v>56</v>
      </c>
      <c r="R1" s="27" t="s">
        <v>57</v>
      </c>
      <c r="S1" s="27" t="s">
        <v>58</v>
      </c>
      <c r="T1" s="26" t="s">
        <v>59</v>
      </c>
      <c r="U1" s="27" t="s">
        <v>60</v>
      </c>
      <c r="V1" s="27" t="s">
        <v>61</v>
      </c>
      <c r="W1" s="27" t="s">
        <v>84</v>
      </c>
      <c r="X1" s="27" t="s">
        <v>257</v>
      </c>
      <c r="Y1" s="26" t="s">
        <v>62</v>
      </c>
      <c r="Z1" s="28" t="s">
        <v>326</v>
      </c>
      <c r="AA1" s="28" t="s">
        <v>325</v>
      </c>
      <c r="AB1" s="28" t="s">
        <v>327</v>
      </c>
      <c r="AC1" s="28" t="s">
        <v>71</v>
      </c>
      <c r="AD1" s="28" t="s">
        <v>72</v>
      </c>
    </row>
    <row r="2" spans="1:30" x14ac:dyDescent="0.2">
      <c r="A2" t="s">
        <v>82</v>
      </c>
      <c r="B2" t="s">
        <v>312</v>
      </c>
      <c r="C2" t="s">
        <v>1</v>
      </c>
      <c r="D2">
        <v>44145</v>
      </c>
      <c r="E2" t="str">
        <f>IF(F2="Largemouth Bass","Bas",IF(F2="Bluegill","Bgl",IF(F2="Prey","Pry",IF(F2="Pumpkinseed","Pum",IF(F2="Rosyside Dace","Dac",IF(F2="Swallowtail Shiner","Swa",IF(F2="Blacknose Dace","Dac",IF(F2=" Swamp Darter","Dar",IF(F2="Longnose Dace","Dac",IF(F2="Margined Madtom","Mad",IF(F2="Fallfish","Fal",IF(F2="Tessellated Darter","Dar",IF(F2="Sediment","Sed",IF(F2="Swamp Darter","Dar",IF(F2="Eastern Mud Minnow","Min",IF(F2="Creek Chubsucker","Chu",IF(F2="Banded Killifish","Kil","Water")))))))))))))))))</f>
        <v>Bas</v>
      </c>
      <c r="F2" t="s">
        <v>44</v>
      </c>
      <c r="G2" t="s">
        <v>47</v>
      </c>
      <c r="H2" t="s">
        <v>50</v>
      </c>
      <c r="I2" t="str">
        <f>IF(F2 = "Water", "ng/L", IF(F2 = "Sediment", "ng/g", "ng/g"))</f>
        <v>ng/g</v>
      </c>
      <c r="J2">
        <v>23</v>
      </c>
      <c r="K2">
        <v>281</v>
      </c>
      <c r="L2">
        <v>3.6299999999999999E-2</v>
      </c>
      <c r="M2">
        <v>3.6299999999999999E-2</v>
      </c>
      <c r="N2">
        <v>3.6299999999999999E-2</v>
      </c>
      <c r="O2">
        <v>3.6299999999999999E-2</v>
      </c>
      <c r="P2">
        <v>3.6299999999999999E-2</v>
      </c>
      <c r="Q2">
        <v>3.6299999999999999E-2</v>
      </c>
      <c r="R2">
        <v>125</v>
      </c>
      <c r="S2">
        <v>3.6299999999999999E-2</v>
      </c>
      <c r="T2">
        <v>4.2</v>
      </c>
      <c r="U2">
        <v>3.6299999999999999E-2</v>
      </c>
      <c r="V2">
        <v>7010</v>
      </c>
      <c r="W2" s="25" t="s">
        <v>408</v>
      </c>
      <c r="X2" s="25" t="s">
        <v>408</v>
      </c>
      <c r="Y2">
        <v>14.6</v>
      </c>
      <c r="Z2" s="25" t="s">
        <v>408</v>
      </c>
      <c r="AA2" s="25" t="s">
        <v>408</v>
      </c>
      <c r="AB2" s="25" t="s">
        <v>408</v>
      </c>
      <c r="AC2" s="25" t="s">
        <v>408</v>
      </c>
      <c r="AD2" s="25" t="s">
        <v>408</v>
      </c>
    </row>
    <row r="3" spans="1:30" x14ac:dyDescent="0.2">
      <c r="A3" t="s">
        <v>82</v>
      </c>
      <c r="B3" t="s">
        <v>312</v>
      </c>
      <c r="C3" t="s">
        <v>3</v>
      </c>
      <c r="D3">
        <v>44145</v>
      </c>
      <c r="E3" t="str">
        <f>IF(F3="Largemouth Bass","Bas",IF(F3="Bluegill","Bgl",IF(F3="Prey","Pry",IF(F3="Pumpkinseed","Pum",IF(F3="Rosyside Dace","Dac",IF(F3="Swallowtail Shiner","Swa",IF(F3="Blacknose Dace","Dac",IF(F3=" Swamp Darter","Dar",IF(F3="Longnose Dace","Dac",IF(F3="Margined Madtom","Mad",IF(F3="Fallfish","Fal",IF(F3="Tessellated Darter","Dar",IF(F3="Sediment","Sed",IF(F3="Swamp Darter","Dar",IF(F3="Eastern Mud Minnow","Min",IF(F3="Creek Chubsucker","Chu",IF(F3="Banded Killifish","Kil","Water")))))))))))))))))</f>
        <v>Bas</v>
      </c>
      <c r="F3" t="s">
        <v>44</v>
      </c>
      <c r="G3" t="s">
        <v>48</v>
      </c>
      <c r="H3" t="s">
        <v>50</v>
      </c>
      <c r="I3" t="str">
        <f>IF(F3 = "Water", "ng/L", IF(F3 = "Sediment", "ng/g", "ng/g"))</f>
        <v>ng/g</v>
      </c>
      <c r="J3">
        <v>23</v>
      </c>
      <c r="K3">
        <v>289</v>
      </c>
      <c r="L3">
        <v>3.2800000000000003E-2</v>
      </c>
      <c r="M3">
        <v>3.2800000000000003E-2</v>
      </c>
      <c r="N3">
        <v>3.2800000000000003E-2</v>
      </c>
      <c r="O3">
        <v>3.2800000000000003E-2</v>
      </c>
      <c r="P3">
        <v>3.2800000000000003E-2</v>
      </c>
      <c r="Q3">
        <v>3.2800000000000003E-2</v>
      </c>
      <c r="R3">
        <v>0.81200000000000006</v>
      </c>
      <c r="S3">
        <v>3.2800000000000003E-2</v>
      </c>
      <c r="T3">
        <v>3.2800000000000003E-2</v>
      </c>
      <c r="U3">
        <v>0.28000000000000003</v>
      </c>
      <c r="V3">
        <v>1430</v>
      </c>
      <c r="W3" s="25" t="s">
        <v>408</v>
      </c>
      <c r="X3" s="25" t="s">
        <v>408</v>
      </c>
      <c r="Y3">
        <v>14.6</v>
      </c>
      <c r="Z3" s="25" t="s">
        <v>408</v>
      </c>
      <c r="AA3" s="25" t="s">
        <v>408</v>
      </c>
      <c r="AB3" s="25" t="s">
        <v>408</v>
      </c>
      <c r="AC3" s="25" t="s">
        <v>408</v>
      </c>
      <c r="AD3" s="25" t="s">
        <v>408</v>
      </c>
    </row>
    <row r="4" spans="1:30" x14ac:dyDescent="0.2">
      <c r="A4" t="s">
        <v>82</v>
      </c>
      <c r="B4" t="s">
        <v>312</v>
      </c>
      <c r="C4" t="s">
        <v>7</v>
      </c>
      <c r="D4">
        <v>44145</v>
      </c>
      <c r="E4" t="str">
        <f>IF(F4="Largemouth Bass","Bas",IF(F4="Bluegill","Bgl",IF(F4="Prey","Pry",IF(F4="Pumpkinseed","Pum",IF(F4="Rosyside Dace","Dac",IF(F4="Swallowtail Shiner","Swa",IF(F4="Blacknose Dace","Dac",IF(F4=" Swamp Darter","Dar",IF(F4="Longnose Dace","Dac",IF(F4="Margined Madtom","Mad",IF(F4="Fallfish","Fal",IF(F4="Tessellated Darter","Dar",IF(F4="Sediment","Sed",IF(F4="Swamp Darter","Dar",IF(F4="Eastern Mud Minnow","Min",IF(F4="Creek Chubsucker","Chu",IF(F4="Banded Killifish","Kil","Water")))))))))))))))))</f>
        <v>Bas</v>
      </c>
      <c r="F4" t="s">
        <v>44</v>
      </c>
      <c r="G4" t="s">
        <v>47</v>
      </c>
      <c r="H4" t="s">
        <v>50</v>
      </c>
      <c r="I4" t="str">
        <f>IF(F4 = "Water", "ng/L", IF(F4 = "Sediment", "ng/g", "ng/g"))</f>
        <v>ng/g</v>
      </c>
      <c r="J4">
        <v>28</v>
      </c>
      <c r="K4">
        <v>328.95</v>
      </c>
      <c r="L4">
        <v>4.7899999999999998E-2</v>
      </c>
      <c r="M4">
        <v>9.5799999999999996E-2</v>
      </c>
      <c r="N4">
        <v>4.7899999999999998E-2</v>
      </c>
      <c r="O4">
        <v>9.5799999999999996E-2</v>
      </c>
      <c r="P4">
        <v>4.7899999999999998E-2</v>
      </c>
      <c r="Q4">
        <v>9.5799999999999996E-2</v>
      </c>
      <c r="R4">
        <v>1.22</v>
      </c>
      <c r="S4">
        <v>9.5799999999999996E-2</v>
      </c>
      <c r="T4">
        <v>0.48799999999999999</v>
      </c>
      <c r="U4">
        <v>4.66</v>
      </c>
      <c r="V4">
        <v>273</v>
      </c>
      <c r="W4" s="25" t="s">
        <v>408</v>
      </c>
      <c r="X4" s="25" t="s">
        <v>408</v>
      </c>
      <c r="Y4">
        <v>14.6</v>
      </c>
      <c r="Z4" s="25" t="s">
        <v>408</v>
      </c>
      <c r="AA4" s="25" t="s">
        <v>408</v>
      </c>
      <c r="AB4" s="25" t="s">
        <v>408</v>
      </c>
      <c r="AC4" s="25" t="s">
        <v>408</v>
      </c>
      <c r="AD4" s="25" t="s">
        <v>408</v>
      </c>
    </row>
    <row r="5" spans="1:30" x14ac:dyDescent="0.2">
      <c r="A5" t="s">
        <v>82</v>
      </c>
      <c r="B5" t="s">
        <v>312</v>
      </c>
      <c r="C5" t="s">
        <v>8</v>
      </c>
      <c r="D5">
        <v>44145</v>
      </c>
      <c r="E5" t="str">
        <f>IF(F5="Largemouth Bass","Bas",IF(F5="Bluegill","Bgl",IF(F5="Prey","Pry",IF(F5="Pumpkinseed","Pum",IF(F5="Rosyside Dace","Dac",IF(F5="Swallowtail Shiner","Swa",IF(F5="Blacknose Dace","Dac",IF(F5=" Swamp Darter","Dar",IF(F5="Longnose Dace","Dac",IF(F5="Margined Madtom","Mad",IF(F5="Fallfish","Fal",IF(F5="Tessellated Darter","Dar",IF(F5="Sediment","Sed",IF(F5="Swamp Darter","Dar",IF(F5="Eastern Mud Minnow","Min",IF(F5="Creek Chubsucker","Chu",IF(F5="Banded Killifish","Kil","Water")))))))))))))))))</f>
        <v>Bas</v>
      </c>
      <c r="F5" t="s">
        <v>44</v>
      </c>
      <c r="G5" t="s">
        <v>48</v>
      </c>
      <c r="H5" t="s">
        <v>50</v>
      </c>
      <c r="I5" t="str">
        <f>IF(F5 = "Water", "ng/L", IF(F5 = "Sediment", "ng/g", "ng/g"))</f>
        <v>ng/g</v>
      </c>
      <c r="J5">
        <v>42</v>
      </c>
      <c r="K5">
        <v>1166.6500000000001</v>
      </c>
      <c r="L5">
        <v>4.1799999999999997E-2</v>
      </c>
      <c r="M5">
        <v>4.1799999999999997E-2</v>
      </c>
      <c r="N5">
        <v>4.1799999999999997E-2</v>
      </c>
      <c r="O5">
        <v>4.1799999999999997E-2</v>
      </c>
      <c r="P5">
        <v>4.1799999999999997E-2</v>
      </c>
      <c r="Q5">
        <v>8.3599999999999994E-2</v>
      </c>
      <c r="R5">
        <v>8.3599999999999994E-2</v>
      </c>
      <c r="S5">
        <v>4.1799999999999997E-2</v>
      </c>
      <c r="T5">
        <v>8.3599999999999994E-2</v>
      </c>
      <c r="U5">
        <v>4.1799999999999997E-2</v>
      </c>
      <c r="V5">
        <v>675</v>
      </c>
      <c r="W5" s="25" t="s">
        <v>408</v>
      </c>
      <c r="X5" s="25" t="s">
        <v>408</v>
      </c>
      <c r="Y5">
        <v>14.6</v>
      </c>
      <c r="Z5" s="25" t="s">
        <v>408</v>
      </c>
      <c r="AA5" s="25" t="s">
        <v>408</v>
      </c>
      <c r="AB5" s="25" t="s">
        <v>408</v>
      </c>
      <c r="AC5" s="25" t="s">
        <v>408</v>
      </c>
      <c r="AD5" s="25" t="s">
        <v>408</v>
      </c>
    </row>
    <row r="6" spans="1:30" x14ac:dyDescent="0.2">
      <c r="A6" t="s">
        <v>82</v>
      </c>
      <c r="B6" t="s">
        <v>312</v>
      </c>
      <c r="C6" t="s">
        <v>9</v>
      </c>
      <c r="D6">
        <v>44145</v>
      </c>
      <c r="E6" t="str">
        <f>IF(F6="Largemouth Bass","Bas",IF(F6="Bluegill","Bgl",IF(F6="Prey","Pry",IF(F6="Pumpkinseed","Pum",IF(F6="Rosyside Dace","Dac",IF(F6="Swallowtail Shiner","Swa",IF(F6="Blacknose Dace","Dac",IF(F6=" Swamp Darter","Dar",IF(F6="Longnose Dace","Dac",IF(F6="Margined Madtom","Mad",IF(F6="Fallfish","Fal",IF(F6="Tessellated Darter","Dar",IF(F6="Sediment","Sed",IF(F6="Swamp Darter","Dar",IF(F6="Eastern Mud Minnow","Min",IF(F6="Creek Chubsucker","Chu",IF(F6="Banded Killifish","Kil","Water")))))))))))))))))</f>
        <v>Bas</v>
      </c>
      <c r="F6" t="s">
        <v>44</v>
      </c>
      <c r="G6" t="s">
        <v>47</v>
      </c>
      <c r="H6" t="s">
        <v>50</v>
      </c>
      <c r="I6" t="str">
        <f>IF(F6 = "Water", "ng/L", IF(F6 = "Sediment", "ng/g", "ng/g"))</f>
        <v>ng/g</v>
      </c>
      <c r="J6">
        <v>32</v>
      </c>
      <c r="K6">
        <v>483.55</v>
      </c>
      <c r="L6">
        <v>4.7500000000000001E-2</v>
      </c>
      <c r="M6">
        <v>4.7500000000000001E-2</v>
      </c>
      <c r="N6">
        <v>4.7500000000000001E-2</v>
      </c>
      <c r="O6">
        <v>9.5000000000000001E-2</v>
      </c>
      <c r="P6">
        <v>4.7500000000000001E-2</v>
      </c>
      <c r="Q6">
        <v>4.7500000000000001E-2</v>
      </c>
      <c r="R6">
        <v>1.02</v>
      </c>
      <c r="S6">
        <v>4.7500000000000001E-2</v>
      </c>
      <c r="T6">
        <v>0.54200000000000004</v>
      </c>
      <c r="U6">
        <v>9.5000000000000001E-2</v>
      </c>
      <c r="V6">
        <v>970</v>
      </c>
      <c r="W6" s="25" t="s">
        <v>408</v>
      </c>
      <c r="X6" s="25" t="s">
        <v>408</v>
      </c>
      <c r="Y6">
        <v>14.6</v>
      </c>
      <c r="Z6" s="25" t="s">
        <v>408</v>
      </c>
      <c r="AA6" s="25" t="s">
        <v>408</v>
      </c>
      <c r="AB6" s="25" t="s">
        <v>408</v>
      </c>
      <c r="AC6" s="25" t="s">
        <v>408</v>
      </c>
      <c r="AD6" s="25" t="s">
        <v>408</v>
      </c>
    </row>
    <row r="7" spans="1:30" x14ac:dyDescent="0.2">
      <c r="A7" t="s">
        <v>82</v>
      </c>
      <c r="B7" t="s">
        <v>312</v>
      </c>
      <c r="C7" t="s">
        <v>12</v>
      </c>
      <c r="D7">
        <v>44145</v>
      </c>
      <c r="E7" t="str">
        <f>IF(F7="Largemouth Bass","Bas",IF(F7="Bluegill","Bgl",IF(F7="Prey","Pry",IF(F7="Pumpkinseed","Pum",IF(F7="Rosyside Dace","Dac",IF(F7="Swallowtail Shiner","Swa",IF(F7="Blacknose Dace","Dac",IF(F7=" Swamp Darter","Dar",IF(F7="Longnose Dace","Dac",IF(F7="Margined Madtom","Mad",IF(F7="Fallfish","Fal",IF(F7="Tessellated Darter","Dar",IF(F7="Sediment","Sed",IF(F7="Swamp Darter","Dar",IF(F7="Eastern Mud Minnow","Min",IF(F7="Creek Chubsucker","Chu",IF(F7="Banded Killifish","Kil","Water")))))))))))))))))</f>
        <v>Bas</v>
      </c>
      <c r="F7" t="s">
        <v>44</v>
      </c>
      <c r="G7" t="s">
        <v>47</v>
      </c>
      <c r="H7" t="s">
        <v>50</v>
      </c>
      <c r="I7" t="str">
        <f>IF(F7 = "Water", "ng/L", IF(F7 = "Sediment", "ng/g", "ng/g"))</f>
        <v>ng/g</v>
      </c>
      <c r="J7">
        <v>28</v>
      </c>
      <c r="K7">
        <v>368.9</v>
      </c>
      <c r="L7">
        <v>4.7899999999999998E-2</v>
      </c>
      <c r="M7">
        <v>4.7899999999999998E-2</v>
      </c>
      <c r="N7">
        <v>4.7899999999999998E-2</v>
      </c>
      <c r="O7">
        <v>9.5799999999999996E-2</v>
      </c>
      <c r="P7">
        <v>4.7899999999999998E-2</v>
      </c>
      <c r="Q7">
        <v>9.5799999999999996E-2</v>
      </c>
      <c r="R7">
        <v>1.36</v>
      </c>
      <c r="S7">
        <v>4.7899999999999998E-2</v>
      </c>
      <c r="T7">
        <v>0.29699999999999999</v>
      </c>
      <c r="U7">
        <v>4.7899999999999998E-2</v>
      </c>
      <c r="V7">
        <v>751</v>
      </c>
      <c r="W7" s="25" t="s">
        <v>408</v>
      </c>
      <c r="X7" s="25" t="s">
        <v>408</v>
      </c>
      <c r="Y7">
        <v>14.6</v>
      </c>
      <c r="Z7" s="25" t="s">
        <v>408</v>
      </c>
      <c r="AA7" s="25" t="s">
        <v>408</v>
      </c>
      <c r="AB7" s="25" t="s">
        <v>408</v>
      </c>
      <c r="AC7" s="25" t="s">
        <v>408</v>
      </c>
      <c r="AD7" s="25" t="s">
        <v>408</v>
      </c>
    </row>
    <row r="8" spans="1:30" x14ac:dyDescent="0.2">
      <c r="A8" t="s">
        <v>82</v>
      </c>
      <c r="B8" t="s">
        <v>312</v>
      </c>
      <c r="C8" t="s">
        <v>13</v>
      </c>
      <c r="D8">
        <v>44145</v>
      </c>
      <c r="E8" t="str">
        <f>IF(F8="Largemouth Bass","Bas",IF(F8="Bluegill","Bgl",IF(F8="Prey","Pry",IF(F8="Pumpkinseed","Pum",IF(F8="Rosyside Dace","Dac",IF(F8="Swallowtail Shiner","Swa",IF(F8="Blacknose Dace","Dac",IF(F8=" Swamp Darter","Dar",IF(F8="Longnose Dace","Dac",IF(F8="Margined Madtom","Mad",IF(F8="Fallfish","Fal",IF(F8="Tessellated Darter","Dar",IF(F8="Sediment","Sed",IF(F8="Swamp Darter","Dar",IF(F8="Eastern Mud Minnow","Min",IF(F8="Creek Chubsucker","Chu",IF(F8="Banded Killifish","Kil","Water")))))))))))))))))</f>
        <v>Bas</v>
      </c>
      <c r="F8" t="s">
        <v>44</v>
      </c>
      <c r="G8" t="s">
        <v>48</v>
      </c>
      <c r="H8" t="s">
        <v>50</v>
      </c>
      <c r="I8" t="str">
        <f>IF(F8 = "Water", "ng/L", IF(F8 = "Sediment", "ng/g", "ng/g"))</f>
        <v>ng/g</v>
      </c>
      <c r="J8">
        <v>32</v>
      </c>
      <c r="K8">
        <v>519.54999999999995</v>
      </c>
      <c r="L8">
        <v>4.8599999999999997E-2</v>
      </c>
      <c r="M8">
        <v>4.8599999999999997E-2</v>
      </c>
      <c r="N8">
        <v>4.8599999999999997E-2</v>
      </c>
      <c r="O8">
        <v>4.8599999999999997E-2</v>
      </c>
      <c r="P8">
        <v>4.8599999999999997E-2</v>
      </c>
      <c r="Q8">
        <v>9.7100000000000006E-2</v>
      </c>
      <c r="R8">
        <v>0.35599999999999998</v>
      </c>
      <c r="S8">
        <v>4.8599999999999997E-2</v>
      </c>
      <c r="T8">
        <v>9.7100000000000006E-2</v>
      </c>
      <c r="U8">
        <v>9.7100000000000006E-2</v>
      </c>
      <c r="V8">
        <v>479</v>
      </c>
      <c r="W8" s="25" t="s">
        <v>408</v>
      </c>
      <c r="X8" s="25" t="s">
        <v>408</v>
      </c>
      <c r="Y8">
        <v>14.6</v>
      </c>
      <c r="Z8" s="25" t="s">
        <v>408</v>
      </c>
      <c r="AA8" s="25" t="s">
        <v>408</v>
      </c>
      <c r="AB8" s="25" t="s">
        <v>408</v>
      </c>
      <c r="AC8" s="25" t="s">
        <v>408</v>
      </c>
      <c r="AD8" s="25" t="s">
        <v>408</v>
      </c>
    </row>
    <row r="9" spans="1:30" x14ac:dyDescent="0.2">
      <c r="A9" t="s">
        <v>82</v>
      </c>
      <c r="B9" t="s">
        <v>312</v>
      </c>
      <c r="C9" t="s">
        <v>14</v>
      </c>
      <c r="D9">
        <v>44145</v>
      </c>
      <c r="E9" t="str">
        <f>IF(F9="Largemouth Bass","Bas",IF(F9="Bluegill","Bgl",IF(F9="Prey","Pry",IF(F9="Pumpkinseed","Pum",IF(F9="Rosyside Dace","Dac",IF(F9="Swallowtail Shiner","Swa",IF(F9="Blacknose Dace","Dac",IF(F9=" Swamp Darter","Dar",IF(F9="Longnose Dace","Dac",IF(F9="Margined Madtom","Mad",IF(F9="Fallfish","Fal",IF(F9="Tessellated Darter","Dar",IF(F9="Sediment","Sed",IF(F9="Swamp Darter","Dar",IF(F9="Eastern Mud Minnow","Min",IF(F9="Creek Chubsucker","Chu",IF(F9="Banded Killifish","Kil","Water")))))))))))))))))</f>
        <v>Bas</v>
      </c>
      <c r="F9" t="s">
        <v>44</v>
      </c>
      <c r="G9" t="s">
        <v>47</v>
      </c>
      <c r="H9" t="s">
        <v>50</v>
      </c>
      <c r="I9" t="str">
        <f>IF(F9 = "Water", "ng/L", IF(F9 = "Sediment", "ng/g", "ng/g"))</f>
        <v>ng/g</v>
      </c>
      <c r="J9">
        <v>31</v>
      </c>
      <c r="K9">
        <v>526.20000000000005</v>
      </c>
      <c r="L9">
        <v>4.8399999999999999E-2</v>
      </c>
      <c r="M9">
        <v>4.8399999999999999E-2</v>
      </c>
      <c r="N9">
        <v>4.8399999999999999E-2</v>
      </c>
      <c r="O9">
        <v>4.8399999999999999E-2</v>
      </c>
      <c r="P9">
        <v>4.8399999999999999E-2</v>
      </c>
      <c r="Q9">
        <v>9.69E-2</v>
      </c>
      <c r="R9">
        <v>0.71499999999999997</v>
      </c>
      <c r="S9">
        <v>4.8399999999999999E-2</v>
      </c>
      <c r="T9">
        <v>0.251</v>
      </c>
      <c r="U9">
        <v>4.8399999999999999E-2</v>
      </c>
      <c r="V9">
        <v>416</v>
      </c>
      <c r="W9" s="25" t="s">
        <v>408</v>
      </c>
      <c r="X9" s="25" t="s">
        <v>408</v>
      </c>
      <c r="Y9">
        <v>14.6</v>
      </c>
      <c r="Z9" s="25" t="s">
        <v>408</v>
      </c>
      <c r="AA9" s="25" t="s">
        <v>408</v>
      </c>
      <c r="AB9" s="25" t="s">
        <v>408</v>
      </c>
      <c r="AC9" s="25" t="s">
        <v>408</v>
      </c>
      <c r="AD9" s="25" t="s">
        <v>408</v>
      </c>
    </row>
    <row r="10" spans="1:30" x14ac:dyDescent="0.2">
      <c r="A10" t="s">
        <v>82</v>
      </c>
      <c r="B10" t="s">
        <v>312</v>
      </c>
      <c r="C10" t="s">
        <v>2</v>
      </c>
      <c r="D10">
        <v>44145</v>
      </c>
      <c r="E10" t="str">
        <f>IF(F10="Largemouth Bass","Bas",IF(F10="Bluegill","Bgl",IF(F10="Prey","Pry",IF(F10="Pumpkinseed","Pum",IF(F10="Rosyside Dace","Dac",IF(F10="Swallowtail Shiner","Swa",IF(F10="Blacknose Dace","Dac",IF(F10=" Swamp Darter","Dar",IF(F10="Longnose Dace","Dac",IF(F10="Margined Madtom","Mad",IF(F10="Fallfish","Fal",IF(F10="Tessellated Darter","Dar",IF(F10="Sediment","Sed",IF(F10="Swamp Darter","Dar",IF(F10="Eastern Mud Minnow","Min",IF(F10="Creek Chubsucker","Chu",IF(F10="Banded Killifish","Kil","Water")))))))))))))))))</f>
        <v>Bgl</v>
      </c>
      <c r="F10" t="s">
        <v>45</v>
      </c>
      <c r="G10" t="s">
        <v>47</v>
      </c>
      <c r="H10" t="s">
        <v>50</v>
      </c>
      <c r="I10" t="str">
        <f>IF(F10 = "Water", "ng/L", IF(F10 = "Sediment", "ng/g", "ng/g"))</f>
        <v>ng/g</v>
      </c>
      <c r="J10">
        <v>17</v>
      </c>
      <c r="K10">
        <v>223</v>
      </c>
      <c r="L10">
        <v>0.93400000000000005</v>
      </c>
      <c r="M10">
        <v>3.1300000000000001E-2</v>
      </c>
      <c r="N10">
        <v>3.1300000000000001E-2</v>
      </c>
      <c r="O10">
        <v>1.77</v>
      </c>
      <c r="P10">
        <v>0.51704752499999995</v>
      </c>
      <c r="Q10">
        <v>2.31</v>
      </c>
      <c r="R10">
        <v>35.9</v>
      </c>
      <c r="S10">
        <v>6.26</v>
      </c>
      <c r="T10">
        <v>3.21</v>
      </c>
      <c r="U10">
        <v>3.48</v>
      </c>
      <c r="V10">
        <v>4680</v>
      </c>
      <c r="W10" s="25" t="s">
        <v>408</v>
      </c>
      <c r="X10" s="25" t="s">
        <v>408</v>
      </c>
      <c r="Y10">
        <v>14.6</v>
      </c>
      <c r="Z10" s="25" t="s">
        <v>408</v>
      </c>
      <c r="AA10" s="25" t="s">
        <v>408</v>
      </c>
      <c r="AB10" s="25" t="s">
        <v>408</v>
      </c>
      <c r="AC10" s="25" t="s">
        <v>408</v>
      </c>
      <c r="AD10" s="25" t="s">
        <v>408</v>
      </c>
    </row>
    <row r="11" spans="1:30" x14ac:dyDescent="0.2">
      <c r="A11" t="s">
        <v>82</v>
      </c>
      <c r="B11" t="s">
        <v>312</v>
      </c>
      <c r="C11" t="s">
        <v>4</v>
      </c>
      <c r="D11">
        <v>44145</v>
      </c>
      <c r="E11" t="str">
        <f>IF(F11="Largemouth Bass","Bas",IF(F11="Bluegill","Bgl",IF(F11="Prey","Pry",IF(F11="Pumpkinseed","Pum",IF(F11="Rosyside Dace","Dac",IF(F11="Swallowtail Shiner","Swa",IF(F11="Blacknose Dace","Dac",IF(F11=" Swamp Darter","Dar",IF(F11="Longnose Dace","Dac",IF(F11="Margined Madtom","Mad",IF(F11="Fallfish","Fal",IF(F11="Tessellated Darter","Dar",IF(F11="Sediment","Sed",IF(F11="Swamp Darter","Dar",IF(F11="Eastern Mud Minnow","Min",IF(F11="Creek Chubsucker","Chu",IF(F11="Banded Killifish","Kil","Water")))))))))))))))))</f>
        <v>Bgl</v>
      </c>
      <c r="F11" t="s">
        <v>45</v>
      </c>
      <c r="G11" t="s">
        <v>47</v>
      </c>
      <c r="H11" t="s">
        <v>50</v>
      </c>
      <c r="I11" t="str">
        <f>IF(F11 = "Water", "ng/L", IF(F11 = "Sediment", "ng/g", "ng/g"))</f>
        <v>ng/g</v>
      </c>
      <c r="J11">
        <v>14</v>
      </c>
      <c r="K11">
        <v>130</v>
      </c>
      <c r="L11">
        <v>3.2349999999999997E-2</v>
      </c>
      <c r="M11">
        <v>3.2349999999999997E-2</v>
      </c>
      <c r="N11">
        <v>3.2349999999999997E-2</v>
      </c>
      <c r="O11">
        <v>3.2349999999999997E-2</v>
      </c>
      <c r="P11">
        <v>3.2349999999999997E-2</v>
      </c>
      <c r="Q11">
        <v>3.2349999999999997E-2</v>
      </c>
      <c r="R11">
        <v>2.23</v>
      </c>
      <c r="S11">
        <v>3.2349999999999997E-2</v>
      </c>
      <c r="T11">
        <v>3.2349999999999997E-2</v>
      </c>
      <c r="U11">
        <v>3.2349999999999997E-2</v>
      </c>
      <c r="V11">
        <v>428</v>
      </c>
      <c r="W11" s="25" t="s">
        <v>408</v>
      </c>
      <c r="X11" s="25" t="s">
        <v>408</v>
      </c>
      <c r="Y11">
        <v>14.6</v>
      </c>
      <c r="Z11" s="25" t="s">
        <v>408</v>
      </c>
      <c r="AA11" s="25" t="s">
        <v>408</v>
      </c>
      <c r="AB11" s="25" t="s">
        <v>408</v>
      </c>
      <c r="AC11" s="25" t="s">
        <v>408</v>
      </c>
      <c r="AD11" s="25" t="s">
        <v>408</v>
      </c>
    </row>
    <row r="12" spans="1:30" x14ac:dyDescent="0.2">
      <c r="A12" t="s">
        <v>82</v>
      </c>
      <c r="B12" t="s">
        <v>312</v>
      </c>
      <c r="C12" t="s">
        <v>5</v>
      </c>
      <c r="D12">
        <v>44145</v>
      </c>
      <c r="E12" t="str">
        <f>IF(F12="Largemouth Bass","Bas",IF(F12="Bluegill","Bgl",IF(F12="Prey","Pry",IF(F12="Pumpkinseed","Pum",IF(F12="Rosyside Dace","Dac",IF(F12="Swallowtail Shiner","Swa",IF(F12="Blacknose Dace","Dac",IF(F12=" Swamp Darter","Dar",IF(F12="Longnose Dace","Dac",IF(F12="Margined Madtom","Mad",IF(F12="Fallfish","Fal",IF(F12="Tessellated Darter","Dar",IF(F12="Sediment","Sed",IF(F12="Swamp Darter","Dar",IF(F12="Eastern Mud Minnow","Min",IF(F12="Creek Chubsucker","Chu",IF(F12="Banded Killifish","Kil","Water")))))))))))))))))</f>
        <v>Bgl</v>
      </c>
      <c r="F12" t="s">
        <v>45</v>
      </c>
      <c r="G12" t="s">
        <v>48</v>
      </c>
      <c r="H12" t="s">
        <v>50</v>
      </c>
      <c r="I12" t="str">
        <f>IF(F12 = "Water", "ng/L", IF(F12 = "Sediment", "ng/g", "ng/g"))</f>
        <v>ng/g</v>
      </c>
      <c r="J12">
        <v>14</v>
      </c>
      <c r="K12">
        <v>121</v>
      </c>
      <c r="L12">
        <v>3.15E-2</v>
      </c>
      <c r="M12">
        <v>3.15E-2</v>
      </c>
      <c r="N12">
        <v>3.15E-2</v>
      </c>
      <c r="O12">
        <v>3.15E-2</v>
      </c>
      <c r="P12">
        <v>3.15E-2</v>
      </c>
      <c r="Q12">
        <v>3.15E-2</v>
      </c>
      <c r="R12">
        <v>1.08</v>
      </c>
      <c r="S12">
        <v>3.15E-2</v>
      </c>
      <c r="T12">
        <v>3.15E-2</v>
      </c>
      <c r="U12">
        <v>3.15E-2</v>
      </c>
      <c r="V12">
        <v>358</v>
      </c>
      <c r="W12" s="25" t="s">
        <v>408</v>
      </c>
      <c r="X12" s="25" t="s">
        <v>408</v>
      </c>
      <c r="Y12">
        <v>14.6</v>
      </c>
      <c r="Z12" s="25" t="s">
        <v>408</v>
      </c>
      <c r="AA12" s="25" t="s">
        <v>408</v>
      </c>
      <c r="AB12" s="25" t="s">
        <v>408</v>
      </c>
      <c r="AC12" s="25" t="s">
        <v>408</v>
      </c>
      <c r="AD12" s="25" t="s">
        <v>408</v>
      </c>
    </row>
    <row r="13" spans="1:30" x14ac:dyDescent="0.2">
      <c r="A13" t="s">
        <v>82</v>
      </c>
      <c r="B13" t="s">
        <v>312</v>
      </c>
      <c r="C13" t="s">
        <v>6</v>
      </c>
      <c r="D13">
        <v>44145</v>
      </c>
      <c r="E13" t="str">
        <f>IF(F13="Largemouth Bass","Bas",IF(F13="Bluegill","Bgl",IF(F13="Prey","Pry",IF(F13="Pumpkinseed","Pum",IF(F13="Rosyside Dace","Dac",IF(F13="Swallowtail Shiner","Swa",IF(F13="Blacknose Dace","Dac",IF(F13=" Swamp Darter","Dar",IF(F13="Longnose Dace","Dac",IF(F13="Margined Madtom","Mad",IF(F13="Fallfish","Fal",IF(F13="Tessellated Darter","Dar",IF(F13="Sediment","Sed",IF(F13="Swamp Darter","Dar",IF(F13="Eastern Mud Minnow","Min",IF(F13="Creek Chubsucker","Chu",IF(F13="Banded Killifish","Kil","Water")))))))))))))))))</f>
        <v>Bgl</v>
      </c>
      <c r="F13" t="s">
        <v>45</v>
      </c>
      <c r="G13" t="s">
        <v>48</v>
      </c>
      <c r="H13" t="s">
        <v>50</v>
      </c>
      <c r="I13" t="str">
        <f>IF(F13 = "Water", "ng/L", IF(F13 = "Sediment", "ng/g", "ng/g"))</f>
        <v>ng/g</v>
      </c>
      <c r="J13">
        <v>14</v>
      </c>
      <c r="K13">
        <v>89</v>
      </c>
      <c r="L13">
        <v>3.2550000000000003E-2</v>
      </c>
      <c r="M13">
        <v>3.2550000000000003E-2</v>
      </c>
      <c r="N13">
        <v>3.2550000000000003E-2</v>
      </c>
      <c r="O13">
        <v>3.2550000000000003E-2</v>
      </c>
      <c r="P13">
        <v>3.2550000000000003E-2</v>
      </c>
      <c r="Q13">
        <v>3.2550000000000003E-2</v>
      </c>
      <c r="R13">
        <v>0.99199999999999999</v>
      </c>
      <c r="S13">
        <v>3.2550000000000003E-2</v>
      </c>
      <c r="T13">
        <v>3.2550000000000003E-2</v>
      </c>
      <c r="U13">
        <v>3.2550000000000003E-2</v>
      </c>
      <c r="V13">
        <v>331</v>
      </c>
      <c r="W13" s="25" t="s">
        <v>408</v>
      </c>
      <c r="X13" s="25" t="s">
        <v>408</v>
      </c>
      <c r="Y13">
        <v>14.6</v>
      </c>
      <c r="Z13" s="25" t="s">
        <v>408</v>
      </c>
      <c r="AA13" s="25" t="s">
        <v>408</v>
      </c>
      <c r="AB13" s="25" t="s">
        <v>408</v>
      </c>
      <c r="AC13" s="25" t="s">
        <v>408</v>
      </c>
      <c r="AD13" s="25" t="s">
        <v>408</v>
      </c>
    </row>
    <row r="14" spans="1:30" x14ac:dyDescent="0.2">
      <c r="A14" t="s">
        <v>82</v>
      </c>
      <c r="B14" t="s">
        <v>312</v>
      </c>
      <c r="C14" t="s">
        <v>10</v>
      </c>
      <c r="D14">
        <v>44145</v>
      </c>
      <c r="E14" t="str">
        <f>IF(F14="Largemouth Bass","Bas",IF(F14="Bluegill","Bgl",IF(F14="Prey","Pry",IF(F14="Pumpkinseed","Pum",IF(F14="Rosyside Dace","Dac",IF(F14="Swallowtail Shiner","Swa",IF(F14="Blacknose Dace","Dac",IF(F14=" Swamp Darter","Dar",IF(F14="Longnose Dace","Dac",IF(F14="Margined Madtom","Mad",IF(F14="Fallfish","Fal",IF(F14="Tessellated Darter","Dar",IF(F14="Sediment","Sed",IF(F14="Swamp Darter","Dar",IF(F14="Eastern Mud Minnow","Min",IF(F14="Creek Chubsucker","Chu",IF(F14="Banded Killifish","Kil","Water")))))))))))))))))</f>
        <v>Bgl</v>
      </c>
      <c r="F14" t="s">
        <v>45</v>
      </c>
      <c r="G14" t="s">
        <v>48</v>
      </c>
      <c r="H14" t="s">
        <v>50</v>
      </c>
      <c r="I14" t="str">
        <f>IF(F14 = "Water", "ng/L", IF(F14 = "Sediment", "ng/g", "ng/g"))</f>
        <v>ng/g</v>
      </c>
      <c r="J14">
        <v>20</v>
      </c>
      <c r="K14">
        <v>152.05000000000001</v>
      </c>
      <c r="L14">
        <v>4.58E-2</v>
      </c>
      <c r="M14">
        <v>9.1700000000000004E-2</v>
      </c>
      <c r="N14">
        <v>4.58E-2</v>
      </c>
      <c r="O14">
        <v>9.1700000000000004E-2</v>
      </c>
      <c r="P14">
        <v>4.58E-2</v>
      </c>
      <c r="Q14">
        <v>9.1700000000000004E-2</v>
      </c>
      <c r="R14">
        <v>1.39</v>
      </c>
      <c r="S14">
        <v>4.58E-2</v>
      </c>
      <c r="T14">
        <v>9.1700000000000004E-2</v>
      </c>
      <c r="U14">
        <v>9.1700000000000004E-2</v>
      </c>
      <c r="V14">
        <v>381</v>
      </c>
      <c r="W14" s="25" t="s">
        <v>408</v>
      </c>
      <c r="X14" s="25" t="s">
        <v>408</v>
      </c>
      <c r="Y14">
        <v>14.6</v>
      </c>
      <c r="Z14" s="25" t="s">
        <v>408</v>
      </c>
      <c r="AA14" s="25" t="s">
        <v>408</v>
      </c>
      <c r="AB14" s="25" t="s">
        <v>408</v>
      </c>
      <c r="AC14" s="25" t="s">
        <v>408</v>
      </c>
      <c r="AD14" s="25" t="s">
        <v>408</v>
      </c>
    </row>
    <row r="15" spans="1:30" x14ac:dyDescent="0.2">
      <c r="A15" t="s">
        <v>82</v>
      </c>
      <c r="B15" t="s">
        <v>312</v>
      </c>
      <c r="C15" t="s">
        <v>11</v>
      </c>
      <c r="D15">
        <v>44145</v>
      </c>
      <c r="E15" t="str">
        <f>IF(F15="Largemouth Bass","Bas",IF(F15="Bluegill","Bgl",IF(F15="Prey","Pry",IF(F15="Pumpkinseed","Pum",IF(F15="Rosyside Dace","Dac",IF(F15="Swallowtail Shiner","Swa",IF(F15="Blacknose Dace","Dac",IF(F15=" Swamp Darter","Dar",IF(F15="Longnose Dace","Dac",IF(F15="Margined Madtom","Mad",IF(F15="Fallfish","Fal",IF(F15="Tessellated Darter","Dar",IF(F15="Sediment","Sed",IF(F15="Swamp Darter","Dar",IF(F15="Eastern Mud Minnow","Min",IF(F15="Creek Chubsucker","Chu",IF(F15="Banded Killifish","Kil","Water")))))))))))))))))</f>
        <v>Bgl</v>
      </c>
      <c r="F15" t="s">
        <v>45</v>
      </c>
      <c r="G15" t="s">
        <v>47</v>
      </c>
      <c r="H15" t="s">
        <v>50</v>
      </c>
      <c r="I15" t="str">
        <f>IF(F15 = "Water", "ng/L", IF(F15 = "Sediment", "ng/g", "ng/g"))</f>
        <v>ng/g</v>
      </c>
      <c r="J15">
        <v>18</v>
      </c>
      <c r="K15">
        <v>132.6</v>
      </c>
      <c r="L15">
        <v>4.7600000000000003E-2</v>
      </c>
      <c r="M15">
        <v>4.7600000000000003E-2</v>
      </c>
      <c r="N15">
        <v>4.7600000000000003E-2</v>
      </c>
      <c r="O15">
        <v>4.7600000000000003E-2</v>
      </c>
      <c r="P15">
        <v>4.7600000000000003E-2</v>
      </c>
      <c r="Q15">
        <v>9.5200000000000007E-2</v>
      </c>
      <c r="R15">
        <v>1.74</v>
      </c>
      <c r="S15">
        <v>9.5200000000000007E-2</v>
      </c>
      <c r="T15">
        <v>0.40300000000000002</v>
      </c>
      <c r="U15">
        <v>9.5200000000000007E-2</v>
      </c>
      <c r="V15">
        <v>584</v>
      </c>
      <c r="W15" s="25" t="s">
        <v>408</v>
      </c>
      <c r="X15" s="25" t="s">
        <v>408</v>
      </c>
      <c r="Y15">
        <v>14.6</v>
      </c>
      <c r="Z15" s="25" t="s">
        <v>408</v>
      </c>
      <c r="AA15" s="25" t="s">
        <v>408</v>
      </c>
      <c r="AB15" s="25" t="s">
        <v>408</v>
      </c>
      <c r="AC15" s="25" t="s">
        <v>408</v>
      </c>
      <c r="AD15" s="25" t="s">
        <v>408</v>
      </c>
    </row>
    <row r="16" spans="1:30" x14ac:dyDescent="0.2">
      <c r="A16" t="s">
        <v>82</v>
      </c>
      <c r="B16" t="s">
        <v>312</v>
      </c>
      <c r="C16" t="s">
        <v>15</v>
      </c>
      <c r="D16">
        <v>44145</v>
      </c>
      <c r="E16" t="str">
        <f>IF(F16="Largemouth Bass","Bas",IF(F16="Bluegill","Bgl",IF(F16="Prey","Pry",IF(F16="Pumpkinseed","Pum",IF(F16="Rosyside Dace","Dac",IF(F16="Swallowtail Shiner","Swa",IF(F16="Blacknose Dace","Dac",IF(F16=" Swamp Darter","Dar",IF(F16="Longnose Dace","Dac",IF(F16="Margined Madtom","Mad",IF(F16="Fallfish","Fal",IF(F16="Tessellated Darter","Dar",IF(F16="Sediment","Sed",IF(F16="Swamp Darter","Dar",IF(F16="Eastern Mud Minnow","Min",IF(F16="Creek Chubsucker","Chu",IF(F16="Banded Killifish","Kil","Water")))))))))))))))))</f>
        <v>Bgl</v>
      </c>
      <c r="F16" t="s">
        <v>45</v>
      </c>
      <c r="G16" t="s">
        <v>48</v>
      </c>
      <c r="H16" t="s">
        <v>50</v>
      </c>
      <c r="I16" t="str">
        <f>IF(F16 = "Water", "ng/L", IF(F16 = "Sediment", "ng/g", "ng/g"))</f>
        <v>ng/g</v>
      </c>
      <c r="J16">
        <v>16</v>
      </c>
      <c r="K16">
        <v>80.75</v>
      </c>
      <c r="L16">
        <v>4.2599999999999999E-2</v>
      </c>
      <c r="M16">
        <v>4.2599999999999999E-2</v>
      </c>
      <c r="N16">
        <v>4.2599999999999999E-2</v>
      </c>
      <c r="O16">
        <v>4.2599999999999999E-2</v>
      </c>
      <c r="P16">
        <v>4.2599999999999999E-2</v>
      </c>
      <c r="Q16">
        <v>8.5199999999999998E-2</v>
      </c>
      <c r="R16">
        <v>1.01</v>
      </c>
      <c r="S16">
        <v>4.2599999999999999E-2</v>
      </c>
      <c r="T16">
        <v>8.5199999999999998E-2</v>
      </c>
      <c r="U16">
        <v>8.5199999999999998E-2</v>
      </c>
      <c r="V16">
        <v>311</v>
      </c>
      <c r="W16" s="25" t="s">
        <v>408</v>
      </c>
      <c r="X16" s="25" t="s">
        <v>408</v>
      </c>
      <c r="Y16">
        <v>14.6</v>
      </c>
      <c r="Z16" s="25" t="s">
        <v>408</v>
      </c>
      <c r="AA16" s="25" t="s">
        <v>408</v>
      </c>
      <c r="AB16" s="25" t="s">
        <v>408</v>
      </c>
      <c r="AC16" s="25" t="s">
        <v>408</v>
      </c>
      <c r="AD16" s="25" t="s">
        <v>408</v>
      </c>
    </row>
    <row r="17" spans="1:30" x14ac:dyDescent="0.2">
      <c r="A17" t="s">
        <v>82</v>
      </c>
      <c r="B17" t="s">
        <v>312</v>
      </c>
      <c r="C17" t="s">
        <v>16</v>
      </c>
      <c r="D17">
        <v>44145</v>
      </c>
      <c r="E17" t="str">
        <f>IF(F17="Largemouth Bass","Bas",IF(F17="Bluegill","Bgl",IF(F17="Prey","Pry",IF(F17="Pumpkinseed","Pum",IF(F17="Rosyside Dace","Dac",IF(F17="Swallowtail Shiner","Swa",IF(F17="Blacknose Dace","Dac",IF(F17=" Swamp Darter","Dar",IF(F17="Longnose Dace","Dac",IF(F17="Margined Madtom","Mad",IF(F17="Fallfish","Fal",IF(F17="Tessellated Darter","Dar",IF(F17="Sediment","Sed",IF(F17="Swamp Darter","Dar",IF(F17="Eastern Mud Minnow","Min",IF(F17="Creek Chubsucker","Chu",IF(F17="Banded Killifish","Kil","Water")))))))))))))))))</f>
        <v>Bgl</v>
      </c>
      <c r="F17" t="s">
        <v>45</v>
      </c>
      <c r="G17" t="s">
        <v>48</v>
      </c>
      <c r="H17" t="s">
        <v>50</v>
      </c>
      <c r="I17" t="str">
        <f>IF(F17 = "Water", "ng/L", IF(F17 = "Sediment", "ng/g", "ng/g"))</f>
        <v>ng/g</v>
      </c>
      <c r="J17">
        <v>18</v>
      </c>
      <c r="K17">
        <v>133.25</v>
      </c>
      <c r="L17">
        <v>4.3400000000000001E-2</v>
      </c>
      <c r="M17">
        <v>4.3400000000000001E-2</v>
      </c>
      <c r="N17">
        <v>4.3400000000000001E-2</v>
      </c>
      <c r="O17">
        <v>8.6900000000000005E-2</v>
      </c>
      <c r="P17">
        <v>4.3400000000000001E-2</v>
      </c>
      <c r="Q17">
        <v>8.6900000000000005E-2</v>
      </c>
      <c r="R17">
        <v>0.41399999999999998</v>
      </c>
      <c r="S17">
        <v>4.3400000000000001E-2</v>
      </c>
      <c r="T17">
        <v>8.6900000000000005E-2</v>
      </c>
      <c r="U17">
        <v>8.6900000000000005E-2</v>
      </c>
      <c r="V17">
        <v>167</v>
      </c>
      <c r="W17" s="25" t="s">
        <v>408</v>
      </c>
      <c r="X17" s="25" t="s">
        <v>408</v>
      </c>
      <c r="Y17">
        <v>14.6</v>
      </c>
      <c r="Z17" s="25" t="s">
        <v>408</v>
      </c>
      <c r="AA17" s="25" t="s">
        <v>408</v>
      </c>
      <c r="AB17" s="25" t="s">
        <v>408</v>
      </c>
      <c r="AC17" s="25" t="s">
        <v>408</v>
      </c>
      <c r="AD17" s="25" t="s">
        <v>408</v>
      </c>
    </row>
    <row r="18" spans="1:30" x14ac:dyDescent="0.2">
      <c r="A18" t="s">
        <v>82</v>
      </c>
      <c r="B18" t="s">
        <v>312</v>
      </c>
      <c r="C18" t="s">
        <v>17</v>
      </c>
      <c r="D18">
        <v>44145</v>
      </c>
      <c r="E18" t="str">
        <f>IF(F18="Largemouth Bass","Bas",IF(F18="Bluegill","Bgl",IF(F18="Prey","Pry",IF(F18="Pumpkinseed","Pum",IF(F18="Rosyside Dace","Dac",IF(F18="Swallowtail Shiner","Swa",IF(F18="Blacknose Dace","Dac",IF(F18=" Swamp Darter","Dar",IF(F18="Longnose Dace","Dac",IF(F18="Margined Madtom","Mad",IF(F18="Fallfish","Fal",IF(F18="Tessellated Darter","Dar",IF(F18="Sediment","Sed",IF(F18="Swamp Darter","Dar",IF(F18="Eastern Mud Minnow","Min",IF(F18="Creek Chubsucker","Chu",IF(F18="Banded Killifish","Kil","Water")))))))))))))))))</f>
        <v>Bgl</v>
      </c>
      <c r="F18" t="s">
        <v>45</v>
      </c>
      <c r="G18" t="s">
        <v>48</v>
      </c>
      <c r="H18" t="s">
        <v>50</v>
      </c>
      <c r="I18" t="str">
        <f>IF(F18 = "Water", "ng/L", IF(F18 = "Sediment", "ng/g", "ng/g"))</f>
        <v>ng/g</v>
      </c>
      <c r="J18">
        <v>20</v>
      </c>
      <c r="K18">
        <v>172.65</v>
      </c>
      <c r="L18">
        <v>4.6899999999999997E-2</v>
      </c>
      <c r="M18">
        <v>9.3899999999999997E-2</v>
      </c>
      <c r="N18">
        <v>4.6899999999999997E-2</v>
      </c>
      <c r="O18">
        <v>4.6899999999999997E-2</v>
      </c>
      <c r="P18">
        <v>4.6899999999999997E-2</v>
      </c>
      <c r="Q18">
        <v>0.35899999999999999</v>
      </c>
      <c r="R18">
        <v>1.05</v>
      </c>
      <c r="S18">
        <v>9.3899999999999997E-2</v>
      </c>
      <c r="T18">
        <v>0.24399999999999999</v>
      </c>
      <c r="U18">
        <v>9.3899999999999997E-2</v>
      </c>
      <c r="V18">
        <v>364</v>
      </c>
      <c r="W18" s="25" t="s">
        <v>408</v>
      </c>
      <c r="X18" s="25" t="s">
        <v>408</v>
      </c>
      <c r="Y18">
        <v>14.6</v>
      </c>
      <c r="Z18" s="25" t="s">
        <v>408</v>
      </c>
      <c r="AA18" s="25" t="s">
        <v>408</v>
      </c>
      <c r="AB18" s="25" t="s">
        <v>408</v>
      </c>
      <c r="AC18" s="25" t="s">
        <v>408</v>
      </c>
      <c r="AD18" s="25" t="s">
        <v>408</v>
      </c>
    </row>
    <row r="19" spans="1:30" x14ac:dyDescent="0.2">
      <c r="A19" t="s">
        <v>82</v>
      </c>
      <c r="B19" t="s">
        <v>312</v>
      </c>
      <c r="C19" t="s">
        <v>18</v>
      </c>
      <c r="D19">
        <v>44145</v>
      </c>
      <c r="E19" t="str">
        <f>IF(F19="Largemouth Bass","Bas",IF(F19="Bluegill","Bgl",IF(F19="Prey","Pry",IF(F19="Pumpkinseed","Pum",IF(F19="Rosyside Dace","Dac",IF(F19="Swallowtail Shiner","Swa",IF(F19="Blacknose Dace","Dac",IF(F19=" Swamp Darter","Dar",IF(F19="Longnose Dace","Dac",IF(F19="Margined Madtom","Mad",IF(F19="Fallfish","Fal",IF(F19="Tessellated Darter","Dar",IF(F19="Sediment","Sed",IF(F19="Swamp Darter","Dar",IF(F19="Eastern Mud Minnow","Min",IF(F19="Creek Chubsucker","Chu",IF(F19="Banded Killifish","Kil","Water")))))))))))))))))</f>
        <v>Bgl</v>
      </c>
      <c r="F19" t="s">
        <v>45</v>
      </c>
      <c r="G19" t="s">
        <v>48</v>
      </c>
      <c r="H19" t="s">
        <v>50</v>
      </c>
      <c r="I19" t="str">
        <f>IF(F19 = "Water", "ng/L", IF(F19 = "Sediment", "ng/g", "ng/g"))</f>
        <v>ng/g</v>
      </c>
      <c r="J19">
        <v>17</v>
      </c>
      <c r="K19">
        <v>137.6</v>
      </c>
      <c r="L19">
        <v>4.3400000000000001E-2</v>
      </c>
      <c r="M19">
        <v>4.3400000000000001E-2</v>
      </c>
      <c r="N19">
        <v>4.3400000000000001E-2</v>
      </c>
      <c r="O19">
        <v>4.3400000000000001E-2</v>
      </c>
      <c r="P19">
        <v>4.3400000000000001E-2</v>
      </c>
      <c r="Q19">
        <v>4.3400000000000001E-2</v>
      </c>
      <c r="R19">
        <v>1.93</v>
      </c>
      <c r="S19">
        <v>8.7599999999999997E-2</v>
      </c>
      <c r="T19">
        <v>0.53900000000000003</v>
      </c>
      <c r="U19">
        <v>4.3400000000000001E-2</v>
      </c>
      <c r="V19">
        <v>511</v>
      </c>
      <c r="W19" s="25" t="s">
        <v>408</v>
      </c>
      <c r="X19" s="25" t="s">
        <v>408</v>
      </c>
      <c r="Y19">
        <v>14.6</v>
      </c>
      <c r="Z19" s="25" t="s">
        <v>408</v>
      </c>
      <c r="AA19" s="25" t="s">
        <v>408</v>
      </c>
      <c r="AB19" s="25" t="s">
        <v>408</v>
      </c>
      <c r="AC19" s="25" t="s">
        <v>408</v>
      </c>
      <c r="AD19" s="25" t="s">
        <v>408</v>
      </c>
    </row>
    <row r="20" spans="1:30" x14ac:dyDescent="0.2">
      <c r="A20" t="s">
        <v>82</v>
      </c>
      <c r="B20" t="s">
        <v>312</v>
      </c>
      <c r="C20" t="s">
        <v>19</v>
      </c>
      <c r="D20">
        <v>44145</v>
      </c>
      <c r="E20" t="str">
        <f>IF(F20="Largemouth Bass","Bas",IF(F20="Bluegill","Bgl",IF(F20="Prey","Pry",IF(F20="Pumpkinseed","Pum",IF(F20="Rosyside Dace","Dac",IF(F20="Swallowtail Shiner","Swa",IF(F20="Blacknose Dace","Dac",IF(F20=" Swamp Darter","Dar",IF(F20="Longnose Dace","Dac",IF(F20="Margined Madtom","Mad",IF(F20="Fallfish","Fal",IF(F20="Tessellated Darter","Dar",IF(F20="Sediment","Sed",IF(F20="Swamp Darter","Dar",IF(F20="Eastern Mud Minnow","Min",IF(F20="Creek Chubsucker","Chu",IF(F20="Banded Killifish","Kil","Water")))))))))))))))))</f>
        <v>Bgl</v>
      </c>
      <c r="F20" t="s">
        <v>45</v>
      </c>
      <c r="G20" t="s">
        <v>48</v>
      </c>
      <c r="H20" t="s">
        <v>50</v>
      </c>
      <c r="I20" t="str">
        <f>IF(F20 = "Water", "ng/L", IF(F20 = "Sediment", "ng/g", "ng/g"))</f>
        <v>ng/g</v>
      </c>
      <c r="J20">
        <v>17</v>
      </c>
      <c r="K20">
        <v>112.15</v>
      </c>
      <c r="L20">
        <v>4.4999999999999998E-2</v>
      </c>
      <c r="M20">
        <v>4.4999999999999998E-2</v>
      </c>
      <c r="N20">
        <v>4.4999999999999998E-2</v>
      </c>
      <c r="O20">
        <v>4.4999999999999998E-2</v>
      </c>
      <c r="P20">
        <v>4.4999999999999998E-2</v>
      </c>
      <c r="Q20">
        <v>0.09</v>
      </c>
      <c r="R20">
        <v>2.69</v>
      </c>
      <c r="S20">
        <v>0.09</v>
      </c>
      <c r="T20">
        <v>0.47499999999999998</v>
      </c>
      <c r="U20">
        <v>4.4999999999999998E-2</v>
      </c>
      <c r="V20">
        <v>335</v>
      </c>
      <c r="W20" s="25" t="s">
        <v>408</v>
      </c>
      <c r="X20" s="25" t="s">
        <v>408</v>
      </c>
      <c r="Y20">
        <v>14.6</v>
      </c>
      <c r="Z20" s="25" t="s">
        <v>408</v>
      </c>
      <c r="AA20" s="25" t="s">
        <v>408</v>
      </c>
      <c r="AB20" s="25" t="s">
        <v>408</v>
      </c>
      <c r="AC20" s="25" t="s">
        <v>408</v>
      </c>
      <c r="AD20" s="25" t="s">
        <v>408</v>
      </c>
    </row>
    <row r="21" spans="1:30" x14ac:dyDescent="0.2">
      <c r="A21" t="s">
        <v>82</v>
      </c>
      <c r="B21" t="s">
        <v>312</v>
      </c>
      <c r="C21" t="s">
        <v>20</v>
      </c>
      <c r="D21">
        <v>44145</v>
      </c>
      <c r="E21" t="str">
        <f>IF(F21="Largemouth Bass","Bas",IF(F21="Bluegill","Bgl",IF(F21="Prey","Pry",IF(F21="Pumpkinseed","Pum",IF(F21="Rosyside Dace","Dac",IF(F21="Swallowtail Shiner","Swa",IF(F21="Blacknose Dace","Dac",IF(F21=" Swamp Darter","Dar",IF(F21="Longnose Dace","Dac",IF(F21="Margined Madtom","Mad",IF(F21="Fallfish","Fal",IF(F21="Tessellated Darter","Dar",IF(F21="Sediment","Sed",IF(F21="Swamp Darter","Dar",IF(F21="Eastern Mud Minnow","Min",IF(F21="Creek Chubsucker","Chu",IF(F21="Banded Killifish","Kil","Water")))))))))))))))))</f>
        <v>Bgl</v>
      </c>
      <c r="F21" t="s">
        <v>45</v>
      </c>
      <c r="G21" t="s">
        <v>47</v>
      </c>
      <c r="H21" t="s">
        <v>50</v>
      </c>
      <c r="I21" t="str">
        <f>IF(F21 = "Water", "ng/L", IF(F21 = "Sediment", "ng/g", "ng/g"))</f>
        <v>ng/g</v>
      </c>
      <c r="J21">
        <v>15</v>
      </c>
      <c r="K21">
        <v>83.25</v>
      </c>
      <c r="L21">
        <v>4.3799999999999999E-2</v>
      </c>
      <c r="M21">
        <v>8.77E-2</v>
      </c>
      <c r="N21">
        <v>4.3799999999999999E-2</v>
      </c>
      <c r="O21">
        <v>4.3799999999999999E-2</v>
      </c>
      <c r="P21">
        <v>4.3799999999999999E-2</v>
      </c>
      <c r="Q21">
        <v>0.33400000000000002</v>
      </c>
      <c r="R21">
        <v>1.93</v>
      </c>
      <c r="S21">
        <v>8.77E-2</v>
      </c>
      <c r="T21">
        <v>0.29199999999999998</v>
      </c>
      <c r="U21">
        <v>8.77E-2</v>
      </c>
      <c r="V21">
        <v>307</v>
      </c>
      <c r="W21" s="25" t="s">
        <v>408</v>
      </c>
      <c r="X21" s="25" t="s">
        <v>408</v>
      </c>
      <c r="Y21">
        <v>14.6</v>
      </c>
      <c r="Z21" s="25" t="s">
        <v>408</v>
      </c>
      <c r="AA21" s="25" t="s">
        <v>408</v>
      </c>
      <c r="AB21" s="25" t="s">
        <v>408</v>
      </c>
      <c r="AC21" s="25" t="s">
        <v>408</v>
      </c>
      <c r="AD21" s="25" t="s">
        <v>408</v>
      </c>
    </row>
    <row r="22" spans="1:30" x14ac:dyDescent="0.2">
      <c r="A22" t="s">
        <v>82</v>
      </c>
      <c r="B22" t="s">
        <v>312</v>
      </c>
      <c r="C22" t="s">
        <v>21</v>
      </c>
      <c r="D22">
        <v>44145</v>
      </c>
      <c r="E22" t="str">
        <f>IF(F22="Largemouth Bass","Bas",IF(F22="Bluegill","Bgl",IF(F22="Prey","Pry",IF(F22="Pumpkinseed","Pum",IF(F22="Rosyside Dace","Dac",IF(F22="Swallowtail Shiner","Swa",IF(F22="Blacknose Dace","Dac",IF(F22=" Swamp Darter","Dar",IF(F22="Longnose Dace","Dac",IF(F22="Margined Madtom","Mad",IF(F22="Fallfish","Fal",IF(F22="Tessellated Darter","Dar",IF(F22="Sediment","Sed",IF(F22="Swamp Darter","Dar",IF(F22="Eastern Mud Minnow","Min",IF(F22="Creek Chubsucker","Chu",IF(F22="Banded Killifish","Kil","Water")))))))))))))))))</f>
        <v>Bgl</v>
      </c>
      <c r="F22" t="s">
        <v>45</v>
      </c>
      <c r="G22" t="s">
        <v>48</v>
      </c>
      <c r="H22" t="s">
        <v>50</v>
      </c>
      <c r="I22" t="str">
        <f>IF(F22 = "Water", "ng/L", IF(F22 = "Sediment", "ng/g", "ng/g"))</f>
        <v>ng/g</v>
      </c>
      <c r="J22">
        <v>17</v>
      </c>
      <c r="K22">
        <v>141.25</v>
      </c>
      <c r="L22">
        <v>4.2799999999999998E-2</v>
      </c>
      <c r="M22">
        <v>4.2799999999999998E-2</v>
      </c>
      <c r="N22">
        <v>4.2799999999999998E-2</v>
      </c>
      <c r="O22">
        <v>4.2799999999999998E-2</v>
      </c>
      <c r="P22">
        <v>4.2799999999999998E-2</v>
      </c>
      <c r="Q22">
        <v>4.2799999999999998E-2</v>
      </c>
      <c r="R22">
        <v>4.2799999999999998E-2</v>
      </c>
      <c r="S22">
        <v>4.2799999999999998E-2</v>
      </c>
      <c r="T22">
        <v>4.2799999999999998E-2</v>
      </c>
      <c r="U22">
        <v>4.2799999999999998E-2</v>
      </c>
      <c r="V22">
        <v>205</v>
      </c>
      <c r="W22" s="25" t="s">
        <v>408</v>
      </c>
      <c r="X22" s="25" t="s">
        <v>408</v>
      </c>
      <c r="Y22">
        <v>14.6</v>
      </c>
      <c r="Z22" s="25" t="s">
        <v>408</v>
      </c>
      <c r="AA22" s="25" t="s">
        <v>408</v>
      </c>
      <c r="AB22" s="25" t="s">
        <v>408</v>
      </c>
      <c r="AC22" s="25" t="s">
        <v>408</v>
      </c>
      <c r="AD22" s="25" t="s">
        <v>408</v>
      </c>
    </row>
    <row r="23" spans="1:30" x14ac:dyDescent="0.2">
      <c r="A23" t="s">
        <v>82</v>
      </c>
      <c r="B23" t="s">
        <v>312</v>
      </c>
      <c r="C23" t="s">
        <v>22</v>
      </c>
      <c r="D23">
        <v>44145</v>
      </c>
      <c r="E23" t="str">
        <f>IF(F23="Largemouth Bass","Bas",IF(F23="Bluegill","Bgl",IF(F23="Prey","Pry",IF(F23="Pumpkinseed","Pum",IF(F23="Rosyside Dace","Dac",IF(F23="Swallowtail Shiner","Swa",IF(F23="Blacknose Dace","Dac",IF(F23=" Swamp Darter","Dar",IF(F23="Longnose Dace","Dac",IF(F23="Margined Madtom","Mad",IF(F23="Fallfish","Fal",IF(F23="Tessellated Darter","Dar",IF(F23="Sediment","Sed",IF(F23="Swamp Darter","Dar",IF(F23="Eastern Mud Minnow","Min",IF(F23="Creek Chubsucker","Chu",IF(F23="Banded Killifish","Kil","Water")))))))))))))))))</f>
        <v>Bgl</v>
      </c>
      <c r="F23" t="s">
        <v>45</v>
      </c>
      <c r="G23" t="s">
        <v>48</v>
      </c>
      <c r="H23" t="s">
        <v>50</v>
      </c>
      <c r="I23" t="str">
        <f>IF(F23 = "Water", "ng/L", IF(F23 = "Sediment", "ng/g", "ng/g"))</f>
        <v>ng/g</v>
      </c>
      <c r="J23">
        <v>21</v>
      </c>
      <c r="K23">
        <v>221.5</v>
      </c>
      <c r="L23">
        <v>4.1000000000000002E-2</v>
      </c>
      <c r="M23">
        <v>4.1000000000000002E-2</v>
      </c>
      <c r="N23">
        <v>4.1000000000000002E-2</v>
      </c>
      <c r="O23">
        <v>4.1000000000000002E-2</v>
      </c>
      <c r="P23">
        <v>4.1000000000000002E-2</v>
      </c>
      <c r="Q23">
        <v>8.2100000000000006E-2</v>
      </c>
      <c r="R23">
        <v>1.49</v>
      </c>
      <c r="S23">
        <v>8.2100000000000006E-2</v>
      </c>
      <c r="T23">
        <v>8.2100000000000006E-2</v>
      </c>
      <c r="U23">
        <v>4.1000000000000002E-2</v>
      </c>
      <c r="V23">
        <v>416</v>
      </c>
      <c r="W23" s="25" t="s">
        <v>408</v>
      </c>
      <c r="X23" s="25" t="s">
        <v>408</v>
      </c>
      <c r="Y23">
        <v>14.6</v>
      </c>
      <c r="Z23" s="25" t="s">
        <v>408</v>
      </c>
      <c r="AA23" s="25" t="s">
        <v>408</v>
      </c>
      <c r="AB23" s="25" t="s">
        <v>408</v>
      </c>
      <c r="AC23" s="25" t="s">
        <v>408</v>
      </c>
      <c r="AD23" s="25" t="s">
        <v>408</v>
      </c>
    </row>
    <row r="24" spans="1:30" x14ac:dyDescent="0.2">
      <c r="A24" t="s">
        <v>82</v>
      </c>
      <c r="B24" t="s">
        <v>312</v>
      </c>
      <c r="C24" t="s">
        <v>23</v>
      </c>
      <c r="D24">
        <v>44145</v>
      </c>
      <c r="E24" t="str">
        <f>IF(F24="Largemouth Bass","Bas",IF(F24="Bluegill","Bgl",IF(F24="Prey","Pry",IF(F24="Pumpkinseed","Pum",IF(F24="Rosyside Dace","Dac",IF(F24="Swallowtail Shiner","Swa",IF(F24="Blacknose Dace","Dac",IF(F24=" Swamp Darter","Dar",IF(F24="Longnose Dace","Dac",IF(F24="Margined Madtom","Mad",IF(F24="Fallfish","Fal",IF(F24="Tessellated Darter","Dar",IF(F24="Sediment","Sed",IF(F24="Swamp Darter","Dar",IF(F24="Eastern Mud Minnow","Min",IF(F24="Creek Chubsucker","Chu",IF(F24="Banded Killifish","Kil","Water")))))))))))))))))</f>
        <v>Bgl</v>
      </c>
      <c r="F24" t="s">
        <v>45</v>
      </c>
      <c r="G24" t="s">
        <v>47</v>
      </c>
      <c r="H24" t="s">
        <v>50</v>
      </c>
      <c r="I24" t="str">
        <f>IF(F24 = "Water", "ng/L", IF(F24 = "Sediment", "ng/g", "ng/g"))</f>
        <v>ng/g</v>
      </c>
      <c r="J24">
        <v>21</v>
      </c>
      <c r="K24">
        <v>179.5</v>
      </c>
      <c r="L24">
        <v>4.8899999999999999E-2</v>
      </c>
      <c r="M24">
        <v>4.8899999999999999E-2</v>
      </c>
      <c r="N24">
        <v>4.8899999999999999E-2</v>
      </c>
      <c r="O24">
        <v>4.8899999999999999E-2</v>
      </c>
      <c r="P24">
        <v>4.8899999999999999E-2</v>
      </c>
      <c r="Q24">
        <v>9.7799999999999998E-2</v>
      </c>
      <c r="R24">
        <v>1.77</v>
      </c>
      <c r="S24">
        <v>4.8899999999999999E-2</v>
      </c>
      <c r="T24">
        <v>9.7799999999999998E-2</v>
      </c>
      <c r="U24">
        <v>9.7799999999999998E-2</v>
      </c>
      <c r="V24">
        <v>230</v>
      </c>
      <c r="W24" s="25" t="s">
        <v>408</v>
      </c>
      <c r="X24" s="25" t="s">
        <v>408</v>
      </c>
      <c r="Y24">
        <v>14.6</v>
      </c>
      <c r="Z24" s="25" t="s">
        <v>408</v>
      </c>
      <c r="AA24" s="25" t="s">
        <v>408</v>
      </c>
      <c r="AB24" s="25" t="s">
        <v>408</v>
      </c>
      <c r="AC24" s="25" t="s">
        <v>408</v>
      </c>
      <c r="AD24" s="25" t="s">
        <v>408</v>
      </c>
    </row>
    <row r="25" spans="1:30" x14ac:dyDescent="0.2">
      <c r="A25" t="s">
        <v>82</v>
      </c>
      <c r="B25" t="s">
        <v>312</v>
      </c>
      <c r="C25" t="s">
        <v>24</v>
      </c>
      <c r="D25">
        <v>44145</v>
      </c>
      <c r="E25" t="str">
        <f>IF(F25="Largemouth Bass","Bas",IF(F25="Bluegill","Bgl",IF(F25="Prey","Pry",IF(F25="Pumpkinseed","Pum",IF(F25="Rosyside Dace","Dac",IF(F25="Swallowtail Shiner","Swa",IF(F25="Blacknose Dace","Dac",IF(F25=" Swamp Darter","Dar",IF(F25="Longnose Dace","Dac",IF(F25="Margined Madtom","Mad",IF(F25="Fallfish","Fal",IF(F25="Tessellated Darter","Dar",IF(F25="Sediment","Sed",IF(F25="Swamp Darter","Dar",IF(F25="Eastern Mud Minnow","Min",IF(F25="Creek Chubsucker","Chu",IF(F25="Banded Killifish","Kil","Water")))))))))))))))))</f>
        <v>Bgl</v>
      </c>
      <c r="F25" t="s">
        <v>45</v>
      </c>
      <c r="G25" t="s">
        <v>48</v>
      </c>
      <c r="H25" t="s">
        <v>50</v>
      </c>
      <c r="I25" t="str">
        <f>IF(F25 = "Water", "ng/L", IF(F25 = "Sediment", "ng/g", "ng/g"))</f>
        <v>ng/g</v>
      </c>
      <c r="J25">
        <v>15</v>
      </c>
      <c r="K25">
        <v>84.55</v>
      </c>
      <c r="L25">
        <v>4.3200000000000002E-2</v>
      </c>
      <c r="M25">
        <v>4.3200000000000002E-2</v>
      </c>
      <c r="N25">
        <v>4.3200000000000002E-2</v>
      </c>
      <c r="O25">
        <v>4.3200000000000002E-2</v>
      </c>
      <c r="P25">
        <v>4.3200000000000002E-2</v>
      </c>
      <c r="Q25">
        <v>8.6400000000000005E-2</v>
      </c>
      <c r="R25">
        <v>1.61</v>
      </c>
      <c r="S25">
        <v>4.3200000000000002E-2</v>
      </c>
      <c r="T25">
        <v>0.26900000000000002</v>
      </c>
      <c r="U25">
        <v>4.3200000000000002E-2</v>
      </c>
      <c r="V25">
        <v>317</v>
      </c>
      <c r="W25" s="25" t="s">
        <v>408</v>
      </c>
      <c r="X25" s="25" t="s">
        <v>408</v>
      </c>
      <c r="Y25">
        <v>14.6</v>
      </c>
      <c r="Z25" s="25" t="s">
        <v>408</v>
      </c>
      <c r="AA25" s="25" t="s">
        <v>408</v>
      </c>
      <c r="AB25" s="25" t="s">
        <v>408</v>
      </c>
      <c r="AC25" s="25" t="s">
        <v>408</v>
      </c>
      <c r="AD25" s="25" t="s">
        <v>408</v>
      </c>
    </row>
    <row r="26" spans="1:30" x14ac:dyDescent="0.2">
      <c r="A26" t="s">
        <v>82</v>
      </c>
      <c r="B26" t="s">
        <v>312</v>
      </c>
      <c r="C26" t="s">
        <v>25</v>
      </c>
      <c r="D26">
        <v>44145</v>
      </c>
      <c r="E26" t="str">
        <f>IF(F26="Largemouth Bass","Bas",IF(F26="Bluegill","Bgl",IF(F26="Prey","Pry",IF(F26="Pumpkinseed","Pum",IF(F26="Rosyside Dace","Dac",IF(F26="Swallowtail Shiner","Swa",IF(F26="Blacknose Dace","Dac",IF(F26=" Swamp Darter","Dar",IF(F26="Longnose Dace","Dac",IF(F26="Margined Madtom","Mad",IF(F26="Fallfish","Fal",IF(F26="Tessellated Darter","Dar",IF(F26="Sediment","Sed",IF(F26="Swamp Darter","Dar",IF(F26="Eastern Mud Minnow","Min",IF(F26="Creek Chubsucker","Chu",IF(F26="Banded Killifish","Kil","Water")))))))))))))))))</f>
        <v>Bgl</v>
      </c>
      <c r="F26" t="s">
        <v>45</v>
      </c>
      <c r="G26" t="s">
        <v>48</v>
      </c>
      <c r="H26" t="s">
        <v>50</v>
      </c>
      <c r="I26" t="str">
        <f>IF(F26 = "Water", "ng/L", IF(F26 = "Sediment", "ng/g", "ng/g"))</f>
        <v>ng/g</v>
      </c>
      <c r="J26">
        <v>16</v>
      </c>
      <c r="K26">
        <v>93</v>
      </c>
      <c r="L26">
        <v>4.4999999999999998E-2</v>
      </c>
      <c r="M26">
        <v>4.4999999999999998E-2</v>
      </c>
      <c r="N26">
        <v>4.4999999999999998E-2</v>
      </c>
      <c r="O26">
        <v>4.4999999999999998E-2</v>
      </c>
      <c r="P26">
        <v>4.4999999999999998E-2</v>
      </c>
      <c r="Q26">
        <v>9.01E-2</v>
      </c>
      <c r="R26">
        <v>4.5</v>
      </c>
      <c r="S26">
        <v>9.01E-2</v>
      </c>
      <c r="T26">
        <v>0.20899999999999999</v>
      </c>
      <c r="U26">
        <v>4.4999999999999998E-2</v>
      </c>
      <c r="V26">
        <v>285</v>
      </c>
      <c r="W26" s="25" t="s">
        <v>408</v>
      </c>
      <c r="X26" s="25" t="s">
        <v>408</v>
      </c>
      <c r="Y26">
        <v>14.6</v>
      </c>
      <c r="Z26" s="25" t="s">
        <v>408</v>
      </c>
      <c r="AA26" s="25" t="s">
        <v>408</v>
      </c>
      <c r="AB26" s="25" t="s">
        <v>408</v>
      </c>
      <c r="AC26" s="25" t="s">
        <v>408</v>
      </c>
      <c r="AD26" s="25" t="s">
        <v>408</v>
      </c>
    </row>
    <row r="27" spans="1:30" x14ac:dyDescent="0.2">
      <c r="A27" t="s">
        <v>82</v>
      </c>
      <c r="B27" t="s">
        <v>312</v>
      </c>
      <c r="C27" t="s">
        <v>26</v>
      </c>
      <c r="D27">
        <v>44145</v>
      </c>
      <c r="E27" t="str">
        <f>IF(F27="Largemouth Bass","Bas",IF(F27="Bluegill","Bgl",IF(F27="Prey","Pry",IF(F27="Pumpkinseed","Pum",IF(F27="Rosyside Dace","Dac",IF(F27="Swallowtail Shiner","Swa",IF(F27="Blacknose Dace","Dac",IF(F27=" Swamp Darter","Dar",IF(F27="Longnose Dace","Dac",IF(F27="Margined Madtom","Mad",IF(F27="Fallfish","Fal",IF(F27="Tessellated Darter","Dar",IF(F27="Sediment","Sed",IF(F27="Swamp Darter","Dar",IF(F27="Eastern Mud Minnow","Min",IF(F27="Creek Chubsucker","Chu",IF(F27="Banded Killifish","Kil","Water")))))))))))))))))</f>
        <v>Bgl</v>
      </c>
      <c r="F27" t="s">
        <v>45</v>
      </c>
      <c r="G27" t="s">
        <v>47</v>
      </c>
      <c r="H27" t="s">
        <v>50</v>
      </c>
      <c r="I27" t="str">
        <f>IF(F27 = "Water", "ng/L", IF(F27 = "Sediment", "ng/g", "ng/g"))</f>
        <v>ng/g</v>
      </c>
      <c r="J27">
        <v>15</v>
      </c>
      <c r="K27">
        <v>82.7</v>
      </c>
      <c r="L27">
        <v>8.4500000000000006E-2</v>
      </c>
      <c r="M27">
        <v>4.2200000000000001E-2</v>
      </c>
      <c r="N27">
        <v>4.2200000000000001E-2</v>
      </c>
      <c r="O27">
        <v>4.2200000000000001E-2</v>
      </c>
      <c r="P27">
        <v>4.2200000000000001E-2</v>
      </c>
      <c r="Q27">
        <v>8.4500000000000006E-2</v>
      </c>
      <c r="R27">
        <v>1.49</v>
      </c>
      <c r="S27">
        <v>8.4500000000000006E-2</v>
      </c>
      <c r="T27">
        <v>8.4500000000000006E-2</v>
      </c>
      <c r="U27">
        <v>8.4500000000000006E-2</v>
      </c>
      <c r="V27">
        <v>255</v>
      </c>
      <c r="W27" s="25" t="s">
        <v>408</v>
      </c>
      <c r="X27" s="25" t="s">
        <v>408</v>
      </c>
      <c r="Y27">
        <v>14.6</v>
      </c>
      <c r="Z27" s="25" t="s">
        <v>408</v>
      </c>
      <c r="AA27" s="25" t="s">
        <v>408</v>
      </c>
      <c r="AB27" s="25" t="s">
        <v>408</v>
      </c>
      <c r="AC27" s="25" t="s">
        <v>408</v>
      </c>
      <c r="AD27" s="25" t="s">
        <v>408</v>
      </c>
    </row>
    <row r="28" spans="1:30" x14ac:dyDescent="0.2">
      <c r="A28" t="s">
        <v>82</v>
      </c>
      <c r="B28" t="s">
        <v>312</v>
      </c>
      <c r="C28" t="s">
        <v>27</v>
      </c>
      <c r="D28">
        <v>44145</v>
      </c>
      <c r="E28" t="str">
        <f>IF(F28="Largemouth Bass","Bas",IF(F28="Bluegill","Bgl",IF(F28="Prey","Pry",IF(F28="Pumpkinseed","Pum",IF(F28="Rosyside Dace","Dac",IF(F28="Swallowtail Shiner","Swa",IF(F28="Blacknose Dace","Dac",IF(F28=" Swamp Darter","Dar",IF(F28="Longnose Dace","Dac",IF(F28="Margined Madtom","Mad",IF(F28="Fallfish","Fal",IF(F28="Tessellated Darter","Dar",IF(F28="Sediment","Sed",IF(F28="Swamp Darter","Dar",IF(F28="Eastern Mud Minnow","Min",IF(F28="Creek Chubsucker","Chu",IF(F28="Banded Killifish","Kil","Water")))))))))))))))))</f>
        <v>Bgl</v>
      </c>
      <c r="F28" t="s">
        <v>45</v>
      </c>
      <c r="G28" t="s">
        <v>48</v>
      </c>
      <c r="H28" t="s">
        <v>50</v>
      </c>
      <c r="I28" t="str">
        <f>IF(F28 = "Water", "ng/L", IF(F28 = "Sediment", "ng/g", "ng/g"))</f>
        <v>ng/g</v>
      </c>
      <c r="J28">
        <v>16</v>
      </c>
      <c r="K28">
        <v>83.8</v>
      </c>
      <c r="L28">
        <v>8.5699999999999998E-2</v>
      </c>
      <c r="M28">
        <v>4.2900000000000001E-2</v>
      </c>
      <c r="N28">
        <v>4.2900000000000001E-2</v>
      </c>
      <c r="O28">
        <v>4.2900000000000001E-2</v>
      </c>
      <c r="P28">
        <v>4.2900000000000001E-2</v>
      </c>
      <c r="Q28">
        <v>4.2900000000000001E-2</v>
      </c>
      <c r="R28">
        <v>1.1599999999999999</v>
      </c>
      <c r="S28">
        <v>4.2900000000000001E-2</v>
      </c>
      <c r="T28">
        <v>0.22900000000000001</v>
      </c>
      <c r="U28">
        <v>4.2900000000000001E-2</v>
      </c>
      <c r="V28">
        <v>279</v>
      </c>
      <c r="W28" s="25" t="s">
        <v>408</v>
      </c>
      <c r="X28" s="25" t="s">
        <v>408</v>
      </c>
      <c r="Y28">
        <v>14.6</v>
      </c>
      <c r="Z28" s="25" t="s">
        <v>408</v>
      </c>
      <c r="AA28" s="25" t="s">
        <v>408</v>
      </c>
      <c r="AB28" s="25" t="s">
        <v>408</v>
      </c>
      <c r="AC28" s="25" t="s">
        <v>408</v>
      </c>
      <c r="AD28" s="25" t="s">
        <v>408</v>
      </c>
    </row>
    <row r="29" spans="1:30" x14ac:dyDescent="0.2">
      <c r="A29" t="s">
        <v>82</v>
      </c>
      <c r="B29" t="s">
        <v>312</v>
      </c>
      <c r="C29" t="s">
        <v>28</v>
      </c>
      <c r="D29">
        <v>44145</v>
      </c>
      <c r="E29" t="str">
        <f>IF(F29="Largemouth Bass","Bas",IF(F29="Bluegill","Bgl",IF(F29="Prey","Pry",IF(F29="Pumpkinseed","Pum",IF(F29="Rosyside Dace","Dac",IF(F29="Swallowtail Shiner","Swa",IF(F29="Blacknose Dace","Dac",IF(F29=" Swamp Darter","Dar",IF(F29="Longnose Dace","Dac",IF(F29="Margined Madtom","Mad",IF(F29="Fallfish","Fal",IF(F29="Tessellated Darter","Dar",IF(F29="Sediment","Sed",IF(F29="Swamp Darter","Dar",IF(F29="Eastern Mud Minnow","Min",IF(F29="Creek Chubsucker","Chu",IF(F29="Banded Killifish","Kil","Water")))))))))))))))))</f>
        <v>Bgl</v>
      </c>
      <c r="F29" t="s">
        <v>45</v>
      </c>
      <c r="G29" t="s">
        <v>47</v>
      </c>
      <c r="H29" t="s">
        <v>50</v>
      </c>
      <c r="I29" t="str">
        <f>IF(F29 = "Water", "ng/L", IF(F29 = "Sediment", "ng/g", "ng/g"))</f>
        <v>ng/g</v>
      </c>
      <c r="J29">
        <v>23</v>
      </c>
      <c r="K29">
        <v>459.5</v>
      </c>
      <c r="L29">
        <v>4.5100000000000001E-2</v>
      </c>
      <c r="M29">
        <v>4.5100000000000001E-2</v>
      </c>
      <c r="N29">
        <v>9.0300000000000005E-2</v>
      </c>
      <c r="O29">
        <v>4.5100000000000001E-2</v>
      </c>
      <c r="P29">
        <v>0.46700000000000003</v>
      </c>
      <c r="Q29">
        <v>4.5100000000000001E-2</v>
      </c>
      <c r="R29">
        <v>223</v>
      </c>
      <c r="S29">
        <v>9.0300000000000005E-2</v>
      </c>
      <c r="T29">
        <v>9.0300000000000005E-2</v>
      </c>
      <c r="U29">
        <v>9.0300000000000005E-2</v>
      </c>
      <c r="V29">
        <v>85</v>
      </c>
      <c r="W29" s="25" t="s">
        <v>408</v>
      </c>
      <c r="X29" s="25" t="s">
        <v>408</v>
      </c>
      <c r="Y29">
        <v>14.6</v>
      </c>
      <c r="Z29" s="25" t="s">
        <v>408</v>
      </c>
      <c r="AA29" s="25" t="s">
        <v>408</v>
      </c>
      <c r="AB29" s="25" t="s">
        <v>408</v>
      </c>
      <c r="AC29" s="25" t="s">
        <v>408</v>
      </c>
      <c r="AD29" s="25" t="s">
        <v>408</v>
      </c>
    </row>
    <row r="30" spans="1:30" x14ac:dyDescent="0.2">
      <c r="A30" t="s">
        <v>82</v>
      </c>
      <c r="B30" t="s">
        <v>312</v>
      </c>
      <c r="C30" t="s">
        <v>29</v>
      </c>
      <c r="D30">
        <v>44145</v>
      </c>
      <c r="E30" t="str">
        <f>IF(F30="Largemouth Bass","Bas",IF(F30="Bluegill","Bgl",IF(F30="Prey","Pry",IF(F30="Pumpkinseed","Pum",IF(F30="Rosyside Dace","Dac",IF(F30="Swallowtail Shiner","Swa",IF(F30="Blacknose Dace","Dac",IF(F30=" Swamp Darter","Dar",IF(F30="Longnose Dace","Dac",IF(F30="Margined Madtom","Mad",IF(F30="Fallfish","Fal",IF(F30="Tessellated Darter","Dar",IF(F30="Sediment","Sed",IF(F30="Swamp Darter","Dar",IF(F30="Eastern Mud Minnow","Min",IF(F30="Creek Chubsucker","Chu",IF(F30="Banded Killifish","Kil","Water")))))))))))))))))</f>
        <v>Pry</v>
      </c>
      <c r="F30" t="s">
        <v>46</v>
      </c>
      <c r="G30" t="s">
        <v>49</v>
      </c>
      <c r="H30" t="s">
        <v>256</v>
      </c>
      <c r="I30" t="str">
        <f>IF(F30 = "Water", "ng/L", IF(F30 = "Sediment", "ng/g", "ng/g"))</f>
        <v>ng/g</v>
      </c>
      <c r="J30" s="25" t="s">
        <v>408</v>
      </c>
      <c r="K30">
        <v>5</v>
      </c>
      <c r="L30">
        <v>4.9299999999999997E-2</v>
      </c>
      <c r="M30">
        <v>4.9299999999999997E-2</v>
      </c>
      <c r="N30">
        <v>4.9299999999999997E-2</v>
      </c>
      <c r="O30">
        <v>4.9299999999999997E-2</v>
      </c>
      <c r="P30">
        <v>9.8500000000000004E-2</v>
      </c>
      <c r="Q30">
        <v>9.8500000000000004E-2</v>
      </c>
      <c r="R30">
        <v>7.06</v>
      </c>
      <c r="S30">
        <v>9.8500000000000004E-2</v>
      </c>
      <c r="T30">
        <v>2.48</v>
      </c>
      <c r="U30">
        <v>4.9299999999999997E-2</v>
      </c>
      <c r="V30">
        <v>1190</v>
      </c>
      <c r="W30" s="25" t="s">
        <v>408</v>
      </c>
      <c r="X30" s="25" t="s">
        <v>408</v>
      </c>
      <c r="Y30">
        <v>14.6</v>
      </c>
      <c r="Z30" s="25" t="s">
        <v>408</v>
      </c>
      <c r="AA30" s="25" t="s">
        <v>408</v>
      </c>
      <c r="AB30" s="25" t="s">
        <v>408</v>
      </c>
      <c r="AC30" s="25" t="s">
        <v>408</v>
      </c>
      <c r="AD30" s="25" t="s">
        <v>408</v>
      </c>
    </row>
    <row r="31" spans="1:30" x14ac:dyDescent="0.2">
      <c r="A31" t="s">
        <v>82</v>
      </c>
      <c r="B31" t="s">
        <v>312</v>
      </c>
      <c r="C31" t="s">
        <v>30</v>
      </c>
      <c r="D31">
        <v>44145</v>
      </c>
      <c r="E31" t="str">
        <f>IF(F31="Largemouth Bass","Bas",IF(F31="Bluegill","Bgl",IF(F31="Prey","Pry",IF(F31="Pumpkinseed","Pum",IF(F31="Rosyside Dace","Dac",IF(F31="Swallowtail Shiner","Swa",IF(F31="Blacknose Dace","Dac",IF(F31=" Swamp Darter","Dar",IF(F31="Longnose Dace","Dac",IF(F31="Margined Madtom","Mad",IF(F31="Fallfish","Fal",IF(F31="Tessellated Darter","Dar",IF(F31="Sediment","Sed",IF(F31="Swamp Darter","Dar",IF(F31="Eastern Mud Minnow","Min",IF(F31="Creek Chubsucker","Chu",IF(F31="Banded Killifish","Kil","Water")))))))))))))))))</f>
        <v>Pry</v>
      </c>
      <c r="F31" t="s">
        <v>46</v>
      </c>
      <c r="G31" t="s">
        <v>49</v>
      </c>
      <c r="H31" t="s">
        <v>256</v>
      </c>
      <c r="I31" t="str">
        <f>IF(F31 = "Water", "ng/L", IF(F31 = "Sediment", "ng/g", "ng/g"))</f>
        <v>ng/g</v>
      </c>
      <c r="J31" s="25" t="s">
        <v>408</v>
      </c>
      <c r="K31">
        <v>5</v>
      </c>
      <c r="L31">
        <v>4.1799999999999997E-2</v>
      </c>
      <c r="M31">
        <v>4.1799999999999997E-2</v>
      </c>
      <c r="N31">
        <v>4.1799999999999997E-2</v>
      </c>
      <c r="O31">
        <v>4.1799999999999997E-2</v>
      </c>
      <c r="P31">
        <v>0.215</v>
      </c>
      <c r="Q31">
        <v>0.94699999999999995</v>
      </c>
      <c r="R31">
        <v>24.1</v>
      </c>
      <c r="S31">
        <v>0.91</v>
      </c>
      <c r="T31">
        <v>4</v>
      </c>
      <c r="U31">
        <v>4.1799999999999997E-2</v>
      </c>
      <c r="V31">
        <v>705</v>
      </c>
      <c r="W31" s="25" t="s">
        <v>408</v>
      </c>
      <c r="X31" s="25" t="s">
        <v>408</v>
      </c>
      <c r="Y31">
        <v>14.6</v>
      </c>
      <c r="Z31" s="25" t="s">
        <v>408</v>
      </c>
      <c r="AA31" s="25" t="s">
        <v>408</v>
      </c>
      <c r="AB31" s="25" t="s">
        <v>408</v>
      </c>
      <c r="AC31" s="25" t="s">
        <v>408</v>
      </c>
      <c r="AD31" s="25" t="s">
        <v>408</v>
      </c>
    </row>
    <row r="32" spans="1:30" x14ac:dyDescent="0.2">
      <c r="A32" t="s">
        <v>82</v>
      </c>
      <c r="B32" t="s">
        <v>312</v>
      </c>
      <c r="C32" t="s">
        <v>31</v>
      </c>
      <c r="D32">
        <v>44145</v>
      </c>
      <c r="E32" t="str">
        <f>IF(F32="Largemouth Bass","Bas",IF(F32="Bluegill","Bgl",IF(F32="Prey","Pry",IF(F32="Pumpkinseed","Pum",IF(F32="Rosyside Dace","Dac",IF(F32="Swallowtail Shiner","Swa",IF(F32="Blacknose Dace","Dac",IF(F32=" Swamp Darter","Dar",IF(F32="Longnose Dace","Dac",IF(F32="Margined Madtom","Mad",IF(F32="Fallfish","Fal",IF(F32="Tessellated Darter","Dar",IF(F32="Sediment","Sed",IF(F32="Swamp Darter","Dar",IF(F32="Eastern Mud Minnow","Min",IF(F32="Creek Chubsucker","Chu",IF(F32="Banded Killifish","Kil","Water")))))))))))))))))</f>
        <v>Pry</v>
      </c>
      <c r="F32" t="s">
        <v>46</v>
      </c>
      <c r="G32" t="s">
        <v>49</v>
      </c>
      <c r="H32" t="s">
        <v>256</v>
      </c>
      <c r="I32" t="str">
        <f>IF(F32 = "Water", "ng/L", IF(F32 = "Sediment", "ng/g", "ng/g"))</f>
        <v>ng/g</v>
      </c>
      <c r="J32" s="25" t="s">
        <v>408</v>
      </c>
      <c r="K32">
        <v>5</v>
      </c>
      <c r="L32">
        <v>4.6899999999999997E-2</v>
      </c>
      <c r="M32">
        <v>4.6899999999999997E-2</v>
      </c>
      <c r="N32">
        <v>4.6899999999999997E-2</v>
      </c>
      <c r="O32">
        <v>4.6899999999999997E-2</v>
      </c>
      <c r="P32">
        <v>9.3700000000000006E-2</v>
      </c>
      <c r="Q32">
        <v>0.36799999999999999</v>
      </c>
      <c r="R32">
        <v>7.07</v>
      </c>
      <c r="S32">
        <v>9.3700000000000006E-2</v>
      </c>
      <c r="T32">
        <v>2.7</v>
      </c>
      <c r="U32">
        <v>0.45</v>
      </c>
      <c r="V32">
        <v>1120</v>
      </c>
      <c r="W32" s="25" t="s">
        <v>408</v>
      </c>
      <c r="X32" s="25" t="s">
        <v>408</v>
      </c>
      <c r="Y32">
        <v>14.6</v>
      </c>
      <c r="Z32" s="25" t="s">
        <v>408</v>
      </c>
      <c r="AA32" s="25" t="s">
        <v>408</v>
      </c>
      <c r="AB32" s="25" t="s">
        <v>408</v>
      </c>
      <c r="AC32" s="25" t="s">
        <v>408</v>
      </c>
      <c r="AD32" s="25" t="s">
        <v>408</v>
      </c>
    </row>
    <row r="33" spans="1:30" x14ac:dyDescent="0.2">
      <c r="A33" t="s">
        <v>82</v>
      </c>
      <c r="B33" t="s">
        <v>312</v>
      </c>
      <c r="C33" t="s">
        <v>32</v>
      </c>
      <c r="D33">
        <v>44145</v>
      </c>
      <c r="E33" t="str">
        <f>IF(F33="Largemouth Bass","Bas",IF(F33="Bluegill","Bgl",IF(F33="Prey","Pry",IF(F33="Pumpkinseed","Pum",IF(F33="Rosyside Dace","Dac",IF(F33="Swallowtail Shiner","Swa",IF(F33="Blacknose Dace","Dac",IF(F33=" Swamp Darter","Dar",IF(F33="Longnose Dace","Dac",IF(F33="Margined Madtom","Mad",IF(F33="Fallfish","Fal",IF(F33="Tessellated Darter","Dar",IF(F33="Sediment","Sed",IF(F33="Swamp Darter","Dar",IF(F33="Eastern Mud Minnow","Min",IF(F33="Creek Chubsucker","Chu",IF(F33="Banded Killifish","Kil","Water")))))))))))))))))</f>
        <v>Pry</v>
      </c>
      <c r="F33" t="s">
        <v>46</v>
      </c>
      <c r="G33" t="s">
        <v>49</v>
      </c>
      <c r="H33" t="s">
        <v>256</v>
      </c>
      <c r="I33" t="str">
        <f>IF(F33 = "Water", "ng/L", IF(F33 = "Sediment", "ng/g", "ng/g"))</f>
        <v>ng/g</v>
      </c>
      <c r="J33" s="25" t="s">
        <v>408</v>
      </c>
      <c r="K33">
        <v>5</v>
      </c>
      <c r="L33">
        <v>4.3999999999999997E-2</v>
      </c>
      <c r="M33">
        <v>4.3999999999999997E-2</v>
      </c>
      <c r="N33">
        <v>4.3999999999999997E-2</v>
      </c>
      <c r="O33">
        <v>4.3999999999999997E-2</v>
      </c>
      <c r="P33">
        <v>0.23799999999999999</v>
      </c>
      <c r="Q33">
        <v>8.7900000000000006E-2</v>
      </c>
      <c r="R33">
        <v>11.9</v>
      </c>
      <c r="S33">
        <v>8.7900000000000006E-2</v>
      </c>
      <c r="T33">
        <v>3.5</v>
      </c>
      <c r="U33">
        <v>0.23100000000000001</v>
      </c>
      <c r="V33">
        <v>1040</v>
      </c>
      <c r="W33" s="25" t="s">
        <v>408</v>
      </c>
      <c r="X33" s="25" t="s">
        <v>408</v>
      </c>
      <c r="Y33">
        <v>14.6</v>
      </c>
      <c r="Z33" s="25" t="s">
        <v>408</v>
      </c>
      <c r="AA33" s="25" t="s">
        <v>408</v>
      </c>
      <c r="AB33" s="25" t="s">
        <v>408</v>
      </c>
      <c r="AC33" s="25" t="s">
        <v>408</v>
      </c>
      <c r="AD33" s="25" t="s">
        <v>408</v>
      </c>
    </row>
    <row r="34" spans="1:30" x14ac:dyDescent="0.2">
      <c r="A34" t="s">
        <v>82</v>
      </c>
      <c r="B34" t="s">
        <v>312</v>
      </c>
      <c r="C34" t="s">
        <v>33</v>
      </c>
      <c r="D34">
        <v>44145</v>
      </c>
      <c r="E34" t="str">
        <f>IF(F34="Largemouth Bass","Bas",IF(F34="Bluegill","Bgl",IF(F34="Prey","Pry",IF(F34="Pumpkinseed","Pum",IF(F34="Rosyside Dace","Dac",IF(F34="Swallowtail Shiner","Swa",IF(F34="Blacknose Dace","Dac",IF(F34=" Swamp Darter","Dar",IF(F34="Longnose Dace","Dac",IF(F34="Margined Madtom","Mad",IF(F34="Fallfish","Fal",IF(F34="Tessellated Darter","Dar",IF(F34="Sediment","Sed",IF(F34="Swamp Darter","Dar",IF(F34="Eastern Mud Minnow","Min",IF(F34="Creek Chubsucker","Chu",IF(F34="Banded Killifish","Kil","Water")))))))))))))))))</f>
        <v>Pry</v>
      </c>
      <c r="F34" t="s">
        <v>46</v>
      </c>
      <c r="G34" t="s">
        <v>49</v>
      </c>
      <c r="H34" t="s">
        <v>256</v>
      </c>
      <c r="I34" t="str">
        <f>IF(F34 = "Water", "ng/L", IF(F34 = "Sediment", "ng/g", "ng/g"))</f>
        <v>ng/g</v>
      </c>
      <c r="J34" s="25" t="s">
        <v>408</v>
      </c>
      <c r="K34">
        <v>5</v>
      </c>
      <c r="L34">
        <v>4.8599999999999997E-2</v>
      </c>
      <c r="M34">
        <v>4.8599999999999997E-2</v>
      </c>
      <c r="N34">
        <v>4.8599999999999997E-2</v>
      </c>
      <c r="O34">
        <v>4.8599999999999997E-2</v>
      </c>
      <c r="P34">
        <v>0.41599999999999998</v>
      </c>
      <c r="Q34">
        <v>0.19400000000000001</v>
      </c>
      <c r="R34">
        <v>10.199999999999999</v>
      </c>
      <c r="S34">
        <v>0.20599999999999999</v>
      </c>
      <c r="T34">
        <v>3.81</v>
      </c>
      <c r="U34">
        <v>0.58899999999999997</v>
      </c>
      <c r="V34">
        <v>1490</v>
      </c>
      <c r="W34" s="25" t="s">
        <v>408</v>
      </c>
      <c r="X34" s="25" t="s">
        <v>408</v>
      </c>
      <c r="Y34">
        <v>14.6</v>
      </c>
      <c r="Z34" s="25" t="s">
        <v>408</v>
      </c>
      <c r="AA34" s="25" t="s">
        <v>408</v>
      </c>
      <c r="AB34" s="25" t="s">
        <v>408</v>
      </c>
      <c r="AC34" s="25" t="s">
        <v>408</v>
      </c>
      <c r="AD34" s="25" t="s">
        <v>408</v>
      </c>
    </row>
    <row r="35" spans="1:30" x14ac:dyDescent="0.2">
      <c r="A35" t="s">
        <v>82</v>
      </c>
      <c r="B35" t="s">
        <v>312</v>
      </c>
      <c r="C35" t="s">
        <v>34</v>
      </c>
      <c r="D35">
        <v>44145</v>
      </c>
      <c r="E35" t="str">
        <f>IF(F35="Largemouth Bass","Bas",IF(F35="Bluegill","Bgl",IF(F35="Prey","Pry",IF(F35="Pumpkinseed","Pum",IF(F35="Rosyside Dace","Dac",IF(F35="Swallowtail Shiner","Swa",IF(F35="Blacknose Dace","Dac",IF(F35=" Swamp Darter","Dar",IF(F35="Longnose Dace","Dac",IF(F35="Margined Madtom","Mad",IF(F35="Fallfish","Fal",IF(F35="Tessellated Darter","Dar",IF(F35="Sediment","Sed",IF(F35="Swamp Darter","Dar",IF(F35="Eastern Mud Minnow","Min",IF(F35="Creek Chubsucker","Chu",IF(F35="Banded Killifish","Kil","Water")))))))))))))))))</f>
        <v>Pry</v>
      </c>
      <c r="F35" t="s">
        <v>46</v>
      </c>
      <c r="G35" t="s">
        <v>49</v>
      </c>
      <c r="H35" t="s">
        <v>256</v>
      </c>
      <c r="I35" t="str">
        <f>IF(F35 = "Water", "ng/L", IF(F35 = "Sediment", "ng/g", "ng/g"))</f>
        <v>ng/g</v>
      </c>
      <c r="J35" s="25" t="s">
        <v>408</v>
      </c>
      <c r="K35">
        <v>5</v>
      </c>
      <c r="L35">
        <v>4.2700000000000002E-2</v>
      </c>
      <c r="M35">
        <v>4.2700000000000002E-2</v>
      </c>
      <c r="N35">
        <v>4.2700000000000002E-2</v>
      </c>
      <c r="O35">
        <v>4.2700000000000002E-2</v>
      </c>
      <c r="P35">
        <v>0.629</v>
      </c>
      <c r="Q35">
        <v>0.20699999999999999</v>
      </c>
      <c r="R35">
        <v>9.6199999999999992</v>
      </c>
      <c r="S35">
        <v>0.253</v>
      </c>
      <c r="T35">
        <v>3.93</v>
      </c>
      <c r="U35">
        <v>0.36899999999999999</v>
      </c>
      <c r="V35">
        <v>1590</v>
      </c>
      <c r="W35" s="25" t="s">
        <v>408</v>
      </c>
      <c r="X35" s="25" t="s">
        <v>408</v>
      </c>
      <c r="Y35">
        <v>14.6</v>
      </c>
      <c r="Z35" s="25" t="s">
        <v>408</v>
      </c>
      <c r="AA35" s="25" t="s">
        <v>408</v>
      </c>
      <c r="AB35" s="25" t="s">
        <v>408</v>
      </c>
      <c r="AC35" s="25" t="s">
        <v>408</v>
      </c>
      <c r="AD35" s="25" t="s">
        <v>408</v>
      </c>
    </row>
    <row r="36" spans="1:30" x14ac:dyDescent="0.2">
      <c r="A36" t="s">
        <v>82</v>
      </c>
      <c r="B36" t="s">
        <v>312</v>
      </c>
      <c r="C36" t="s">
        <v>35</v>
      </c>
      <c r="D36">
        <v>44145</v>
      </c>
      <c r="E36" t="str">
        <f>IF(F36="Largemouth Bass","Bas",IF(F36="Bluegill","Bgl",IF(F36="Prey","Pry",IF(F36="Pumpkinseed","Pum",IF(F36="Rosyside Dace","Dac",IF(F36="Swallowtail Shiner","Swa",IF(F36="Blacknose Dace","Dac",IF(F36=" Swamp Darter","Dar",IF(F36="Longnose Dace","Dac",IF(F36="Margined Madtom","Mad",IF(F36="Fallfish","Fal",IF(F36="Tessellated Darter","Dar",IF(F36="Sediment","Sed",IF(F36="Swamp Darter","Dar",IF(F36="Eastern Mud Minnow","Min",IF(F36="Creek Chubsucker","Chu",IF(F36="Banded Killifish","Kil","Water")))))))))))))))))</f>
        <v>Pry</v>
      </c>
      <c r="F36" t="s">
        <v>46</v>
      </c>
      <c r="G36" t="s">
        <v>49</v>
      </c>
      <c r="H36" t="s">
        <v>256</v>
      </c>
      <c r="I36" t="str">
        <f>IF(F36 = "Water", "ng/L", IF(F36 = "Sediment", "ng/g", "ng/g"))</f>
        <v>ng/g</v>
      </c>
      <c r="J36" s="25" t="s">
        <v>408</v>
      </c>
      <c r="K36">
        <v>5</v>
      </c>
      <c r="L36">
        <v>5.1200000000000002E-2</v>
      </c>
      <c r="M36">
        <v>5.1200000000000002E-2</v>
      </c>
      <c r="N36">
        <v>5.1200000000000002E-2</v>
      </c>
      <c r="O36">
        <v>5.1200000000000002E-2</v>
      </c>
      <c r="P36">
        <v>0.377</v>
      </c>
      <c r="Q36">
        <v>0.1023</v>
      </c>
      <c r="R36">
        <v>5.27</v>
      </c>
      <c r="S36">
        <v>0.1023</v>
      </c>
      <c r="T36">
        <v>1.6</v>
      </c>
      <c r="U36">
        <v>5.1200000000000002E-2</v>
      </c>
      <c r="V36">
        <v>1140</v>
      </c>
      <c r="W36" s="25" t="s">
        <v>408</v>
      </c>
      <c r="X36" s="25" t="s">
        <v>408</v>
      </c>
      <c r="Y36">
        <v>14.6</v>
      </c>
      <c r="Z36" s="25" t="s">
        <v>408</v>
      </c>
      <c r="AA36" s="25" t="s">
        <v>408</v>
      </c>
      <c r="AB36" s="25" t="s">
        <v>408</v>
      </c>
      <c r="AC36" s="25" t="s">
        <v>408</v>
      </c>
      <c r="AD36" s="25" t="s">
        <v>408</v>
      </c>
    </row>
    <row r="37" spans="1:30" x14ac:dyDescent="0.2">
      <c r="A37" t="s">
        <v>82</v>
      </c>
      <c r="B37" t="s">
        <v>312</v>
      </c>
      <c r="C37" t="s">
        <v>36</v>
      </c>
      <c r="D37">
        <v>44145</v>
      </c>
      <c r="E37" t="str">
        <f>IF(F37="Largemouth Bass","Bas",IF(F37="Bluegill","Bgl",IF(F37="Prey","Pry",IF(F37="Pumpkinseed","Pum",IF(F37="Rosyside Dace","Dac",IF(F37="Swallowtail Shiner","Swa",IF(F37="Blacknose Dace","Dac",IF(F37=" Swamp Darter","Dar",IF(F37="Longnose Dace","Dac",IF(F37="Margined Madtom","Mad",IF(F37="Fallfish","Fal",IF(F37="Tessellated Darter","Dar",IF(F37="Sediment","Sed",IF(F37="Swamp Darter","Dar",IF(F37="Eastern Mud Minnow","Min",IF(F37="Creek Chubsucker","Chu",IF(F37="Banded Killifish","Kil","Water")))))))))))))))))</f>
        <v>Pry</v>
      </c>
      <c r="F37" t="s">
        <v>46</v>
      </c>
      <c r="G37" t="s">
        <v>49</v>
      </c>
      <c r="H37" t="s">
        <v>256</v>
      </c>
      <c r="I37" t="str">
        <f>IF(F37 = "Water", "ng/L", IF(F37 = "Sediment", "ng/g", "ng/g"))</f>
        <v>ng/g</v>
      </c>
      <c r="J37" s="25" t="s">
        <v>408</v>
      </c>
      <c r="K37">
        <v>5</v>
      </c>
      <c r="L37">
        <v>4.0300000000000002E-2</v>
      </c>
      <c r="M37">
        <v>4.0300000000000002E-2</v>
      </c>
      <c r="N37">
        <v>4.0300000000000002E-2</v>
      </c>
      <c r="O37">
        <v>4.0300000000000002E-2</v>
      </c>
      <c r="P37">
        <v>0.47199999999999998</v>
      </c>
      <c r="Q37">
        <v>0.42599999999999999</v>
      </c>
      <c r="R37">
        <v>7.79</v>
      </c>
      <c r="S37">
        <v>8.0600000000000005E-2</v>
      </c>
      <c r="T37">
        <v>3.05</v>
      </c>
      <c r="U37">
        <v>4.0300000000000002E-2</v>
      </c>
      <c r="V37">
        <v>1030</v>
      </c>
      <c r="W37" s="25" t="s">
        <v>408</v>
      </c>
      <c r="X37" s="25" t="s">
        <v>408</v>
      </c>
      <c r="Y37">
        <v>14.6</v>
      </c>
      <c r="Z37" s="25" t="s">
        <v>408</v>
      </c>
      <c r="AA37" s="25" t="s">
        <v>408</v>
      </c>
      <c r="AB37" s="25" t="s">
        <v>408</v>
      </c>
      <c r="AC37" s="25" t="s">
        <v>408</v>
      </c>
      <c r="AD37" s="25" t="s">
        <v>408</v>
      </c>
    </row>
    <row r="38" spans="1:30" x14ac:dyDescent="0.2">
      <c r="A38" t="s">
        <v>82</v>
      </c>
      <c r="B38" t="s">
        <v>312</v>
      </c>
      <c r="C38" t="s">
        <v>37</v>
      </c>
      <c r="D38">
        <v>44145</v>
      </c>
      <c r="E38" t="str">
        <f>IF(F38="Largemouth Bass","Bas",IF(F38="Bluegill","Bgl",IF(F38="Prey","Pry",IF(F38="Pumpkinseed","Pum",IF(F38="Rosyside Dace","Dac",IF(F38="Swallowtail Shiner","Swa",IF(F38="Blacknose Dace","Dac",IF(F38=" Swamp Darter","Dar",IF(F38="Longnose Dace","Dac",IF(F38="Margined Madtom","Mad",IF(F38="Fallfish","Fal",IF(F38="Tessellated Darter","Dar",IF(F38="Sediment","Sed",IF(F38="Swamp Darter","Dar",IF(F38="Eastern Mud Minnow","Min",IF(F38="Creek Chubsucker","Chu",IF(F38="Banded Killifish","Kil","Water")))))))))))))))))</f>
        <v>Pry</v>
      </c>
      <c r="F38" t="s">
        <v>46</v>
      </c>
      <c r="G38" t="s">
        <v>49</v>
      </c>
      <c r="H38" t="s">
        <v>256</v>
      </c>
      <c r="I38" t="str">
        <f>IF(F38 = "Water", "ng/L", IF(F38 = "Sediment", "ng/g", "ng/g"))</f>
        <v>ng/g</v>
      </c>
      <c r="J38" s="25" t="s">
        <v>408</v>
      </c>
      <c r="K38">
        <v>5</v>
      </c>
      <c r="L38">
        <v>4.9799999999999997E-2</v>
      </c>
      <c r="M38">
        <v>4.9799999999999997E-2</v>
      </c>
      <c r="N38">
        <v>4.9799999999999997E-2</v>
      </c>
      <c r="O38">
        <v>4.9799999999999997E-2</v>
      </c>
      <c r="P38">
        <v>9.9599999999999994E-2</v>
      </c>
      <c r="Q38">
        <v>9.9599999999999994E-2</v>
      </c>
      <c r="R38">
        <v>6.87</v>
      </c>
      <c r="S38">
        <v>9.9599999999999994E-2</v>
      </c>
      <c r="T38">
        <v>2.62</v>
      </c>
      <c r="U38">
        <v>4.9799999999999997E-2</v>
      </c>
      <c r="V38">
        <v>1070</v>
      </c>
      <c r="W38" s="25" t="s">
        <v>408</v>
      </c>
      <c r="X38" s="25" t="s">
        <v>408</v>
      </c>
      <c r="Y38">
        <v>14.6</v>
      </c>
      <c r="Z38" s="25" t="s">
        <v>408</v>
      </c>
      <c r="AA38" s="25" t="s">
        <v>408</v>
      </c>
      <c r="AB38" s="25" t="s">
        <v>408</v>
      </c>
      <c r="AC38" s="25" t="s">
        <v>408</v>
      </c>
      <c r="AD38" s="25" t="s">
        <v>408</v>
      </c>
    </row>
    <row r="39" spans="1:30" x14ac:dyDescent="0.2">
      <c r="A39" t="s">
        <v>82</v>
      </c>
      <c r="B39" t="s">
        <v>312</v>
      </c>
      <c r="C39" t="s">
        <v>38</v>
      </c>
      <c r="D39">
        <v>44145</v>
      </c>
      <c r="E39" t="str">
        <f>IF(F39="Largemouth Bass","Bas",IF(F39="Bluegill","Bgl",IF(F39="Prey","Pry",IF(F39="Pumpkinseed","Pum",IF(F39="Rosyside Dace","Dac",IF(F39="Swallowtail Shiner","Swa",IF(F39="Blacknose Dace","Dac",IF(F39=" Swamp Darter","Dar",IF(F39="Longnose Dace","Dac",IF(F39="Margined Madtom","Mad",IF(F39="Fallfish","Fal",IF(F39="Tessellated Darter","Dar",IF(F39="Sediment","Sed",IF(F39="Swamp Darter","Dar",IF(F39="Eastern Mud Minnow","Min",IF(F39="Creek Chubsucker","Chu",IF(F39="Banded Killifish","Kil","Water")))))))))))))))))</f>
        <v>Pry</v>
      </c>
      <c r="F39" t="s">
        <v>46</v>
      </c>
      <c r="G39" t="s">
        <v>49</v>
      </c>
      <c r="H39" t="s">
        <v>256</v>
      </c>
      <c r="I39" t="str">
        <f>IF(F39 = "Water", "ng/L", IF(F39 = "Sediment", "ng/g", "ng/g"))</f>
        <v>ng/g</v>
      </c>
      <c r="J39" s="25" t="s">
        <v>408</v>
      </c>
      <c r="K39">
        <v>5</v>
      </c>
      <c r="L39">
        <v>4.87E-2</v>
      </c>
      <c r="M39">
        <v>4.87E-2</v>
      </c>
      <c r="N39">
        <v>9.7600000000000006E-2</v>
      </c>
      <c r="O39">
        <v>4.87E-2</v>
      </c>
      <c r="P39">
        <v>0.39</v>
      </c>
      <c r="Q39">
        <v>6.56</v>
      </c>
      <c r="R39">
        <v>25.1</v>
      </c>
      <c r="S39">
        <v>0.42899999999999999</v>
      </c>
      <c r="T39">
        <v>4.12</v>
      </c>
      <c r="U39">
        <v>0.47499999999999998</v>
      </c>
      <c r="V39">
        <v>1430</v>
      </c>
      <c r="W39" s="25" t="s">
        <v>408</v>
      </c>
      <c r="X39" s="25" t="s">
        <v>408</v>
      </c>
      <c r="Y39">
        <v>14.6</v>
      </c>
      <c r="Z39" s="25" t="s">
        <v>408</v>
      </c>
      <c r="AA39" s="25" t="s">
        <v>408</v>
      </c>
      <c r="AB39" s="25" t="s">
        <v>408</v>
      </c>
      <c r="AC39" s="25" t="s">
        <v>408</v>
      </c>
      <c r="AD39" s="25" t="s">
        <v>408</v>
      </c>
    </row>
    <row r="40" spans="1:30" x14ac:dyDescent="0.2">
      <c r="A40" t="s">
        <v>82</v>
      </c>
      <c r="B40" t="s">
        <v>312</v>
      </c>
      <c r="C40" t="s">
        <v>39</v>
      </c>
      <c r="D40">
        <v>44145</v>
      </c>
      <c r="E40" t="str">
        <f>IF(F40="Largemouth Bass","Bas",IF(F40="Bluegill","Bgl",IF(F40="Prey","Pry",IF(F40="Pumpkinseed","Pum",IF(F40="Rosyside Dace","Dac",IF(F40="Swallowtail Shiner","Swa",IF(F40="Blacknose Dace","Dac",IF(F40=" Swamp Darter","Dar",IF(F40="Longnose Dace","Dac",IF(F40="Margined Madtom","Mad",IF(F40="Fallfish","Fal",IF(F40="Tessellated Darter","Dar",IF(F40="Sediment","Sed",IF(F40="Swamp Darter","Dar",IF(F40="Eastern Mud Minnow","Min",IF(F40="Creek Chubsucker","Chu",IF(F40="Banded Killifish","Kil","Water")))))))))))))))))</f>
        <v>Pry</v>
      </c>
      <c r="F40" t="s">
        <v>46</v>
      </c>
      <c r="G40" t="s">
        <v>49</v>
      </c>
      <c r="H40" t="s">
        <v>256</v>
      </c>
      <c r="I40" t="str">
        <f>IF(F40 = "Water", "ng/L", IF(F40 = "Sediment", "ng/g", "ng/g"))</f>
        <v>ng/g</v>
      </c>
      <c r="J40" s="25" t="s">
        <v>408</v>
      </c>
      <c r="K40">
        <v>5</v>
      </c>
      <c r="L40">
        <v>4.1599999999999998E-2</v>
      </c>
      <c r="M40">
        <v>4.1599999999999998E-2</v>
      </c>
      <c r="N40">
        <v>4.1599999999999998E-2</v>
      </c>
      <c r="O40">
        <v>8.3099999999999993E-2</v>
      </c>
      <c r="P40">
        <v>0.442</v>
      </c>
      <c r="Q40">
        <v>2.64</v>
      </c>
      <c r="R40">
        <v>7.36</v>
      </c>
      <c r="S40">
        <v>8.3099999999999993E-2</v>
      </c>
      <c r="T40">
        <v>3.44</v>
      </c>
      <c r="U40">
        <v>4.1599999999999998E-2</v>
      </c>
      <c r="V40">
        <v>1190</v>
      </c>
      <c r="W40" s="25" t="s">
        <v>408</v>
      </c>
      <c r="X40" s="25" t="s">
        <v>408</v>
      </c>
      <c r="Y40">
        <v>14.6</v>
      </c>
      <c r="Z40" s="25" t="s">
        <v>408</v>
      </c>
      <c r="AA40" s="25" t="s">
        <v>408</v>
      </c>
      <c r="AB40" s="25" t="s">
        <v>408</v>
      </c>
      <c r="AC40" s="25" t="s">
        <v>408</v>
      </c>
      <c r="AD40" s="25" t="s">
        <v>408</v>
      </c>
    </row>
    <row r="41" spans="1:30" x14ac:dyDescent="0.2">
      <c r="A41" t="s">
        <v>82</v>
      </c>
      <c r="B41" t="s">
        <v>312</v>
      </c>
      <c r="C41" t="s">
        <v>40</v>
      </c>
      <c r="D41">
        <v>44145</v>
      </c>
      <c r="E41" t="str">
        <f>IF(F41="Largemouth Bass","Bas",IF(F41="Bluegill","Bgl",IF(F41="Prey","Pry",IF(F41="Pumpkinseed","Pum",IF(F41="Rosyside Dace","Dac",IF(F41="Swallowtail Shiner","Swa",IF(F41="Blacknose Dace","Dac",IF(F41=" Swamp Darter","Dar",IF(F41="Longnose Dace","Dac",IF(F41="Margined Madtom","Mad",IF(F41="Fallfish","Fal",IF(F41="Tessellated Darter","Dar",IF(F41="Sediment","Sed",IF(F41="Swamp Darter","Dar",IF(F41="Eastern Mud Minnow","Min",IF(F41="Creek Chubsucker","Chu",IF(F41="Banded Killifish","Kil","Water")))))))))))))))))</f>
        <v>Pry</v>
      </c>
      <c r="F41" t="s">
        <v>46</v>
      </c>
      <c r="G41" t="s">
        <v>49</v>
      </c>
      <c r="H41" t="s">
        <v>256</v>
      </c>
      <c r="I41" t="str">
        <f>IF(F41 = "Water", "ng/L", IF(F41 = "Sediment", "ng/g", "ng/g"))</f>
        <v>ng/g</v>
      </c>
      <c r="J41" s="25" t="s">
        <v>408</v>
      </c>
      <c r="K41">
        <v>5</v>
      </c>
      <c r="L41">
        <v>4.8800000000000003E-2</v>
      </c>
      <c r="M41">
        <v>4.8800000000000003E-2</v>
      </c>
      <c r="N41">
        <v>4.8800000000000003E-2</v>
      </c>
      <c r="O41">
        <v>4.8800000000000003E-2</v>
      </c>
      <c r="P41">
        <v>0.30099999999999999</v>
      </c>
      <c r="Q41">
        <v>9.7500000000000003E-2</v>
      </c>
      <c r="R41">
        <v>9.15</v>
      </c>
      <c r="S41">
        <v>9.7500000000000003E-2</v>
      </c>
      <c r="T41">
        <v>2.36</v>
      </c>
      <c r="U41">
        <v>0.26300000000000001</v>
      </c>
      <c r="V41">
        <v>1110</v>
      </c>
      <c r="W41" s="25" t="s">
        <v>408</v>
      </c>
      <c r="X41" s="25" t="s">
        <v>408</v>
      </c>
      <c r="Y41">
        <v>14.6</v>
      </c>
      <c r="Z41" s="25" t="s">
        <v>408</v>
      </c>
      <c r="AA41" s="25" t="s">
        <v>408</v>
      </c>
      <c r="AB41" s="25" t="s">
        <v>408</v>
      </c>
      <c r="AC41" s="25" t="s">
        <v>408</v>
      </c>
      <c r="AD41" s="25" t="s">
        <v>408</v>
      </c>
    </row>
    <row r="42" spans="1:30" x14ac:dyDescent="0.2">
      <c r="A42" t="s">
        <v>82</v>
      </c>
      <c r="B42" t="s">
        <v>312</v>
      </c>
      <c r="C42" t="s">
        <v>41</v>
      </c>
      <c r="D42">
        <v>44145</v>
      </c>
      <c r="E42" t="str">
        <f>IF(F42="Largemouth Bass","Bas",IF(F42="Bluegill","Bgl",IF(F42="Prey","Pry",IF(F42="Pumpkinseed","Pum",IF(F42="Rosyside Dace","Dac",IF(F42="Swallowtail Shiner","Swa",IF(F42="Blacknose Dace","Dac",IF(F42=" Swamp Darter","Dar",IF(F42="Longnose Dace","Dac",IF(F42="Margined Madtom","Mad",IF(F42="Fallfish","Fal",IF(F42="Tessellated Darter","Dar",IF(F42="Sediment","Sed",IF(F42="Swamp Darter","Dar",IF(F42="Eastern Mud Minnow","Min",IF(F42="Creek Chubsucker","Chu",IF(F42="Banded Killifish","Kil","Water")))))))))))))))))</f>
        <v>Pry</v>
      </c>
      <c r="F42" t="s">
        <v>46</v>
      </c>
      <c r="G42" t="s">
        <v>49</v>
      </c>
      <c r="H42" t="s">
        <v>256</v>
      </c>
      <c r="I42" t="str">
        <f>IF(F42 = "Water", "ng/L", IF(F42 = "Sediment", "ng/g", "ng/g"))</f>
        <v>ng/g</v>
      </c>
      <c r="J42" s="25" t="s">
        <v>408</v>
      </c>
      <c r="K42">
        <v>5</v>
      </c>
      <c r="L42">
        <v>4.1099999999999998E-2</v>
      </c>
      <c r="M42">
        <v>4.1099999999999998E-2</v>
      </c>
      <c r="N42">
        <v>4.1099999999999998E-2</v>
      </c>
      <c r="O42">
        <v>4.1099999999999998E-2</v>
      </c>
      <c r="P42">
        <v>0.42099999999999999</v>
      </c>
      <c r="Q42">
        <v>0.23899999999999999</v>
      </c>
      <c r="R42">
        <v>9.4600000000000009</v>
      </c>
      <c r="S42">
        <v>8.2100000000000006E-2</v>
      </c>
      <c r="T42">
        <v>3.31</v>
      </c>
      <c r="U42">
        <v>0.47299999999999998</v>
      </c>
      <c r="V42">
        <v>1090</v>
      </c>
      <c r="W42" s="25" t="s">
        <v>408</v>
      </c>
      <c r="X42" s="25" t="s">
        <v>408</v>
      </c>
      <c r="Y42">
        <v>14.6</v>
      </c>
      <c r="Z42" s="25" t="s">
        <v>408</v>
      </c>
      <c r="AA42" s="25" t="s">
        <v>408</v>
      </c>
      <c r="AB42" s="25" t="s">
        <v>408</v>
      </c>
      <c r="AC42" s="25" t="s">
        <v>408</v>
      </c>
      <c r="AD42" s="25" t="s">
        <v>408</v>
      </c>
    </row>
    <row r="43" spans="1:30" x14ac:dyDescent="0.2">
      <c r="A43" t="s">
        <v>82</v>
      </c>
      <c r="B43" t="s">
        <v>312</v>
      </c>
      <c r="C43" t="s">
        <v>42</v>
      </c>
      <c r="D43">
        <v>44145</v>
      </c>
      <c r="E43" t="str">
        <f>IF(F43="Largemouth Bass","Bas",IF(F43="Bluegill","Bgl",IF(F43="Prey","Pry",IF(F43="Pumpkinseed","Pum",IF(F43="Rosyside Dace","Dac",IF(F43="Swallowtail Shiner","Swa",IF(F43="Blacknose Dace","Dac",IF(F43=" Swamp Darter","Dar",IF(F43="Longnose Dace","Dac",IF(F43="Margined Madtom","Mad",IF(F43="Fallfish","Fal",IF(F43="Tessellated Darter","Dar",IF(F43="Sediment","Sed",IF(F43="Swamp Darter","Dar",IF(F43="Eastern Mud Minnow","Min",IF(F43="Creek Chubsucker","Chu",IF(F43="Banded Killifish","Kil","Water")))))))))))))))))</f>
        <v>Pry</v>
      </c>
      <c r="F43" t="s">
        <v>46</v>
      </c>
      <c r="G43" t="s">
        <v>49</v>
      </c>
      <c r="H43" t="s">
        <v>256</v>
      </c>
      <c r="I43" t="str">
        <f>IF(F43 = "Water", "ng/L", IF(F43 = "Sediment", "ng/g", "ng/g"))</f>
        <v>ng/g</v>
      </c>
      <c r="J43" s="25" t="s">
        <v>408</v>
      </c>
      <c r="K43">
        <v>5</v>
      </c>
      <c r="L43">
        <v>4.3499999999999997E-2</v>
      </c>
      <c r="M43">
        <v>4.3499999999999997E-2</v>
      </c>
      <c r="N43">
        <v>4.3499999999999997E-2</v>
      </c>
      <c r="O43">
        <v>4.3499999999999997E-2</v>
      </c>
      <c r="P43">
        <v>0.222</v>
      </c>
      <c r="Q43">
        <v>8.6999999999999994E-2</v>
      </c>
      <c r="R43">
        <v>6.82</v>
      </c>
      <c r="S43">
        <v>8.6999999999999994E-2</v>
      </c>
      <c r="T43">
        <v>2.86</v>
      </c>
      <c r="U43">
        <v>8.6999999999999994E-2</v>
      </c>
      <c r="V43">
        <v>953</v>
      </c>
      <c r="W43" s="25" t="s">
        <v>408</v>
      </c>
      <c r="X43" s="25" t="s">
        <v>408</v>
      </c>
      <c r="Y43">
        <v>14.6</v>
      </c>
      <c r="Z43" s="25" t="s">
        <v>408</v>
      </c>
      <c r="AA43" s="25" t="s">
        <v>408</v>
      </c>
      <c r="AB43" s="25" t="s">
        <v>408</v>
      </c>
      <c r="AC43" s="25" t="s">
        <v>408</v>
      </c>
      <c r="AD43" s="25" t="s">
        <v>408</v>
      </c>
    </row>
    <row r="44" spans="1:30" x14ac:dyDescent="0.2">
      <c r="A44" t="s">
        <v>82</v>
      </c>
      <c r="B44" t="s">
        <v>312</v>
      </c>
      <c r="C44" t="s">
        <v>372</v>
      </c>
      <c r="D44">
        <v>44113</v>
      </c>
      <c r="E44" t="s">
        <v>79</v>
      </c>
      <c r="F44" t="s">
        <v>79</v>
      </c>
      <c r="G44" s="25" t="s">
        <v>408</v>
      </c>
      <c r="H44" t="s">
        <v>64</v>
      </c>
      <c r="I44" t="str">
        <f>IF(F44 = "Water", "ng/L", IF(F44 = "Sediment", "ng/g", "ng/g"))</f>
        <v>ng/L</v>
      </c>
      <c r="J44" s="25" t="s">
        <v>408</v>
      </c>
      <c r="K44" s="25" t="s">
        <v>408</v>
      </c>
      <c r="L44">
        <v>8.8019999999999996</v>
      </c>
      <c r="M44">
        <v>17.11</v>
      </c>
      <c r="N44">
        <v>8.0630000000000006</v>
      </c>
      <c r="O44">
        <v>21.560000000000002</v>
      </c>
      <c r="P44">
        <v>5.6550000000000002</v>
      </c>
      <c r="Q44">
        <v>10.35</v>
      </c>
      <c r="R44">
        <v>75.67</v>
      </c>
      <c r="S44">
        <v>36.36</v>
      </c>
      <c r="T44">
        <v>3.2479999999999998</v>
      </c>
      <c r="U44">
        <v>4.266</v>
      </c>
      <c r="V44">
        <v>264.40000000000003</v>
      </c>
      <c r="W44" s="25" t="s">
        <v>408</v>
      </c>
      <c r="X44" s="25" t="s">
        <v>408</v>
      </c>
      <c r="Y44">
        <v>14.1</v>
      </c>
      <c r="Z44" s="25" t="s">
        <v>408</v>
      </c>
      <c r="AA44" s="25" t="s">
        <v>408</v>
      </c>
      <c r="AB44" s="25" t="s">
        <v>408</v>
      </c>
      <c r="AC44" s="25" t="s">
        <v>408</v>
      </c>
      <c r="AD44" s="25" t="s">
        <v>408</v>
      </c>
    </row>
    <row r="45" spans="1:30" x14ac:dyDescent="0.2">
      <c r="A45" t="s">
        <v>82</v>
      </c>
      <c r="B45" t="s">
        <v>312</v>
      </c>
      <c r="C45" t="s">
        <v>373</v>
      </c>
      <c r="D45">
        <v>44113</v>
      </c>
      <c r="E45" t="s">
        <v>79</v>
      </c>
      <c r="F45" t="s">
        <v>79</v>
      </c>
      <c r="G45" s="25" t="s">
        <v>408</v>
      </c>
      <c r="H45" t="s">
        <v>66</v>
      </c>
      <c r="I45" t="str">
        <f t="shared" ref="I45:I83" si="0">IF(F45 = "Water", "ng/L", IF(F45 = "Sediment", "ng/g", "ng/g"))</f>
        <v>ng/L</v>
      </c>
      <c r="J45" s="25" t="s">
        <v>408</v>
      </c>
      <c r="K45" s="25" t="s">
        <v>408</v>
      </c>
      <c r="L45">
        <v>13.95</v>
      </c>
      <c r="M45">
        <v>16.75</v>
      </c>
      <c r="N45">
        <v>10.29</v>
      </c>
      <c r="O45">
        <v>23.730000000000004</v>
      </c>
      <c r="P45">
        <v>7.4439999999999991</v>
      </c>
      <c r="Q45">
        <v>12.18</v>
      </c>
      <c r="R45">
        <v>67.789999999999992</v>
      </c>
      <c r="S45">
        <v>29.97</v>
      </c>
      <c r="T45">
        <v>2.484</v>
      </c>
      <c r="U45">
        <v>3.782</v>
      </c>
      <c r="V45">
        <v>253.9</v>
      </c>
      <c r="W45" s="25" t="s">
        <v>408</v>
      </c>
      <c r="X45" s="25" t="s">
        <v>408</v>
      </c>
      <c r="Y45">
        <v>16.8</v>
      </c>
      <c r="Z45" s="25" t="s">
        <v>408</v>
      </c>
      <c r="AA45" s="25" t="s">
        <v>408</v>
      </c>
      <c r="AB45" s="25" t="s">
        <v>408</v>
      </c>
      <c r="AC45" s="25" t="s">
        <v>408</v>
      </c>
      <c r="AD45" s="25" t="s">
        <v>408</v>
      </c>
    </row>
    <row r="46" spans="1:30" x14ac:dyDescent="0.2">
      <c r="A46" t="s">
        <v>82</v>
      </c>
      <c r="B46" t="s">
        <v>312</v>
      </c>
      <c r="C46" t="s">
        <v>374</v>
      </c>
      <c r="D46">
        <v>44113</v>
      </c>
      <c r="E46" t="s">
        <v>79</v>
      </c>
      <c r="F46" t="s">
        <v>79</v>
      </c>
      <c r="G46" s="25" t="s">
        <v>408</v>
      </c>
      <c r="H46" t="s">
        <v>68</v>
      </c>
      <c r="I46" t="str">
        <f t="shared" si="0"/>
        <v>ng/L</v>
      </c>
      <c r="J46" s="25" t="s">
        <v>408</v>
      </c>
      <c r="K46" s="25" t="s">
        <v>408</v>
      </c>
      <c r="L46">
        <v>11.11</v>
      </c>
      <c r="M46">
        <v>19.46</v>
      </c>
      <c r="N46">
        <v>9.7680000000000007</v>
      </c>
      <c r="O46">
        <v>22.080000000000002</v>
      </c>
      <c r="P46">
        <v>6.6400000000000006</v>
      </c>
      <c r="Q46">
        <v>12.08</v>
      </c>
      <c r="R46">
        <v>59.489999999999995</v>
      </c>
      <c r="S46">
        <v>37.410000000000004</v>
      </c>
      <c r="T46">
        <v>4.2909999999999995</v>
      </c>
      <c r="U46">
        <v>4.0659999999999998</v>
      </c>
      <c r="V46">
        <v>363.7</v>
      </c>
      <c r="W46" s="25" t="s">
        <v>408</v>
      </c>
      <c r="X46" s="25" t="s">
        <v>408</v>
      </c>
      <c r="Y46">
        <v>15.1</v>
      </c>
      <c r="Z46" s="25" t="s">
        <v>408</v>
      </c>
      <c r="AA46" s="25" t="s">
        <v>408</v>
      </c>
      <c r="AB46" s="25" t="s">
        <v>408</v>
      </c>
      <c r="AC46" s="25" t="s">
        <v>408</v>
      </c>
      <c r="AD46" s="25" t="s">
        <v>408</v>
      </c>
    </row>
    <row r="47" spans="1:30" x14ac:dyDescent="0.2">
      <c r="A47" t="s">
        <v>82</v>
      </c>
      <c r="B47" t="s">
        <v>312</v>
      </c>
      <c r="C47" t="s">
        <v>375</v>
      </c>
      <c r="D47">
        <v>44113</v>
      </c>
      <c r="E47" t="s">
        <v>79</v>
      </c>
      <c r="F47" t="s">
        <v>79</v>
      </c>
      <c r="G47" s="25" t="s">
        <v>408</v>
      </c>
      <c r="H47" t="s">
        <v>70</v>
      </c>
      <c r="I47" t="str">
        <f t="shared" si="0"/>
        <v>ng/L</v>
      </c>
      <c r="J47" s="25" t="s">
        <v>408</v>
      </c>
      <c r="K47" s="25" t="s">
        <v>408</v>
      </c>
      <c r="L47">
        <v>15.85</v>
      </c>
      <c r="M47">
        <v>21.490000000000002</v>
      </c>
      <c r="N47">
        <v>15.009999999999998</v>
      </c>
      <c r="O47">
        <v>27.68</v>
      </c>
      <c r="P47">
        <v>5.911999999999999</v>
      </c>
      <c r="Q47">
        <v>15.56</v>
      </c>
      <c r="R47">
        <v>80.28</v>
      </c>
      <c r="S47">
        <v>40.340000000000003</v>
      </c>
      <c r="T47">
        <v>6.8940000000000001</v>
      </c>
      <c r="U47">
        <v>4.9800000000000004</v>
      </c>
      <c r="V47">
        <v>462.59999999999997</v>
      </c>
      <c r="W47" s="25" t="s">
        <v>408</v>
      </c>
      <c r="X47" s="25" t="s">
        <v>408</v>
      </c>
      <c r="Y47">
        <v>13.7</v>
      </c>
      <c r="Z47" s="25" t="s">
        <v>408</v>
      </c>
      <c r="AA47" s="25" t="s">
        <v>408</v>
      </c>
      <c r="AB47" s="25" t="s">
        <v>408</v>
      </c>
      <c r="AC47" s="25" t="s">
        <v>408</v>
      </c>
      <c r="AD47" s="25" t="s">
        <v>408</v>
      </c>
    </row>
    <row r="48" spans="1:30" x14ac:dyDescent="0.2">
      <c r="A48" t="s">
        <v>82</v>
      </c>
      <c r="B48" t="s">
        <v>312</v>
      </c>
      <c r="C48" t="s">
        <v>376</v>
      </c>
      <c r="D48">
        <v>44117</v>
      </c>
      <c r="E48" t="s">
        <v>79</v>
      </c>
      <c r="F48" t="s">
        <v>79</v>
      </c>
      <c r="G48" s="25" t="s">
        <v>408</v>
      </c>
      <c r="H48" t="s">
        <v>64</v>
      </c>
      <c r="I48" t="str">
        <f t="shared" si="0"/>
        <v>ng/L</v>
      </c>
      <c r="J48" s="25" t="s">
        <v>408</v>
      </c>
      <c r="K48" s="25" t="s">
        <v>408</v>
      </c>
      <c r="L48">
        <v>13.72</v>
      </c>
      <c r="M48">
        <v>21.65</v>
      </c>
      <c r="N48">
        <v>7.875</v>
      </c>
      <c r="O48">
        <v>21.63</v>
      </c>
      <c r="P48">
        <v>7.7070000000000007</v>
      </c>
      <c r="Q48">
        <v>11.16</v>
      </c>
      <c r="R48">
        <v>69.44</v>
      </c>
      <c r="S48">
        <v>27.95</v>
      </c>
      <c r="T48">
        <v>5.0060000000000002</v>
      </c>
      <c r="U48">
        <v>3.944</v>
      </c>
      <c r="V48">
        <v>473.5</v>
      </c>
      <c r="W48" s="25" t="s">
        <v>408</v>
      </c>
      <c r="X48" s="25" t="s">
        <v>408</v>
      </c>
      <c r="Y48">
        <v>15.4</v>
      </c>
      <c r="Z48" s="25" t="s">
        <v>408</v>
      </c>
      <c r="AA48" s="25" t="s">
        <v>408</v>
      </c>
      <c r="AB48" s="25" t="s">
        <v>408</v>
      </c>
      <c r="AC48" s="25" t="s">
        <v>408</v>
      </c>
      <c r="AD48" s="25" t="s">
        <v>408</v>
      </c>
    </row>
    <row r="49" spans="1:30" x14ac:dyDescent="0.2">
      <c r="A49" t="s">
        <v>82</v>
      </c>
      <c r="B49" t="s">
        <v>312</v>
      </c>
      <c r="C49" t="s">
        <v>377</v>
      </c>
      <c r="D49">
        <v>44117</v>
      </c>
      <c r="E49" t="s">
        <v>79</v>
      </c>
      <c r="F49" t="s">
        <v>79</v>
      </c>
      <c r="G49" s="25" t="s">
        <v>408</v>
      </c>
      <c r="H49" t="s">
        <v>66</v>
      </c>
      <c r="I49" t="str">
        <f t="shared" si="0"/>
        <v>ng/L</v>
      </c>
      <c r="J49" s="25" t="s">
        <v>408</v>
      </c>
      <c r="K49" s="25" t="s">
        <v>408</v>
      </c>
      <c r="L49">
        <v>10.209999999999999</v>
      </c>
      <c r="M49">
        <v>13.94</v>
      </c>
      <c r="N49">
        <v>6.9099999999999993</v>
      </c>
      <c r="O49">
        <v>19.27</v>
      </c>
      <c r="P49">
        <v>5.1349999999999998</v>
      </c>
      <c r="Q49">
        <v>11.67</v>
      </c>
      <c r="R49">
        <v>67.06</v>
      </c>
      <c r="S49">
        <v>25.369999999999997</v>
      </c>
      <c r="T49">
        <v>2.7279999999999998</v>
      </c>
      <c r="U49">
        <v>3.46</v>
      </c>
      <c r="V49">
        <v>317.7</v>
      </c>
      <c r="W49" s="25" t="s">
        <v>408</v>
      </c>
      <c r="X49" s="25" t="s">
        <v>408</v>
      </c>
      <c r="Y49">
        <v>15.3</v>
      </c>
      <c r="Z49" s="25" t="s">
        <v>408</v>
      </c>
      <c r="AA49" s="25" t="s">
        <v>408</v>
      </c>
      <c r="AB49" s="25" t="s">
        <v>408</v>
      </c>
      <c r="AC49" s="25" t="s">
        <v>408</v>
      </c>
      <c r="AD49" s="25" t="s">
        <v>408</v>
      </c>
    </row>
    <row r="50" spans="1:30" x14ac:dyDescent="0.2">
      <c r="A50" t="s">
        <v>82</v>
      </c>
      <c r="B50" t="s">
        <v>312</v>
      </c>
      <c r="C50" t="s">
        <v>378</v>
      </c>
      <c r="D50">
        <v>44117</v>
      </c>
      <c r="E50" t="s">
        <v>79</v>
      </c>
      <c r="F50" t="s">
        <v>79</v>
      </c>
      <c r="G50" s="25" t="s">
        <v>408</v>
      </c>
      <c r="H50" t="s">
        <v>68</v>
      </c>
      <c r="I50" t="str">
        <f t="shared" si="0"/>
        <v>ng/L</v>
      </c>
      <c r="J50" s="25" t="s">
        <v>408</v>
      </c>
      <c r="K50" s="25" t="s">
        <v>408</v>
      </c>
      <c r="L50">
        <v>10.039999999999999</v>
      </c>
      <c r="M50">
        <v>16.739999999999998</v>
      </c>
      <c r="N50">
        <v>8.1499999999999986</v>
      </c>
      <c r="O50">
        <v>20.11</v>
      </c>
      <c r="P50">
        <v>5.4139999999999997</v>
      </c>
      <c r="Q50">
        <v>11.5</v>
      </c>
      <c r="R50">
        <v>64.650000000000006</v>
      </c>
      <c r="S50">
        <v>27.37</v>
      </c>
      <c r="T50">
        <v>3.8769999999999998</v>
      </c>
      <c r="U50">
        <v>3.988</v>
      </c>
      <c r="V50">
        <v>253.9</v>
      </c>
      <c r="W50" s="25" t="s">
        <v>408</v>
      </c>
      <c r="X50" s="25" t="s">
        <v>408</v>
      </c>
      <c r="Y50">
        <v>15.2</v>
      </c>
      <c r="Z50" s="25" t="s">
        <v>408</v>
      </c>
      <c r="AA50" s="25" t="s">
        <v>408</v>
      </c>
      <c r="AB50" s="25" t="s">
        <v>408</v>
      </c>
      <c r="AC50" s="25" t="s">
        <v>408</v>
      </c>
      <c r="AD50" s="25" t="s">
        <v>408</v>
      </c>
    </row>
    <row r="51" spans="1:30" x14ac:dyDescent="0.2">
      <c r="A51" t="s">
        <v>82</v>
      </c>
      <c r="B51" t="s">
        <v>312</v>
      </c>
      <c r="C51" t="s">
        <v>379</v>
      </c>
      <c r="D51">
        <v>44117</v>
      </c>
      <c r="E51" t="s">
        <v>79</v>
      </c>
      <c r="F51" t="s">
        <v>79</v>
      </c>
      <c r="G51" s="25" t="s">
        <v>408</v>
      </c>
      <c r="H51" t="s">
        <v>70</v>
      </c>
      <c r="I51" t="str">
        <f t="shared" si="0"/>
        <v>ng/L</v>
      </c>
      <c r="J51" s="25" t="s">
        <v>408</v>
      </c>
      <c r="K51" s="25" t="s">
        <v>408</v>
      </c>
      <c r="L51">
        <v>13.11</v>
      </c>
      <c r="M51">
        <v>30.23</v>
      </c>
      <c r="N51">
        <v>11.240000000000002</v>
      </c>
      <c r="O51">
        <v>28.479999999999997</v>
      </c>
      <c r="P51">
        <v>7.7430000000000003</v>
      </c>
      <c r="Q51">
        <v>13.55</v>
      </c>
      <c r="R51">
        <v>100.3</v>
      </c>
      <c r="S51">
        <v>30.84</v>
      </c>
      <c r="T51">
        <v>5.6259999999999994</v>
      </c>
      <c r="U51">
        <v>3.7009999999999996</v>
      </c>
      <c r="V51">
        <v>419.09999999999997</v>
      </c>
      <c r="W51" s="25" t="s">
        <v>408</v>
      </c>
      <c r="X51" s="25" t="s">
        <v>408</v>
      </c>
      <c r="Y51">
        <v>17.2</v>
      </c>
      <c r="Z51" s="25" t="s">
        <v>408</v>
      </c>
      <c r="AA51" s="25" t="s">
        <v>408</v>
      </c>
      <c r="AB51" s="25" t="s">
        <v>408</v>
      </c>
      <c r="AC51" s="25" t="s">
        <v>408</v>
      </c>
      <c r="AD51" s="25" t="s">
        <v>408</v>
      </c>
    </row>
    <row r="52" spans="1:30" x14ac:dyDescent="0.2">
      <c r="A52" t="s">
        <v>82</v>
      </c>
      <c r="B52" t="s">
        <v>312</v>
      </c>
      <c r="C52" t="s">
        <v>380</v>
      </c>
      <c r="D52">
        <v>44119</v>
      </c>
      <c r="E52" t="s">
        <v>79</v>
      </c>
      <c r="F52" t="s">
        <v>79</v>
      </c>
      <c r="G52" s="25" t="s">
        <v>408</v>
      </c>
      <c r="H52" t="s">
        <v>66</v>
      </c>
      <c r="I52" t="str">
        <f t="shared" si="0"/>
        <v>ng/L</v>
      </c>
      <c r="J52" s="25" t="s">
        <v>408</v>
      </c>
      <c r="K52" s="25" t="s">
        <v>408</v>
      </c>
      <c r="L52">
        <v>10.389999999999999</v>
      </c>
      <c r="M52">
        <v>19.03</v>
      </c>
      <c r="N52">
        <v>7.8090000000000002</v>
      </c>
      <c r="O52">
        <v>25.240000000000002</v>
      </c>
      <c r="P52">
        <v>7.9720000000000004</v>
      </c>
      <c r="Q52">
        <v>9.7439999999999998</v>
      </c>
      <c r="R52">
        <v>73.550000000000011</v>
      </c>
      <c r="S52">
        <v>31.619999999999997</v>
      </c>
      <c r="T52">
        <v>3.024</v>
      </c>
      <c r="U52">
        <v>3.4370000000000003</v>
      </c>
      <c r="V52">
        <v>375.4</v>
      </c>
      <c r="W52" s="25" t="s">
        <v>408</v>
      </c>
      <c r="X52" s="25" t="s">
        <v>408</v>
      </c>
      <c r="Y52">
        <v>14.5</v>
      </c>
      <c r="Z52" s="25" t="s">
        <v>408</v>
      </c>
      <c r="AA52" s="25" t="s">
        <v>408</v>
      </c>
      <c r="AB52" s="25" t="s">
        <v>408</v>
      </c>
      <c r="AC52" s="25" t="s">
        <v>408</v>
      </c>
      <c r="AD52" s="25" t="s">
        <v>408</v>
      </c>
    </row>
    <row r="53" spans="1:30" x14ac:dyDescent="0.2">
      <c r="A53" t="s">
        <v>82</v>
      </c>
      <c r="B53" t="s">
        <v>312</v>
      </c>
      <c r="C53" t="s">
        <v>381</v>
      </c>
      <c r="D53">
        <v>44119</v>
      </c>
      <c r="E53" t="s">
        <v>79</v>
      </c>
      <c r="F53" t="s">
        <v>79</v>
      </c>
      <c r="G53" s="25" t="s">
        <v>408</v>
      </c>
      <c r="H53" t="s">
        <v>64</v>
      </c>
      <c r="I53" t="str">
        <f t="shared" si="0"/>
        <v>ng/L</v>
      </c>
      <c r="J53" s="25" t="s">
        <v>408</v>
      </c>
      <c r="K53" s="25" t="s">
        <v>408</v>
      </c>
      <c r="L53">
        <v>10.029999999999999</v>
      </c>
      <c r="M53">
        <v>16.66</v>
      </c>
      <c r="N53">
        <v>9.9429999999999996</v>
      </c>
      <c r="O53">
        <v>22.34</v>
      </c>
      <c r="P53">
        <v>6.5910000000000002</v>
      </c>
      <c r="Q53">
        <v>9.8480000000000008</v>
      </c>
      <c r="R53">
        <v>75.259999999999991</v>
      </c>
      <c r="S53">
        <v>29.26</v>
      </c>
      <c r="T53">
        <v>1.847</v>
      </c>
      <c r="U53">
        <v>3.1150000000000002</v>
      </c>
      <c r="V53">
        <v>321.10000000000002</v>
      </c>
      <c r="W53" s="25" t="s">
        <v>408</v>
      </c>
      <c r="X53" s="25" t="s">
        <v>408</v>
      </c>
      <c r="Y53">
        <v>15</v>
      </c>
      <c r="Z53" s="25" t="s">
        <v>408</v>
      </c>
      <c r="AA53" s="25" t="s">
        <v>408</v>
      </c>
      <c r="AB53" s="25" t="s">
        <v>408</v>
      </c>
      <c r="AC53" s="25" t="s">
        <v>408</v>
      </c>
      <c r="AD53" s="25" t="s">
        <v>408</v>
      </c>
    </row>
    <row r="54" spans="1:30" x14ac:dyDescent="0.2">
      <c r="A54" t="s">
        <v>82</v>
      </c>
      <c r="B54" t="s">
        <v>312</v>
      </c>
      <c r="C54" t="s">
        <v>382</v>
      </c>
      <c r="D54">
        <v>44119</v>
      </c>
      <c r="E54" t="s">
        <v>79</v>
      </c>
      <c r="F54" t="s">
        <v>79</v>
      </c>
      <c r="G54" s="25" t="s">
        <v>408</v>
      </c>
      <c r="H54" t="s">
        <v>68</v>
      </c>
      <c r="I54" t="str">
        <f t="shared" si="0"/>
        <v>ng/L</v>
      </c>
      <c r="J54" s="25" t="s">
        <v>408</v>
      </c>
      <c r="K54" s="25" t="s">
        <v>408</v>
      </c>
      <c r="L54">
        <v>11.16</v>
      </c>
      <c r="M54">
        <v>19.559999999999999</v>
      </c>
      <c r="N54">
        <v>9.3059999999999992</v>
      </c>
      <c r="O54">
        <v>28.05</v>
      </c>
      <c r="P54">
        <v>7.1589999999999998</v>
      </c>
      <c r="Q54">
        <v>12.07</v>
      </c>
      <c r="R54">
        <v>89.410000000000011</v>
      </c>
      <c r="S54">
        <v>35.22</v>
      </c>
      <c r="T54">
        <v>4.3919999999999995</v>
      </c>
      <c r="U54">
        <v>3.911</v>
      </c>
      <c r="V54">
        <v>354.6</v>
      </c>
      <c r="W54" s="25" t="s">
        <v>408</v>
      </c>
      <c r="X54" s="25" t="s">
        <v>408</v>
      </c>
      <c r="Y54">
        <v>15.1</v>
      </c>
      <c r="Z54" s="25" t="s">
        <v>408</v>
      </c>
      <c r="AA54" s="25" t="s">
        <v>408</v>
      </c>
      <c r="AB54" s="25" t="s">
        <v>408</v>
      </c>
      <c r="AC54" s="25" t="s">
        <v>408</v>
      </c>
      <c r="AD54" s="25" t="s">
        <v>408</v>
      </c>
    </row>
    <row r="55" spans="1:30" x14ac:dyDescent="0.2">
      <c r="A55" t="s">
        <v>82</v>
      </c>
      <c r="B55" t="s">
        <v>312</v>
      </c>
      <c r="C55" t="s">
        <v>383</v>
      </c>
      <c r="D55">
        <v>44119</v>
      </c>
      <c r="E55" t="s">
        <v>79</v>
      </c>
      <c r="F55" t="s">
        <v>79</v>
      </c>
      <c r="G55" s="25" t="s">
        <v>408</v>
      </c>
      <c r="H55" t="s">
        <v>70</v>
      </c>
      <c r="I55" t="str">
        <f t="shared" si="0"/>
        <v>ng/L</v>
      </c>
      <c r="J55" s="25" t="s">
        <v>408</v>
      </c>
      <c r="K55" s="25" t="s">
        <v>408</v>
      </c>
      <c r="L55">
        <v>14.43</v>
      </c>
      <c r="M55">
        <v>18.71</v>
      </c>
      <c r="N55">
        <v>12.709999999999999</v>
      </c>
      <c r="O55">
        <v>24.380000000000003</v>
      </c>
      <c r="P55">
        <v>7.1809999999999992</v>
      </c>
      <c r="Q55">
        <v>12.26</v>
      </c>
      <c r="R55">
        <v>97.18</v>
      </c>
      <c r="S55">
        <v>26.709999999999997</v>
      </c>
      <c r="T55">
        <v>6.2239999999999993</v>
      </c>
      <c r="U55">
        <v>3.4649999999999999</v>
      </c>
      <c r="V55">
        <v>522.79999999999995</v>
      </c>
      <c r="W55" s="25" t="s">
        <v>408</v>
      </c>
      <c r="X55" s="25" t="s">
        <v>408</v>
      </c>
      <c r="Y55">
        <v>15.5</v>
      </c>
      <c r="Z55" s="25" t="s">
        <v>408</v>
      </c>
      <c r="AA55" s="25" t="s">
        <v>408</v>
      </c>
      <c r="AB55" s="25" t="s">
        <v>408</v>
      </c>
      <c r="AC55" s="25" t="s">
        <v>408</v>
      </c>
      <c r="AD55" s="25" t="s">
        <v>408</v>
      </c>
    </row>
    <row r="56" spans="1:30" x14ac:dyDescent="0.2">
      <c r="A56" t="s">
        <v>82</v>
      </c>
      <c r="B56" t="s">
        <v>312</v>
      </c>
      <c r="C56" t="s">
        <v>384</v>
      </c>
      <c r="D56">
        <v>44124</v>
      </c>
      <c r="E56" t="s">
        <v>79</v>
      </c>
      <c r="F56" t="s">
        <v>79</v>
      </c>
      <c r="G56" s="25" t="s">
        <v>408</v>
      </c>
      <c r="H56" t="s">
        <v>64</v>
      </c>
      <c r="I56" t="str">
        <f t="shared" si="0"/>
        <v>ng/L</v>
      </c>
      <c r="J56" s="25" t="s">
        <v>408</v>
      </c>
      <c r="K56" s="25" t="s">
        <v>408</v>
      </c>
      <c r="L56">
        <v>10.760000000000002</v>
      </c>
      <c r="M56">
        <v>18.73</v>
      </c>
      <c r="N56">
        <v>8.3970000000000002</v>
      </c>
      <c r="O56">
        <v>21.47</v>
      </c>
      <c r="P56">
        <v>6.05</v>
      </c>
      <c r="Q56">
        <v>10.91</v>
      </c>
      <c r="R56">
        <v>61.7</v>
      </c>
      <c r="S56">
        <v>33.83</v>
      </c>
      <c r="T56">
        <v>2.8889999999999998</v>
      </c>
      <c r="U56">
        <v>3.9429999999999996</v>
      </c>
      <c r="V56">
        <v>290.5</v>
      </c>
      <c r="W56" s="25" t="s">
        <v>408</v>
      </c>
      <c r="X56" s="25" t="s">
        <v>408</v>
      </c>
      <c r="Y56">
        <v>15.6</v>
      </c>
      <c r="Z56" s="25" t="s">
        <v>408</v>
      </c>
      <c r="AA56" s="25" t="s">
        <v>408</v>
      </c>
      <c r="AB56" s="25" t="s">
        <v>408</v>
      </c>
      <c r="AC56" s="25" t="s">
        <v>408</v>
      </c>
      <c r="AD56" s="25" t="s">
        <v>408</v>
      </c>
    </row>
    <row r="57" spans="1:30" x14ac:dyDescent="0.2">
      <c r="A57" t="s">
        <v>82</v>
      </c>
      <c r="B57" t="s">
        <v>312</v>
      </c>
      <c r="C57" t="s">
        <v>385</v>
      </c>
      <c r="D57">
        <v>44124</v>
      </c>
      <c r="E57" t="s">
        <v>79</v>
      </c>
      <c r="F57" t="s">
        <v>79</v>
      </c>
      <c r="G57" s="25" t="s">
        <v>408</v>
      </c>
      <c r="H57" t="s">
        <v>66</v>
      </c>
      <c r="I57" t="str">
        <f t="shared" si="0"/>
        <v>ng/L</v>
      </c>
      <c r="J57" s="25" t="s">
        <v>408</v>
      </c>
      <c r="K57" s="25" t="s">
        <v>408</v>
      </c>
      <c r="L57">
        <v>11.259999999999998</v>
      </c>
      <c r="M57">
        <v>14.41</v>
      </c>
      <c r="N57">
        <v>6.5510000000000002</v>
      </c>
      <c r="O57">
        <v>21.54</v>
      </c>
      <c r="P57">
        <v>5.8109999999999999</v>
      </c>
      <c r="Q57">
        <v>9.6859999999999999</v>
      </c>
      <c r="R57">
        <v>55.46</v>
      </c>
      <c r="S57">
        <v>28.900000000000002</v>
      </c>
      <c r="T57">
        <v>3.4929999999999999</v>
      </c>
      <c r="U57">
        <v>3.1909999999999998</v>
      </c>
      <c r="V57">
        <v>320.79999999999995</v>
      </c>
      <c r="W57" s="25" t="s">
        <v>408</v>
      </c>
      <c r="X57" s="25" t="s">
        <v>408</v>
      </c>
      <c r="Y57">
        <v>15.2</v>
      </c>
      <c r="Z57" s="25" t="s">
        <v>408</v>
      </c>
      <c r="AA57" s="25" t="s">
        <v>408</v>
      </c>
      <c r="AB57" s="25" t="s">
        <v>408</v>
      </c>
      <c r="AC57" s="25" t="s">
        <v>408</v>
      </c>
      <c r="AD57" s="25" t="s">
        <v>408</v>
      </c>
    </row>
    <row r="58" spans="1:30" x14ac:dyDescent="0.2">
      <c r="A58" t="s">
        <v>82</v>
      </c>
      <c r="B58" t="s">
        <v>312</v>
      </c>
      <c r="C58" t="s">
        <v>386</v>
      </c>
      <c r="D58">
        <v>44124</v>
      </c>
      <c r="E58" t="s">
        <v>79</v>
      </c>
      <c r="F58" t="s">
        <v>79</v>
      </c>
      <c r="G58" s="25" t="s">
        <v>408</v>
      </c>
      <c r="H58" t="s">
        <v>68</v>
      </c>
      <c r="I58" t="str">
        <f t="shared" si="0"/>
        <v>ng/L</v>
      </c>
      <c r="J58" s="25" t="s">
        <v>408</v>
      </c>
      <c r="K58" s="25" t="s">
        <v>408</v>
      </c>
      <c r="L58">
        <v>11.180000000000001</v>
      </c>
      <c r="M58">
        <v>13.360000000000001</v>
      </c>
      <c r="N58">
        <v>9.423</v>
      </c>
      <c r="O58">
        <v>21.009999999999998</v>
      </c>
      <c r="P58">
        <v>5.0570000000000004</v>
      </c>
      <c r="Q58">
        <v>9.854000000000001</v>
      </c>
      <c r="R58">
        <v>61.89</v>
      </c>
      <c r="S58">
        <v>30.52</v>
      </c>
      <c r="T58">
        <v>2.7039999999999997</v>
      </c>
      <c r="U58">
        <v>3.6349999999999998</v>
      </c>
      <c r="V58">
        <v>346.2</v>
      </c>
      <c r="W58" s="25" t="s">
        <v>408</v>
      </c>
      <c r="X58" s="25" t="s">
        <v>408</v>
      </c>
      <c r="Y58">
        <v>15.3</v>
      </c>
      <c r="Z58" s="25" t="s">
        <v>408</v>
      </c>
      <c r="AA58" s="25" t="s">
        <v>408</v>
      </c>
      <c r="AB58" s="25" t="s">
        <v>408</v>
      </c>
      <c r="AC58" s="25" t="s">
        <v>408</v>
      </c>
      <c r="AD58" s="25" t="s">
        <v>408</v>
      </c>
    </row>
    <row r="59" spans="1:30" x14ac:dyDescent="0.2">
      <c r="A59" t="s">
        <v>82</v>
      </c>
      <c r="B59" t="s">
        <v>312</v>
      </c>
      <c r="C59" t="s">
        <v>387</v>
      </c>
      <c r="D59">
        <v>44124</v>
      </c>
      <c r="E59" t="s">
        <v>79</v>
      </c>
      <c r="F59" t="s">
        <v>79</v>
      </c>
      <c r="G59" s="25" t="s">
        <v>408</v>
      </c>
      <c r="H59" t="s">
        <v>70</v>
      </c>
      <c r="I59" t="str">
        <f t="shared" si="0"/>
        <v>ng/L</v>
      </c>
      <c r="J59" s="25" t="s">
        <v>408</v>
      </c>
      <c r="K59" s="25" t="s">
        <v>408</v>
      </c>
      <c r="L59">
        <v>10.93</v>
      </c>
      <c r="M59">
        <v>24.2</v>
      </c>
      <c r="N59">
        <v>10.489999999999998</v>
      </c>
      <c r="O59">
        <v>26.549999999999997</v>
      </c>
      <c r="P59">
        <v>9.4450000000000003</v>
      </c>
      <c r="Q59">
        <v>13.06</v>
      </c>
      <c r="R59">
        <v>111.4</v>
      </c>
      <c r="S59">
        <v>31.7</v>
      </c>
      <c r="T59">
        <v>7.7430000000000003</v>
      </c>
      <c r="U59">
        <v>3.702</v>
      </c>
      <c r="V59">
        <v>433.2</v>
      </c>
      <c r="W59" s="25" t="s">
        <v>408</v>
      </c>
      <c r="X59" s="25" t="s">
        <v>408</v>
      </c>
      <c r="Y59">
        <v>16.100000000000001</v>
      </c>
      <c r="Z59" s="25" t="s">
        <v>408</v>
      </c>
      <c r="AA59" s="25" t="s">
        <v>408</v>
      </c>
      <c r="AB59" s="25" t="s">
        <v>408</v>
      </c>
      <c r="AC59" s="25" t="s">
        <v>408</v>
      </c>
      <c r="AD59" s="25" t="s">
        <v>408</v>
      </c>
    </row>
    <row r="60" spans="1:30" x14ac:dyDescent="0.2">
      <c r="A60" t="s">
        <v>82</v>
      </c>
      <c r="B60" t="s">
        <v>312</v>
      </c>
      <c r="C60" t="s">
        <v>388</v>
      </c>
      <c r="D60">
        <v>44127</v>
      </c>
      <c r="E60" t="s">
        <v>79</v>
      </c>
      <c r="F60" t="s">
        <v>79</v>
      </c>
      <c r="G60" s="25" t="s">
        <v>408</v>
      </c>
      <c r="H60" t="s">
        <v>64</v>
      </c>
      <c r="I60" t="str">
        <f t="shared" si="0"/>
        <v>ng/L</v>
      </c>
      <c r="J60" s="25" t="s">
        <v>408</v>
      </c>
      <c r="K60" s="25" t="s">
        <v>408</v>
      </c>
      <c r="L60">
        <v>11.899999999999999</v>
      </c>
      <c r="M60">
        <v>20.659999999999997</v>
      </c>
      <c r="N60">
        <v>9.0190000000000001</v>
      </c>
      <c r="O60">
        <v>24.81</v>
      </c>
      <c r="P60">
        <v>6.8999999999999995</v>
      </c>
      <c r="Q60">
        <v>12.04</v>
      </c>
      <c r="R60">
        <v>81.150000000000006</v>
      </c>
      <c r="S60">
        <v>33.159999999999997</v>
      </c>
      <c r="T60">
        <v>3.8169999999999997</v>
      </c>
      <c r="U60">
        <v>3.6370000000000005</v>
      </c>
      <c r="V60">
        <v>336.1</v>
      </c>
      <c r="W60" s="25" t="s">
        <v>408</v>
      </c>
      <c r="X60" s="25" t="s">
        <v>408</v>
      </c>
      <c r="Y60">
        <v>17.8</v>
      </c>
      <c r="Z60" s="25" t="s">
        <v>408</v>
      </c>
      <c r="AA60" s="25" t="s">
        <v>408</v>
      </c>
      <c r="AB60" s="25" t="s">
        <v>408</v>
      </c>
      <c r="AC60" s="25" t="s">
        <v>408</v>
      </c>
      <c r="AD60" s="25" t="s">
        <v>408</v>
      </c>
    </row>
    <row r="61" spans="1:30" x14ac:dyDescent="0.2">
      <c r="A61" t="s">
        <v>82</v>
      </c>
      <c r="B61" t="s">
        <v>312</v>
      </c>
      <c r="C61" t="s">
        <v>389</v>
      </c>
      <c r="D61">
        <v>44127</v>
      </c>
      <c r="E61" t="s">
        <v>79</v>
      </c>
      <c r="F61" t="s">
        <v>79</v>
      </c>
      <c r="G61" s="25" t="s">
        <v>408</v>
      </c>
      <c r="H61" t="s">
        <v>66</v>
      </c>
      <c r="I61" t="str">
        <f t="shared" si="0"/>
        <v>ng/L</v>
      </c>
      <c r="J61" s="25" t="s">
        <v>408</v>
      </c>
      <c r="K61" s="25" t="s">
        <v>408</v>
      </c>
      <c r="L61">
        <v>13.01</v>
      </c>
      <c r="M61">
        <v>18.02</v>
      </c>
      <c r="N61">
        <v>9.1639999999999997</v>
      </c>
      <c r="O61">
        <v>29.830000000000002</v>
      </c>
      <c r="P61">
        <v>9.9489999999999998</v>
      </c>
      <c r="Q61">
        <v>11.52</v>
      </c>
      <c r="R61">
        <v>80.649999999999991</v>
      </c>
      <c r="S61">
        <v>29.009999999999998</v>
      </c>
      <c r="T61">
        <v>3.8609999999999998</v>
      </c>
      <c r="U61">
        <v>3.544</v>
      </c>
      <c r="V61">
        <v>337.59999999999997</v>
      </c>
      <c r="W61" s="25" t="s">
        <v>408</v>
      </c>
      <c r="X61" s="25" t="s">
        <v>408</v>
      </c>
      <c r="Y61">
        <v>17.3</v>
      </c>
      <c r="Z61" s="25" t="s">
        <v>408</v>
      </c>
      <c r="AA61" s="25" t="s">
        <v>408</v>
      </c>
      <c r="AB61" s="25" t="s">
        <v>408</v>
      </c>
      <c r="AC61" s="25" t="s">
        <v>408</v>
      </c>
      <c r="AD61" s="25" t="s">
        <v>408</v>
      </c>
    </row>
    <row r="62" spans="1:30" x14ac:dyDescent="0.2">
      <c r="A62" t="s">
        <v>82</v>
      </c>
      <c r="B62" t="s">
        <v>312</v>
      </c>
      <c r="C62" t="s">
        <v>390</v>
      </c>
      <c r="D62">
        <v>44127</v>
      </c>
      <c r="E62" t="s">
        <v>79</v>
      </c>
      <c r="F62" t="s">
        <v>79</v>
      </c>
      <c r="G62" s="25" t="s">
        <v>408</v>
      </c>
      <c r="H62" t="s">
        <v>68</v>
      </c>
      <c r="I62" t="str">
        <f t="shared" si="0"/>
        <v>ng/L</v>
      </c>
      <c r="J62" s="25" t="s">
        <v>408</v>
      </c>
      <c r="K62" s="25" t="s">
        <v>408</v>
      </c>
      <c r="L62">
        <v>11.06</v>
      </c>
      <c r="M62">
        <v>20.57</v>
      </c>
      <c r="N62">
        <v>8.94</v>
      </c>
      <c r="O62">
        <v>22.79</v>
      </c>
      <c r="P62">
        <v>8.0809999999999995</v>
      </c>
      <c r="Q62">
        <v>8.6720000000000006</v>
      </c>
      <c r="R62">
        <v>69.58</v>
      </c>
      <c r="S62">
        <v>31.89</v>
      </c>
      <c r="T62">
        <v>4.4829999999999997</v>
      </c>
      <c r="U62">
        <v>3.7809999999999997</v>
      </c>
      <c r="V62">
        <v>279.20000000000005</v>
      </c>
      <c r="W62" s="25" t="s">
        <v>408</v>
      </c>
      <c r="X62" s="25" t="s">
        <v>408</v>
      </c>
      <c r="Y62">
        <v>17.399999999999999</v>
      </c>
      <c r="Z62" s="25" t="s">
        <v>408</v>
      </c>
      <c r="AA62" s="25" t="s">
        <v>408</v>
      </c>
      <c r="AB62" s="25" t="s">
        <v>408</v>
      </c>
      <c r="AC62" s="25" t="s">
        <v>408</v>
      </c>
      <c r="AD62" s="25" t="s">
        <v>408</v>
      </c>
    </row>
    <row r="63" spans="1:30" x14ac:dyDescent="0.2">
      <c r="A63" t="s">
        <v>82</v>
      </c>
      <c r="B63" t="s">
        <v>312</v>
      </c>
      <c r="C63" t="s">
        <v>391</v>
      </c>
      <c r="D63">
        <v>44127</v>
      </c>
      <c r="E63" t="s">
        <v>79</v>
      </c>
      <c r="F63" t="s">
        <v>79</v>
      </c>
      <c r="G63" s="25" t="s">
        <v>408</v>
      </c>
      <c r="H63" t="s">
        <v>70</v>
      </c>
      <c r="I63" t="str">
        <f t="shared" si="0"/>
        <v>ng/L</v>
      </c>
      <c r="J63" s="25" t="s">
        <v>408</v>
      </c>
      <c r="K63" s="25" t="s">
        <v>408</v>
      </c>
      <c r="L63">
        <v>11.57</v>
      </c>
      <c r="M63">
        <v>21.07</v>
      </c>
      <c r="N63">
        <v>12.649999999999999</v>
      </c>
      <c r="O63">
        <v>29.35</v>
      </c>
      <c r="P63">
        <v>10.120000000000001</v>
      </c>
      <c r="Q63">
        <v>11.31</v>
      </c>
      <c r="R63">
        <v>88.05</v>
      </c>
      <c r="S63">
        <v>39.950000000000003</v>
      </c>
      <c r="T63">
        <v>8.8309999999999995</v>
      </c>
      <c r="U63">
        <v>3.444</v>
      </c>
      <c r="V63">
        <v>467.5</v>
      </c>
      <c r="W63" s="25" t="s">
        <v>408</v>
      </c>
      <c r="X63" s="25" t="s">
        <v>408</v>
      </c>
      <c r="Y63">
        <v>17.8</v>
      </c>
      <c r="Z63" s="25" t="s">
        <v>408</v>
      </c>
      <c r="AA63" s="25" t="s">
        <v>408</v>
      </c>
      <c r="AB63" s="25" t="s">
        <v>408</v>
      </c>
      <c r="AC63" s="25" t="s">
        <v>408</v>
      </c>
      <c r="AD63" s="25" t="s">
        <v>408</v>
      </c>
    </row>
    <row r="64" spans="1:30" x14ac:dyDescent="0.2">
      <c r="A64" t="s">
        <v>82</v>
      </c>
      <c r="B64" t="s">
        <v>312</v>
      </c>
      <c r="C64" t="s">
        <v>392</v>
      </c>
      <c r="D64">
        <v>44131</v>
      </c>
      <c r="E64" t="s">
        <v>79</v>
      </c>
      <c r="F64" t="s">
        <v>79</v>
      </c>
      <c r="G64" s="25" t="s">
        <v>408</v>
      </c>
      <c r="H64" t="s">
        <v>64</v>
      </c>
      <c r="I64" t="str">
        <f t="shared" si="0"/>
        <v>ng/L</v>
      </c>
      <c r="J64" s="25" t="s">
        <v>408</v>
      </c>
      <c r="K64" s="25" t="s">
        <v>408</v>
      </c>
      <c r="L64">
        <v>11.870000000000001</v>
      </c>
      <c r="M64">
        <v>18.13</v>
      </c>
      <c r="N64">
        <v>7.8639999999999999</v>
      </c>
      <c r="O64">
        <v>23.68</v>
      </c>
      <c r="P64">
        <v>7.6880000000000006</v>
      </c>
      <c r="Q64">
        <v>10.38</v>
      </c>
      <c r="R64">
        <v>58.680000000000007</v>
      </c>
      <c r="S64">
        <v>38.08</v>
      </c>
      <c r="T64">
        <v>6.26</v>
      </c>
      <c r="U64">
        <v>3.694</v>
      </c>
      <c r="V64">
        <v>325.90000000000003</v>
      </c>
      <c r="W64" s="25" t="s">
        <v>408</v>
      </c>
      <c r="X64" s="25" t="s">
        <v>408</v>
      </c>
      <c r="Y64">
        <v>14.5</v>
      </c>
      <c r="Z64" s="25" t="s">
        <v>408</v>
      </c>
      <c r="AA64" s="25" t="s">
        <v>408</v>
      </c>
      <c r="AB64" s="25" t="s">
        <v>408</v>
      </c>
      <c r="AC64" s="25" t="s">
        <v>408</v>
      </c>
      <c r="AD64" s="25" t="s">
        <v>408</v>
      </c>
    </row>
    <row r="65" spans="1:30" x14ac:dyDescent="0.2">
      <c r="A65" t="s">
        <v>82</v>
      </c>
      <c r="B65" t="s">
        <v>312</v>
      </c>
      <c r="C65" t="s">
        <v>393</v>
      </c>
      <c r="D65">
        <v>44131</v>
      </c>
      <c r="E65" t="s">
        <v>79</v>
      </c>
      <c r="F65" t="s">
        <v>79</v>
      </c>
      <c r="G65" s="25" t="s">
        <v>408</v>
      </c>
      <c r="H65" t="s">
        <v>66</v>
      </c>
      <c r="I65" t="str">
        <f t="shared" si="0"/>
        <v>ng/L</v>
      </c>
      <c r="J65" s="25" t="s">
        <v>408</v>
      </c>
      <c r="K65" s="25" t="s">
        <v>408</v>
      </c>
      <c r="L65">
        <v>10.760000000000002</v>
      </c>
      <c r="M65">
        <v>21.76</v>
      </c>
      <c r="N65">
        <v>8.463000000000001</v>
      </c>
      <c r="O65">
        <v>24.310000000000002</v>
      </c>
      <c r="P65">
        <v>8.2349999999999994</v>
      </c>
      <c r="Q65">
        <v>9.9139999999999997</v>
      </c>
      <c r="R65">
        <v>71.52</v>
      </c>
      <c r="S65">
        <v>26.150000000000002</v>
      </c>
      <c r="T65">
        <v>4.7039999999999997</v>
      </c>
      <c r="U65">
        <v>3.4089999999999998</v>
      </c>
      <c r="V65">
        <v>375.90000000000003</v>
      </c>
      <c r="W65" s="25" t="s">
        <v>408</v>
      </c>
      <c r="X65" s="25" t="s">
        <v>408</v>
      </c>
      <c r="Y65">
        <v>14.2</v>
      </c>
      <c r="Z65" s="25" t="s">
        <v>408</v>
      </c>
      <c r="AA65" s="25" t="s">
        <v>408</v>
      </c>
      <c r="AB65" s="25" t="s">
        <v>408</v>
      </c>
      <c r="AC65" s="25" t="s">
        <v>408</v>
      </c>
      <c r="AD65" s="25" t="s">
        <v>408</v>
      </c>
    </row>
    <row r="66" spans="1:30" x14ac:dyDescent="0.2">
      <c r="A66" t="s">
        <v>82</v>
      </c>
      <c r="B66" t="s">
        <v>312</v>
      </c>
      <c r="C66" t="s">
        <v>394</v>
      </c>
      <c r="D66">
        <v>44131</v>
      </c>
      <c r="E66" t="s">
        <v>79</v>
      </c>
      <c r="F66" t="s">
        <v>79</v>
      </c>
      <c r="G66" s="25" t="s">
        <v>408</v>
      </c>
      <c r="H66" t="s">
        <v>68</v>
      </c>
      <c r="I66" t="str">
        <f t="shared" si="0"/>
        <v>ng/L</v>
      </c>
      <c r="J66" s="25" t="s">
        <v>408</v>
      </c>
      <c r="K66" s="25" t="s">
        <v>408</v>
      </c>
      <c r="L66">
        <v>9.8889999999999993</v>
      </c>
      <c r="M66">
        <v>19.93</v>
      </c>
      <c r="N66">
        <v>6.7949999999999999</v>
      </c>
      <c r="O66">
        <v>20.659999999999997</v>
      </c>
      <c r="P66">
        <v>6.9020000000000001</v>
      </c>
      <c r="Q66">
        <v>10.600000000000001</v>
      </c>
      <c r="R66">
        <v>64.05</v>
      </c>
      <c r="S66">
        <v>27.810000000000002</v>
      </c>
      <c r="T66">
        <v>3.7880000000000003</v>
      </c>
      <c r="U66">
        <v>4.0150000000000006</v>
      </c>
      <c r="V66">
        <v>314.40000000000003</v>
      </c>
      <c r="W66" s="25" t="s">
        <v>408</v>
      </c>
      <c r="X66" s="25" t="s">
        <v>408</v>
      </c>
      <c r="Y66">
        <v>14</v>
      </c>
      <c r="Z66" s="25" t="s">
        <v>408</v>
      </c>
      <c r="AA66" s="25" t="s">
        <v>408</v>
      </c>
      <c r="AB66" s="25" t="s">
        <v>408</v>
      </c>
      <c r="AC66" s="25" t="s">
        <v>408</v>
      </c>
      <c r="AD66" s="25" t="s">
        <v>408</v>
      </c>
    </row>
    <row r="67" spans="1:30" x14ac:dyDescent="0.2">
      <c r="A67" t="s">
        <v>82</v>
      </c>
      <c r="B67" t="s">
        <v>312</v>
      </c>
      <c r="C67" t="s">
        <v>395</v>
      </c>
      <c r="D67">
        <v>44131</v>
      </c>
      <c r="E67" t="s">
        <v>79</v>
      </c>
      <c r="F67" t="s">
        <v>79</v>
      </c>
      <c r="G67" s="25" t="s">
        <v>408</v>
      </c>
      <c r="H67" t="s">
        <v>70</v>
      </c>
      <c r="I67" t="str">
        <f t="shared" si="0"/>
        <v>ng/L</v>
      </c>
      <c r="J67" s="25" t="s">
        <v>408</v>
      </c>
      <c r="K67" s="25" t="s">
        <v>408</v>
      </c>
      <c r="L67">
        <v>15.549999999999999</v>
      </c>
      <c r="M67">
        <v>18.670000000000002</v>
      </c>
      <c r="N67">
        <v>12.61</v>
      </c>
      <c r="O67">
        <v>29.61</v>
      </c>
      <c r="P67">
        <v>9.7550000000000008</v>
      </c>
      <c r="Q67">
        <v>12.549999999999999</v>
      </c>
      <c r="R67">
        <v>82.23</v>
      </c>
      <c r="S67">
        <v>48.14</v>
      </c>
      <c r="T67">
        <v>5.5989999999999993</v>
      </c>
      <c r="U67">
        <v>4.4409999999999998</v>
      </c>
      <c r="V67">
        <v>443.29999999999995</v>
      </c>
      <c r="W67" s="25" t="s">
        <v>408</v>
      </c>
      <c r="X67" s="25" t="s">
        <v>408</v>
      </c>
      <c r="Y67">
        <v>14.3</v>
      </c>
      <c r="Z67" s="25" t="s">
        <v>408</v>
      </c>
      <c r="AA67" s="25" t="s">
        <v>408</v>
      </c>
      <c r="AB67" s="25" t="s">
        <v>408</v>
      </c>
      <c r="AC67" s="25" t="s">
        <v>408</v>
      </c>
      <c r="AD67" s="25" t="s">
        <v>408</v>
      </c>
    </row>
    <row r="68" spans="1:30" x14ac:dyDescent="0.2">
      <c r="A68" t="s">
        <v>82</v>
      </c>
      <c r="B68" t="s">
        <v>312</v>
      </c>
      <c r="C68" t="s">
        <v>396</v>
      </c>
      <c r="D68">
        <v>44133</v>
      </c>
      <c r="E68" t="s">
        <v>79</v>
      </c>
      <c r="F68" t="s">
        <v>79</v>
      </c>
      <c r="G68" s="25" t="s">
        <v>408</v>
      </c>
      <c r="H68" t="s">
        <v>64</v>
      </c>
      <c r="I68" t="str">
        <f t="shared" si="0"/>
        <v>ng/L</v>
      </c>
      <c r="J68" s="25" t="s">
        <v>408</v>
      </c>
      <c r="K68" s="25" t="s">
        <v>408</v>
      </c>
      <c r="L68">
        <v>10.51</v>
      </c>
      <c r="M68">
        <v>20.07</v>
      </c>
      <c r="N68">
        <v>7.1430000000000007</v>
      </c>
      <c r="O68">
        <v>22.229999999999997</v>
      </c>
      <c r="P68">
        <v>6.4119999999999999</v>
      </c>
      <c r="Q68">
        <v>9.7509999999999994</v>
      </c>
      <c r="R68">
        <v>67.63</v>
      </c>
      <c r="S68">
        <v>30.21</v>
      </c>
      <c r="T68">
        <v>3.2450000000000001</v>
      </c>
      <c r="U68">
        <v>3.9589999999999996</v>
      </c>
      <c r="V68">
        <v>357.2</v>
      </c>
      <c r="W68" s="25" t="s">
        <v>408</v>
      </c>
      <c r="X68" s="25" t="s">
        <v>408</v>
      </c>
      <c r="Y68">
        <v>13.7</v>
      </c>
      <c r="Z68" s="25" t="s">
        <v>408</v>
      </c>
      <c r="AA68" s="25" t="s">
        <v>408</v>
      </c>
      <c r="AB68" s="25" t="s">
        <v>408</v>
      </c>
      <c r="AC68" s="25" t="s">
        <v>408</v>
      </c>
      <c r="AD68" s="25" t="s">
        <v>408</v>
      </c>
    </row>
    <row r="69" spans="1:30" x14ac:dyDescent="0.2">
      <c r="A69" t="s">
        <v>82</v>
      </c>
      <c r="B69" t="s">
        <v>312</v>
      </c>
      <c r="C69" t="s">
        <v>397</v>
      </c>
      <c r="D69">
        <v>44133</v>
      </c>
      <c r="E69" t="s">
        <v>79</v>
      </c>
      <c r="F69" t="s">
        <v>79</v>
      </c>
      <c r="G69" s="25" t="s">
        <v>408</v>
      </c>
      <c r="H69" t="s">
        <v>66</v>
      </c>
      <c r="I69" t="str">
        <f t="shared" si="0"/>
        <v>ng/L</v>
      </c>
      <c r="J69" s="25" t="s">
        <v>408</v>
      </c>
      <c r="K69" s="25" t="s">
        <v>408</v>
      </c>
      <c r="L69">
        <v>10.11</v>
      </c>
      <c r="M69">
        <v>18.440000000000001</v>
      </c>
      <c r="N69">
        <v>7.8819999999999997</v>
      </c>
      <c r="O69">
        <v>20.11</v>
      </c>
      <c r="P69">
        <v>5.6310000000000002</v>
      </c>
      <c r="Q69">
        <v>10.029999999999999</v>
      </c>
      <c r="R69">
        <v>62.629999999999995</v>
      </c>
      <c r="S69">
        <v>23.849999999999998</v>
      </c>
      <c r="T69">
        <v>5.2649999999999997</v>
      </c>
      <c r="U69">
        <v>3.21</v>
      </c>
      <c r="V69">
        <v>442.40000000000003</v>
      </c>
      <c r="W69" s="25" t="s">
        <v>408</v>
      </c>
      <c r="X69" s="25" t="s">
        <v>408</v>
      </c>
      <c r="Y69">
        <v>14</v>
      </c>
      <c r="Z69" s="25" t="s">
        <v>408</v>
      </c>
      <c r="AA69" s="25" t="s">
        <v>408</v>
      </c>
      <c r="AB69" s="25" t="s">
        <v>408</v>
      </c>
      <c r="AC69" s="25" t="s">
        <v>408</v>
      </c>
      <c r="AD69" s="25" t="s">
        <v>408</v>
      </c>
    </row>
    <row r="70" spans="1:30" x14ac:dyDescent="0.2">
      <c r="A70" t="s">
        <v>82</v>
      </c>
      <c r="B70" t="s">
        <v>312</v>
      </c>
      <c r="C70" t="s">
        <v>398</v>
      </c>
      <c r="D70">
        <v>44133</v>
      </c>
      <c r="E70" t="s">
        <v>79</v>
      </c>
      <c r="F70" t="s">
        <v>79</v>
      </c>
      <c r="G70" s="25" t="s">
        <v>408</v>
      </c>
      <c r="H70" t="s">
        <v>68</v>
      </c>
      <c r="I70" t="str">
        <f t="shared" si="0"/>
        <v>ng/L</v>
      </c>
      <c r="J70" s="25" t="s">
        <v>408</v>
      </c>
      <c r="K70" s="25" t="s">
        <v>408</v>
      </c>
      <c r="L70">
        <v>11.080000000000002</v>
      </c>
      <c r="M70">
        <v>22.740000000000002</v>
      </c>
      <c r="N70">
        <v>7.1719999999999997</v>
      </c>
      <c r="O70">
        <v>22.63</v>
      </c>
      <c r="P70">
        <v>6.4590000000000005</v>
      </c>
      <c r="Q70">
        <v>9.7330000000000005</v>
      </c>
      <c r="R70">
        <v>64.760000000000005</v>
      </c>
      <c r="S70">
        <v>28.36</v>
      </c>
      <c r="T70">
        <v>5.0060000000000002</v>
      </c>
      <c r="U70">
        <v>3.2600000000000002</v>
      </c>
      <c r="V70">
        <v>279.5</v>
      </c>
      <c r="W70" s="25" t="s">
        <v>408</v>
      </c>
      <c r="X70" s="25" t="s">
        <v>408</v>
      </c>
      <c r="Y70">
        <v>14</v>
      </c>
      <c r="Z70" s="25" t="s">
        <v>408</v>
      </c>
      <c r="AA70" s="25" t="s">
        <v>408</v>
      </c>
      <c r="AB70" s="25" t="s">
        <v>408</v>
      </c>
      <c r="AC70" s="25" t="s">
        <v>408</v>
      </c>
      <c r="AD70" s="25" t="s">
        <v>408</v>
      </c>
    </row>
    <row r="71" spans="1:30" x14ac:dyDescent="0.2">
      <c r="A71" t="s">
        <v>82</v>
      </c>
      <c r="B71" t="s">
        <v>312</v>
      </c>
      <c r="C71" t="s">
        <v>399</v>
      </c>
      <c r="D71">
        <v>44133</v>
      </c>
      <c r="E71" t="s">
        <v>79</v>
      </c>
      <c r="F71" t="s">
        <v>79</v>
      </c>
      <c r="G71" s="25" t="s">
        <v>408</v>
      </c>
      <c r="H71" t="s">
        <v>70</v>
      </c>
      <c r="I71" t="str">
        <f t="shared" si="0"/>
        <v>ng/L</v>
      </c>
      <c r="J71" s="25" t="s">
        <v>408</v>
      </c>
      <c r="K71" s="25" t="s">
        <v>408</v>
      </c>
      <c r="L71">
        <v>5.7220000000000004</v>
      </c>
      <c r="M71">
        <v>10.069999999999999</v>
      </c>
      <c r="N71">
        <v>2.5</v>
      </c>
      <c r="O71">
        <v>9.7279999999999998</v>
      </c>
      <c r="P71">
        <v>2.7469999999999999</v>
      </c>
      <c r="Q71">
        <v>6.1029999999999998</v>
      </c>
      <c r="R71">
        <v>16.64</v>
      </c>
      <c r="S71">
        <v>9.7110000000000003</v>
      </c>
      <c r="T71">
        <v>1.2709999999999999</v>
      </c>
      <c r="U71">
        <v>2.66</v>
      </c>
      <c r="V71">
        <v>103.10000000000001</v>
      </c>
      <c r="W71" s="25" t="s">
        <v>408</v>
      </c>
      <c r="X71" s="25" t="s">
        <v>408</v>
      </c>
      <c r="Y71">
        <v>14.1</v>
      </c>
      <c r="Z71" s="25" t="s">
        <v>408</v>
      </c>
      <c r="AA71" s="25" t="s">
        <v>408</v>
      </c>
      <c r="AB71" s="25" t="s">
        <v>408</v>
      </c>
      <c r="AC71" s="25" t="s">
        <v>408</v>
      </c>
      <c r="AD71" s="25" t="s">
        <v>408</v>
      </c>
    </row>
    <row r="72" spans="1:30" x14ac:dyDescent="0.2">
      <c r="A72" t="s">
        <v>82</v>
      </c>
      <c r="B72" t="s">
        <v>312</v>
      </c>
      <c r="C72" t="s">
        <v>400</v>
      </c>
      <c r="D72">
        <v>44140</v>
      </c>
      <c r="E72" t="s">
        <v>79</v>
      </c>
      <c r="F72" t="s">
        <v>79</v>
      </c>
      <c r="G72" s="25" t="s">
        <v>408</v>
      </c>
      <c r="H72" t="s">
        <v>64</v>
      </c>
      <c r="I72" t="str">
        <f t="shared" si="0"/>
        <v>ng/L</v>
      </c>
      <c r="J72" s="25" t="s">
        <v>408</v>
      </c>
      <c r="K72" s="25" t="s">
        <v>408</v>
      </c>
      <c r="L72">
        <v>9.5</v>
      </c>
      <c r="M72">
        <v>23.330000000000002</v>
      </c>
      <c r="N72">
        <v>11.180000000000001</v>
      </c>
      <c r="O72">
        <v>19.54</v>
      </c>
      <c r="P72">
        <v>7.6549999999999994</v>
      </c>
      <c r="Q72">
        <v>11.14</v>
      </c>
      <c r="R72">
        <v>100.1</v>
      </c>
      <c r="S72">
        <v>41.54</v>
      </c>
      <c r="T72">
        <v>3.6309999999999998</v>
      </c>
      <c r="U72">
        <v>3.4260000000000002</v>
      </c>
      <c r="V72">
        <v>338.29999999999995</v>
      </c>
      <c r="W72" s="25" t="s">
        <v>408</v>
      </c>
      <c r="X72" s="25" t="s">
        <v>408</v>
      </c>
      <c r="Y72">
        <v>8.6999999999999993</v>
      </c>
      <c r="Z72" s="25" t="s">
        <v>408</v>
      </c>
      <c r="AA72" s="25" t="s">
        <v>408</v>
      </c>
      <c r="AB72" s="25" t="s">
        <v>408</v>
      </c>
      <c r="AC72" s="25" t="s">
        <v>408</v>
      </c>
      <c r="AD72" s="25" t="s">
        <v>408</v>
      </c>
    </row>
    <row r="73" spans="1:30" x14ac:dyDescent="0.2">
      <c r="A73" t="s">
        <v>82</v>
      </c>
      <c r="B73" t="s">
        <v>312</v>
      </c>
      <c r="C73" t="s">
        <v>401</v>
      </c>
      <c r="D73">
        <v>44140</v>
      </c>
      <c r="E73" t="s">
        <v>79</v>
      </c>
      <c r="F73" t="s">
        <v>79</v>
      </c>
      <c r="G73" s="25" t="s">
        <v>408</v>
      </c>
      <c r="H73" t="s">
        <v>66</v>
      </c>
      <c r="I73" t="str">
        <f t="shared" si="0"/>
        <v>ng/L</v>
      </c>
      <c r="J73" s="25" t="s">
        <v>408</v>
      </c>
      <c r="K73" s="25" t="s">
        <v>408</v>
      </c>
      <c r="L73">
        <v>10.3</v>
      </c>
      <c r="M73">
        <v>22.39</v>
      </c>
      <c r="N73">
        <v>10.72</v>
      </c>
      <c r="O73">
        <v>22.29</v>
      </c>
      <c r="P73">
        <v>7.2949999999999999</v>
      </c>
      <c r="Q73">
        <v>10.009999999999998</v>
      </c>
      <c r="R73">
        <v>102.10000000000001</v>
      </c>
      <c r="S73">
        <v>43.879999999999995</v>
      </c>
      <c r="T73">
        <v>3.2240000000000002</v>
      </c>
      <c r="U73">
        <v>3.1760000000000002</v>
      </c>
      <c r="V73">
        <v>360.7</v>
      </c>
      <c r="W73" s="25" t="s">
        <v>408</v>
      </c>
      <c r="X73" s="25" t="s">
        <v>408</v>
      </c>
      <c r="Y73">
        <v>8.8000000000000007</v>
      </c>
      <c r="Z73" s="25" t="s">
        <v>408</v>
      </c>
      <c r="AA73" s="25" t="s">
        <v>408</v>
      </c>
      <c r="AB73" s="25" t="s">
        <v>408</v>
      </c>
      <c r="AC73" s="25" t="s">
        <v>408</v>
      </c>
      <c r="AD73" s="25" t="s">
        <v>408</v>
      </c>
    </row>
    <row r="74" spans="1:30" x14ac:dyDescent="0.2">
      <c r="A74" t="s">
        <v>82</v>
      </c>
      <c r="B74" t="s">
        <v>312</v>
      </c>
      <c r="C74" t="s">
        <v>402</v>
      </c>
      <c r="D74">
        <v>44140</v>
      </c>
      <c r="E74" t="s">
        <v>79</v>
      </c>
      <c r="F74" t="s">
        <v>79</v>
      </c>
      <c r="G74" s="25" t="s">
        <v>408</v>
      </c>
      <c r="H74" t="s">
        <v>68</v>
      </c>
      <c r="I74" t="str">
        <f t="shared" si="0"/>
        <v>ng/L</v>
      </c>
      <c r="J74" s="25" t="s">
        <v>408</v>
      </c>
      <c r="K74" s="25" t="s">
        <v>408</v>
      </c>
      <c r="L74">
        <v>11.040000000000001</v>
      </c>
      <c r="M74">
        <v>22.160000000000004</v>
      </c>
      <c r="N74">
        <v>10.860000000000001</v>
      </c>
      <c r="O74">
        <v>21.38</v>
      </c>
      <c r="P74">
        <v>6.8540000000000001</v>
      </c>
      <c r="Q74">
        <v>11.89</v>
      </c>
      <c r="R74">
        <v>105</v>
      </c>
      <c r="S74">
        <v>44.900000000000006</v>
      </c>
      <c r="T74">
        <v>6.7689999999999992</v>
      </c>
      <c r="U74">
        <v>3.0649999999999999</v>
      </c>
      <c r="V74">
        <v>317.10000000000002</v>
      </c>
      <c r="W74" s="25" t="s">
        <v>408</v>
      </c>
      <c r="X74" s="25" t="s">
        <v>408</v>
      </c>
      <c r="Y74">
        <v>8.4</v>
      </c>
      <c r="Z74" s="25" t="s">
        <v>408</v>
      </c>
      <c r="AA74" s="25" t="s">
        <v>408</v>
      </c>
      <c r="AB74" s="25" t="s">
        <v>408</v>
      </c>
      <c r="AC74" s="25" t="s">
        <v>408</v>
      </c>
      <c r="AD74" s="25" t="s">
        <v>408</v>
      </c>
    </row>
    <row r="75" spans="1:30" x14ac:dyDescent="0.2">
      <c r="A75" t="s">
        <v>82</v>
      </c>
      <c r="B75" t="s">
        <v>312</v>
      </c>
      <c r="C75" t="s">
        <v>403</v>
      </c>
      <c r="D75">
        <v>44140</v>
      </c>
      <c r="E75" t="s">
        <v>79</v>
      </c>
      <c r="F75" t="s">
        <v>79</v>
      </c>
      <c r="G75" s="25" t="s">
        <v>408</v>
      </c>
      <c r="H75" t="s">
        <v>70</v>
      </c>
      <c r="I75" t="str">
        <f t="shared" si="0"/>
        <v>ng/L</v>
      </c>
      <c r="J75" s="25" t="s">
        <v>408</v>
      </c>
      <c r="K75" s="25" t="s">
        <v>408</v>
      </c>
      <c r="L75">
        <v>13.64</v>
      </c>
      <c r="M75">
        <v>25.28</v>
      </c>
      <c r="N75">
        <v>17.3</v>
      </c>
      <c r="O75">
        <v>34.06</v>
      </c>
      <c r="P75">
        <v>13.53</v>
      </c>
      <c r="Q75">
        <v>13.45</v>
      </c>
      <c r="R75">
        <v>182</v>
      </c>
      <c r="S75">
        <v>55.79</v>
      </c>
      <c r="T75">
        <v>8.4369999999999994</v>
      </c>
      <c r="U75">
        <v>4.2459999999999996</v>
      </c>
      <c r="V75">
        <v>696</v>
      </c>
      <c r="W75" s="25" t="s">
        <v>408</v>
      </c>
      <c r="X75" s="25" t="s">
        <v>408</v>
      </c>
      <c r="Y75">
        <v>9.4</v>
      </c>
      <c r="Z75" s="25" t="s">
        <v>408</v>
      </c>
      <c r="AA75" s="25" t="s">
        <v>408</v>
      </c>
      <c r="AB75" s="25" t="s">
        <v>408</v>
      </c>
      <c r="AC75" s="25" t="s">
        <v>408</v>
      </c>
      <c r="AD75" s="25" t="s">
        <v>408</v>
      </c>
    </row>
    <row r="76" spans="1:30" x14ac:dyDescent="0.2">
      <c r="A76" t="s">
        <v>82</v>
      </c>
      <c r="B76" t="s">
        <v>312</v>
      </c>
      <c r="C76" t="s">
        <v>404</v>
      </c>
      <c r="D76">
        <v>44138</v>
      </c>
      <c r="E76" t="s">
        <v>79</v>
      </c>
      <c r="F76" t="s">
        <v>79</v>
      </c>
      <c r="G76" s="25" t="s">
        <v>408</v>
      </c>
      <c r="H76" t="s">
        <v>64</v>
      </c>
      <c r="I76" t="str">
        <f t="shared" si="0"/>
        <v>ng/L</v>
      </c>
      <c r="J76" s="25" t="s">
        <v>408</v>
      </c>
      <c r="K76" s="25" t="s">
        <v>408</v>
      </c>
      <c r="L76">
        <v>13.11</v>
      </c>
      <c r="M76">
        <v>18.05</v>
      </c>
      <c r="N76">
        <v>10.41</v>
      </c>
      <c r="O76">
        <v>23.67</v>
      </c>
      <c r="P76">
        <v>10.5</v>
      </c>
      <c r="Q76">
        <v>10.069999999999999</v>
      </c>
      <c r="R76">
        <v>113</v>
      </c>
      <c r="S76">
        <v>42.5</v>
      </c>
      <c r="T76">
        <v>5.2110000000000003</v>
      </c>
      <c r="U76">
        <v>2.8420000000000001</v>
      </c>
      <c r="V76">
        <v>294.89999999999998</v>
      </c>
      <c r="W76" s="25" t="s">
        <v>408</v>
      </c>
      <c r="X76" s="25" t="s">
        <v>408</v>
      </c>
      <c r="Y76">
        <v>9.9</v>
      </c>
      <c r="Z76" s="25" t="s">
        <v>408</v>
      </c>
      <c r="AA76" s="25" t="s">
        <v>408</v>
      </c>
      <c r="AB76" s="25" t="s">
        <v>408</v>
      </c>
      <c r="AC76" s="25" t="s">
        <v>408</v>
      </c>
      <c r="AD76" s="25" t="s">
        <v>408</v>
      </c>
    </row>
    <row r="77" spans="1:30" x14ac:dyDescent="0.2">
      <c r="A77" t="s">
        <v>82</v>
      </c>
      <c r="B77" t="s">
        <v>312</v>
      </c>
      <c r="C77" t="s">
        <v>405</v>
      </c>
      <c r="D77">
        <v>44138</v>
      </c>
      <c r="E77" t="s">
        <v>79</v>
      </c>
      <c r="F77" t="s">
        <v>79</v>
      </c>
      <c r="G77" s="25" t="s">
        <v>408</v>
      </c>
      <c r="H77" t="s">
        <v>66</v>
      </c>
      <c r="I77" t="str">
        <f t="shared" si="0"/>
        <v>ng/L</v>
      </c>
      <c r="J77" s="25" t="s">
        <v>408</v>
      </c>
      <c r="K77" s="25" t="s">
        <v>408</v>
      </c>
      <c r="L77">
        <v>10.5</v>
      </c>
      <c r="M77">
        <v>18.309999999999999</v>
      </c>
      <c r="N77">
        <v>11.83</v>
      </c>
      <c r="O77">
        <v>23.730000000000004</v>
      </c>
      <c r="P77">
        <v>9.5640000000000001</v>
      </c>
      <c r="Q77">
        <v>10.46</v>
      </c>
      <c r="R77">
        <v>117.6</v>
      </c>
      <c r="S77">
        <v>55.85</v>
      </c>
      <c r="T77">
        <v>5.3010000000000002</v>
      </c>
      <c r="U77">
        <v>3.0880000000000001</v>
      </c>
      <c r="V77">
        <v>356.4</v>
      </c>
      <c r="W77" s="25" t="s">
        <v>408</v>
      </c>
      <c r="X77" s="25" t="s">
        <v>408</v>
      </c>
      <c r="Y77">
        <v>9.6999999999999993</v>
      </c>
      <c r="Z77" s="25" t="s">
        <v>408</v>
      </c>
      <c r="AA77" s="25" t="s">
        <v>408</v>
      </c>
      <c r="AB77" s="25" t="s">
        <v>408</v>
      </c>
      <c r="AC77" s="25" t="s">
        <v>408</v>
      </c>
      <c r="AD77" s="25" t="s">
        <v>408</v>
      </c>
    </row>
    <row r="78" spans="1:30" x14ac:dyDescent="0.2">
      <c r="A78" t="s">
        <v>82</v>
      </c>
      <c r="B78" t="s">
        <v>312</v>
      </c>
      <c r="C78" t="s">
        <v>406</v>
      </c>
      <c r="D78">
        <v>44138</v>
      </c>
      <c r="E78" t="s">
        <v>79</v>
      </c>
      <c r="F78" t="s">
        <v>79</v>
      </c>
      <c r="G78" s="25" t="s">
        <v>408</v>
      </c>
      <c r="H78" t="s">
        <v>68</v>
      </c>
      <c r="I78" t="str">
        <f t="shared" si="0"/>
        <v>ng/L</v>
      </c>
      <c r="J78" s="25" t="s">
        <v>408</v>
      </c>
      <c r="K78" s="25" t="s">
        <v>408</v>
      </c>
      <c r="L78">
        <v>12.24</v>
      </c>
      <c r="M78">
        <v>29.03</v>
      </c>
      <c r="N78">
        <v>11.719999999999999</v>
      </c>
      <c r="O78">
        <v>28.53</v>
      </c>
      <c r="P78">
        <v>11.200000000000001</v>
      </c>
      <c r="Q78">
        <v>12.430000000000001</v>
      </c>
      <c r="R78">
        <v>150.19999999999999</v>
      </c>
      <c r="S78">
        <v>53.26</v>
      </c>
      <c r="T78">
        <v>5.07</v>
      </c>
      <c r="U78">
        <v>4.6710000000000003</v>
      </c>
      <c r="V78">
        <v>571.79999999999995</v>
      </c>
      <c r="W78" s="25" t="s">
        <v>408</v>
      </c>
      <c r="X78" s="25" t="s">
        <v>408</v>
      </c>
      <c r="Y78">
        <v>9.6999999999999993</v>
      </c>
      <c r="Z78" s="25" t="s">
        <v>408</v>
      </c>
      <c r="AA78" s="25" t="s">
        <v>408</v>
      </c>
      <c r="AB78" s="25" t="s">
        <v>408</v>
      </c>
      <c r="AC78" s="25" t="s">
        <v>408</v>
      </c>
      <c r="AD78" s="25" t="s">
        <v>408</v>
      </c>
    </row>
    <row r="79" spans="1:30" x14ac:dyDescent="0.2">
      <c r="A79" t="s">
        <v>82</v>
      </c>
      <c r="B79" t="s">
        <v>312</v>
      </c>
      <c r="C79" t="s">
        <v>407</v>
      </c>
      <c r="D79">
        <v>44138</v>
      </c>
      <c r="E79" t="s">
        <v>79</v>
      </c>
      <c r="F79" t="s">
        <v>79</v>
      </c>
      <c r="G79" s="25" t="s">
        <v>408</v>
      </c>
      <c r="H79" t="s">
        <v>70</v>
      </c>
      <c r="I79" t="str">
        <f t="shared" si="0"/>
        <v>ng/L</v>
      </c>
      <c r="J79" s="25" t="s">
        <v>408</v>
      </c>
      <c r="K79" s="25" t="s">
        <v>408</v>
      </c>
      <c r="L79">
        <v>28.11</v>
      </c>
      <c r="M79">
        <v>130.69999999999999</v>
      </c>
      <c r="N79">
        <v>70.02</v>
      </c>
      <c r="O79">
        <v>104.1</v>
      </c>
      <c r="P79">
        <v>98.640000000000015</v>
      </c>
      <c r="Q79">
        <v>38.650000000000006</v>
      </c>
      <c r="R79">
        <v>1493</v>
      </c>
      <c r="S79">
        <v>63.14</v>
      </c>
      <c r="T79">
        <v>25.08</v>
      </c>
      <c r="U79">
        <v>6.0860000000000003</v>
      </c>
      <c r="V79">
        <v>712.6</v>
      </c>
      <c r="W79" s="25" t="s">
        <v>408</v>
      </c>
      <c r="X79" s="25" t="s">
        <v>408</v>
      </c>
      <c r="Y79">
        <v>11.3</v>
      </c>
      <c r="Z79" s="25" t="s">
        <v>408</v>
      </c>
      <c r="AA79" s="25" t="s">
        <v>408</v>
      </c>
      <c r="AB79" s="25" t="s">
        <v>408</v>
      </c>
      <c r="AC79" s="25" t="s">
        <v>408</v>
      </c>
      <c r="AD79" s="25" t="s">
        <v>408</v>
      </c>
    </row>
    <row r="80" spans="1:30" x14ac:dyDescent="0.2">
      <c r="A80" t="s">
        <v>82</v>
      </c>
      <c r="B80" t="s">
        <v>312</v>
      </c>
      <c r="C80" t="s">
        <v>63</v>
      </c>
      <c r="D80">
        <v>44145</v>
      </c>
      <c r="E80" t="s">
        <v>79</v>
      </c>
      <c r="F80" t="s">
        <v>79</v>
      </c>
      <c r="G80" s="25" t="s">
        <v>408</v>
      </c>
      <c r="H80" t="s">
        <v>64</v>
      </c>
      <c r="I80" t="str">
        <f t="shared" si="0"/>
        <v>ng/L</v>
      </c>
      <c r="J80" s="25" t="s">
        <v>408</v>
      </c>
      <c r="K80" s="25" t="s">
        <v>408</v>
      </c>
      <c r="L80">
        <v>10.89</v>
      </c>
      <c r="M80">
        <v>22.25</v>
      </c>
      <c r="N80">
        <v>12.370000000000001</v>
      </c>
      <c r="O80">
        <v>27.57</v>
      </c>
      <c r="P80">
        <v>9.4930000000000003</v>
      </c>
      <c r="Q80">
        <v>14.62</v>
      </c>
      <c r="R80">
        <v>111.5</v>
      </c>
      <c r="S80">
        <v>49.320000000000007</v>
      </c>
      <c r="T80">
        <v>4.5540000000000003</v>
      </c>
      <c r="U80">
        <v>3.5820000000000003</v>
      </c>
      <c r="V80">
        <v>394.5</v>
      </c>
      <c r="W80" s="25" t="s">
        <v>408</v>
      </c>
      <c r="X80" s="25" t="s">
        <v>408</v>
      </c>
      <c r="Y80">
        <v>16.100000000000001</v>
      </c>
      <c r="Z80" s="25" t="s">
        <v>408</v>
      </c>
      <c r="AA80" s="25" t="s">
        <v>408</v>
      </c>
      <c r="AB80" s="25" t="s">
        <v>408</v>
      </c>
      <c r="AC80" s="25" t="s">
        <v>408</v>
      </c>
      <c r="AD80" s="25" t="s">
        <v>408</v>
      </c>
    </row>
    <row r="81" spans="1:30" x14ac:dyDescent="0.2">
      <c r="A81" t="s">
        <v>82</v>
      </c>
      <c r="B81" t="s">
        <v>312</v>
      </c>
      <c r="C81" t="s">
        <v>65</v>
      </c>
      <c r="D81">
        <v>44145</v>
      </c>
      <c r="E81" t="s">
        <v>79</v>
      </c>
      <c r="F81" t="s">
        <v>79</v>
      </c>
      <c r="G81" s="25" t="s">
        <v>408</v>
      </c>
      <c r="H81" t="s">
        <v>66</v>
      </c>
      <c r="I81" t="str">
        <f t="shared" si="0"/>
        <v>ng/L</v>
      </c>
      <c r="J81" s="25" t="s">
        <v>408</v>
      </c>
      <c r="K81" s="25" t="s">
        <v>408</v>
      </c>
      <c r="L81">
        <v>9.3940000000000001</v>
      </c>
      <c r="M81">
        <v>24.51</v>
      </c>
      <c r="N81">
        <v>13.120000000000001</v>
      </c>
      <c r="O81">
        <v>26.03</v>
      </c>
      <c r="P81">
        <v>10.02</v>
      </c>
      <c r="Q81">
        <v>9.8949999999999996</v>
      </c>
      <c r="R81">
        <v>100.60000000000001</v>
      </c>
      <c r="S81">
        <v>56.349999999999994</v>
      </c>
      <c r="T81">
        <v>9.4350000000000005</v>
      </c>
      <c r="U81">
        <v>3.4370000000000003</v>
      </c>
      <c r="V81">
        <v>375.20000000000005</v>
      </c>
      <c r="W81" s="25" t="s">
        <v>408</v>
      </c>
      <c r="X81" s="25" t="s">
        <v>408</v>
      </c>
      <c r="Y81">
        <v>13.6</v>
      </c>
      <c r="Z81" s="25" t="s">
        <v>408</v>
      </c>
      <c r="AA81" s="25" t="s">
        <v>408</v>
      </c>
      <c r="AB81" s="25" t="s">
        <v>408</v>
      </c>
      <c r="AC81" s="25" t="s">
        <v>408</v>
      </c>
      <c r="AD81" s="25" t="s">
        <v>408</v>
      </c>
    </row>
    <row r="82" spans="1:30" x14ac:dyDescent="0.2">
      <c r="A82" t="s">
        <v>82</v>
      </c>
      <c r="B82" t="s">
        <v>312</v>
      </c>
      <c r="C82" t="s">
        <v>67</v>
      </c>
      <c r="D82">
        <v>44145</v>
      </c>
      <c r="E82" t="s">
        <v>79</v>
      </c>
      <c r="F82" t="s">
        <v>79</v>
      </c>
      <c r="G82" s="25" t="s">
        <v>408</v>
      </c>
      <c r="H82" t="s">
        <v>68</v>
      </c>
      <c r="I82" t="str">
        <f t="shared" si="0"/>
        <v>ng/L</v>
      </c>
      <c r="J82" s="25" t="s">
        <v>408</v>
      </c>
      <c r="K82" s="25" t="s">
        <v>408</v>
      </c>
      <c r="L82">
        <v>10.549999999999999</v>
      </c>
      <c r="M82">
        <v>23.31</v>
      </c>
      <c r="N82">
        <v>9.604000000000001</v>
      </c>
      <c r="O82">
        <v>26.32</v>
      </c>
      <c r="P82">
        <v>8.2360000000000007</v>
      </c>
      <c r="Q82">
        <v>9.6140000000000008</v>
      </c>
      <c r="R82">
        <v>128.69999999999999</v>
      </c>
      <c r="S82">
        <v>51.74</v>
      </c>
      <c r="T82">
        <v>3.242</v>
      </c>
      <c r="U82">
        <v>3.798</v>
      </c>
      <c r="V82">
        <v>372.59999999999997</v>
      </c>
      <c r="W82" s="25" t="s">
        <v>408</v>
      </c>
      <c r="X82" s="25" t="s">
        <v>408</v>
      </c>
      <c r="Y82">
        <v>14.1</v>
      </c>
      <c r="Z82" s="25" t="s">
        <v>408</v>
      </c>
      <c r="AA82" s="25" t="s">
        <v>408</v>
      </c>
      <c r="AB82" s="25" t="s">
        <v>408</v>
      </c>
      <c r="AC82" s="25" t="s">
        <v>408</v>
      </c>
      <c r="AD82" s="25" t="s">
        <v>408</v>
      </c>
    </row>
    <row r="83" spans="1:30" x14ac:dyDescent="0.2">
      <c r="A83" t="s">
        <v>82</v>
      </c>
      <c r="B83" t="s">
        <v>312</v>
      </c>
      <c r="C83" t="s">
        <v>69</v>
      </c>
      <c r="D83">
        <v>44145</v>
      </c>
      <c r="E83" t="s">
        <v>79</v>
      </c>
      <c r="F83" t="s">
        <v>79</v>
      </c>
      <c r="G83" s="25" t="s">
        <v>408</v>
      </c>
      <c r="H83" t="s">
        <v>70</v>
      </c>
      <c r="I83" t="str">
        <f t="shared" si="0"/>
        <v>ng/L</v>
      </c>
      <c r="J83"/>
      <c r="K83"/>
      <c r="L83">
        <v>10.87</v>
      </c>
      <c r="M83">
        <v>26.75</v>
      </c>
      <c r="N83">
        <v>12.54</v>
      </c>
      <c r="O83">
        <v>25.52</v>
      </c>
      <c r="P83">
        <v>9.8689999999999998</v>
      </c>
      <c r="Q83">
        <v>13.99</v>
      </c>
      <c r="R83">
        <v>155.80000000000001</v>
      </c>
      <c r="S83">
        <v>50.279999999999994</v>
      </c>
      <c r="T83">
        <v>6.35</v>
      </c>
      <c r="U83">
        <v>3.8690000000000002</v>
      </c>
      <c r="V83">
        <v>824.09999999999991</v>
      </c>
      <c r="W83" s="25" t="s">
        <v>408</v>
      </c>
      <c r="X83" s="25" t="s">
        <v>408</v>
      </c>
      <c r="Y83">
        <v>14.6</v>
      </c>
      <c r="Z83" s="25" t="s">
        <v>408</v>
      </c>
      <c r="AA83" s="25" t="s">
        <v>408</v>
      </c>
      <c r="AB83" s="25" t="s">
        <v>408</v>
      </c>
      <c r="AC83" s="25" t="s">
        <v>408</v>
      </c>
      <c r="AD83" s="25" t="s">
        <v>408</v>
      </c>
    </row>
    <row r="84" spans="1:30" x14ac:dyDescent="0.2">
      <c r="A84" t="s">
        <v>82</v>
      </c>
      <c r="B84" t="s">
        <v>312</v>
      </c>
      <c r="C84" t="s">
        <v>409</v>
      </c>
      <c r="D84">
        <v>44113</v>
      </c>
      <c r="E84" t="s">
        <v>439</v>
      </c>
      <c r="F84" t="s">
        <v>80</v>
      </c>
      <c r="G84" t="s">
        <v>74</v>
      </c>
      <c r="H84" t="s">
        <v>64</v>
      </c>
      <c r="I84" t="s">
        <v>440</v>
      </c>
      <c r="J84" s="25" t="s">
        <v>408</v>
      </c>
      <c r="K84" s="25" t="s">
        <v>408</v>
      </c>
      <c r="L84">
        <v>6.25E-2</v>
      </c>
      <c r="M84">
        <v>6.25E-2</v>
      </c>
      <c r="N84">
        <v>0.125</v>
      </c>
      <c r="O84">
        <v>0.12788270377733596</v>
      </c>
      <c r="P84">
        <v>6.25E-2</v>
      </c>
      <c r="Q84">
        <v>6.25E-2</v>
      </c>
      <c r="R84">
        <v>0.18864314115308151</v>
      </c>
      <c r="S84">
        <v>0.125</v>
      </c>
      <c r="T84">
        <v>2.4662027833001986E-2</v>
      </c>
      <c r="U84">
        <v>0.125</v>
      </c>
      <c r="V84">
        <v>2.8479125248508947</v>
      </c>
      <c r="W84" s="25" t="s">
        <v>408</v>
      </c>
      <c r="X84" s="25" t="s">
        <v>408</v>
      </c>
      <c r="Y84" s="25" t="s">
        <v>408</v>
      </c>
      <c r="Z84" s="25" t="s">
        <v>408</v>
      </c>
      <c r="AA84" s="25" t="s">
        <v>408</v>
      </c>
      <c r="AB84" s="25" t="s">
        <v>408</v>
      </c>
      <c r="AC84">
        <v>6940</v>
      </c>
      <c r="AD84">
        <v>28.8</v>
      </c>
    </row>
    <row r="85" spans="1:30" x14ac:dyDescent="0.2">
      <c r="A85" t="s">
        <v>82</v>
      </c>
      <c r="B85" t="s">
        <v>312</v>
      </c>
      <c r="C85" t="s">
        <v>410</v>
      </c>
      <c r="D85">
        <v>44113</v>
      </c>
      <c r="E85" t="s">
        <v>439</v>
      </c>
      <c r="F85" t="s">
        <v>80</v>
      </c>
      <c r="G85" t="s">
        <v>76</v>
      </c>
      <c r="H85" t="s">
        <v>66</v>
      </c>
      <c r="I85" t="s">
        <v>440</v>
      </c>
      <c r="J85" s="25" t="s">
        <v>408</v>
      </c>
      <c r="K85" s="25" t="s">
        <v>408</v>
      </c>
      <c r="L85">
        <v>6.25E-2</v>
      </c>
      <c r="M85">
        <v>6.25E-2</v>
      </c>
      <c r="N85">
        <v>0.125</v>
      </c>
      <c r="O85">
        <v>0.21891153081510936</v>
      </c>
      <c r="P85">
        <v>6.25E-2</v>
      </c>
      <c r="Q85">
        <v>6.25E-2</v>
      </c>
      <c r="R85">
        <v>0.61679920477137173</v>
      </c>
      <c r="S85">
        <v>0.37872763419483102</v>
      </c>
      <c r="T85">
        <v>8.3822067594433392E-2</v>
      </c>
      <c r="U85">
        <v>0.125</v>
      </c>
      <c r="V85">
        <v>9.4706759443339958</v>
      </c>
      <c r="W85" s="25" t="s">
        <v>408</v>
      </c>
      <c r="X85" s="25" t="s">
        <v>408</v>
      </c>
      <c r="Y85" s="25" t="s">
        <v>408</v>
      </c>
      <c r="Z85" s="25" t="s">
        <v>408</v>
      </c>
      <c r="AA85" s="25" t="s">
        <v>408</v>
      </c>
      <c r="AB85" s="25" t="s">
        <v>408</v>
      </c>
      <c r="AC85">
        <v>25800</v>
      </c>
      <c r="AD85">
        <v>74.8</v>
      </c>
    </row>
    <row r="86" spans="1:30" x14ac:dyDescent="0.2">
      <c r="A86" t="s">
        <v>82</v>
      </c>
      <c r="B86" t="s">
        <v>312</v>
      </c>
      <c r="C86" t="s">
        <v>411</v>
      </c>
      <c r="D86">
        <v>44113</v>
      </c>
      <c r="E86" t="s">
        <v>439</v>
      </c>
      <c r="F86" t="s">
        <v>80</v>
      </c>
      <c r="G86" t="s">
        <v>74</v>
      </c>
      <c r="H86" t="s">
        <v>68</v>
      </c>
      <c r="I86" t="s">
        <v>440</v>
      </c>
      <c r="J86" s="25" t="s">
        <v>408</v>
      </c>
      <c r="K86" s="25" t="s">
        <v>408</v>
      </c>
      <c r="L86">
        <v>6.25E-2</v>
      </c>
      <c r="M86">
        <v>6.25E-2</v>
      </c>
      <c r="N86">
        <v>0.125</v>
      </c>
      <c r="O86">
        <v>6.25E-2</v>
      </c>
      <c r="P86">
        <v>6.25E-2</v>
      </c>
      <c r="Q86">
        <v>6.25E-2</v>
      </c>
      <c r="R86">
        <v>0.15345</v>
      </c>
      <c r="S86">
        <v>0.125</v>
      </c>
      <c r="T86">
        <v>4.6324999999999998E-2</v>
      </c>
      <c r="U86">
        <v>0.125</v>
      </c>
      <c r="V86">
        <v>1.2767500000000001</v>
      </c>
      <c r="W86" s="25" t="s">
        <v>408</v>
      </c>
      <c r="X86" s="25" t="s">
        <v>408</v>
      </c>
      <c r="Y86" s="25" t="s">
        <v>408</v>
      </c>
      <c r="Z86" s="25" t="s">
        <v>408</v>
      </c>
      <c r="AA86" s="25" t="s">
        <v>408</v>
      </c>
      <c r="AB86" s="25" t="s">
        <v>408</v>
      </c>
      <c r="AC86">
        <v>11300</v>
      </c>
      <c r="AD86">
        <v>46.2</v>
      </c>
    </row>
    <row r="87" spans="1:30" x14ac:dyDescent="0.2">
      <c r="A87" t="s">
        <v>82</v>
      </c>
      <c r="B87" t="s">
        <v>312</v>
      </c>
      <c r="C87" t="s">
        <v>412</v>
      </c>
      <c r="D87">
        <v>44113</v>
      </c>
      <c r="E87" t="s">
        <v>439</v>
      </c>
      <c r="F87" t="s">
        <v>80</v>
      </c>
      <c r="G87" t="s">
        <v>76</v>
      </c>
      <c r="H87" t="s">
        <v>70</v>
      </c>
      <c r="I87" t="s">
        <v>440</v>
      </c>
      <c r="J87" s="25" t="s">
        <v>408</v>
      </c>
      <c r="K87" s="25" t="s">
        <v>408</v>
      </c>
      <c r="L87">
        <v>6.25E-2</v>
      </c>
      <c r="M87" s="25" t="s">
        <v>408</v>
      </c>
      <c r="N87">
        <v>0.33882235528942123</v>
      </c>
      <c r="O87">
        <v>0.21901197604790421</v>
      </c>
      <c r="P87">
        <v>0.26122754491017963</v>
      </c>
      <c r="Q87">
        <v>0.21831337325349304</v>
      </c>
      <c r="R87">
        <v>2.2148203592814375</v>
      </c>
      <c r="S87">
        <v>0.42415169660678642</v>
      </c>
      <c r="T87">
        <v>0.33183632734530943</v>
      </c>
      <c r="U87">
        <v>0.43587824351297411</v>
      </c>
      <c r="V87">
        <v>30.139720558882235</v>
      </c>
      <c r="W87" s="25" t="s">
        <v>408</v>
      </c>
      <c r="X87" s="25" t="s">
        <v>408</v>
      </c>
      <c r="Y87" s="25" t="s">
        <v>408</v>
      </c>
      <c r="Z87" s="25" t="s">
        <v>408</v>
      </c>
      <c r="AA87" s="25" t="s">
        <v>408</v>
      </c>
      <c r="AB87" s="25" t="s">
        <v>408</v>
      </c>
      <c r="AC87">
        <v>103000</v>
      </c>
      <c r="AD87">
        <v>74.599999999999994</v>
      </c>
    </row>
    <row r="88" spans="1:30" x14ac:dyDescent="0.2">
      <c r="A88" t="s">
        <v>82</v>
      </c>
      <c r="B88" t="s">
        <v>312</v>
      </c>
      <c r="C88" t="s">
        <v>413</v>
      </c>
      <c r="D88">
        <v>44117</v>
      </c>
      <c r="E88" t="s">
        <v>439</v>
      </c>
      <c r="F88" t="s">
        <v>80</v>
      </c>
      <c r="G88" t="s">
        <v>74</v>
      </c>
      <c r="H88" t="s">
        <v>64</v>
      </c>
      <c r="I88" t="s">
        <v>440</v>
      </c>
      <c r="J88" s="25" t="s">
        <v>408</v>
      </c>
      <c r="K88" s="25" t="s">
        <v>408</v>
      </c>
      <c r="L88">
        <v>6.25E-2</v>
      </c>
      <c r="M88">
        <v>6.25E-2</v>
      </c>
      <c r="N88">
        <v>0.125</v>
      </c>
      <c r="O88">
        <v>6.25E-2</v>
      </c>
      <c r="P88">
        <v>6.25E-2</v>
      </c>
      <c r="Q88">
        <v>6.25E-2</v>
      </c>
      <c r="R88">
        <v>0.17732035928143713</v>
      </c>
      <c r="S88">
        <v>0.125</v>
      </c>
      <c r="T88">
        <v>3.1611776447105791E-2</v>
      </c>
      <c r="U88">
        <v>0.125</v>
      </c>
      <c r="V88">
        <v>1.880239520958084</v>
      </c>
      <c r="W88" s="25" t="s">
        <v>408</v>
      </c>
      <c r="X88" s="25" t="s">
        <v>408</v>
      </c>
      <c r="Y88" s="25" t="s">
        <v>408</v>
      </c>
      <c r="Z88" s="25" t="s">
        <v>408</v>
      </c>
      <c r="AA88" s="25" t="s">
        <v>408</v>
      </c>
      <c r="AB88" s="25" t="s">
        <v>408</v>
      </c>
      <c r="AC88">
        <v>6940</v>
      </c>
      <c r="AD88">
        <v>28.8</v>
      </c>
    </row>
    <row r="89" spans="1:30" x14ac:dyDescent="0.2">
      <c r="A89" t="s">
        <v>82</v>
      </c>
      <c r="B89" t="s">
        <v>312</v>
      </c>
      <c r="C89" t="s">
        <v>414</v>
      </c>
      <c r="D89">
        <v>44117</v>
      </c>
      <c r="E89" t="s">
        <v>439</v>
      </c>
      <c r="F89" t="s">
        <v>80</v>
      </c>
      <c r="G89" t="s">
        <v>76</v>
      </c>
      <c r="H89" t="s">
        <v>66</v>
      </c>
      <c r="I89" t="s">
        <v>440</v>
      </c>
      <c r="J89" s="25" t="s">
        <v>408</v>
      </c>
      <c r="K89" s="25" t="s">
        <v>408</v>
      </c>
      <c r="L89">
        <v>6.25E-2</v>
      </c>
      <c r="M89">
        <v>0.14180819180819182</v>
      </c>
      <c r="N89">
        <v>0.25974025974025977</v>
      </c>
      <c r="O89">
        <v>0.35689310689310694</v>
      </c>
      <c r="P89">
        <v>0.22005494505494505</v>
      </c>
      <c r="Q89">
        <v>0.13773726273726272</v>
      </c>
      <c r="R89">
        <v>1.4280719280719281</v>
      </c>
      <c r="S89">
        <v>0.48426573426573427</v>
      </c>
      <c r="T89">
        <v>9.6853146853146846E-2</v>
      </c>
      <c r="U89">
        <v>0.125</v>
      </c>
      <c r="V89">
        <v>10.45954045954046</v>
      </c>
      <c r="W89" s="25" t="s">
        <v>408</v>
      </c>
      <c r="X89" s="25" t="s">
        <v>408</v>
      </c>
      <c r="Y89" s="25" t="s">
        <v>408</v>
      </c>
      <c r="Z89" s="25" t="s">
        <v>408</v>
      </c>
      <c r="AA89" s="25" t="s">
        <v>408</v>
      </c>
      <c r="AB89" s="25" t="s">
        <v>408</v>
      </c>
      <c r="AC89">
        <v>25800</v>
      </c>
      <c r="AD89">
        <v>74.8</v>
      </c>
    </row>
    <row r="90" spans="1:30" x14ac:dyDescent="0.2">
      <c r="A90" t="s">
        <v>82</v>
      </c>
      <c r="B90" t="s">
        <v>312</v>
      </c>
      <c r="C90" t="s">
        <v>415</v>
      </c>
      <c r="D90">
        <v>44117</v>
      </c>
      <c r="E90" t="s">
        <v>439</v>
      </c>
      <c r="F90" t="s">
        <v>80</v>
      </c>
      <c r="G90" t="s">
        <v>74</v>
      </c>
      <c r="H90" t="s">
        <v>68</v>
      </c>
      <c r="I90" t="s">
        <v>440</v>
      </c>
      <c r="J90" s="25" t="s">
        <v>408</v>
      </c>
      <c r="K90" s="25" t="s">
        <v>408</v>
      </c>
      <c r="L90">
        <v>6.25E-2</v>
      </c>
      <c r="M90">
        <v>6.25E-2</v>
      </c>
      <c r="N90">
        <v>0.125</v>
      </c>
      <c r="O90">
        <v>6.25E-2</v>
      </c>
      <c r="P90">
        <v>6.25E-2</v>
      </c>
      <c r="Q90">
        <v>6.25E-2</v>
      </c>
      <c r="R90">
        <v>0.19229810568295116</v>
      </c>
      <c r="S90">
        <v>0.125</v>
      </c>
      <c r="T90">
        <v>3.3300099700897305E-2</v>
      </c>
      <c r="U90">
        <v>0.125</v>
      </c>
      <c r="V90">
        <v>1.9080259222333003</v>
      </c>
      <c r="W90" s="25" t="s">
        <v>408</v>
      </c>
      <c r="X90" s="25" t="s">
        <v>408</v>
      </c>
      <c r="Y90" s="25" t="s">
        <v>408</v>
      </c>
      <c r="Z90" s="25" t="s">
        <v>408</v>
      </c>
      <c r="AA90" s="25" t="s">
        <v>408</v>
      </c>
      <c r="AB90" s="25" t="s">
        <v>408</v>
      </c>
      <c r="AC90">
        <v>11300</v>
      </c>
      <c r="AD90">
        <v>46.2</v>
      </c>
    </row>
    <row r="91" spans="1:30" x14ac:dyDescent="0.2">
      <c r="A91" t="s">
        <v>82</v>
      </c>
      <c r="B91" t="s">
        <v>312</v>
      </c>
      <c r="C91" t="s">
        <v>416</v>
      </c>
      <c r="D91">
        <v>44117</v>
      </c>
      <c r="E91" t="s">
        <v>439</v>
      </c>
      <c r="F91" t="s">
        <v>80</v>
      </c>
      <c r="G91" t="s">
        <v>76</v>
      </c>
      <c r="H91" t="s">
        <v>70</v>
      </c>
      <c r="I91" t="s">
        <v>440</v>
      </c>
      <c r="J91" s="25" t="s">
        <v>408</v>
      </c>
      <c r="K91" s="25" t="s">
        <v>408</v>
      </c>
      <c r="L91">
        <v>6.25E-2</v>
      </c>
      <c r="M91">
        <v>0.14114271457085828</v>
      </c>
      <c r="N91">
        <v>0.44910179640718567</v>
      </c>
      <c r="O91">
        <v>0.3809880239520958</v>
      </c>
      <c r="P91">
        <v>0.22789421157684633</v>
      </c>
      <c r="Q91">
        <v>6.25E-2</v>
      </c>
      <c r="R91">
        <v>2.034431137724551</v>
      </c>
      <c r="S91">
        <v>0.39895209580838326</v>
      </c>
      <c r="T91">
        <v>0.19039421157684633</v>
      </c>
      <c r="U91">
        <v>0.125</v>
      </c>
      <c r="V91">
        <v>28.068862275449103</v>
      </c>
      <c r="W91" s="25" t="s">
        <v>408</v>
      </c>
      <c r="X91" s="25" t="s">
        <v>408</v>
      </c>
      <c r="Y91" s="25" t="s">
        <v>408</v>
      </c>
      <c r="Z91" s="25" t="s">
        <v>408</v>
      </c>
      <c r="AA91" s="25" t="s">
        <v>408</v>
      </c>
      <c r="AB91" s="25" t="s">
        <v>408</v>
      </c>
      <c r="AC91">
        <v>103000</v>
      </c>
      <c r="AD91">
        <v>74.599999999999994</v>
      </c>
    </row>
    <row r="92" spans="1:30" x14ac:dyDescent="0.2">
      <c r="A92" t="s">
        <v>82</v>
      </c>
      <c r="B92" t="s">
        <v>312</v>
      </c>
      <c r="C92" t="s">
        <v>417</v>
      </c>
      <c r="D92">
        <v>44119</v>
      </c>
      <c r="E92" t="s">
        <v>439</v>
      </c>
      <c r="F92" t="s">
        <v>80</v>
      </c>
      <c r="G92" t="s">
        <v>74</v>
      </c>
      <c r="H92" t="s">
        <v>64</v>
      </c>
      <c r="I92" t="s">
        <v>440</v>
      </c>
      <c r="J92" s="25" t="s">
        <v>408</v>
      </c>
      <c r="K92" s="25" t="s">
        <v>408</v>
      </c>
      <c r="L92">
        <v>6.25E-2</v>
      </c>
      <c r="M92">
        <v>6.25E-2</v>
      </c>
      <c r="N92">
        <v>0.125</v>
      </c>
      <c r="O92">
        <v>0.12766699900299103</v>
      </c>
      <c r="P92">
        <v>6.25E-2</v>
      </c>
      <c r="Q92">
        <v>6.25E-2</v>
      </c>
      <c r="R92">
        <v>0.16006979062811566</v>
      </c>
      <c r="S92">
        <v>0.125</v>
      </c>
      <c r="T92" s="25" t="s">
        <v>408</v>
      </c>
      <c r="U92">
        <v>0.125</v>
      </c>
      <c r="V92">
        <v>1.222333000997009</v>
      </c>
      <c r="W92" s="25" t="s">
        <v>408</v>
      </c>
      <c r="X92" s="25" t="s">
        <v>408</v>
      </c>
      <c r="Y92" s="25" t="s">
        <v>408</v>
      </c>
      <c r="Z92" s="25" t="s">
        <v>408</v>
      </c>
      <c r="AA92" s="25" t="s">
        <v>408</v>
      </c>
      <c r="AB92" s="25" t="s">
        <v>408</v>
      </c>
      <c r="AC92">
        <v>6940</v>
      </c>
      <c r="AD92">
        <v>28.8</v>
      </c>
    </row>
    <row r="93" spans="1:30" x14ac:dyDescent="0.2">
      <c r="A93" t="s">
        <v>82</v>
      </c>
      <c r="B93" t="s">
        <v>312</v>
      </c>
      <c r="C93" t="s">
        <v>418</v>
      </c>
      <c r="D93">
        <v>44119</v>
      </c>
      <c r="E93" t="s">
        <v>439</v>
      </c>
      <c r="F93" t="s">
        <v>80</v>
      </c>
      <c r="G93" t="s">
        <v>74</v>
      </c>
      <c r="H93" t="s">
        <v>68</v>
      </c>
      <c r="I93" t="s">
        <v>440</v>
      </c>
      <c r="J93" s="25" t="s">
        <v>408</v>
      </c>
      <c r="K93" s="25" t="s">
        <v>408</v>
      </c>
      <c r="L93">
        <v>6.25E-2</v>
      </c>
      <c r="M93">
        <v>6.25E-2</v>
      </c>
      <c r="N93" s="25" t="s">
        <v>408</v>
      </c>
      <c r="O93">
        <v>6.25E-2</v>
      </c>
      <c r="P93">
        <v>6.25E-2</v>
      </c>
      <c r="Q93">
        <v>6.25E-2</v>
      </c>
      <c r="R93">
        <v>0.24058764940239044</v>
      </c>
      <c r="S93">
        <v>0.125</v>
      </c>
      <c r="T93">
        <v>8.0378486055776896E-2</v>
      </c>
      <c r="U93">
        <v>0.125</v>
      </c>
      <c r="V93">
        <v>3.2744023904382473</v>
      </c>
      <c r="W93" s="25" t="s">
        <v>408</v>
      </c>
      <c r="X93" s="25" t="s">
        <v>408</v>
      </c>
      <c r="Y93" s="25" t="s">
        <v>408</v>
      </c>
      <c r="Z93" s="25" t="s">
        <v>408</v>
      </c>
      <c r="AA93" s="25" t="s">
        <v>408</v>
      </c>
      <c r="AB93" s="25" t="s">
        <v>408</v>
      </c>
      <c r="AC93">
        <v>11300</v>
      </c>
      <c r="AD93">
        <v>46.2</v>
      </c>
    </row>
    <row r="94" spans="1:30" x14ac:dyDescent="0.2">
      <c r="A94" t="s">
        <v>82</v>
      </c>
      <c r="B94" t="s">
        <v>312</v>
      </c>
      <c r="C94" t="s">
        <v>419</v>
      </c>
      <c r="D94">
        <v>44119</v>
      </c>
      <c r="E94" t="s">
        <v>439</v>
      </c>
      <c r="F94" t="s">
        <v>80</v>
      </c>
      <c r="G94" t="s">
        <v>76</v>
      </c>
      <c r="H94" t="s">
        <v>70</v>
      </c>
      <c r="I94" t="s">
        <v>440</v>
      </c>
      <c r="J94" s="25" t="s">
        <v>408</v>
      </c>
      <c r="K94" s="25" t="s">
        <v>408</v>
      </c>
      <c r="L94">
        <v>6.25E-2</v>
      </c>
      <c r="M94" s="25" t="s">
        <v>408</v>
      </c>
      <c r="N94">
        <v>0.36649999999999999</v>
      </c>
      <c r="O94">
        <v>0.35949999999999999</v>
      </c>
      <c r="P94">
        <v>0.33200000000000002</v>
      </c>
      <c r="Q94">
        <v>0.21937499999999996</v>
      </c>
      <c r="R94">
        <v>3.5424999999999995</v>
      </c>
      <c r="S94">
        <v>0.42225000000000001</v>
      </c>
      <c r="T94">
        <v>0.32600000000000001</v>
      </c>
      <c r="U94">
        <v>0.13075000000000001</v>
      </c>
      <c r="V94">
        <v>50.924999999999997</v>
      </c>
      <c r="W94" s="25" t="s">
        <v>408</v>
      </c>
      <c r="X94" s="25" t="s">
        <v>408</v>
      </c>
      <c r="Y94" s="25" t="s">
        <v>408</v>
      </c>
      <c r="Z94" s="25" t="s">
        <v>408</v>
      </c>
      <c r="AA94" s="25" t="s">
        <v>408</v>
      </c>
      <c r="AB94" s="25" t="s">
        <v>408</v>
      </c>
      <c r="AC94">
        <v>103000</v>
      </c>
      <c r="AD94">
        <v>74.599999999999994</v>
      </c>
    </row>
    <row r="95" spans="1:30" x14ac:dyDescent="0.2">
      <c r="A95" t="s">
        <v>82</v>
      </c>
      <c r="B95" t="s">
        <v>312</v>
      </c>
      <c r="C95" t="s">
        <v>420</v>
      </c>
      <c r="D95">
        <v>44124</v>
      </c>
      <c r="E95" t="s">
        <v>439</v>
      </c>
      <c r="F95" t="s">
        <v>80</v>
      </c>
      <c r="G95" t="s">
        <v>74</v>
      </c>
      <c r="H95" t="s">
        <v>64</v>
      </c>
      <c r="I95" t="s">
        <v>440</v>
      </c>
      <c r="J95" s="25" t="s">
        <v>408</v>
      </c>
      <c r="K95" s="25" t="s">
        <v>408</v>
      </c>
      <c r="L95">
        <v>6.25E-2</v>
      </c>
      <c r="M95">
        <v>6.25E-2</v>
      </c>
      <c r="N95">
        <v>0.125</v>
      </c>
      <c r="O95">
        <v>6.25E-2</v>
      </c>
      <c r="P95">
        <v>6.25E-2</v>
      </c>
      <c r="Q95">
        <v>6.25E-2</v>
      </c>
      <c r="R95">
        <v>0.29915590863952335</v>
      </c>
      <c r="S95">
        <v>0.125</v>
      </c>
      <c r="T95">
        <v>5.022343594836147E-2</v>
      </c>
      <c r="U95">
        <v>0.125</v>
      </c>
      <c r="V95">
        <v>5.9831181727904665</v>
      </c>
      <c r="W95" s="25" t="s">
        <v>408</v>
      </c>
      <c r="X95" s="25" t="s">
        <v>408</v>
      </c>
      <c r="Y95" s="25" t="s">
        <v>408</v>
      </c>
      <c r="Z95" s="25" t="s">
        <v>408</v>
      </c>
      <c r="AA95" s="25" t="s">
        <v>408</v>
      </c>
      <c r="AB95" s="25" t="s">
        <v>408</v>
      </c>
      <c r="AC95">
        <v>6940</v>
      </c>
      <c r="AD95">
        <v>28.8</v>
      </c>
    </row>
    <row r="96" spans="1:30" x14ac:dyDescent="0.2">
      <c r="A96" t="s">
        <v>82</v>
      </c>
      <c r="B96" t="s">
        <v>312</v>
      </c>
      <c r="C96" t="s">
        <v>421</v>
      </c>
      <c r="D96">
        <v>44124</v>
      </c>
      <c r="E96" t="s">
        <v>439</v>
      </c>
      <c r="F96" t="s">
        <v>80</v>
      </c>
      <c r="G96" t="s">
        <v>76</v>
      </c>
      <c r="H96" t="s">
        <v>66</v>
      </c>
      <c r="I96" t="s">
        <v>440</v>
      </c>
      <c r="J96" s="25" t="s">
        <v>408</v>
      </c>
      <c r="K96" s="25" t="s">
        <v>408</v>
      </c>
      <c r="L96">
        <v>6.25E-2</v>
      </c>
      <c r="M96">
        <v>0.130325</v>
      </c>
      <c r="N96">
        <v>0.125</v>
      </c>
      <c r="O96">
        <v>0.25274999999999997</v>
      </c>
      <c r="P96">
        <v>0.17374999999999999</v>
      </c>
      <c r="Q96">
        <v>0.13005</v>
      </c>
      <c r="R96">
        <v>1.008</v>
      </c>
      <c r="S96">
        <v>0.37125000000000002</v>
      </c>
      <c r="T96">
        <v>9.6375000000000002E-2</v>
      </c>
      <c r="U96">
        <v>0.125</v>
      </c>
      <c r="V96">
        <v>17.177499999999998</v>
      </c>
      <c r="W96" s="25" t="s">
        <v>408</v>
      </c>
      <c r="X96" s="25" t="s">
        <v>408</v>
      </c>
      <c r="Y96" s="25" t="s">
        <v>408</v>
      </c>
      <c r="Z96" s="25" t="s">
        <v>408</v>
      </c>
      <c r="AA96" s="25" t="s">
        <v>408</v>
      </c>
      <c r="AB96" s="25" t="s">
        <v>408</v>
      </c>
      <c r="AC96">
        <v>25800</v>
      </c>
      <c r="AD96">
        <v>74.8</v>
      </c>
    </row>
    <row r="97" spans="1:30" x14ac:dyDescent="0.2">
      <c r="A97" t="s">
        <v>82</v>
      </c>
      <c r="B97" t="s">
        <v>312</v>
      </c>
      <c r="C97" t="s">
        <v>422</v>
      </c>
      <c r="D97">
        <v>44124</v>
      </c>
      <c r="E97" t="s">
        <v>439</v>
      </c>
      <c r="F97" t="s">
        <v>80</v>
      </c>
      <c r="G97" t="s">
        <v>74</v>
      </c>
      <c r="H97" t="s">
        <v>68</v>
      </c>
      <c r="I97" t="s">
        <v>440</v>
      </c>
      <c r="J97" s="25" t="s">
        <v>408</v>
      </c>
      <c r="K97" s="25" t="s">
        <v>408</v>
      </c>
      <c r="L97">
        <v>6.25E-2</v>
      </c>
      <c r="M97">
        <v>6.25E-2</v>
      </c>
      <c r="N97">
        <v>0.125</v>
      </c>
      <c r="O97">
        <v>6.25E-2</v>
      </c>
      <c r="P97">
        <v>6.25E-2</v>
      </c>
      <c r="Q97">
        <v>6.25E-2</v>
      </c>
      <c r="R97">
        <v>0.24925298804780874</v>
      </c>
      <c r="S97">
        <v>0.125</v>
      </c>
      <c r="T97">
        <v>4.3625498007968132E-2</v>
      </c>
      <c r="U97">
        <v>0.125</v>
      </c>
      <c r="V97">
        <v>3.2420318725099602</v>
      </c>
      <c r="W97" s="25" t="s">
        <v>408</v>
      </c>
      <c r="X97" s="25" t="s">
        <v>408</v>
      </c>
      <c r="Y97" s="25" t="s">
        <v>408</v>
      </c>
      <c r="Z97" s="25" t="s">
        <v>408</v>
      </c>
      <c r="AA97" s="25" t="s">
        <v>408</v>
      </c>
      <c r="AB97" s="25" t="s">
        <v>408</v>
      </c>
      <c r="AC97">
        <v>11300</v>
      </c>
      <c r="AD97">
        <v>46.2</v>
      </c>
    </row>
    <row r="98" spans="1:30" x14ac:dyDescent="0.2">
      <c r="A98" t="s">
        <v>82</v>
      </c>
      <c r="B98" t="s">
        <v>312</v>
      </c>
      <c r="C98" t="s">
        <v>423</v>
      </c>
      <c r="D98">
        <v>44124</v>
      </c>
      <c r="E98" t="s">
        <v>439</v>
      </c>
      <c r="F98" t="s">
        <v>80</v>
      </c>
      <c r="G98" t="s">
        <v>76</v>
      </c>
      <c r="H98" t="s">
        <v>70</v>
      </c>
      <c r="I98" t="s">
        <v>440</v>
      </c>
      <c r="J98" s="25" t="s">
        <v>408</v>
      </c>
      <c r="K98" s="25" t="s">
        <v>408</v>
      </c>
      <c r="L98">
        <v>6.25E-2</v>
      </c>
      <c r="M98">
        <v>6.25E-2</v>
      </c>
      <c r="N98">
        <v>0.2967032967032967</v>
      </c>
      <c r="O98">
        <v>0.30844155844155846</v>
      </c>
      <c r="P98">
        <v>0.28996003996003994</v>
      </c>
      <c r="Q98">
        <v>0.12897102897102897</v>
      </c>
      <c r="R98">
        <v>1.6618381618381617</v>
      </c>
      <c r="S98">
        <v>0.42607392607392602</v>
      </c>
      <c r="T98">
        <v>0.38836163836163834</v>
      </c>
      <c r="U98">
        <v>0.125</v>
      </c>
      <c r="V98">
        <v>11.720779220779221</v>
      </c>
      <c r="W98" s="25" t="s">
        <v>408</v>
      </c>
      <c r="X98" s="25" t="s">
        <v>408</v>
      </c>
      <c r="Y98" s="25" t="s">
        <v>408</v>
      </c>
      <c r="Z98" s="25" t="s">
        <v>408</v>
      </c>
      <c r="AA98" s="25" t="s">
        <v>408</v>
      </c>
      <c r="AB98" s="25" t="s">
        <v>408</v>
      </c>
      <c r="AC98">
        <v>103000</v>
      </c>
      <c r="AD98">
        <v>74.599999999999994</v>
      </c>
    </row>
    <row r="99" spans="1:30" x14ac:dyDescent="0.2">
      <c r="A99" t="s">
        <v>82</v>
      </c>
      <c r="B99" t="s">
        <v>312</v>
      </c>
      <c r="C99" t="s">
        <v>424</v>
      </c>
      <c r="D99">
        <v>44127</v>
      </c>
      <c r="E99" t="s">
        <v>439</v>
      </c>
      <c r="F99" t="s">
        <v>80</v>
      </c>
      <c r="G99" t="s">
        <v>74</v>
      </c>
      <c r="H99" t="s">
        <v>64</v>
      </c>
      <c r="I99" t="s">
        <v>440</v>
      </c>
      <c r="J99" s="25" t="s">
        <v>408</v>
      </c>
      <c r="K99" s="25" t="s">
        <v>408</v>
      </c>
      <c r="L99">
        <v>6.25E-2</v>
      </c>
      <c r="M99">
        <v>6.25E-2</v>
      </c>
      <c r="N99">
        <v>0.125</v>
      </c>
      <c r="O99">
        <v>6.25E-2</v>
      </c>
      <c r="P99">
        <v>6.25E-2</v>
      </c>
      <c r="Q99">
        <v>6.25E-2</v>
      </c>
      <c r="R99">
        <v>0.1791874376869392</v>
      </c>
      <c r="S99">
        <v>0.125</v>
      </c>
      <c r="T99">
        <v>3.9356929212362918E-2</v>
      </c>
      <c r="U99">
        <v>0.125</v>
      </c>
      <c r="V99">
        <v>1.2278165503489533</v>
      </c>
      <c r="W99" s="25" t="s">
        <v>408</v>
      </c>
      <c r="X99" s="25" t="s">
        <v>408</v>
      </c>
      <c r="Y99" s="25" t="s">
        <v>408</v>
      </c>
      <c r="Z99" s="25" t="s">
        <v>408</v>
      </c>
      <c r="AA99" s="25" t="s">
        <v>408</v>
      </c>
      <c r="AB99" s="25" t="s">
        <v>408</v>
      </c>
      <c r="AC99">
        <v>6940</v>
      </c>
      <c r="AD99">
        <v>28.8</v>
      </c>
    </row>
    <row r="100" spans="1:30" x14ac:dyDescent="0.2">
      <c r="A100" t="s">
        <v>82</v>
      </c>
      <c r="B100" t="s">
        <v>312</v>
      </c>
      <c r="C100" t="s">
        <v>425</v>
      </c>
      <c r="D100">
        <v>44127</v>
      </c>
      <c r="E100" t="s">
        <v>439</v>
      </c>
      <c r="F100" t="s">
        <v>80</v>
      </c>
      <c r="G100" t="s">
        <v>76</v>
      </c>
      <c r="H100" t="s">
        <v>66</v>
      </c>
      <c r="I100" t="s">
        <v>440</v>
      </c>
      <c r="J100" s="25" t="s">
        <v>408</v>
      </c>
      <c r="K100" s="25" t="s">
        <v>408</v>
      </c>
      <c r="L100">
        <v>6.25E-2</v>
      </c>
      <c r="M100">
        <v>0.13232984293193714</v>
      </c>
      <c r="N100">
        <v>0.27931937172774868</v>
      </c>
      <c r="O100">
        <v>0.33193717277486906</v>
      </c>
      <c r="P100">
        <v>0.2678010471204188</v>
      </c>
      <c r="Q100">
        <v>0.14308900523560206</v>
      </c>
      <c r="R100">
        <v>1.0609947643979056</v>
      </c>
      <c r="S100">
        <v>0.41492146596858637</v>
      </c>
      <c r="T100">
        <v>0.14879581151832461</v>
      </c>
      <c r="U100">
        <v>0.125</v>
      </c>
      <c r="V100">
        <v>13.028795811518325</v>
      </c>
      <c r="W100" s="25" t="s">
        <v>408</v>
      </c>
      <c r="X100" s="25" t="s">
        <v>408</v>
      </c>
      <c r="Y100" s="25" t="s">
        <v>408</v>
      </c>
      <c r="Z100" s="25" t="s">
        <v>408</v>
      </c>
      <c r="AA100" s="25" t="s">
        <v>408</v>
      </c>
      <c r="AB100" s="25" t="s">
        <v>408</v>
      </c>
      <c r="AC100">
        <v>25800</v>
      </c>
      <c r="AD100">
        <v>74.8</v>
      </c>
    </row>
    <row r="101" spans="1:30" x14ac:dyDescent="0.2">
      <c r="A101" t="s">
        <v>82</v>
      </c>
      <c r="B101" t="s">
        <v>312</v>
      </c>
      <c r="C101" t="s">
        <v>426</v>
      </c>
      <c r="D101">
        <v>44127</v>
      </c>
      <c r="E101" t="s">
        <v>439</v>
      </c>
      <c r="F101" t="s">
        <v>80</v>
      </c>
      <c r="G101" t="s">
        <v>74</v>
      </c>
      <c r="H101" t="s">
        <v>68</v>
      </c>
      <c r="I101" t="s">
        <v>440</v>
      </c>
      <c r="J101" s="25" t="s">
        <v>408</v>
      </c>
      <c r="K101" s="25" t="s">
        <v>408</v>
      </c>
      <c r="L101">
        <v>6.25E-2</v>
      </c>
      <c r="M101">
        <v>6.25E-2</v>
      </c>
      <c r="N101">
        <v>0.125</v>
      </c>
      <c r="O101">
        <v>6.25E-2</v>
      </c>
      <c r="P101">
        <v>6.25E-2</v>
      </c>
      <c r="Q101">
        <v>6.25E-2</v>
      </c>
      <c r="R101">
        <v>0.22804391217564873</v>
      </c>
      <c r="S101">
        <v>0.125</v>
      </c>
      <c r="T101">
        <v>3.7499999999999999E-2</v>
      </c>
      <c r="U101">
        <v>0.125</v>
      </c>
      <c r="V101">
        <v>2.4598303393213574</v>
      </c>
      <c r="W101" s="25" t="s">
        <v>408</v>
      </c>
      <c r="X101" s="25" t="s">
        <v>408</v>
      </c>
      <c r="Y101" s="25" t="s">
        <v>408</v>
      </c>
      <c r="Z101" s="25" t="s">
        <v>408</v>
      </c>
      <c r="AA101" s="25" t="s">
        <v>408</v>
      </c>
      <c r="AB101" s="25" t="s">
        <v>408</v>
      </c>
      <c r="AC101">
        <v>11300</v>
      </c>
      <c r="AD101">
        <v>46.2</v>
      </c>
    </row>
    <row r="102" spans="1:30" x14ac:dyDescent="0.2">
      <c r="A102" t="s">
        <v>82</v>
      </c>
      <c r="B102" t="s">
        <v>312</v>
      </c>
      <c r="C102" t="s">
        <v>427</v>
      </c>
      <c r="D102">
        <v>44131</v>
      </c>
      <c r="E102" t="s">
        <v>439</v>
      </c>
      <c r="F102" t="s">
        <v>80</v>
      </c>
      <c r="G102" t="s">
        <v>74</v>
      </c>
      <c r="H102" t="s">
        <v>64</v>
      </c>
      <c r="I102" t="s">
        <v>440</v>
      </c>
      <c r="J102" s="25" t="s">
        <v>408</v>
      </c>
      <c r="K102" s="25" t="s">
        <v>408</v>
      </c>
      <c r="L102">
        <v>6.25E-2</v>
      </c>
      <c r="M102">
        <v>6.25E-2</v>
      </c>
      <c r="N102">
        <v>0.125</v>
      </c>
      <c r="O102">
        <v>0.14508973080757728</v>
      </c>
      <c r="P102">
        <v>6.25E-2</v>
      </c>
      <c r="Q102">
        <v>6.25E-2</v>
      </c>
      <c r="R102">
        <v>0.17472582253240279</v>
      </c>
      <c r="S102">
        <v>0.125</v>
      </c>
      <c r="T102" s="25" t="s">
        <v>408</v>
      </c>
      <c r="U102">
        <v>0.125</v>
      </c>
      <c r="V102">
        <v>1.0767696909272184</v>
      </c>
      <c r="W102" s="25" t="s">
        <v>408</v>
      </c>
      <c r="X102" s="25" t="s">
        <v>408</v>
      </c>
      <c r="Y102" s="25" t="s">
        <v>408</v>
      </c>
      <c r="Z102" s="25" t="s">
        <v>408</v>
      </c>
      <c r="AA102" s="25" t="s">
        <v>408</v>
      </c>
      <c r="AB102" s="25" t="s">
        <v>408</v>
      </c>
      <c r="AC102">
        <v>6940</v>
      </c>
      <c r="AD102">
        <v>28.8</v>
      </c>
    </row>
    <row r="103" spans="1:30" x14ac:dyDescent="0.2">
      <c r="A103" t="s">
        <v>82</v>
      </c>
      <c r="B103" t="s">
        <v>312</v>
      </c>
      <c r="C103" t="s">
        <v>428</v>
      </c>
      <c r="D103">
        <v>44131</v>
      </c>
      <c r="E103" t="s">
        <v>439</v>
      </c>
      <c r="F103" t="s">
        <v>80</v>
      </c>
      <c r="G103" t="s">
        <v>76</v>
      </c>
      <c r="H103" t="s">
        <v>66</v>
      </c>
      <c r="I103" t="s">
        <v>440</v>
      </c>
      <c r="J103" s="25" t="s">
        <v>408</v>
      </c>
      <c r="K103" s="25" t="s">
        <v>408</v>
      </c>
      <c r="L103">
        <v>0.12909181636726547</v>
      </c>
      <c r="M103">
        <v>0.15341816367265471</v>
      </c>
      <c r="N103">
        <v>0.125</v>
      </c>
      <c r="O103">
        <v>0.33932135728542917</v>
      </c>
      <c r="P103">
        <v>0.20578842315369261</v>
      </c>
      <c r="Q103">
        <v>0.15254491017964075</v>
      </c>
      <c r="R103">
        <v>1.3073852295409183</v>
      </c>
      <c r="S103">
        <v>0.42814371257485034</v>
      </c>
      <c r="T103">
        <v>0.18590319361277444</v>
      </c>
      <c r="U103">
        <v>0.125</v>
      </c>
      <c r="V103">
        <v>17.083333333333336</v>
      </c>
      <c r="W103" s="25" t="s">
        <v>408</v>
      </c>
      <c r="X103" s="25" t="s">
        <v>408</v>
      </c>
      <c r="Y103" s="25" t="s">
        <v>408</v>
      </c>
      <c r="Z103" s="25" t="s">
        <v>408</v>
      </c>
      <c r="AA103" s="25" t="s">
        <v>408</v>
      </c>
      <c r="AB103" s="25" t="s">
        <v>408</v>
      </c>
      <c r="AC103">
        <v>25800</v>
      </c>
      <c r="AD103">
        <v>74.8</v>
      </c>
    </row>
    <row r="104" spans="1:30" x14ac:dyDescent="0.2">
      <c r="A104" t="s">
        <v>82</v>
      </c>
      <c r="B104" t="s">
        <v>312</v>
      </c>
      <c r="C104" t="s">
        <v>429</v>
      </c>
      <c r="D104">
        <v>44131</v>
      </c>
      <c r="E104" t="s">
        <v>439</v>
      </c>
      <c r="F104" t="s">
        <v>80</v>
      </c>
      <c r="G104" t="s">
        <v>74</v>
      </c>
      <c r="H104" t="s">
        <v>68</v>
      </c>
      <c r="I104" t="s">
        <v>440</v>
      </c>
      <c r="J104" s="25" t="s">
        <v>408</v>
      </c>
      <c r="K104" s="25" t="s">
        <v>408</v>
      </c>
      <c r="L104">
        <v>6.25E-2</v>
      </c>
      <c r="M104">
        <v>6.25E-2</v>
      </c>
      <c r="N104">
        <v>0.125</v>
      </c>
      <c r="O104">
        <v>0.12859640359640359</v>
      </c>
      <c r="P104">
        <v>0.14163336663336665</v>
      </c>
      <c r="Q104">
        <v>6.25E-2</v>
      </c>
      <c r="R104">
        <v>0.24043456543456546</v>
      </c>
      <c r="S104">
        <v>0.125</v>
      </c>
      <c r="T104">
        <v>4.1858141858141858E-2</v>
      </c>
      <c r="U104">
        <v>0.125</v>
      </c>
      <c r="V104">
        <v>1.982017982017982</v>
      </c>
      <c r="W104" s="25" t="s">
        <v>408</v>
      </c>
      <c r="X104" s="25" t="s">
        <v>408</v>
      </c>
      <c r="Y104" s="25" t="s">
        <v>408</v>
      </c>
      <c r="Z104" s="25" t="s">
        <v>408</v>
      </c>
      <c r="AA104" s="25" t="s">
        <v>408</v>
      </c>
      <c r="AB104" s="25" t="s">
        <v>408</v>
      </c>
      <c r="AC104">
        <v>11300</v>
      </c>
      <c r="AD104">
        <v>46.2</v>
      </c>
    </row>
    <row r="105" spans="1:30" x14ac:dyDescent="0.2">
      <c r="A105" t="s">
        <v>82</v>
      </c>
      <c r="B105" t="s">
        <v>312</v>
      </c>
      <c r="C105" t="s">
        <v>430</v>
      </c>
      <c r="D105">
        <v>44133</v>
      </c>
      <c r="E105" t="s">
        <v>439</v>
      </c>
      <c r="F105" t="s">
        <v>80</v>
      </c>
      <c r="G105" t="s">
        <v>74</v>
      </c>
      <c r="H105" t="s">
        <v>64</v>
      </c>
      <c r="I105" t="s">
        <v>440</v>
      </c>
      <c r="J105" s="25" t="s">
        <v>408</v>
      </c>
      <c r="K105" s="25" t="s">
        <v>408</v>
      </c>
      <c r="L105">
        <v>6.25E-2</v>
      </c>
      <c r="M105">
        <v>6.25E-2</v>
      </c>
      <c r="N105">
        <v>0.125</v>
      </c>
      <c r="O105">
        <v>6.25E-2</v>
      </c>
      <c r="P105">
        <v>6.25E-2</v>
      </c>
      <c r="Q105">
        <v>6.25E-2</v>
      </c>
      <c r="R105">
        <v>0.22168163672654692</v>
      </c>
      <c r="S105">
        <v>0.125</v>
      </c>
      <c r="T105">
        <v>4.0494011976047906E-2</v>
      </c>
      <c r="U105">
        <v>0.125</v>
      </c>
      <c r="V105">
        <v>2.3630239520958085</v>
      </c>
      <c r="W105" s="25" t="s">
        <v>408</v>
      </c>
      <c r="X105" s="25" t="s">
        <v>408</v>
      </c>
      <c r="Y105" s="25" t="s">
        <v>408</v>
      </c>
      <c r="Z105" s="25" t="s">
        <v>408</v>
      </c>
      <c r="AA105" s="25" t="s">
        <v>408</v>
      </c>
      <c r="AB105" s="25" t="s">
        <v>408</v>
      </c>
      <c r="AC105">
        <v>6940</v>
      </c>
      <c r="AD105">
        <v>28.8</v>
      </c>
    </row>
    <row r="106" spans="1:30" x14ac:dyDescent="0.2">
      <c r="A106" t="s">
        <v>82</v>
      </c>
      <c r="B106" t="s">
        <v>312</v>
      </c>
      <c r="C106" t="s">
        <v>431</v>
      </c>
      <c r="D106">
        <v>44133</v>
      </c>
      <c r="E106" t="s">
        <v>439</v>
      </c>
      <c r="F106" t="s">
        <v>80</v>
      </c>
      <c r="G106" t="s">
        <v>76</v>
      </c>
      <c r="H106" t="s">
        <v>66</v>
      </c>
      <c r="I106" t="s">
        <v>440</v>
      </c>
      <c r="J106" s="25" t="s">
        <v>408</v>
      </c>
      <c r="K106" s="25" t="s">
        <v>408</v>
      </c>
      <c r="L106">
        <v>0.12816866267465071</v>
      </c>
      <c r="M106">
        <v>0.15843313373253493</v>
      </c>
      <c r="N106">
        <v>0.25024950099800397</v>
      </c>
      <c r="O106">
        <v>0.31536926147704591</v>
      </c>
      <c r="P106">
        <v>0.32260479041916168</v>
      </c>
      <c r="Q106">
        <v>0.16629241516966067</v>
      </c>
      <c r="R106">
        <v>2.0528942115768465</v>
      </c>
      <c r="S106">
        <v>0.50623752495009977</v>
      </c>
      <c r="T106">
        <v>0.22654690618762477</v>
      </c>
      <c r="U106">
        <v>0.125</v>
      </c>
      <c r="V106">
        <v>14.071856287425151</v>
      </c>
      <c r="W106" s="25" t="s">
        <v>408</v>
      </c>
      <c r="X106" s="25" t="s">
        <v>408</v>
      </c>
      <c r="Y106" s="25" t="s">
        <v>408</v>
      </c>
      <c r="Z106" s="25" t="s">
        <v>408</v>
      </c>
      <c r="AA106" s="25" t="s">
        <v>408</v>
      </c>
      <c r="AB106" s="25" t="s">
        <v>408</v>
      </c>
      <c r="AC106">
        <v>25800</v>
      </c>
      <c r="AD106">
        <v>74.8</v>
      </c>
    </row>
    <row r="107" spans="1:30" x14ac:dyDescent="0.2">
      <c r="A107" t="s">
        <v>82</v>
      </c>
      <c r="B107" t="s">
        <v>312</v>
      </c>
      <c r="C107" t="s">
        <v>432</v>
      </c>
      <c r="D107">
        <v>44133</v>
      </c>
      <c r="E107" t="s">
        <v>439</v>
      </c>
      <c r="F107" t="s">
        <v>80</v>
      </c>
      <c r="G107" t="s">
        <v>74</v>
      </c>
      <c r="H107" t="s">
        <v>68</v>
      </c>
      <c r="I107" t="s">
        <v>440</v>
      </c>
      <c r="J107" s="25" t="s">
        <v>408</v>
      </c>
      <c r="K107" s="25" t="s">
        <v>408</v>
      </c>
      <c r="L107">
        <v>6.25E-2</v>
      </c>
      <c r="M107">
        <v>6.25E-2</v>
      </c>
      <c r="N107">
        <v>0.125</v>
      </c>
      <c r="O107">
        <v>0.13179104477611939</v>
      </c>
      <c r="P107">
        <v>6.25E-2</v>
      </c>
      <c r="Q107">
        <v>6.25E-2</v>
      </c>
      <c r="R107">
        <v>0.19860696517412935</v>
      </c>
      <c r="S107">
        <v>0.125</v>
      </c>
      <c r="T107">
        <v>2.8482587064676615E-2</v>
      </c>
      <c r="U107">
        <v>0.125</v>
      </c>
      <c r="V107">
        <v>1.9838308457711442</v>
      </c>
      <c r="W107" s="25" t="s">
        <v>408</v>
      </c>
      <c r="X107" s="25" t="s">
        <v>408</v>
      </c>
      <c r="Y107" s="25" t="s">
        <v>408</v>
      </c>
      <c r="Z107" s="25" t="s">
        <v>408</v>
      </c>
      <c r="AA107" s="25" t="s">
        <v>408</v>
      </c>
      <c r="AB107" s="25" t="s">
        <v>408</v>
      </c>
      <c r="AC107">
        <v>11300</v>
      </c>
      <c r="AD107">
        <v>46.2</v>
      </c>
    </row>
    <row r="108" spans="1:30" x14ac:dyDescent="0.2">
      <c r="A108" t="s">
        <v>82</v>
      </c>
      <c r="B108" t="s">
        <v>312</v>
      </c>
      <c r="C108" t="s">
        <v>433</v>
      </c>
      <c r="D108">
        <v>44133</v>
      </c>
      <c r="E108" t="s">
        <v>439</v>
      </c>
      <c r="F108" t="s">
        <v>80</v>
      </c>
      <c r="G108" t="s">
        <v>76</v>
      </c>
      <c r="H108" t="s">
        <v>70</v>
      </c>
      <c r="I108" t="s">
        <v>440</v>
      </c>
      <c r="J108" s="25" t="s">
        <v>408</v>
      </c>
      <c r="K108" s="25" t="s">
        <v>408</v>
      </c>
      <c r="L108">
        <v>0.12748756218905472</v>
      </c>
      <c r="M108">
        <v>0.15519900497512437</v>
      </c>
      <c r="N108">
        <v>0.3263681592039801</v>
      </c>
      <c r="O108">
        <v>0.45273631840796014</v>
      </c>
      <c r="P108">
        <v>0.38457711442786069</v>
      </c>
      <c r="Q108">
        <v>0.14820895522388058</v>
      </c>
      <c r="R108">
        <v>2.7288557213930349</v>
      </c>
      <c r="S108">
        <v>0.4970149253731343</v>
      </c>
      <c r="T108">
        <v>0.59203980099502473</v>
      </c>
      <c r="U108">
        <v>0.125</v>
      </c>
      <c r="V108">
        <v>21.900497512437813</v>
      </c>
      <c r="W108" s="25" t="s">
        <v>408</v>
      </c>
      <c r="X108" s="25" t="s">
        <v>408</v>
      </c>
      <c r="Y108" s="25" t="s">
        <v>408</v>
      </c>
      <c r="Z108" s="25" t="s">
        <v>408</v>
      </c>
      <c r="AA108" s="25" t="s">
        <v>408</v>
      </c>
      <c r="AB108" s="25" t="s">
        <v>408</v>
      </c>
      <c r="AC108">
        <v>103000</v>
      </c>
      <c r="AD108">
        <v>74.599999999999994</v>
      </c>
    </row>
    <row r="109" spans="1:30" x14ac:dyDescent="0.2">
      <c r="A109" t="s">
        <v>82</v>
      </c>
      <c r="B109" t="s">
        <v>312</v>
      </c>
      <c r="C109" t="s">
        <v>434</v>
      </c>
      <c r="D109">
        <v>44138</v>
      </c>
      <c r="E109" t="s">
        <v>439</v>
      </c>
      <c r="F109" t="s">
        <v>80</v>
      </c>
      <c r="G109" t="s">
        <v>74</v>
      </c>
      <c r="H109" t="s">
        <v>64</v>
      </c>
      <c r="I109" t="s">
        <v>440</v>
      </c>
      <c r="J109" s="25" t="s">
        <v>408</v>
      </c>
      <c r="K109" s="25" t="s">
        <v>408</v>
      </c>
      <c r="L109">
        <v>6.25E-2</v>
      </c>
      <c r="M109">
        <v>6.25E-2</v>
      </c>
      <c r="N109">
        <v>0.125</v>
      </c>
      <c r="O109">
        <v>6.25E-2</v>
      </c>
      <c r="P109">
        <v>6.25E-2</v>
      </c>
      <c r="Q109">
        <v>6.25E-2</v>
      </c>
      <c r="R109">
        <v>0.18073852295409185</v>
      </c>
      <c r="S109">
        <v>0.125</v>
      </c>
      <c r="T109" s="25" t="s">
        <v>408</v>
      </c>
      <c r="U109">
        <v>0.125</v>
      </c>
      <c r="V109">
        <v>1.6272455089820359</v>
      </c>
      <c r="W109" s="25" t="s">
        <v>408</v>
      </c>
      <c r="X109" s="25" t="s">
        <v>408</v>
      </c>
      <c r="Y109" s="25" t="s">
        <v>408</v>
      </c>
      <c r="Z109" s="25" t="s">
        <v>408</v>
      </c>
      <c r="AA109" s="25" t="s">
        <v>408</v>
      </c>
      <c r="AB109" s="25" t="s">
        <v>408</v>
      </c>
      <c r="AC109">
        <v>6940</v>
      </c>
      <c r="AD109">
        <v>28.8</v>
      </c>
    </row>
    <row r="110" spans="1:30" x14ac:dyDescent="0.2">
      <c r="A110" t="s">
        <v>82</v>
      </c>
      <c r="B110" t="s">
        <v>312</v>
      </c>
      <c r="C110" t="s">
        <v>435</v>
      </c>
      <c r="D110">
        <v>44138</v>
      </c>
      <c r="E110" t="s">
        <v>439</v>
      </c>
      <c r="F110" t="s">
        <v>80</v>
      </c>
      <c r="G110" t="s">
        <v>74</v>
      </c>
      <c r="H110" t="s">
        <v>68</v>
      </c>
      <c r="I110" t="s">
        <v>440</v>
      </c>
      <c r="J110" s="25" t="s">
        <v>408</v>
      </c>
      <c r="K110" s="25" t="s">
        <v>408</v>
      </c>
      <c r="L110">
        <v>6.25E-2</v>
      </c>
      <c r="M110">
        <v>6.25E-2</v>
      </c>
      <c r="N110">
        <v>0.125</v>
      </c>
      <c r="O110">
        <v>6.25E-2</v>
      </c>
      <c r="P110">
        <v>0.12375124875124875</v>
      </c>
      <c r="Q110">
        <v>6.25E-2</v>
      </c>
      <c r="R110">
        <v>0.33416583416583417</v>
      </c>
      <c r="S110">
        <v>0.125</v>
      </c>
      <c r="T110">
        <v>5.2597402597402594E-2</v>
      </c>
      <c r="U110">
        <v>0.125</v>
      </c>
      <c r="V110">
        <v>2.7297702297702298</v>
      </c>
      <c r="W110" s="25" t="s">
        <v>408</v>
      </c>
      <c r="X110" s="25" t="s">
        <v>408</v>
      </c>
      <c r="Y110" s="25" t="s">
        <v>408</v>
      </c>
      <c r="Z110" s="25" t="s">
        <v>408</v>
      </c>
      <c r="AA110" s="25" t="s">
        <v>408</v>
      </c>
      <c r="AB110" s="25" t="s">
        <v>408</v>
      </c>
      <c r="AC110">
        <v>11300</v>
      </c>
      <c r="AD110">
        <v>46.2</v>
      </c>
    </row>
    <row r="111" spans="1:30" x14ac:dyDescent="0.2">
      <c r="A111" t="s">
        <v>82</v>
      </c>
      <c r="B111" t="s">
        <v>312</v>
      </c>
      <c r="C111" t="s">
        <v>436</v>
      </c>
      <c r="D111">
        <v>44140</v>
      </c>
      <c r="E111" t="s">
        <v>439</v>
      </c>
      <c r="F111" t="s">
        <v>80</v>
      </c>
      <c r="G111" t="s">
        <v>74</v>
      </c>
      <c r="H111" t="s">
        <v>64</v>
      </c>
      <c r="I111" t="s">
        <v>440</v>
      </c>
      <c r="J111" s="25" t="s">
        <v>408</v>
      </c>
      <c r="K111" s="25" t="s">
        <v>408</v>
      </c>
      <c r="L111">
        <v>6.25E-2</v>
      </c>
      <c r="M111">
        <v>6.25E-2</v>
      </c>
      <c r="N111">
        <v>0.125</v>
      </c>
      <c r="O111">
        <v>6.25E-2</v>
      </c>
      <c r="P111">
        <v>6.25E-2</v>
      </c>
      <c r="Q111">
        <v>6.25E-2</v>
      </c>
      <c r="R111">
        <v>0.20014925373134326</v>
      </c>
      <c r="S111">
        <v>0.125</v>
      </c>
      <c r="T111">
        <v>1.2500000000000001E-2</v>
      </c>
      <c r="U111">
        <v>0.125</v>
      </c>
      <c r="V111">
        <v>3.0945273631840791</v>
      </c>
      <c r="W111" s="25" t="s">
        <v>408</v>
      </c>
      <c r="X111" s="25" t="s">
        <v>408</v>
      </c>
      <c r="Y111" s="25" t="s">
        <v>408</v>
      </c>
      <c r="Z111" s="25" t="s">
        <v>408</v>
      </c>
      <c r="AA111" s="25" t="s">
        <v>408</v>
      </c>
      <c r="AB111" s="25" t="s">
        <v>408</v>
      </c>
      <c r="AC111">
        <v>6940</v>
      </c>
      <c r="AD111">
        <v>28.8</v>
      </c>
    </row>
    <row r="112" spans="1:30" x14ac:dyDescent="0.2">
      <c r="A112" t="s">
        <v>82</v>
      </c>
      <c r="B112" t="s">
        <v>312</v>
      </c>
      <c r="C112" t="s">
        <v>437</v>
      </c>
      <c r="D112">
        <v>44140</v>
      </c>
      <c r="E112" t="s">
        <v>439</v>
      </c>
      <c r="F112" t="s">
        <v>80</v>
      </c>
      <c r="G112" t="s">
        <v>74</v>
      </c>
      <c r="H112" t="s">
        <v>68</v>
      </c>
      <c r="I112" t="s">
        <v>440</v>
      </c>
      <c r="J112" s="25" t="s">
        <v>408</v>
      </c>
      <c r="K112" s="25" t="s">
        <v>408</v>
      </c>
      <c r="L112">
        <v>6.25E-2</v>
      </c>
      <c r="M112">
        <v>6.25E-2</v>
      </c>
      <c r="N112">
        <v>0.125</v>
      </c>
      <c r="O112">
        <v>6.25E-2</v>
      </c>
      <c r="P112">
        <v>0.28221778221778221</v>
      </c>
      <c r="Q112">
        <v>6.25E-2</v>
      </c>
      <c r="R112">
        <v>0.25974025974025977</v>
      </c>
      <c r="S112">
        <v>0.125</v>
      </c>
      <c r="T112">
        <v>8.2667332667332671E-2</v>
      </c>
      <c r="U112">
        <v>0.125</v>
      </c>
      <c r="V112">
        <v>2.6073926073926073</v>
      </c>
      <c r="W112" s="25" t="s">
        <v>408</v>
      </c>
      <c r="X112" s="25" t="s">
        <v>408</v>
      </c>
      <c r="Y112" s="25" t="s">
        <v>408</v>
      </c>
      <c r="Z112" s="25" t="s">
        <v>408</v>
      </c>
      <c r="AA112" s="25" t="s">
        <v>408</v>
      </c>
      <c r="AB112" s="25" t="s">
        <v>408</v>
      </c>
      <c r="AC112">
        <v>11300</v>
      </c>
      <c r="AD112">
        <v>46.2</v>
      </c>
    </row>
    <row r="113" spans="1:30" x14ac:dyDescent="0.2">
      <c r="A113" t="s">
        <v>82</v>
      </c>
      <c r="B113" t="s">
        <v>312</v>
      </c>
      <c r="C113" t="s">
        <v>438</v>
      </c>
      <c r="D113">
        <v>44140</v>
      </c>
      <c r="E113" t="s">
        <v>439</v>
      </c>
      <c r="F113" t="s">
        <v>80</v>
      </c>
      <c r="G113" t="s">
        <v>76</v>
      </c>
      <c r="H113" t="s">
        <v>70</v>
      </c>
      <c r="I113" t="s">
        <v>440</v>
      </c>
      <c r="J113" s="25" t="s">
        <v>408</v>
      </c>
      <c r="K113" s="25" t="s">
        <v>408</v>
      </c>
      <c r="L113">
        <v>6.25E-2</v>
      </c>
      <c r="M113" s="25" t="s">
        <v>408</v>
      </c>
      <c r="N113">
        <v>0.41099999999999992</v>
      </c>
      <c r="O113">
        <v>0.27424999999999999</v>
      </c>
      <c r="P113">
        <v>0.43375000000000002</v>
      </c>
      <c r="Q113">
        <v>0.22912499999999997</v>
      </c>
      <c r="R113">
        <v>2.71</v>
      </c>
      <c r="S113">
        <v>0.41099999999999992</v>
      </c>
      <c r="T113">
        <v>0.32274999999999998</v>
      </c>
      <c r="U113">
        <v>0.133325</v>
      </c>
      <c r="V113">
        <v>30.675000000000001</v>
      </c>
      <c r="W113" s="25" t="s">
        <v>408</v>
      </c>
      <c r="X113" s="25" t="s">
        <v>408</v>
      </c>
      <c r="Y113" s="25" t="s">
        <v>408</v>
      </c>
      <c r="Z113" s="25" t="s">
        <v>408</v>
      </c>
      <c r="AA113" s="25" t="s">
        <v>408</v>
      </c>
      <c r="AB113" s="25" t="s">
        <v>408</v>
      </c>
      <c r="AC113">
        <v>103000</v>
      </c>
      <c r="AD113">
        <v>74.599999999999994</v>
      </c>
    </row>
    <row r="114" spans="1:30" x14ac:dyDescent="0.2">
      <c r="A114" t="s">
        <v>82</v>
      </c>
      <c r="B114" t="s">
        <v>312</v>
      </c>
      <c r="C114" t="s">
        <v>73</v>
      </c>
      <c r="D114">
        <v>44145</v>
      </c>
      <c r="E114" t="s">
        <v>439</v>
      </c>
      <c r="F114" t="s">
        <v>80</v>
      </c>
      <c r="G114" t="s">
        <v>74</v>
      </c>
      <c r="H114" t="s">
        <v>64</v>
      </c>
      <c r="I114" t="s">
        <v>440</v>
      </c>
      <c r="J114" s="25" t="s">
        <v>408</v>
      </c>
      <c r="K114" s="25" t="s">
        <v>408</v>
      </c>
      <c r="L114">
        <v>6.25E-2</v>
      </c>
      <c r="M114">
        <v>6.25E-2</v>
      </c>
      <c r="N114">
        <v>0.125</v>
      </c>
      <c r="O114">
        <v>0.12674825174825174</v>
      </c>
      <c r="P114">
        <v>0.17792207792207793</v>
      </c>
      <c r="Q114">
        <v>6.25E-2</v>
      </c>
      <c r="R114">
        <v>0.41183816183816191</v>
      </c>
      <c r="S114">
        <v>0.125</v>
      </c>
      <c r="T114">
        <v>5.701798201798202E-2</v>
      </c>
      <c r="U114">
        <v>0.125</v>
      </c>
      <c r="V114">
        <v>3.4690309690309693</v>
      </c>
      <c r="W114" s="25" t="s">
        <v>408</v>
      </c>
      <c r="X114" s="25" t="s">
        <v>408</v>
      </c>
      <c r="Y114" s="25" t="s">
        <v>408</v>
      </c>
      <c r="Z114" s="25" t="s">
        <v>408</v>
      </c>
      <c r="AA114" s="25" t="s">
        <v>408</v>
      </c>
      <c r="AB114" s="25" t="s">
        <v>408</v>
      </c>
      <c r="AC114">
        <v>6940</v>
      </c>
      <c r="AD114">
        <v>28.8</v>
      </c>
    </row>
    <row r="115" spans="1:30" x14ac:dyDescent="0.2">
      <c r="A115" t="s">
        <v>82</v>
      </c>
      <c r="B115" t="s">
        <v>312</v>
      </c>
      <c r="C115" t="s">
        <v>75</v>
      </c>
      <c r="D115">
        <v>44145</v>
      </c>
      <c r="E115" t="s">
        <v>439</v>
      </c>
      <c r="F115" t="s">
        <v>80</v>
      </c>
      <c r="G115" t="s">
        <v>76</v>
      </c>
      <c r="H115" t="s">
        <v>66</v>
      </c>
      <c r="I115" t="s">
        <v>440</v>
      </c>
      <c r="J115" s="25" t="s">
        <v>408</v>
      </c>
      <c r="K115" s="25" t="s">
        <v>408</v>
      </c>
      <c r="L115">
        <v>0.19817796610169489</v>
      </c>
      <c r="M115">
        <v>6.25E-2</v>
      </c>
      <c r="N115">
        <v>0.55889830508474569</v>
      </c>
      <c r="O115">
        <v>0.47033898305084748</v>
      </c>
      <c r="P115">
        <v>0.44830508474576269</v>
      </c>
      <c r="Q115">
        <v>5.5127118644067794</v>
      </c>
      <c r="R115">
        <v>2.9347457627118643</v>
      </c>
      <c r="S115">
        <v>0.83008474576271185</v>
      </c>
      <c r="T115">
        <v>0.45677966101694917</v>
      </c>
      <c r="U115">
        <v>0.45</v>
      </c>
      <c r="V115">
        <v>35.834745762711862</v>
      </c>
      <c r="W115" s="25" t="s">
        <v>408</v>
      </c>
      <c r="X115" s="25" t="s">
        <v>408</v>
      </c>
      <c r="Y115" s="25" t="s">
        <v>408</v>
      </c>
      <c r="Z115" s="25" t="s">
        <v>408</v>
      </c>
      <c r="AA115" s="25" t="s">
        <v>408</v>
      </c>
      <c r="AB115" s="25" t="s">
        <v>408</v>
      </c>
      <c r="AC115">
        <v>25800</v>
      </c>
      <c r="AD115">
        <v>74.8</v>
      </c>
    </row>
    <row r="116" spans="1:30" x14ac:dyDescent="0.2">
      <c r="A116" t="s">
        <v>82</v>
      </c>
      <c r="B116" t="s">
        <v>312</v>
      </c>
      <c r="C116" t="s">
        <v>77</v>
      </c>
      <c r="D116">
        <v>44145</v>
      </c>
      <c r="E116" t="s">
        <v>439</v>
      </c>
      <c r="F116" t="s">
        <v>80</v>
      </c>
      <c r="G116" t="s">
        <v>74</v>
      </c>
      <c r="H116" t="s">
        <v>68</v>
      </c>
      <c r="I116" t="s">
        <v>440</v>
      </c>
      <c r="J116" s="25" t="s">
        <v>408</v>
      </c>
      <c r="K116" s="25" t="s">
        <v>408</v>
      </c>
      <c r="L116">
        <v>6.25E-2</v>
      </c>
      <c r="M116">
        <v>6.25E-2</v>
      </c>
      <c r="N116">
        <v>0.125</v>
      </c>
      <c r="O116">
        <v>0.12829012961116651</v>
      </c>
      <c r="P116">
        <v>0.17654536390827519</v>
      </c>
      <c r="Q116">
        <v>6.25E-2</v>
      </c>
      <c r="R116">
        <v>0.55358923230309076</v>
      </c>
      <c r="S116">
        <v>0.25373878364905283</v>
      </c>
      <c r="T116">
        <v>3.1729810568295116E-2</v>
      </c>
      <c r="U116">
        <v>0.125</v>
      </c>
      <c r="V116">
        <v>6.0418743768693917</v>
      </c>
      <c r="W116" s="25" t="s">
        <v>408</v>
      </c>
      <c r="X116" s="25" t="s">
        <v>408</v>
      </c>
      <c r="Y116" s="25" t="s">
        <v>408</v>
      </c>
      <c r="Z116" s="25" t="s">
        <v>408</v>
      </c>
      <c r="AA116" s="25" t="s">
        <v>408</v>
      </c>
      <c r="AB116" s="25" t="s">
        <v>408</v>
      </c>
      <c r="AC116">
        <v>11300</v>
      </c>
      <c r="AD116">
        <v>46.2</v>
      </c>
    </row>
    <row r="117" spans="1:30" x14ac:dyDescent="0.2">
      <c r="A117" t="s">
        <v>82</v>
      </c>
      <c r="B117" t="s">
        <v>312</v>
      </c>
      <c r="C117" t="s">
        <v>78</v>
      </c>
      <c r="D117">
        <v>44145</v>
      </c>
      <c r="E117" t="s">
        <v>439</v>
      </c>
      <c r="F117" t="s">
        <v>80</v>
      </c>
      <c r="G117" t="s">
        <v>76</v>
      </c>
      <c r="H117" t="s">
        <v>70</v>
      </c>
      <c r="I117" t="s">
        <v>440</v>
      </c>
      <c r="J117" s="25" t="s">
        <v>408</v>
      </c>
      <c r="K117" s="25" t="s">
        <v>408</v>
      </c>
      <c r="L117">
        <v>0.13940429687499997</v>
      </c>
      <c r="M117" s="25" t="s">
        <v>408</v>
      </c>
      <c r="N117">
        <v>0.693359375</v>
      </c>
      <c r="O117">
        <v>0.39204101562499999</v>
      </c>
      <c r="P117">
        <v>0.7470703125</v>
      </c>
      <c r="Q117">
        <v>2.34814453125</v>
      </c>
      <c r="R117">
        <v>2.57373046875</v>
      </c>
      <c r="S117">
        <v>0.66406250000000011</v>
      </c>
      <c r="T117">
        <v>0.61474609375</v>
      </c>
      <c r="U117">
        <v>0.24516601562499998</v>
      </c>
      <c r="V117">
        <v>32.7392578125</v>
      </c>
      <c r="W117" s="25" t="s">
        <v>408</v>
      </c>
      <c r="X117" s="25" t="s">
        <v>408</v>
      </c>
      <c r="Y117" s="25" t="s">
        <v>408</v>
      </c>
      <c r="Z117" s="25" t="s">
        <v>408</v>
      </c>
      <c r="AA117" s="25" t="s">
        <v>408</v>
      </c>
      <c r="AB117" s="25" t="s">
        <v>408</v>
      </c>
      <c r="AC117">
        <v>103000</v>
      </c>
      <c r="AD117">
        <v>74.599999999999994</v>
      </c>
    </row>
  </sheetData>
  <sortState xmlns:xlrd2="http://schemas.microsoft.com/office/spreadsheetml/2017/richdata2" ref="A2:AD43">
    <sortCondition ref="A1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395F-6BB0-A647-9DC0-167D898DBB92}">
  <dimension ref="A1:P47"/>
  <sheetViews>
    <sheetView workbookViewId="0">
      <selection activeCell="D8" sqref="D8"/>
    </sheetView>
  </sheetViews>
  <sheetFormatPr baseColWidth="10" defaultRowHeight="16" x14ac:dyDescent="0.2"/>
  <cols>
    <col min="1" max="1" width="19.33203125" customWidth="1"/>
    <col min="5" max="5" width="15" bestFit="1" customWidth="1"/>
    <col min="6" max="6" width="27.83203125" customWidth="1"/>
    <col min="10" max="10" width="25" customWidth="1"/>
    <col min="11" max="11" width="22" customWidth="1"/>
  </cols>
  <sheetData>
    <row r="1" spans="1:16" x14ac:dyDescent="0.2">
      <c r="A1" s="15" t="s">
        <v>365</v>
      </c>
      <c r="B1" s="49"/>
      <c r="C1" s="49"/>
      <c r="D1" s="49"/>
      <c r="E1" s="50"/>
      <c r="F1" s="15" t="s">
        <v>83</v>
      </c>
      <c r="G1" s="49"/>
      <c r="H1" s="49"/>
      <c r="I1" s="49"/>
      <c r="J1" s="50"/>
      <c r="K1" s="50"/>
      <c r="L1" s="50"/>
      <c r="M1" s="50"/>
      <c r="N1" s="50"/>
      <c r="O1" s="50"/>
      <c r="P1" s="50"/>
    </row>
    <row r="2" spans="1:16" ht="19" thickBot="1" x14ac:dyDescent="0.25">
      <c r="A2" s="6" t="s">
        <v>364</v>
      </c>
      <c r="B2" s="50"/>
      <c r="C2" s="50"/>
      <c r="D2" s="50"/>
      <c r="E2" s="50"/>
      <c r="F2" s="6" t="s">
        <v>354</v>
      </c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9" thickBot="1" x14ac:dyDescent="0.25">
      <c r="A3" s="51" t="s">
        <v>351</v>
      </c>
      <c r="B3" s="51" t="s">
        <v>469</v>
      </c>
      <c r="C3" s="51" t="s">
        <v>470</v>
      </c>
      <c r="D3" s="51" t="s">
        <v>352</v>
      </c>
      <c r="E3" s="50"/>
      <c r="F3" s="51" t="s">
        <v>351</v>
      </c>
      <c r="G3" s="51" t="s">
        <v>471</v>
      </c>
      <c r="H3" s="52" t="s">
        <v>472</v>
      </c>
      <c r="I3" s="51" t="s">
        <v>355</v>
      </c>
      <c r="J3" s="50"/>
      <c r="K3" s="39" t="s">
        <v>351</v>
      </c>
      <c r="L3" s="39" t="s">
        <v>81</v>
      </c>
      <c r="M3" s="39" t="s">
        <v>444</v>
      </c>
      <c r="N3" s="39" t="s">
        <v>442</v>
      </c>
      <c r="O3" s="40" t="s">
        <v>443</v>
      </c>
      <c r="P3" s="39" t="s">
        <v>355</v>
      </c>
    </row>
    <row r="4" spans="1:16" x14ac:dyDescent="0.2">
      <c r="A4" s="53" t="s">
        <v>44</v>
      </c>
      <c r="B4" s="53">
        <v>-23.69</v>
      </c>
      <c r="C4" s="53">
        <v>13.75</v>
      </c>
      <c r="D4" s="53">
        <v>3.69</v>
      </c>
      <c r="E4" s="50"/>
      <c r="F4" s="53" t="s">
        <v>356</v>
      </c>
      <c r="G4" s="53">
        <v>-31.37</v>
      </c>
      <c r="H4" s="53">
        <v>14.58</v>
      </c>
      <c r="I4" s="53">
        <v>3.93</v>
      </c>
      <c r="J4" s="50"/>
      <c r="K4" s="33" t="s">
        <v>165</v>
      </c>
      <c r="L4" s="33" t="s">
        <v>83</v>
      </c>
      <c r="M4" s="33" t="s">
        <v>446</v>
      </c>
      <c r="N4" s="33">
        <v>48.537446808510644</v>
      </c>
      <c r="O4" s="33">
        <v>10.044680851063831</v>
      </c>
      <c r="P4" s="36">
        <f t="shared" ref="P4:P11" si="0">((O4-8)/3.4)+2</f>
        <v>2.6013767209011265</v>
      </c>
    </row>
    <row r="5" spans="1:16" x14ac:dyDescent="0.2">
      <c r="A5" s="53" t="s">
        <v>45</v>
      </c>
      <c r="B5" s="53">
        <v>-26.63</v>
      </c>
      <c r="C5" s="53">
        <v>11.68</v>
      </c>
      <c r="D5" s="53">
        <v>3.08</v>
      </c>
      <c r="E5" s="50"/>
      <c r="F5" s="53" t="s">
        <v>357</v>
      </c>
      <c r="G5" s="53">
        <v>-26.34</v>
      </c>
      <c r="H5" s="53">
        <v>10.1</v>
      </c>
      <c r="I5" s="53">
        <v>2.62</v>
      </c>
      <c r="J5" s="50"/>
      <c r="K5" s="33" t="s">
        <v>357</v>
      </c>
      <c r="L5" s="33" t="s">
        <v>83</v>
      </c>
      <c r="M5" s="33" t="s">
        <v>446</v>
      </c>
      <c r="N5" s="33">
        <f>AVERAGE(H25:H27,H38)</f>
        <v>50.127476231734732</v>
      </c>
      <c r="O5" s="33">
        <f>AVERAGE(I25:I27,I38)</f>
        <v>9.873965682046439</v>
      </c>
      <c r="P5" s="36">
        <f t="shared" si="0"/>
        <v>2.5511663770724819</v>
      </c>
    </row>
    <row r="6" spans="1:16" ht="17" thickBot="1" x14ac:dyDescent="0.25">
      <c r="A6" s="54" t="s">
        <v>353</v>
      </c>
      <c r="B6" s="54">
        <v>-26.74</v>
      </c>
      <c r="C6" s="54">
        <v>9.0399999999999991</v>
      </c>
      <c r="D6" s="54">
        <v>2.31</v>
      </c>
      <c r="E6" s="50"/>
      <c r="F6" s="53" t="s">
        <v>358</v>
      </c>
      <c r="G6" s="53">
        <v>-28.59</v>
      </c>
      <c r="H6" s="53">
        <v>13.94</v>
      </c>
      <c r="I6" s="53" t="s">
        <v>359</v>
      </c>
      <c r="J6" s="50"/>
      <c r="K6" s="33" t="s">
        <v>358</v>
      </c>
      <c r="L6" s="33" t="s">
        <v>83</v>
      </c>
      <c r="M6" s="33" t="s">
        <v>446</v>
      </c>
      <c r="N6" s="33">
        <f>AVERAGE(H16:H18)</f>
        <v>47.334086568697465</v>
      </c>
      <c r="O6" s="33">
        <f>AVERAGE(I16:I18)</f>
        <v>12.511942233246891</v>
      </c>
      <c r="P6" s="36">
        <f t="shared" si="0"/>
        <v>3.3270418333079093</v>
      </c>
    </row>
    <row r="7" spans="1:16" x14ac:dyDescent="0.2">
      <c r="A7" s="50"/>
      <c r="B7" s="50"/>
      <c r="C7" s="50"/>
      <c r="D7" s="50"/>
      <c r="E7" s="50"/>
      <c r="F7" s="53" t="s">
        <v>360</v>
      </c>
      <c r="G7" s="53">
        <v>-28.4</v>
      </c>
      <c r="H7" s="53">
        <v>11.13</v>
      </c>
      <c r="I7" s="53">
        <v>2.92</v>
      </c>
      <c r="J7" s="50"/>
      <c r="K7" s="33" t="s">
        <v>450</v>
      </c>
      <c r="L7" s="33" t="s">
        <v>83</v>
      </c>
      <c r="M7" s="33" t="s">
        <v>446</v>
      </c>
      <c r="N7" s="33">
        <f>AVERAGE(H29:H31)</f>
        <v>47.996451521747439</v>
      </c>
      <c r="O7" s="33">
        <f>AVERAGE(I29:I31)</f>
        <v>10.435911050012093</v>
      </c>
      <c r="P7" s="36">
        <f t="shared" si="0"/>
        <v>2.716444426474145</v>
      </c>
    </row>
    <row r="8" spans="1:16" x14ac:dyDescent="0.2">
      <c r="A8" s="50"/>
      <c r="B8" s="50"/>
      <c r="C8" s="50"/>
      <c r="D8" s="50"/>
      <c r="E8" s="50"/>
      <c r="F8" s="53" t="s">
        <v>210</v>
      </c>
      <c r="G8" s="53">
        <v>-30.18</v>
      </c>
      <c r="H8" s="53">
        <v>12.25</v>
      </c>
      <c r="I8" s="53">
        <v>3.25</v>
      </c>
      <c r="J8" s="50"/>
      <c r="K8" s="33" t="s">
        <v>210</v>
      </c>
      <c r="L8" s="33" t="s">
        <v>83</v>
      </c>
      <c r="M8" s="33" t="s">
        <v>446</v>
      </c>
      <c r="N8" s="33">
        <f>AVERAGE(H35:H36)</f>
        <v>48.931670995670999</v>
      </c>
      <c r="O8" s="33">
        <f>AVERAGE(I35:I36)</f>
        <v>8.518209647495361</v>
      </c>
      <c r="P8" s="36">
        <f t="shared" si="0"/>
        <v>2.1524146022045181</v>
      </c>
    </row>
    <row r="9" spans="1:16" x14ac:dyDescent="0.2">
      <c r="A9" s="50"/>
      <c r="B9" s="50"/>
      <c r="C9" s="50"/>
      <c r="D9" s="50"/>
      <c r="E9" s="50"/>
      <c r="F9" s="53" t="s">
        <v>361</v>
      </c>
      <c r="G9" s="53">
        <v>-28.35</v>
      </c>
      <c r="H9" s="53">
        <v>6.29</v>
      </c>
      <c r="I9" s="53">
        <v>1.5</v>
      </c>
      <c r="J9" s="50"/>
      <c r="K9" s="33" t="s">
        <v>44</v>
      </c>
      <c r="L9" s="33" t="s">
        <v>83</v>
      </c>
      <c r="M9" s="33" t="s">
        <v>446</v>
      </c>
      <c r="N9" s="33">
        <v>43.929130434782607</v>
      </c>
      <c r="O9" s="33">
        <v>10.204619565217392</v>
      </c>
      <c r="P9" s="36">
        <f t="shared" si="0"/>
        <v>2.648417519181586</v>
      </c>
    </row>
    <row r="10" spans="1:16" x14ac:dyDescent="0.2">
      <c r="A10" s="50"/>
      <c r="B10" s="50"/>
      <c r="C10" s="50"/>
      <c r="D10" s="50"/>
      <c r="E10" s="50"/>
      <c r="F10" s="53" t="s">
        <v>362</v>
      </c>
      <c r="G10" s="53">
        <v>-28.16</v>
      </c>
      <c r="H10" s="53">
        <v>13.2</v>
      </c>
      <c r="I10" s="53">
        <v>3.53</v>
      </c>
      <c r="J10" s="50"/>
      <c r="K10" s="33" t="s">
        <v>119</v>
      </c>
      <c r="L10" s="33" t="s">
        <v>83</v>
      </c>
      <c r="M10" s="33" t="s">
        <v>446</v>
      </c>
      <c r="N10" s="33">
        <f>AVERAGE(H32:H34)</f>
        <v>47.469058183786395</v>
      </c>
      <c r="O10" s="33">
        <f>AVERAGE(I32:I34)</f>
        <v>10.848852510584436</v>
      </c>
      <c r="P10" s="36">
        <f t="shared" si="0"/>
        <v>2.8378977972307164</v>
      </c>
    </row>
    <row r="11" spans="1:16" ht="17" thickBot="1" x14ac:dyDescent="0.25">
      <c r="A11" s="50"/>
      <c r="B11" s="50"/>
      <c r="C11" s="50"/>
      <c r="D11" s="50"/>
      <c r="E11" s="50"/>
      <c r="F11" s="54" t="s">
        <v>86</v>
      </c>
      <c r="G11" s="54">
        <v>-26.55</v>
      </c>
      <c r="H11" s="54">
        <v>14.23</v>
      </c>
      <c r="I11" s="54">
        <v>3.83</v>
      </c>
      <c r="J11" s="50"/>
      <c r="K11" s="33" t="s">
        <v>86</v>
      </c>
      <c r="L11" s="33" t="s">
        <v>83</v>
      </c>
      <c r="M11" s="33" t="s">
        <v>446</v>
      </c>
      <c r="N11" s="33">
        <f>AVERAGE(H19:H21)</f>
        <v>48.799369723507652</v>
      </c>
      <c r="O11" s="33">
        <f>AVERAGE(I19:I21)</f>
        <v>11.889487071038793</v>
      </c>
      <c r="P11" s="36">
        <f t="shared" si="0"/>
        <v>3.1439667855996452</v>
      </c>
    </row>
    <row r="12" spans="1:16" ht="19" x14ac:dyDescent="0.25">
      <c r="A12" s="50"/>
      <c r="B12" s="50"/>
      <c r="C12" s="50"/>
      <c r="D12" s="50"/>
      <c r="E12" s="50"/>
      <c r="F12" s="7" t="s">
        <v>363</v>
      </c>
      <c r="G12" s="50"/>
      <c r="H12" s="50"/>
      <c r="I12" s="50"/>
      <c r="J12" s="50"/>
      <c r="K12" s="37" t="s">
        <v>456</v>
      </c>
      <c r="L12" s="37"/>
      <c r="M12" s="37"/>
      <c r="N12" s="37"/>
      <c r="O12" s="37"/>
      <c r="P12" s="37"/>
    </row>
    <row r="13" spans="1:16" ht="19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38" t="s">
        <v>457</v>
      </c>
      <c r="L13" s="38"/>
      <c r="M13" s="38"/>
      <c r="N13" s="38"/>
      <c r="O13" s="38"/>
      <c r="P13" s="38"/>
    </row>
    <row r="14" spans="1:16" ht="17" thickBot="1" x14ac:dyDescent="0.25">
      <c r="A14" s="33" t="s">
        <v>441</v>
      </c>
      <c r="B14" s="33" t="s">
        <v>81</v>
      </c>
      <c r="C14" s="33" t="s">
        <v>442</v>
      </c>
      <c r="D14" s="34" t="s">
        <v>443</v>
      </c>
      <c r="E14" s="34" t="s">
        <v>351</v>
      </c>
      <c r="F14" s="33" t="s">
        <v>441</v>
      </c>
      <c r="G14" s="33" t="s">
        <v>81</v>
      </c>
      <c r="H14" s="33" t="s">
        <v>442</v>
      </c>
      <c r="I14" s="34" t="s">
        <v>443</v>
      </c>
      <c r="J14" s="34" t="s">
        <v>351</v>
      </c>
      <c r="K14" s="38" t="s">
        <v>458</v>
      </c>
      <c r="L14" s="38"/>
      <c r="M14" s="38"/>
      <c r="N14" s="38"/>
      <c r="O14" s="38"/>
      <c r="P14" s="38"/>
    </row>
    <row r="15" spans="1:16" x14ac:dyDescent="0.2">
      <c r="A15" s="41" t="s">
        <v>445</v>
      </c>
      <c r="B15" s="42" t="s">
        <v>82</v>
      </c>
      <c r="C15" s="42">
        <v>37.855722543352606</v>
      </c>
      <c r="D15" s="42">
        <v>8.4002312138728321</v>
      </c>
      <c r="E15" s="42" t="s">
        <v>45</v>
      </c>
      <c r="F15" s="41" t="s">
        <v>206</v>
      </c>
      <c r="G15" s="42" t="s">
        <v>83</v>
      </c>
      <c r="H15" s="42">
        <v>43.929130434782607</v>
      </c>
      <c r="I15" s="42">
        <v>10.204619565217392</v>
      </c>
      <c r="J15" s="43" t="s">
        <v>44</v>
      </c>
      <c r="K15" s="38" t="s">
        <v>459</v>
      </c>
      <c r="L15" s="38"/>
      <c r="M15" s="38"/>
      <c r="N15" s="38"/>
      <c r="O15" s="38"/>
      <c r="P15" s="38"/>
    </row>
    <row r="16" spans="1:16" x14ac:dyDescent="0.2">
      <c r="A16" s="44" t="s">
        <v>447</v>
      </c>
      <c r="B16" s="45" t="s">
        <v>82</v>
      </c>
      <c r="C16" s="45">
        <v>39.073786407766988</v>
      </c>
      <c r="D16" s="45">
        <v>12.074708737864079</v>
      </c>
      <c r="E16" s="45" t="s">
        <v>45</v>
      </c>
      <c r="F16" s="44" t="s">
        <v>153</v>
      </c>
      <c r="G16" s="45" t="s">
        <v>83</v>
      </c>
      <c r="H16" s="45">
        <v>39.953904761904766</v>
      </c>
      <c r="I16" s="45">
        <v>9.9772857142857152</v>
      </c>
      <c r="J16" s="46" t="s">
        <v>358</v>
      </c>
      <c r="K16" s="38" t="s">
        <v>460</v>
      </c>
      <c r="L16" s="38"/>
      <c r="M16" s="38"/>
      <c r="N16" s="38"/>
      <c r="O16" s="38"/>
      <c r="P16" s="38"/>
    </row>
    <row r="17" spans="1:16" x14ac:dyDescent="0.2">
      <c r="A17" s="44" t="s">
        <v>448</v>
      </c>
      <c r="B17" s="45" t="s">
        <v>82</v>
      </c>
      <c r="C17" s="45">
        <v>58.797619047619044</v>
      </c>
      <c r="D17" s="45">
        <v>17.337261904761903</v>
      </c>
      <c r="E17" s="45" t="s">
        <v>45</v>
      </c>
      <c r="F17" s="44" t="s">
        <v>155</v>
      </c>
      <c r="G17" s="45" t="s">
        <v>83</v>
      </c>
      <c r="H17" s="45">
        <v>54.989171270718238</v>
      </c>
      <c r="I17" s="45">
        <v>15.001602209944753</v>
      </c>
      <c r="J17" s="46" t="s">
        <v>358</v>
      </c>
      <c r="K17" s="50"/>
      <c r="L17" s="50"/>
      <c r="M17" s="50"/>
      <c r="N17" s="50"/>
      <c r="O17" s="50"/>
      <c r="P17" s="50"/>
    </row>
    <row r="18" spans="1:16" x14ac:dyDescent="0.2">
      <c r="A18" s="44" t="s">
        <v>449</v>
      </c>
      <c r="B18" s="45" t="s">
        <v>82</v>
      </c>
      <c r="C18" s="45">
        <v>41.799175257731953</v>
      </c>
      <c r="D18" s="45">
        <v>12.693041237113404</v>
      </c>
      <c r="E18" s="45" t="s">
        <v>44</v>
      </c>
      <c r="F18" s="44" t="s">
        <v>157</v>
      </c>
      <c r="G18" s="45" t="s">
        <v>83</v>
      </c>
      <c r="H18" s="45">
        <v>47.059183673469384</v>
      </c>
      <c r="I18" s="45">
        <v>12.556938775510204</v>
      </c>
      <c r="J18" s="46" t="s">
        <v>358</v>
      </c>
      <c r="K18" s="50"/>
      <c r="L18" s="50"/>
      <c r="M18" s="50"/>
      <c r="N18" s="50"/>
      <c r="O18" s="50"/>
      <c r="P18" s="50"/>
    </row>
    <row r="19" spans="1:16" x14ac:dyDescent="0.2">
      <c r="A19" s="44" t="s">
        <v>451</v>
      </c>
      <c r="B19" s="45" t="s">
        <v>82</v>
      </c>
      <c r="C19" s="45">
        <v>60.817600000000006</v>
      </c>
      <c r="D19" s="45">
        <v>18.110533333333333</v>
      </c>
      <c r="E19" s="45" t="s">
        <v>44</v>
      </c>
      <c r="F19" s="44" t="s">
        <v>182</v>
      </c>
      <c r="G19" s="45" t="s">
        <v>83</v>
      </c>
      <c r="H19" s="45">
        <v>61.937142857142859</v>
      </c>
      <c r="I19" s="45">
        <v>15.557142857142859</v>
      </c>
      <c r="J19" s="46" t="s">
        <v>86</v>
      </c>
      <c r="K19" s="50"/>
      <c r="L19" s="50"/>
      <c r="M19" s="50"/>
      <c r="N19" s="50"/>
      <c r="O19" s="50"/>
      <c r="P19" s="50"/>
    </row>
    <row r="20" spans="1:16" x14ac:dyDescent="0.2">
      <c r="A20" s="44" t="s">
        <v>452</v>
      </c>
      <c r="B20" s="45" t="s">
        <v>82</v>
      </c>
      <c r="C20" s="45">
        <v>42.888395061728396</v>
      </c>
      <c r="D20" s="45">
        <v>13.037037037037038</v>
      </c>
      <c r="E20" s="45" t="s">
        <v>44</v>
      </c>
      <c r="F20" s="44" t="s">
        <v>186</v>
      </c>
      <c r="G20" s="45" t="s">
        <v>83</v>
      </c>
      <c r="H20" s="45">
        <v>38.363232323232324</v>
      </c>
      <c r="I20" s="45">
        <v>8.9575252525252509</v>
      </c>
      <c r="J20" s="46" t="s">
        <v>86</v>
      </c>
      <c r="K20" s="50"/>
      <c r="L20" s="50"/>
      <c r="M20" s="50"/>
      <c r="N20" s="50"/>
      <c r="O20" s="50"/>
      <c r="P20" s="50"/>
    </row>
    <row r="21" spans="1:16" x14ac:dyDescent="0.2">
      <c r="A21" s="44" t="s">
        <v>453</v>
      </c>
      <c r="B21" s="45" t="s">
        <v>82</v>
      </c>
      <c r="C21" s="45">
        <v>43.633294797687867</v>
      </c>
      <c r="D21" s="45">
        <v>13.040751445086707</v>
      </c>
      <c r="E21" s="45" t="s">
        <v>353</v>
      </c>
      <c r="F21" s="44" t="s">
        <v>194</v>
      </c>
      <c r="G21" s="45" t="s">
        <v>83</v>
      </c>
      <c r="H21" s="45">
        <v>46.097733990147781</v>
      </c>
      <c r="I21" s="45">
        <v>11.153793103448274</v>
      </c>
      <c r="J21" s="46" t="s">
        <v>86</v>
      </c>
      <c r="K21" s="50"/>
      <c r="L21" s="50"/>
      <c r="M21" s="50"/>
      <c r="N21" s="50"/>
      <c r="O21" s="50"/>
      <c r="P21" s="50"/>
    </row>
    <row r="22" spans="1:16" x14ac:dyDescent="0.2">
      <c r="A22" s="44" t="s">
        <v>454</v>
      </c>
      <c r="B22" s="45" t="s">
        <v>82</v>
      </c>
      <c r="C22" s="45">
        <v>45.693544973544974</v>
      </c>
      <c r="D22" s="45">
        <v>10.933439153439153</v>
      </c>
      <c r="E22" s="45" t="s">
        <v>353</v>
      </c>
      <c r="F22" s="44" t="s">
        <v>461</v>
      </c>
      <c r="G22" s="45" t="s">
        <v>83</v>
      </c>
      <c r="H22" s="45">
        <v>50.678072289156617</v>
      </c>
      <c r="I22" s="45">
        <v>13.883373493975903</v>
      </c>
      <c r="J22" s="46" t="s">
        <v>462</v>
      </c>
      <c r="K22" s="50"/>
      <c r="L22" s="50"/>
      <c r="M22" s="50"/>
      <c r="N22" s="50"/>
      <c r="O22" s="50"/>
      <c r="P22" s="50"/>
    </row>
    <row r="23" spans="1:16" ht="17" thickBot="1" x14ac:dyDescent="0.25">
      <c r="A23" s="47" t="s">
        <v>455</v>
      </c>
      <c r="B23" s="35" t="s">
        <v>82</v>
      </c>
      <c r="C23" s="35">
        <v>52.790289017341053</v>
      </c>
      <c r="D23" s="35">
        <v>12.521271676300577</v>
      </c>
      <c r="E23" s="35" t="s">
        <v>353</v>
      </c>
      <c r="F23" s="44" t="s">
        <v>463</v>
      </c>
      <c r="G23" s="45" t="s">
        <v>83</v>
      </c>
      <c r="H23" s="45">
        <v>52.591904761904765</v>
      </c>
      <c r="I23" s="45">
        <v>13.218988095238092</v>
      </c>
      <c r="J23" s="46" t="s">
        <v>462</v>
      </c>
      <c r="K23" s="50"/>
      <c r="L23" s="50"/>
      <c r="M23" s="50"/>
      <c r="N23" s="50"/>
      <c r="O23" s="50"/>
      <c r="P23" s="50"/>
    </row>
    <row r="24" spans="1:16" x14ac:dyDescent="0.2">
      <c r="A24" s="50"/>
      <c r="B24" s="50"/>
      <c r="C24" s="50"/>
      <c r="D24" s="50"/>
      <c r="E24" s="50"/>
      <c r="F24" s="44" t="s">
        <v>464</v>
      </c>
      <c r="G24" s="45" t="s">
        <v>83</v>
      </c>
      <c r="H24" s="45">
        <v>47.776842105263157</v>
      </c>
      <c r="I24" s="45">
        <v>13.391929824561405</v>
      </c>
      <c r="J24" s="46" t="s">
        <v>465</v>
      </c>
      <c r="K24" s="50"/>
      <c r="L24" s="50"/>
      <c r="M24" s="50"/>
      <c r="N24" s="50"/>
      <c r="O24" s="50"/>
      <c r="P24" s="50"/>
    </row>
    <row r="25" spans="1:16" x14ac:dyDescent="0.2">
      <c r="A25" s="50"/>
      <c r="B25" s="50"/>
      <c r="C25" s="50"/>
      <c r="D25" s="50"/>
      <c r="E25" s="50"/>
      <c r="F25" s="44" t="s">
        <v>207</v>
      </c>
      <c r="G25" s="45" t="s">
        <v>83</v>
      </c>
      <c r="H25" s="45">
        <v>42.583949044585985</v>
      </c>
      <c r="I25" s="45">
        <v>8.3196178343949043</v>
      </c>
      <c r="J25" s="46" t="s">
        <v>357</v>
      </c>
      <c r="K25" s="50"/>
      <c r="L25" s="50"/>
      <c r="M25" s="50"/>
      <c r="N25" s="50"/>
      <c r="O25" s="50"/>
      <c r="P25" s="50"/>
    </row>
    <row r="26" spans="1:16" x14ac:dyDescent="0.2">
      <c r="A26" s="50"/>
      <c r="B26" s="50"/>
      <c r="C26" s="50"/>
      <c r="D26" s="50"/>
      <c r="E26" s="50"/>
      <c r="F26" s="44" t="s">
        <v>208</v>
      </c>
      <c r="G26" s="45" t="s">
        <v>83</v>
      </c>
      <c r="H26" s="45">
        <v>53.48549019607843</v>
      </c>
      <c r="I26" s="45">
        <v>10.476339869281045</v>
      </c>
      <c r="J26" s="46" t="s">
        <v>357</v>
      </c>
      <c r="K26" s="50"/>
      <c r="L26" s="50"/>
      <c r="M26" s="50"/>
      <c r="N26" s="50"/>
      <c r="O26" s="50"/>
      <c r="P26" s="50"/>
    </row>
    <row r="27" spans="1:16" x14ac:dyDescent="0.2">
      <c r="A27" s="50"/>
      <c r="B27" s="50"/>
      <c r="C27" s="50"/>
      <c r="D27" s="50"/>
      <c r="E27" s="50"/>
      <c r="F27" s="44" t="s">
        <v>241</v>
      </c>
      <c r="G27" s="45" t="s">
        <v>83</v>
      </c>
      <c r="H27" s="45">
        <v>52.779215686274505</v>
      </c>
      <c r="I27" s="45">
        <v>10.696519607843138</v>
      </c>
      <c r="J27" s="46" t="s">
        <v>357</v>
      </c>
      <c r="K27" s="50"/>
      <c r="L27" s="50"/>
      <c r="M27" s="50"/>
      <c r="N27" s="50"/>
      <c r="O27" s="50"/>
      <c r="P27" s="50"/>
    </row>
    <row r="28" spans="1:16" x14ac:dyDescent="0.2">
      <c r="A28" s="50"/>
      <c r="B28" s="50"/>
      <c r="C28" s="50"/>
      <c r="D28" s="50"/>
      <c r="E28" s="50"/>
      <c r="F28" s="44" t="s">
        <v>172</v>
      </c>
      <c r="G28" s="45" t="s">
        <v>83</v>
      </c>
      <c r="H28" s="45">
        <v>49.320736196319018</v>
      </c>
      <c r="I28" s="45">
        <v>11.864907975460124</v>
      </c>
      <c r="J28" s="46" t="s">
        <v>173</v>
      </c>
      <c r="K28" s="33"/>
      <c r="L28" s="33"/>
      <c r="M28" s="33"/>
      <c r="N28" s="33"/>
      <c r="O28" s="33"/>
      <c r="P28" s="33"/>
    </row>
    <row r="29" spans="1:16" x14ac:dyDescent="0.2">
      <c r="A29" s="50"/>
      <c r="B29" s="50"/>
      <c r="C29" s="50"/>
      <c r="D29" s="50"/>
      <c r="E29" s="50"/>
      <c r="F29" s="44" t="s">
        <v>160</v>
      </c>
      <c r="G29" s="45" t="s">
        <v>83</v>
      </c>
      <c r="H29" s="45">
        <v>46.412571428571425</v>
      </c>
      <c r="I29" s="45">
        <v>9.8073333333333323</v>
      </c>
      <c r="J29" s="46" t="s">
        <v>450</v>
      </c>
      <c r="K29" s="33"/>
      <c r="L29" s="33"/>
      <c r="M29" s="33"/>
      <c r="N29" s="33"/>
      <c r="O29" s="33"/>
      <c r="P29" s="33"/>
    </row>
    <row r="30" spans="1:16" x14ac:dyDescent="0.2">
      <c r="A30" s="50"/>
      <c r="B30" s="50"/>
      <c r="C30" s="50"/>
      <c r="D30" s="50"/>
      <c r="E30" s="50"/>
      <c r="F30" s="44" t="s">
        <v>161</v>
      </c>
      <c r="G30" s="45" t="s">
        <v>83</v>
      </c>
      <c r="H30" s="45">
        <v>47.442364532019702</v>
      </c>
      <c r="I30" s="45">
        <v>11.181330049261085</v>
      </c>
      <c r="J30" s="46" t="s">
        <v>450</v>
      </c>
      <c r="K30" s="33"/>
      <c r="L30" s="33"/>
      <c r="M30" s="33"/>
      <c r="N30" s="33"/>
      <c r="O30" s="33"/>
      <c r="P30" s="33"/>
    </row>
    <row r="31" spans="1:16" x14ac:dyDescent="0.2">
      <c r="A31" s="50"/>
      <c r="B31" s="50"/>
      <c r="C31" s="50"/>
      <c r="D31" s="50"/>
      <c r="E31" s="50"/>
      <c r="F31" s="44" t="s">
        <v>233</v>
      </c>
      <c r="G31" s="45" t="s">
        <v>83</v>
      </c>
      <c r="H31" s="45">
        <v>50.134418604651174</v>
      </c>
      <c r="I31" s="45">
        <v>10.31906976744186</v>
      </c>
      <c r="J31" s="46" t="s">
        <v>450</v>
      </c>
      <c r="K31" s="33"/>
      <c r="L31" s="33"/>
      <c r="M31" s="33"/>
      <c r="N31" s="33"/>
      <c r="O31" s="33"/>
      <c r="P31" s="33"/>
    </row>
    <row r="32" spans="1:16" x14ac:dyDescent="0.2">
      <c r="A32" s="50"/>
      <c r="B32" s="50"/>
      <c r="C32" s="50"/>
      <c r="D32" s="50"/>
      <c r="E32" s="50"/>
      <c r="F32" s="44" t="s">
        <v>120</v>
      </c>
      <c r="G32" s="45" t="s">
        <v>83</v>
      </c>
      <c r="H32" s="45">
        <v>46.214529147982056</v>
      </c>
      <c r="I32" s="45">
        <v>10.60659192825112</v>
      </c>
      <c r="J32" s="46" t="s">
        <v>119</v>
      </c>
      <c r="K32" s="33"/>
      <c r="L32" s="33"/>
      <c r="M32" s="33"/>
      <c r="N32" s="33"/>
      <c r="O32" s="33"/>
      <c r="P32" s="33"/>
    </row>
    <row r="33" spans="1:16" x14ac:dyDescent="0.2">
      <c r="A33" s="50"/>
      <c r="B33" s="50"/>
      <c r="C33" s="50"/>
      <c r="D33" s="50"/>
      <c r="E33" s="50"/>
      <c r="F33" s="44" t="s">
        <v>171</v>
      </c>
      <c r="G33" s="45" t="s">
        <v>83</v>
      </c>
      <c r="H33" s="45">
        <v>45.989230769230772</v>
      </c>
      <c r="I33" s="45">
        <v>10.886794871794871</v>
      </c>
      <c r="J33" s="46" t="s">
        <v>119</v>
      </c>
      <c r="K33" s="33"/>
      <c r="L33" s="33"/>
      <c r="M33" s="33"/>
      <c r="N33" s="33"/>
      <c r="O33" s="33"/>
      <c r="P33" s="33"/>
    </row>
    <row r="34" spans="1:16" x14ac:dyDescent="0.2">
      <c r="A34" s="50"/>
      <c r="B34" s="50"/>
      <c r="C34" s="50"/>
      <c r="D34" s="50"/>
      <c r="E34" s="50"/>
      <c r="F34" s="44" t="s">
        <v>217</v>
      </c>
      <c r="G34" s="45" t="s">
        <v>83</v>
      </c>
      <c r="H34" s="45">
        <v>50.203414634146348</v>
      </c>
      <c r="I34" s="45">
        <v>11.053170731707318</v>
      </c>
      <c r="J34" s="46" t="s">
        <v>119</v>
      </c>
      <c r="K34" s="33"/>
      <c r="L34" s="33"/>
      <c r="M34" s="33"/>
      <c r="N34" s="33"/>
      <c r="O34" s="33"/>
      <c r="P34" s="33"/>
    </row>
    <row r="35" spans="1:16" x14ac:dyDescent="0.2">
      <c r="A35" s="50"/>
      <c r="B35" s="50"/>
      <c r="C35" s="50"/>
      <c r="D35" s="50"/>
      <c r="E35" s="50"/>
      <c r="F35" s="44" t="s">
        <v>211</v>
      </c>
      <c r="G35" s="45" t="s">
        <v>83</v>
      </c>
      <c r="H35" s="45">
        <v>49.600484848484847</v>
      </c>
      <c r="I35" s="45">
        <v>9.1775757575757559</v>
      </c>
      <c r="J35" s="46" t="s">
        <v>210</v>
      </c>
      <c r="K35" s="33"/>
      <c r="L35" s="33"/>
      <c r="M35" s="33"/>
      <c r="N35" s="33"/>
      <c r="O35" s="33"/>
      <c r="P35" s="33"/>
    </row>
    <row r="36" spans="1:16" x14ac:dyDescent="0.2">
      <c r="A36" s="50"/>
      <c r="B36" s="50"/>
      <c r="C36" s="50"/>
      <c r="D36" s="50"/>
      <c r="E36" s="50"/>
      <c r="F36" s="44" t="s">
        <v>466</v>
      </c>
      <c r="G36" s="45" t="s">
        <v>83</v>
      </c>
      <c r="H36" s="45">
        <v>48.26285714285715</v>
      </c>
      <c r="I36" s="45">
        <v>7.858843537414967</v>
      </c>
      <c r="J36" s="46" t="s">
        <v>210</v>
      </c>
      <c r="K36" s="33"/>
      <c r="L36" s="33"/>
      <c r="M36" s="33"/>
      <c r="N36" s="33"/>
      <c r="O36" s="33"/>
      <c r="P36" s="33"/>
    </row>
    <row r="37" spans="1:16" x14ac:dyDescent="0.2">
      <c r="A37" s="50"/>
      <c r="B37" s="50"/>
      <c r="C37" s="50"/>
      <c r="D37" s="50"/>
      <c r="E37" s="50"/>
      <c r="F37" s="44" t="s">
        <v>467</v>
      </c>
      <c r="G37" s="45" t="s">
        <v>83</v>
      </c>
      <c r="H37" s="45">
        <v>48.537446808510644</v>
      </c>
      <c r="I37" s="45">
        <v>10.044680851063831</v>
      </c>
      <c r="J37" s="46" t="s">
        <v>165</v>
      </c>
      <c r="K37" s="33"/>
      <c r="L37" s="33"/>
      <c r="M37" s="33"/>
      <c r="N37" s="33"/>
      <c r="O37" s="33"/>
      <c r="P37" s="33"/>
    </row>
    <row r="38" spans="1:16" ht="17" thickBot="1" x14ac:dyDescent="0.25">
      <c r="A38" s="50"/>
      <c r="B38" s="50"/>
      <c r="C38" s="50"/>
      <c r="D38" s="50"/>
      <c r="E38" s="50"/>
      <c r="F38" s="47" t="s">
        <v>468</v>
      </c>
      <c r="G38" s="35" t="s">
        <v>83</v>
      </c>
      <c r="H38" s="35">
        <v>51.661250000000003</v>
      </c>
      <c r="I38" s="35">
        <v>10.003385416666667</v>
      </c>
      <c r="J38" s="48" t="s">
        <v>357</v>
      </c>
      <c r="K38" s="33"/>
      <c r="L38" s="33"/>
      <c r="M38" s="33"/>
      <c r="N38" s="33"/>
      <c r="O38" s="33"/>
      <c r="P38" s="33"/>
    </row>
    <row r="39" spans="1:16" x14ac:dyDescent="0.2">
      <c r="K39" s="33"/>
      <c r="L39" s="33"/>
      <c r="M39" s="33"/>
      <c r="N39" s="33"/>
      <c r="O39" s="33"/>
      <c r="P39" s="33"/>
    </row>
    <row r="40" spans="1:16" x14ac:dyDescent="0.2">
      <c r="K40" s="33"/>
      <c r="L40" s="33"/>
      <c r="M40" s="33"/>
      <c r="N40" s="33"/>
      <c r="O40" s="33"/>
      <c r="P40" s="33"/>
    </row>
    <row r="41" spans="1:16" x14ac:dyDescent="0.2">
      <c r="K41" s="33"/>
      <c r="L41" s="33"/>
      <c r="M41" s="33"/>
      <c r="N41" s="33"/>
      <c r="O41" s="33"/>
      <c r="P41" s="33"/>
    </row>
    <row r="42" spans="1:16" x14ac:dyDescent="0.2">
      <c r="K42" s="33"/>
      <c r="L42" s="33"/>
      <c r="M42" s="33"/>
      <c r="N42" s="33"/>
      <c r="O42" s="33"/>
      <c r="P42" s="33"/>
    </row>
    <row r="43" spans="1:16" x14ac:dyDescent="0.2">
      <c r="K43" s="33"/>
      <c r="L43" s="33"/>
      <c r="M43" s="33"/>
      <c r="N43" s="33"/>
      <c r="O43" s="33"/>
      <c r="P43" s="33"/>
    </row>
    <row r="44" spans="1:16" x14ac:dyDescent="0.2">
      <c r="K44" s="33"/>
      <c r="L44" s="33"/>
      <c r="M44" s="33"/>
      <c r="N44" s="33"/>
      <c r="O44" s="33"/>
      <c r="P44" s="33"/>
    </row>
    <row r="45" spans="1:16" x14ac:dyDescent="0.2">
      <c r="K45" s="33"/>
      <c r="L45" s="33"/>
      <c r="M45" s="33"/>
      <c r="N45" s="33"/>
      <c r="O45" s="33"/>
      <c r="P45" s="33"/>
    </row>
    <row r="46" spans="1:16" x14ac:dyDescent="0.2">
      <c r="K46" s="33"/>
      <c r="L46" s="33"/>
      <c r="M46" s="33"/>
      <c r="N46" s="33"/>
      <c r="O46" s="33"/>
      <c r="P46" s="33"/>
    </row>
    <row r="47" spans="1:16" x14ac:dyDescent="0.2">
      <c r="K47" s="33"/>
      <c r="L47" s="33"/>
      <c r="M47" s="33"/>
      <c r="N47" s="33"/>
      <c r="O47" s="33"/>
      <c r="P47" s="33"/>
    </row>
  </sheetData>
  <mergeCells count="5">
    <mergeCell ref="K12:P12"/>
    <mergeCell ref="K13:P13"/>
    <mergeCell ref="K14:P14"/>
    <mergeCell ref="K15:P15"/>
    <mergeCell ref="K16:P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8333-AE17-6E49-AD88-98E714E6358C}">
  <dimension ref="A1:F8"/>
  <sheetViews>
    <sheetView workbookViewId="0">
      <selection activeCell="E24" sqref="E24"/>
    </sheetView>
  </sheetViews>
  <sheetFormatPr baseColWidth="10" defaultRowHeight="16" x14ac:dyDescent="0.2"/>
  <sheetData>
    <row r="1" spans="1:6" x14ac:dyDescent="0.2">
      <c r="A1" s="9" t="s">
        <v>332</v>
      </c>
      <c r="B1" s="11" t="s">
        <v>333</v>
      </c>
      <c r="C1" s="1" t="s">
        <v>334</v>
      </c>
      <c r="D1" s="1" t="s">
        <v>335</v>
      </c>
      <c r="E1" s="13" t="s">
        <v>336</v>
      </c>
      <c r="F1" s="9" t="s">
        <v>337</v>
      </c>
    </row>
    <row r="2" spans="1:6" ht="17" thickBot="1" x14ac:dyDescent="0.25">
      <c r="A2" s="10"/>
      <c r="B2" s="12"/>
      <c r="C2" s="2" t="s">
        <v>338</v>
      </c>
      <c r="D2" s="2" t="s">
        <v>339</v>
      </c>
      <c r="E2" s="14"/>
      <c r="F2" s="10"/>
    </row>
    <row r="3" spans="1:6" ht="28" x14ac:dyDescent="0.2">
      <c r="A3" s="3" t="s">
        <v>340</v>
      </c>
      <c r="B3" s="4" t="s">
        <v>58</v>
      </c>
      <c r="C3" s="3">
        <v>90</v>
      </c>
      <c r="D3" s="3">
        <v>15</v>
      </c>
      <c r="E3" s="5">
        <v>5.0999999999999997E-2</v>
      </c>
      <c r="F3" s="3" t="s">
        <v>341</v>
      </c>
    </row>
    <row r="4" spans="1:6" ht="28" x14ac:dyDescent="0.2">
      <c r="A4" s="3" t="s">
        <v>342</v>
      </c>
      <c r="B4" s="4" t="s">
        <v>60</v>
      </c>
      <c r="C4" s="3">
        <v>85</v>
      </c>
      <c r="D4" s="3">
        <v>4.8</v>
      </c>
      <c r="E4" s="5">
        <v>9.2999999999999999E-2</v>
      </c>
      <c r="F4" s="3">
        <v>0.31</v>
      </c>
    </row>
    <row r="5" spans="1:6" ht="28" x14ac:dyDescent="0.2">
      <c r="A5" s="3" t="s">
        <v>343</v>
      </c>
      <c r="B5" s="4" t="s">
        <v>344</v>
      </c>
      <c r="C5" s="3">
        <v>130</v>
      </c>
      <c r="D5" s="3">
        <v>6.2</v>
      </c>
      <c r="E5" s="5">
        <v>2.9000000000000001E-2</v>
      </c>
      <c r="F5" s="3" t="s">
        <v>345</v>
      </c>
    </row>
    <row r="6" spans="1:6" ht="28" x14ac:dyDescent="0.2">
      <c r="A6" s="3" t="s">
        <v>346</v>
      </c>
      <c r="B6" s="4" t="s">
        <v>347</v>
      </c>
      <c r="C6" s="3">
        <v>83</v>
      </c>
      <c r="D6" s="3">
        <v>8.4</v>
      </c>
      <c r="E6" s="5">
        <v>7.1999999999999995E-2</v>
      </c>
      <c r="F6" s="3">
        <v>0.24</v>
      </c>
    </row>
    <row r="7" spans="1:6" ht="28" x14ac:dyDescent="0.2">
      <c r="A7" s="3" t="s">
        <v>348</v>
      </c>
      <c r="B7" s="4" t="s">
        <v>59</v>
      </c>
      <c r="C7" s="3">
        <v>92</v>
      </c>
      <c r="D7" s="3">
        <v>9.8000000000000007</v>
      </c>
      <c r="E7" s="5">
        <v>0.08</v>
      </c>
      <c r="F7" s="3">
        <v>0.27</v>
      </c>
    </row>
    <row r="8" spans="1:6" ht="28" x14ac:dyDescent="0.2">
      <c r="A8" s="3" t="s">
        <v>349</v>
      </c>
      <c r="B8" s="4" t="s">
        <v>350</v>
      </c>
      <c r="C8" s="3">
        <v>110</v>
      </c>
      <c r="D8" s="3">
        <v>8.8000000000000007</v>
      </c>
      <c r="E8" s="5">
        <v>5.7000000000000002E-2</v>
      </c>
      <c r="F8" s="3">
        <v>0.19</v>
      </c>
    </row>
  </sheetData>
  <mergeCells count="4">
    <mergeCell ref="A1:A2"/>
    <mergeCell ref="B1:B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3C35-3E9C-A941-B4DE-C15EC4CEA13A}">
  <dimension ref="A1:C26"/>
  <sheetViews>
    <sheetView tabSelected="1" workbookViewId="0">
      <selection activeCell="G37" sqref="G37"/>
    </sheetView>
  </sheetViews>
  <sheetFormatPr baseColWidth="10" defaultRowHeight="16" x14ac:dyDescent="0.2"/>
  <sheetData>
    <row r="1" spans="1:3" s="16" customFormat="1" x14ac:dyDescent="0.2">
      <c r="A1" s="16" t="s">
        <v>365</v>
      </c>
    </row>
    <row r="2" spans="1:3" x14ac:dyDescent="0.2">
      <c r="A2" s="17" t="s">
        <v>366</v>
      </c>
      <c r="B2" s="18" t="s">
        <v>367</v>
      </c>
      <c r="C2" s="18" t="s">
        <v>368</v>
      </c>
    </row>
    <row r="3" spans="1:3" x14ac:dyDescent="0.2">
      <c r="A3" s="19" t="s">
        <v>51</v>
      </c>
      <c r="B3" s="20" t="s">
        <v>369</v>
      </c>
      <c r="C3" s="20">
        <v>0.80233324699999997</v>
      </c>
    </row>
    <row r="4" spans="1:3" x14ac:dyDescent="0.2">
      <c r="A4" s="19" t="s">
        <v>52</v>
      </c>
      <c r="B4" s="20" t="s">
        <v>369</v>
      </c>
      <c r="C4" s="20">
        <v>0.551181005</v>
      </c>
    </row>
    <row r="5" spans="1:3" x14ac:dyDescent="0.2">
      <c r="A5" s="19" t="s">
        <v>54</v>
      </c>
      <c r="B5" s="20" t="s">
        <v>369</v>
      </c>
      <c r="C5" s="20">
        <v>0.86080354599999998</v>
      </c>
    </row>
    <row r="6" spans="1:3" x14ac:dyDescent="0.2">
      <c r="A6" s="19" t="s">
        <v>56</v>
      </c>
      <c r="B6" s="20" t="s">
        <v>369</v>
      </c>
      <c r="C6" s="20">
        <v>1.432331655</v>
      </c>
    </row>
    <row r="7" spans="1:3" s="23" customFormat="1" x14ac:dyDescent="0.2">
      <c r="A7" s="21" t="s">
        <v>58</v>
      </c>
      <c r="B7" s="22" t="s">
        <v>369</v>
      </c>
      <c r="C7" s="22">
        <v>0.86865865200000003</v>
      </c>
    </row>
    <row r="8" spans="1:3" s="23" customFormat="1" x14ac:dyDescent="0.2">
      <c r="A8" s="21" t="s">
        <v>60</v>
      </c>
      <c r="B8" s="22" t="s">
        <v>369</v>
      </c>
      <c r="C8" s="22">
        <v>1.598324584</v>
      </c>
    </row>
    <row r="9" spans="1:3" x14ac:dyDescent="0.2">
      <c r="A9" s="19" t="s">
        <v>53</v>
      </c>
      <c r="B9" s="20" t="s">
        <v>369</v>
      </c>
      <c r="C9" s="20">
        <v>1.270530339</v>
      </c>
    </row>
    <row r="10" spans="1:3" x14ac:dyDescent="0.2">
      <c r="A10" s="19" t="s">
        <v>55</v>
      </c>
      <c r="B10" s="20" t="s">
        <v>369</v>
      </c>
      <c r="C10" s="20">
        <v>1.26355884</v>
      </c>
    </row>
    <row r="11" spans="1:3" s="23" customFormat="1" x14ac:dyDescent="0.2">
      <c r="A11" s="21" t="s">
        <v>57</v>
      </c>
      <c r="B11" s="22" t="s">
        <v>369</v>
      </c>
      <c r="C11" s="22">
        <v>0.89716264499999998</v>
      </c>
    </row>
    <row r="12" spans="1:3" x14ac:dyDescent="0.2">
      <c r="A12" s="19" t="s">
        <v>59</v>
      </c>
      <c r="B12" s="20" t="s">
        <v>369</v>
      </c>
      <c r="C12" s="20">
        <v>1.471588551</v>
      </c>
    </row>
    <row r="13" spans="1:3" s="23" customFormat="1" x14ac:dyDescent="0.2">
      <c r="A13" s="21" t="s">
        <v>61</v>
      </c>
      <c r="B13" s="22" t="s">
        <v>369</v>
      </c>
      <c r="C13" s="22">
        <v>1.456379101</v>
      </c>
    </row>
    <row r="14" spans="1:3" x14ac:dyDescent="0.2">
      <c r="A14" s="19" t="s">
        <v>370</v>
      </c>
      <c r="B14" s="20" t="s">
        <v>369</v>
      </c>
      <c r="C14" s="20">
        <v>1.5996049489999999</v>
      </c>
    </row>
    <row r="15" spans="1:3" x14ac:dyDescent="0.2">
      <c r="A15" s="19" t="s">
        <v>51</v>
      </c>
      <c r="B15" s="20" t="s">
        <v>371</v>
      </c>
      <c r="C15" s="20">
        <v>2.2369577440000001</v>
      </c>
    </row>
    <row r="16" spans="1:3" x14ac:dyDescent="0.2">
      <c r="A16" s="19" t="s">
        <v>52</v>
      </c>
      <c r="B16" s="20" t="s">
        <v>371</v>
      </c>
      <c r="C16" s="20">
        <v>1.9858055020000001</v>
      </c>
    </row>
    <row r="17" spans="1:3" x14ac:dyDescent="0.2">
      <c r="A17" s="19" t="s">
        <v>54</v>
      </c>
      <c r="B17" s="20" t="s">
        <v>371</v>
      </c>
      <c r="C17" s="20">
        <v>2.2954280429999998</v>
      </c>
    </row>
    <row r="18" spans="1:3" x14ac:dyDescent="0.2">
      <c r="A18" s="19" t="s">
        <v>56</v>
      </c>
      <c r="B18" s="20" t="s">
        <v>371</v>
      </c>
      <c r="C18" s="20">
        <v>2.8669561529999998</v>
      </c>
    </row>
    <row r="19" spans="1:3" x14ac:dyDescent="0.2">
      <c r="A19" s="19" t="s">
        <v>58</v>
      </c>
      <c r="B19" s="20" t="s">
        <v>371</v>
      </c>
      <c r="C19" s="20">
        <v>2.3032831489999999</v>
      </c>
    </row>
    <row r="20" spans="1:3" x14ac:dyDescent="0.2">
      <c r="A20" s="19" t="s">
        <v>60</v>
      </c>
      <c r="B20" s="20" t="s">
        <v>371</v>
      </c>
      <c r="C20" s="20">
        <v>3.0329490809999999</v>
      </c>
    </row>
    <row r="21" spans="1:3" x14ac:dyDescent="0.2">
      <c r="A21" s="19" t="s">
        <v>53</v>
      </c>
      <c r="B21" s="20" t="s">
        <v>371</v>
      </c>
      <c r="C21" s="20">
        <v>2.7051548369999998</v>
      </c>
    </row>
    <row r="22" spans="1:3" x14ac:dyDescent="0.2">
      <c r="A22" s="19" t="s">
        <v>55</v>
      </c>
      <c r="B22" s="20" t="s">
        <v>371</v>
      </c>
      <c r="C22" s="20">
        <v>2.6981833370000001</v>
      </c>
    </row>
    <row r="23" spans="1:3" x14ac:dyDescent="0.2">
      <c r="A23" s="19" t="s">
        <v>57</v>
      </c>
      <c r="B23" s="20" t="s">
        <v>371</v>
      </c>
      <c r="C23" s="20">
        <v>2.3317871430000001</v>
      </c>
    </row>
    <row r="24" spans="1:3" x14ac:dyDescent="0.2">
      <c r="A24" s="19" t="s">
        <v>59</v>
      </c>
      <c r="B24" s="20" t="s">
        <v>371</v>
      </c>
      <c r="C24" s="20">
        <v>2.9062130480000001</v>
      </c>
    </row>
    <row r="25" spans="1:3" x14ac:dyDescent="0.2">
      <c r="A25" s="19" t="s">
        <v>61</v>
      </c>
      <c r="B25" s="20" t="s">
        <v>371</v>
      </c>
      <c r="C25" s="20">
        <v>2.8910035989999998</v>
      </c>
    </row>
    <row r="26" spans="1:3" x14ac:dyDescent="0.2">
      <c r="A26" s="19" t="s">
        <v>370</v>
      </c>
      <c r="B26" s="20" t="s">
        <v>371</v>
      </c>
      <c r="C26" s="20">
        <v>3.0342294459999999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all_data_JBA</vt:lpstr>
      <vt:lpstr>all_data_WG</vt:lpstr>
      <vt:lpstr>trophicLevels</vt:lpstr>
      <vt:lpstr>detectionLimits</vt:lpstr>
      <vt:lpstr>koc kd</vt:lpstr>
      <vt:lpstr>trophicLevels!_Ref120273164</vt:lpstr>
      <vt:lpstr>trophicLevels!_Ref120292361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Krista Kraskura</cp:lastModifiedBy>
  <dcterms:created xsi:type="dcterms:W3CDTF">2023-06-05T15:03:42Z</dcterms:created>
  <dcterms:modified xsi:type="dcterms:W3CDTF">2024-01-17T16:51:24Z</dcterms:modified>
</cp:coreProperties>
</file>