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1"/>
  </bookViews>
  <sheets>
    <sheet name="Sheet4" sheetId="4" r:id="rId1"/>
    <sheet name="Sheet1" sheetId="1" r:id="rId2"/>
  </sheets>
  <calcPr calcId="144525"/>
  <pivotCaches>
    <pivotCache cacheId="7" r:id="rId3"/>
  </pivotCaches>
</workbook>
</file>

<file path=xl/calcChain.xml><?xml version="1.0" encoding="utf-8"?>
<calcChain xmlns="http://schemas.openxmlformats.org/spreadsheetml/2006/main">
  <c r="U7" i="1" l="1"/>
  <c r="N4" i="1" l="1"/>
  <c r="N5" i="1"/>
  <c r="N6" i="1"/>
  <c r="N7" i="1"/>
  <c r="N8" i="1"/>
  <c r="N9" i="1"/>
  <c r="N10" i="1"/>
  <c r="N11" i="1"/>
  <c r="N12" i="1"/>
  <c r="N3" i="1"/>
  <c r="M6" i="1"/>
  <c r="M5" i="1"/>
  <c r="M4" i="1"/>
  <c r="M3" i="1"/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 l="1"/>
  <c r="J5" i="1"/>
  <c r="J6" i="1"/>
  <c r="J7" i="1"/>
  <c r="J8" i="1"/>
  <c r="J9" i="1"/>
  <c r="J10" i="1"/>
  <c r="J11" i="1"/>
  <c r="J12" i="1"/>
  <c r="J3" i="1"/>
  <c r="I6" i="1"/>
  <c r="I5" i="1"/>
  <c r="I4" i="1"/>
  <c r="I3" i="1"/>
  <c r="E15" i="1" l="1"/>
  <c r="E14" i="1"/>
  <c r="E13" i="1"/>
  <c r="A13" i="1"/>
</calcChain>
</file>

<file path=xl/sharedStrings.xml><?xml version="1.0" encoding="utf-8"?>
<sst xmlns="http://schemas.openxmlformats.org/spreadsheetml/2006/main" count="98" uniqueCount="62">
  <si>
    <t>Employee ID</t>
  </si>
  <si>
    <t>Name</t>
  </si>
  <si>
    <t>Department</t>
  </si>
  <si>
    <t>Gender</t>
  </si>
  <si>
    <t>Salary ($)</t>
  </si>
  <si>
    <t>Hire Date</t>
  </si>
  <si>
    <t>Performance Rating</t>
  </si>
  <si>
    <t>Bonus (%)</t>
  </si>
  <si>
    <t>E001</t>
  </si>
  <si>
    <t>Alice Johnson</t>
  </si>
  <si>
    <t>IT</t>
  </si>
  <si>
    <t>Female</t>
  </si>
  <si>
    <t>E002</t>
  </si>
  <si>
    <t>Bob Smith</t>
  </si>
  <si>
    <t>HR</t>
  </si>
  <si>
    <t>Male</t>
  </si>
  <si>
    <t>E003</t>
  </si>
  <si>
    <t>Carol Davis</t>
  </si>
  <si>
    <t>Marketing</t>
  </si>
  <si>
    <t>E004</t>
  </si>
  <si>
    <t>David Wilson</t>
  </si>
  <si>
    <t>E005</t>
  </si>
  <si>
    <t>Emma Brown</t>
  </si>
  <si>
    <t>Sales</t>
  </si>
  <si>
    <t>E006</t>
  </si>
  <si>
    <t>Frank Taylor</t>
  </si>
  <si>
    <t>E007</t>
  </si>
  <si>
    <t>Grace Lee</t>
  </si>
  <si>
    <t>E008</t>
  </si>
  <si>
    <t>Henry Martin</t>
  </si>
  <si>
    <t>E009</t>
  </si>
  <si>
    <t>Irene Clark</t>
  </si>
  <si>
    <t>E010</t>
  </si>
  <si>
    <t>Jack Young</t>
  </si>
  <si>
    <t>Employee Dataset</t>
  </si>
  <si>
    <t>Job Title</t>
  </si>
  <si>
    <t>Software Engineer</t>
  </si>
  <si>
    <t>HR Manager</t>
  </si>
  <si>
    <t>Marketing Analyst</t>
  </si>
  <si>
    <t>IT Manager</t>
  </si>
  <si>
    <t>Sales Associate</t>
  </si>
  <si>
    <t>Marketing Lead</t>
  </si>
  <si>
    <t>HR Associate</t>
  </si>
  <si>
    <t>Sales Executive</t>
  </si>
  <si>
    <t>Systems Analyst</t>
  </si>
  <si>
    <t>Job Titles</t>
  </si>
  <si>
    <t xml:space="preserve"> </t>
  </si>
  <si>
    <t xml:space="preserve">AVG = </t>
  </si>
  <si>
    <t xml:space="preserve">MAX = </t>
  </si>
  <si>
    <t>MIN =</t>
  </si>
  <si>
    <t>employees in each dept</t>
  </si>
  <si>
    <t>salary classify</t>
  </si>
  <si>
    <t>bonus eligibility</t>
  </si>
  <si>
    <t>employees performance</t>
  </si>
  <si>
    <t>Avg salaries in dept</t>
  </si>
  <si>
    <t>Vlookup</t>
  </si>
  <si>
    <t>annual compensation</t>
  </si>
  <si>
    <t>Row Labels</t>
  </si>
  <si>
    <t>Grand Total</t>
  </si>
  <si>
    <t>(All)</t>
  </si>
  <si>
    <t>Average of Salary ($)</t>
  </si>
  <si>
    <t>Sum of Bonus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</si>
</sst>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employees in each dept</c:v>
                </c:pt>
              </c:strCache>
            </c:strRef>
          </c:tx>
          <c:invertIfNegative val="0"/>
          <c:val>
            <c:numRef>
              <c:f>Sheet1!$I$3:$I$12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47520"/>
        <c:axId val="239549056"/>
      </c:barChart>
      <c:catAx>
        <c:axId val="2395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49056"/>
        <c:crosses val="autoZero"/>
        <c:auto val="1"/>
        <c:lblAlgn val="ctr"/>
        <c:lblOffset val="100"/>
        <c:noMultiLvlLbl val="0"/>
      </c:catAx>
      <c:valAx>
        <c:axId val="2395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Sheet1!$G$3:$G$12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57174103237094"/>
          <c:y val="0.21795166229221347"/>
          <c:w val="0.53681583552055989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Avg salaries in dept</c:v>
                </c:pt>
              </c:strCache>
            </c:strRef>
          </c:tx>
          <c:val>
            <c:numRef>
              <c:f>Sheet1!$M$3:$M$7</c:f>
              <c:numCache>
                <c:formatCode>General</c:formatCode>
                <c:ptCount val="5"/>
                <c:pt idx="0">
                  <c:v>81666.666666666672</c:v>
                </c:pt>
                <c:pt idx="1">
                  <c:v>57500</c:v>
                </c:pt>
                <c:pt idx="2">
                  <c:v>46500</c:v>
                </c:pt>
                <c:pt idx="3">
                  <c:v>67333.333333333328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3856"/>
        <c:axId val="51915392"/>
      </c:lineChart>
      <c:catAx>
        <c:axId val="519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15392"/>
        <c:crosses val="autoZero"/>
        <c:auto val="1"/>
        <c:lblAlgn val="ctr"/>
        <c:lblOffset val="100"/>
        <c:noMultiLvlLbl val="0"/>
      </c:catAx>
      <c:valAx>
        <c:axId val="519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270510</xdr:colOff>
      <xdr:row>17</xdr:row>
      <xdr:rowOff>19050</xdr:rowOff>
    </xdr:from>
    <xdr:to>
      <xdr:col>5</xdr:col>
      <xdr:colOff>994410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346710</xdr:colOff>
      <xdr:row>17</xdr:row>
      <xdr:rowOff>95250</xdr:rowOff>
    </xdr:from>
    <xdr:to>
      <xdr:col>11</xdr:col>
      <xdr:colOff>750570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1158240</xdr:colOff>
      <xdr:row>17</xdr:row>
      <xdr:rowOff>95250</xdr:rowOff>
    </xdr:from>
    <xdr:to>
      <xdr:col>17</xdr:col>
      <xdr:colOff>266700</xdr:colOff>
      <xdr:row>32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05.957370023149" createdVersion="4" refreshedVersion="4" minRefreshableVersion="3" recordCount="11">
  <cacheSource type="worksheet">
    <worksheetSource ref="A2:N13" sheet="Sheet1"/>
  </cacheSource>
  <cacheFields count="14">
    <cacheField name="Employee ID" numFmtId="0">
      <sharedItems containsMixedTypes="1" containsNumber="1" containsInteger="1" minValue="10" maxValue="10"/>
    </cacheField>
    <cacheField name="Name" numFmtId="0">
      <sharedItems containsBlank="1"/>
    </cacheField>
    <cacheField name="Department" numFmtId="0">
      <sharedItems containsBlank="1" count="5">
        <s v="IT"/>
        <s v="HR"/>
        <s v="Marketing"/>
        <s v="Sales"/>
        <m/>
      </sharedItems>
    </cacheField>
    <cacheField name="Gender" numFmtId="0">
      <sharedItems count="3">
        <s v="Female"/>
        <s v="Male"/>
        <s v="AVG = "/>
      </sharedItems>
    </cacheField>
    <cacheField name="Salary ($)" numFmtId="0">
      <sharedItems containsSemiMixedTypes="0" containsString="0" containsNumber="1" containsInteger="1" minValue="45000" maxValue="90000"/>
    </cacheField>
    <cacheField name="Hire Date" numFmtId="0">
      <sharedItems containsNonDate="0" containsDate="1" containsString="0" containsBlank="1" minDate="2017-09-25T00:00:00" maxDate="2023-01-15T00:00:00" count="11">
        <d v="2020-03-15T00:00:00"/>
        <d v="2019-07-12T00:00:00"/>
        <d v="2021-01-20T00:00:00"/>
        <d v="2018-11-30T00:00:00"/>
        <d v="2022-06-10T00:00:00"/>
        <d v="2020-10-05T00:00:00"/>
        <d v="2017-09-25T00:00:00"/>
        <d v="2023-01-14T00:00:00"/>
        <d v="2019-04-18T00:00:00"/>
        <d v="2021-03-08T00:00:00"/>
        <m/>
      </sharedItems>
    </cacheField>
    <cacheField name="Performance Rating" numFmtId="0">
      <sharedItems containsString="0" containsBlank="1" containsNumber="1" containsInteger="1" minValue="2" maxValue="5"/>
    </cacheField>
    <cacheField name="Bonus (%)" numFmtId="0">
      <sharedItems containsString="0" containsBlank="1" containsNumber="1" containsInteger="1" minValue="3" maxValue="15" count="8">
        <n v="10"/>
        <n v="5"/>
        <n v="12"/>
        <n v="15"/>
        <n v="3"/>
        <n v="7"/>
        <n v="4"/>
        <m/>
      </sharedItems>
    </cacheField>
    <cacheField name="employees in each dept" numFmtId="0">
      <sharedItems containsString="0" containsBlank="1" containsNumber="1" containsInteger="1" minValue="2" maxValue="3"/>
    </cacheField>
    <cacheField name="salary classify" numFmtId="0">
      <sharedItems containsBlank="1"/>
    </cacheField>
    <cacheField name="bonus eligibility" numFmtId="0">
      <sharedItems containsBlank="1"/>
    </cacheField>
    <cacheField name="employees performance" numFmtId="0">
      <sharedItems containsBlank="1"/>
    </cacheField>
    <cacheField name="Avg salaries in dept" numFmtId="0">
      <sharedItems containsString="0" containsBlank="1" containsNumber="1" minValue="46500" maxValue="81666.666666666672" count="5">
        <n v="81666.666666666672"/>
        <n v="57500"/>
        <n v="46500"/>
        <n v="67333.333333333328"/>
        <m/>
      </sharedItems>
    </cacheField>
    <cacheField name="annual compensation" numFmtId="0">
      <sharedItems containsString="0" containsBlank="1" containsNumber="1" containsInteger="1" minValue="45003" maxValue="9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E001"/>
    <s v="Alice Johnson"/>
    <x v="0"/>
    <x v="0"/>
    <n v="80000"/>
    <x v="0"/>
    <n v="4"/>
    <x v="0"/>
    <n v="3"/>
    <s v="Above Average"/>
    <s v="ELIGIBLE"/>
    <s v="NEEDS IMPROVEMENT"/>
    <x v="0"/>
    <n v="80010"/>
  </r>
  <r>
    <s v="E002"/>
    <s v="Bob Smith"/>
    <x v="1"/>
    <x v="1"/>
    <n v="55000"/>
    <x v="1"/>
    <n v="3"/>
    <x v="1"/>
    <n v="2"/>
    <s v="Below average"/>
    <s v="NOT ELIGIBLE"/>
    <s v="NEEDS IMPROVEMENT"/>
    <x v="1"/>
    <n v="55005"/>
  </r>
  <r>
    <s v="E003"/>
    <s v="Carol Davis"/>
    <x v="2"/>
    <x v="0"/>
    <n v="65000"/>
    <x v="2"/>
    <n v="5"/>
    <x v="2"/>
    <n v="2"/>
    <s v="Below average"/>
    <s v="ELIGIBLE"/>
    <s v="NEEDS IMPROVEMENT"/>
    <x v="2"/>
    <n v="65012"/>
  </r>
  <r>
    <s v="E004"/>
    <s v="David Wilson"/>
    <x v="0"/>
    <x v="1"/>
    <n v="90000"/>
    <x v="3"/>
    <n v="4"/>
    <x v="3"/>
    <n v="3"/>
    <s v="Above Average"/>
    <s v="ELIGIBLE"/>
    <s v="NEEDS IMPROVEMENT"/>
    <x v="3"/>
    <n v="90015"/>
  </r>
  <r>
    <s v="E005"/>
    <s v="Emma Brown"/>
    <x v="3"/>
    <x v="0"/>
    <n v="45000"/>
    <x v="4"/>
    <n v="2"/>
    <x v="4"/>
    <m/>
    <s v="Below average"/>
    <s v="NOT ELIGIBLE"/>
    <s v="NEEDS IMPROVEMENT"/>
    <x v="4"/>
    <n v="45003"/>
  </r>
  <r>
    <s v="E006"/>
    <s v="Frank Taylor"/>
    <x v="2"/>
    <x v="1"/>
    <n v="70000"/>
    <x v="5"/>
    <n v="5"/>
    <x v="2"/>
    <m/>
    <s v="Above Average"/>
    <s v="ELIGIBLE"/>
    <s v="NEEDS IMPROVEMENT"/>
    <x v="4"/>
    <n v="70012"/>
  </r>
  <r>
    <s v="E007"/>
    <s v="Grace Lee"/>
    <x v="1"/>
    <x v="0"/>
    <n v="60000"/>
    <x v="6"/>
    <n v="3"/>
    <x v="5"/>
    <m/>
    <s v="Below average"/>
    <s v="NOT ELIGIBLE"/>
    <s v="NEEDS IMPROVEMENT"/>
    <x v="4"/>
    <n v="60007"/>
  </r>
  <r>
    <s v="E008"/>
    <s v="Henry Martin"/>
    <x v="3"/>
    <x v="1"/>
    <n v="48000"/>
    <x v="7"/>
    <n v="2"/>
    <x v="6"/>
    <m/>
    <s v="Below average"/>
    <s v="NOT ELIGIBLE"/>
    <s v="NEEDS IMPROVEMENT"/>
    <x v="4"/>
    <n v="48004"/>
  </r>
  <r>
    <s v="E009"/>
    <s v="Irene Clark"/>
    <x v="0"/>
    <x v="0"/>
    <n v="75000"/>
    <x v="8"/>
    <n v="4"/>
    <x v="0"/>
    <m/>
    <s v="Above Average"/>
    <s v="ELIGIBLE"/>
    <s v="NEEDS IMPROVEMENT"/>
    <x v="4"/>
    <n v="75010"/>
  </r>
  <r>
    <s v="E010"/>
    <s v="Jack Young"/>
    <x v="2"/>
    <x v="1"/>
    <n v="67000"/>
    <x v="9"/>
    <n v="5"/>
    <x v="2"/>
    <m/>
    <s v="Above Average"/>
    <s v="ELIGIBLE"/>
    <s v="NEEDS IMPROVEMENT"/>
    <x v="4"/>
    <n v="67012"/>
  </r>
  <r>
    <n v="10"/>
    <m/>
    <x v="4"/>
    <x v="2"/>
    <n v="65500"/>
    <x v="10"/>
    <m/>
    <x v="7"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C9" firstHeaderRow="0" firstDataRow="1" firstDataCol="1" rowPageCount="2" colPageCount="1"/>
  <pivotFields count="14">
    <pivotField showAll="0"/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/>
    <pivotField axis="axisPage" showAll="0">
      <items count="12">
        <item x="6"/>
        <item x="3"/>
        <item x="8"/>
        <item x="1"/>
        <item x="0"/>
        <item x="5"/>
        <item x="2"/>
        <item x="9"/>
        <item x="4"/>
        <item x="7"/>
        <item x="10"/>
        <item t="default"/>
      </items>
    </pivotField>
    <pivotField showAll="0"/>
    <pivotField dataField="1" showAll="0">
      <items count="9">
        <item x="4"/>
        <item x="6"/>
        <item x="1"/>
        <item x="5"/>
        <item x="0"/>
        <item x="2"/>
        <item x="3"/>
        <item x="7"/>
        <item t="default"/>
      </items>
    </pivotField>
    <pivotField showAll="0"/>
    <pivotField showAll="0"/>
    <pivotField showAll="0"/>
    <pivotField showAll="0"/>
    <pivotField showAll="0">
      <items count="6">
        <item x="2"/>
        <item x="1"/>
        <item x="3"/>
        <item x="0"/>
        <item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5" hier="-1"/>
  </pageFields>
  <dataFields count="2">
    <dataField name="Average of Salary ($)" fld="4" subtotal="average" baseField="2" baseItem="0"/>
    <dataField name="Sum of Bonus (%)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defaultRowHeight="14.4" x14ac:dyDescent="0.3"/>
  <cols>
    <col min="1" max="1" width="12.5546875" customWidth="1"/>
    <col min="2" max="2" width="18.6640625" customWidth="1"/>
    <col min="3" max="3" width="16" customWidth="1"/>
    <col min="4" max="5" width="12" bestFit="1" customWidth="1"/>
    <col min="6" max="6" width="7" customWidth="1"/>
    <col min="7" max="7" width="10.77734375" bestFit="1" customWidth="1"/>
  </cols>
  <sheetData>
    <row r="1" spans="1:3" x14ac:dyDescent="0.3">
      <c r="A1" s="16" t="s">
        <v>3</v>
      </c>
      <c r="B1" t="s">
        <v>59</v>
      </c>
    </row>
    <row r="2" spans="1:3" x14ac:dyDescent="0.3">
      <c r="A2" s="16" t="s">
        <v>5</v>
      </c>
      <c r="B2" t="s">
        <v>59</v>
      </c>
    </row>
    <row r="4" spans="1:3" x14ac:dyDescent="0.3">
      <c r="A4" s="16" t="s">
        <v>57</v>
      </c>
      <c r="B4" t="s">
        <v>60</v>
      </c>
      <c r="C4" t="s">
        <v>61</v>
      </c>
    </row>
    <row r="5" spans="1:3" x14ac:dyDescent="0.3">
      <c r="A5" s="17" t="s">
        <v>14</v>
      </c>
      <c r="B5" s="18">
        <v>57500</v>
      </c>
      <c r="C5" s="18">
        <v>12</v>
      </c>
    </row>
    <row r="6" spans="1:3" x14ac:dyDescent="0.3">
      <c r="A6" s="17" t="s">
        <v>10</v>
      </c>
      <c r="B6" s="18">
        <v>81666.666666666672</v>
      </c>
      <c r="C6" s="18">
        <v>35</v>
      </c>
    </row>
    <row r="7" spans="1:3" x14ac:dyDescent="0.3">
      <c r="A7" s="17" t="s">
        <v>18</v>
      </c>
      <c r="B7" s="18">
        <v>67333.333333333328</v>
      </c>
      <c r="C7" s="18">
        <v>36</v>
      </c>
    </row>
    <row r="8" spans="1:3" x14ac:dyDescent="0.3">
      <c r="A8" s="17" t="s">
        <v>23</v>
      </c>
      <c r="B8" s="18">
        <v>46500</v>
      </c>
      <c r="C8" s="18">
        <v>7</v>
      </c>
    </row>
    <row r="9" spans="1:3" x14ac:dyDescent="0.3">
      <c r="A9" s="17" t="s">
        <v>58</v>
      </c>
      <c r="B9" s="18">
        <v>65500</v>
      </c>
      <c r="C9" s="18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Normal="100" workbookViewId="0">
      <selection activeCell="C16" sqref="C16"/>
    </sheetView>
  </sheetViews>
  <sheetFormatPr defaultRowHeight="14.4" x14ac:dyDescent="0.3"/>
  <cols>
    <col min="1" max="1" width="9.77734375" customWidth="1"/>
    <col min="2" max="2" width="14.88671875" customWidth="1"/>
    <col min="3" max="3" width="12.21875" customWidth="1"/>
    <col min="4" max="4" width="10.33203125" customWidth="1"/>
    <col min="6" max="6" width="16" customWidth="1"/>
    <col min="7" max="7" width="12.109375" customWidth="1"/>
    <col min="9" max="9" width="10.44140625" customWidth="1"/>
    <col min="10" max="11" width="14.6640625" customWidth="1"/>
    <col min="12" max="14" width="20" customWidth="1"/>
    <col min="16" max="16" width="11.88671875" customWidth="1"/>
    <col min="17" max="17" width="18.88671875" customWidth="1"/>
    <col min="19" max="19" width="15.44140625" customWidth="1"/>
    <col min="21" max="21" width="20.21875" customWidth="1"/>
  </cols>
  <sheetData>
    <row r="1" spans="1:23" x14ac:dyDescent="0.3">
      <c r="A1" s="9" t="s">
        <v>34</v>
      </c>
      <c r="B1" s="10"/>
      <c r="C1" s="10"/>
      <c r="D1" s="10"/>
      <c r="E1" s="10"/>
      <c r="F1" s="10"/>
      <c r="G1" s="10"/>
      <c r="H1" s="10"/>
      <c r="P1" s="11" t="s">
        <v>45</v>
      </c>
      <c r="Q1" s="12"/>
    </row>
    <row r="2" spans="1:2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7" t="s">
        <v>5</v>
      </c>
      <c r="G2" s="1" t="s">
        <v>6</v>
      </c>
      <c r="H2" s="1" t="s">
        <v>7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5" t="s">
        <v>56</v>
      </c>
      <c r="P2" s="1" t="s">
        <v>0</v>
      </c>
      <c r="Q2" s="1" t="s">
        <v>35</v>
      </c>
    </row>
    <row r="3" spans="1:23" x14ac:dyDescent="0.3">
      <c r="A3" s="2" t="s">
        <v>8</v>
      </c>
      <c r="B3" s="2" t="s">
        <v>9</v>
      </c>
      <c r="C3" s="2" t="s">
        <v>10</v>
      </c>
      <c r="D3" s="2" t="s">
        <v>11</v>
      </c>
      <c r="E3" s="2">
        <v>80000</v>
      </c>
      <c r="F3" s="8">
        <v>43905</v>
      </c>
      <c r="G3" s="2">
        <v>4</v>
      </c>
      <c r="H3" s="2">
        <v>10</v>
      </c>
      <c r="I3" s="4">
        <f>COUNTIF(C3:C12,"IT")</f>
        <v>3</v>
      </c>
      <c r="J3" s="4" t="str">
        <f>IF(E3&gt;AVERAGE(E3:E12),"Above Average","Below average")</f>
        <v>Above Average</v>
      </c>
      <c r="K3" s="4" t="str">
        <f>IF(AND(E3&gt;60000,G3&gt;=4),"ELIGIBLE","NOT ELIGIBLE")</f>
        <v>ELIGIBLE</v>
      </c>
      <c r="L3" s="4" t="str">
        <f>IF(G3&gt;7,"EXCELLENT",IF(G3&gt;5,"GOOD","NEEDS IMPROVEMENT"))</f>
        <v>NEEDS IMPROVEMENT</v>
      </c>
      <c r="M3" s="4">
        <f>AVERAGEIF(C3:C12,"IT",E3:E12)</f>
        <v>81666.666666666672</v>
      </c>
      <c r="N3" s="4">
        <f>SUM(E3+H3)</f>
        <v>80010</v>
      </c>
      <c r="P3" s="2" t="s">
        <v>8</v>
      </c>
      <c r="Q3" s="2" t="s">
        <v>36</v>
      </c>
      <c r="S3" s="13" t="s">
        <v>55</v>
      </c>
      <c r="T3" s="14"/>
      <c r="U3" s="14"/>
      <c r="V3" s="14"/>
      <c r="W3" s="15"/>
    </row>
    <row r="4" spans="1:23" x14ac:dyDescent="0.3">
      <c r="A4" s="2" t="s">
        <v>12</v>
      </c>
      <c r="B4" s="2" t="s">
        <v>13</v>
      </c>
      <c r="C4" s="2" t="s">
        <v>14</v>
      </c>
      <c r="D4" s="2" t="s">
        <v>15</v>
      </c>
      <c r="E4" s="2">
        <v>55000</v>
      </c>
      <c r="F4" s="8">
        <v>43658</v>
      </c>
      <c r="G4" s="2">
        <v>3</v>
      </c>
      <c r="H4" s="2">
        <v>5</v>
      </c>
      <c r="I4" s="4">
        <f>COUNTIF(C3:C12,"HR")</f>
        <v>2</v>
      </c>
      <c r="J4" s="4" t="str">
        <f t="shared" ref="J4:J12" si="0">IF(E4&gt;AVERAGE(E4:E13),"Above Average","Below average")</f>
        <v>Below average</v>
      </c>
      <c r="K4" s="4" t="str">
        <f t="shared" ref="K4:K12" si="1">IF(AND(E4&gt;60000,G4&gt;=4),"ELIGIBLE","NOT ELIGIBLE")</f>
        <v>NOT ELIGIBLE</v>
      </c>
      <c r="L4" s="4" t="str">
        <f t="shared" ref="L4:L12" si="2">IF(G4&gt;7,"EXCELLENT",IF(G4&gt;5,"GOOD","NEEDS IMPROVEMENT"))</f>
        <v>NEEDS IMPROVEMENT</v>
      </c>
      <c r="M4" s="4">
        <f>AVERAGEIF(C3:C12,"HR",E3:E12)</f>
        <v>57500</v>
      </c>
      <c r="N4" s="4">
        <f t="shared" ref="N4:N12" si="3">SUM(E4+H4)</f>
        <v>55005</v>
      </c>
      <c r="P4" s="2" t="s">
        <v>12</v>
      </c>
      <c r="Q4" s="2" t="s">
        <v>37</v>
      </c>
      <c r="S4" s="4"/>
      <c r="T4" s="4"/>
      <c r="U4" s="4"/>
      <c r="V4" s="4"/>
      <c r="W4" s="4"/>
    </row>
    <row r="5" spans="1:23" x14ac:dyDescent="0.3">
      <c r="A5" s="2" t="s">
        <v>16</v>
      </c>
      <c r="B5" s="2" t="s">
        <v>17</v>
      </c>
      <c r="C5" s="2" t="s">
        <v>18</v>
      </c>
      <c r="D5" s="2" t="s">
        <v>11</v>
      </c>
      <c r="E5" s="2">
        <v>65000</v>
      </c>
      <c r="F5" s="8">
        <v>44216</v>
      </c>
      <c r="G5" s="2">
        <v>5</v>
      </c>
      <c r="H5" s="2">
        <v>12</v>
      </c>
      <c r="I5" s="4">
        <f>COUNTIF(C3:C12,"Sales")</f>
        <v>2</v>
      </c>
      <c r="J5" s="4" t="str">
        <f t="shared" si="0"/>
        <v>Below average</v>
      </c>
      <c r="K5" s="4" t="str">
        <f t="shared" si="1"/>
        <v>ELIGIBLE</v>
      </c>
      <c r="L5" s="4" t="str">
        <f t="shared" si="2"/>
        <v>NEEDS IMPROVEMENT</v>
      </c>
      <c r="M5" s="4">
        <f>AVERAGEIF(C3:C12,"Sales",E3:E12)</f>
        <v>46500</v>
      </c>
      <c r="N5" s="4">
        <f t="shared" si="3"/>
        <v>65012</v>
      </c>
      <c r="P5" s="2" t="s">
        <v>16</v>
      </c>
      <c r="Q5" s="2" t="s">
        <v>38</v>
      </c>
      <c r="S5" s="4" t="s">
        <v>0</v>
      </c>
      <c r="T5" s="4"/>
      <c r="U5" s="4" t="s">
        <v>35</v>
      </c>
      <c r="V5" s="4"/>
      <c r="W5" s="4"/>
    </row>
    <row r="6" spans="1:23" ht="28.8" customHeight="1" x14ac:dyDescent="0.3">
      <c r="A6" s="2" t="s">
        <v>19</v>
      </c>
      <c r="B6" s="2" t="s">
        <v>20</v>
      </c>
      <c r="C6" s="2" t="s">
        <v>10</v>
      </c>
      <c r="D6" s="2" t="s">
        <v>15</v>
      </c>
      <c r="E6" s="2">
        <v>90000</v>
      </c>
      <c r="F6" s="8">
        <v>43434</v>
      </c>
      <c r="G6" s="2">
        <v>4</v>
      </c>
      <c r="H6" s="2">
        <v>15</v>
      </c>
      <c r="I6" s="4">
        <f>COUNTIF(C3:C12,"Marketing")</f>
        <v>3</v>
      </c>
      <c r="J6" s="4" t="str">
        <f t="shared" si="0"/>
        <v>Above Average</v>
      </c>
      <c r="K6" s="4" t="str">
        <f t="shared" si="1"/>
        <v>ELIGIBLE</v>
      </c>
      <c r="L6" s="4" t="str">
        <f t="shared" si="2"/>
        <v>NEEDS IMPROVEMENT</v>
      </c>
      <c r="M6" s="4">
        <f>AVERAGEIF(C3:C12,"Marketing",E3:E12)</f>
        <v>67333.333333333328</v>
      </c>
      <c r="N6" s="4">
        <f t="shared" si="3"/>
        <v>90015</v>
      </c>
      <c r="P6" s="2" t="s">
        <v>19</v>
      </c>
      <c r="Q6" s="2" t="s">
        <v>39</v>
      </c>
      <c r="S6" s="4"/>
      <c r="T6" s="4"/>
      <c r="U6" s="4"/>
      <c r="V6" s="4"/>
      <c r="W6" s="4"/>
    </row>
    <row r="7" spans="1:23" ht="28.8" customHeight="1" x14ac:dyDescent="0.3">
      <c r="A7" s="2" t="s">
        <v>21</v>
      </c>
      <c r="B7" s="2" t="s">
        <v>22</v>
      </c>
      <c r="C7" s="2" t="s">
        <v>23</v>
      </c>
      <c r="D7" s="2" t="s">
        <v>11</v>
      </c>
      <c r="E7" s="2">
        <v>45000</v>
      </c>
      <c r="F7" s="8">
        <v>44722</v>
      </c>
      <c r="G7" s="2">
        <v>2</v>
      </c>
      <c r="H7" s="2">
        <v>3</v>
      </c>
      <c r="I7" s="4"/>
      <c r="J7" s="4" t="str">
        <f t="shared" si="0"/>
        <v>Below average</v>
      </c>
      <c r="K7" s="4" t="str">
        <f t="shared" si="1"/>
        <v>NOT ELIGIBLE</v>
      </c>
      <c r="L7" s="4" t="str">
        <f t="shared" si="2"/>
        <v>NEEDS IMPROVEMENT</v>
      </c>
      <c r="M7" s="4"/>
      <c r="N7" s="4">
        <f t="shared" si="3"/>
        <v>45003</v>
      </c>
      <c r="P7" s="2" t="s">
        <v>21</v>
      </c>
      <c r="Q7" s="2" t="s">
        <v>40</v>
      </c>
      <c r="S7" s="4" t="s">
        <v>19</v>
      </c>
      <c r="T7" s="4"/>
      <c r="U7" s="4" t="str">
        <f>VLOOKUP(S7,P2:Q12,2,0)</f>
        <v>IT Manager</v>
      </c>
      <c r="V7" s="4"/>
      <c r="W7" s="4"/>
    </row>
    <row r="8" spans="1:23" ht="28.8" customHeight="1" x14ac:dyDescent="0.3">
      <c r="A8" s="2" t="s">
        <v>24</v>
      </c>
      <c r="B8" s="2" t="s">
        <v>25</v>
      </c>
      <c r="C8" s="2" t="s">
        <v>18</v>
      </c>
      <c r="D8" s="2" t="s">
        <v>15</v>
      </c>
      <c r="E8" s="2">
        <v>70000</v>
      </c>
      <c r="F8" s="8">
        <v>44109</v>
      </c>
      <c r="G8" s="2">
        <v>5</v>
      </c>
      <c r="H8" s="2">
        <v>12</v>
      </c>
      <c r="I8" s="4"/>
      <c r="J8" s="4" t="str">
        <f t="shared" si="0"/>
        <v>Above Average</v>
      </c>
      <c r="K8" s="4" t="str">
        <f t="shared" si="1"/>
        <v>ELIGIBLE</v>
      </c>
      <c r="L8" s="4" t="str">
        <f t="shared" si="2"/>
        <v>NEEDS IMPROVEMENT</v>
      </c>
      <c r="M8" s="4"/>
      <c r="N8" s="4">
        <f t="shared" si="3"/>
        <v>70012</v>
      </c>
      <c r="P8" s="2" t="s">
        <v>24</v>
      </c>
      <c r="Q8" s="2" t="s">
        <v>41</v>
      </c>
      <c r="S8" s="4"/>
      <c r="T8" s="4"/>
      <c r="U8" s="4"/>
      <c r="V8" s="4"/>
      <c r="W8" s="4"/>
    </row>
    <row r="9" spans="1:23" ht="28.8" customHeight="1" x14ac:dyDescent="0.3">
      <c r="A9" s="2" t="s">
        <v>26</v>
      </c>
      <c r="B9" s="2" t="s">
        <v>27</v>
      </c>
      <c r="C9" s="2" t="s">
        <v>14</v>
      </c>
      <c r="D9" s="2" t="s">
        <v>11</v>
      </c>
      <c r="E9" s="2">
        <v>60000</v>
      </c>
      <c r="F9" s="8">
        <v>43003</v>
      </c>
      <c r="G9" s="2">
        <v>3</v>
      </c>
      <c r="H9" s="2">
        <v>7</v>
      </c>
      <c r="I9" s="4"/>
      <c r="J9" s="4" t="str">
        <f t="shared" si="0"/>
        <v>Below average</v>
      </c>
      <c r="K9" s="4" t="str">
        <f t="shared" si="1"/>
        <v>NOT ELIGIBLE</v>
      </c>
      <c r="L9" s="4" t="str">
        <f t="shared" si="2"/>
        <v>NEEDS IMPROVEMENT</v>
      </c>
      <c r="M9" s="4"/>
      <c r="N9" s="4">
        <f t="shared" si="3"/>
        <v>60007</v>
      </c>
      <c r="P9" s="2" t="s">
        <v>26</v>
      </c>
      <c r="Q9" s="2" t="s">
        <v>42</v>
      </c>
    </row>
    <row r="10" spans="1:23" ht="28.8" customHeight="1" x14ac:dyDescent="0.3">
      <c r="A10" s="2" t="s">
        <v>28</v>
      </c>
      <c r="B10" s="2" t="s">
        <v>29</v>
      </c>
      <c r="C10" s="2" t="s">
        <v>23</v>
      </c>
      <c r="D10" s="2" t="s">
        <v>15</v>
      </c>
      <c r="E10" s="2">
        <v>48000</v>
      </c>
      <c r="F10" s="8">
        <v>44940</v>
      </c>
      <c r="G10" s="2">
        <v>2</v>
      </c>
      <c r="H10" s="2">
        <v>4</v>
      </c>
      <c r="I10" s="4"/>
      <c r="J10" s="4" t="str">
        <f t="shared" si="0"/>
        <v>Below average</v>
      </c>
      <c r="K10" s="4" t="str">
        <f t="shared" si="1"/>
        <v>NOT ELIGIBLE</v>
      </c>
      <c r="L10" s="4" t="str">
        <f t="shared" si="2"/>
        <v>NEEDS IMPROVEMENT</v>
      </c>
      <c r="M10" s="4"/>
      <c r="N10" s="4">
        <f t="shared" si="3"/>
        <v>48004</v>
      </c>
      <c r="P10" s="2" t="s">
        <v>28</v>
      </c>
      <c r="Q10" s="2" t="s">
        <v>43</v>
      </c>
    </row>
    <row r="11" spans="1:23" ht="28.8" customHeight="1" x14ac:dyDescent="0.3">
      <c r="A11" s="2" t="s">
        <v>30</v>
      </c>
      <c r="B11" s="2" t="s">
        <v>31</v>
      </c>
      <c r="C11" s="2" t="s">
        <v>10</v>
      </c>
      <c r="D11" s="2" t="s">
        <v>11</v>
      </c>
      <c r="E11" s="2">
        <v>75000</v>
      </c>
      <c r="F11" s="8">
        <v>43573</v>
      </c>
      <c r="G11" s="2">
        <v>4</v>
      </c>
      <c r="H11" s="2">
        <v>10</v>
      </c>
      <c r="I11" s="4"/>
      <c r="J11" s="4" t="str">
        <f t="shared" si="0"/>
        <v>Above Average</v>
      </c>
      <c r="K11" s="4" t="str">
        <f t="shared" si="1"/>
        <v>ELIGIBLE</v>
      </c>
      <c r="L11" s="4" t="str">
        <f t="shared" si="2"/>
        <v>NEEDS IMPROVEMENT</v>
      </c>
      <c r="M11" s="4"/>
      <c r="N11" s="4">
        <f t="shared" si="3"/>
        <v>75010</v>
      </c>
      <c r="P11" s="2" t="s">
        <v>30</v>
      </c>
      <c r="Q11" s="2" t="s">
        <v>44</v>
      </c>
    </row>
    <row r="12" spans="1:23" ht="28.8" customHeight="1" x14ac:dyDescent="0.3">
      <c r="A12" s="2" t="s">
        <v>32</v>
      </c>
      <c r="B12" s="2" t="s">
        <v>33</v>
      </c>
      <c r="C12" s="2" t="s">
        <v>18</v>
      </c>
      <c r="D12" s="2" t="s">
        <v>15</v>
      </c>
      <c r="E12" s="2">
        <v>67000</v>
      </c>
      <c r="F12" s="8">
        <v>44263</v>
      </c>
      <c r="G12" s="2">
        <v>5</v>
      </c>
      <c r="H12" s="2">
        <v>12</v>
      </c>
      <c r="I12" s="4"/>
      <c r="J12" s="4" t="str">
        <f t="shared" si="0"/>
        <v>Above Average</v>
      </c>
      <c r="K12" s="4" t="str">
        <f t="shared" si="1"/>
        <v>ELIGIBLE</v>
      </c>
      <c r="L12" s="4" t="str">
        <f t="shared" si="2"/>
        <v>NEEDS IMPROVEMENT</v>
      </c>
      <c r="M12" s="4"/>
      <c r="N12" s="4">
        <f t="shared" si="3"/>
        <v>67012</v>
      </c>
      <c r="P12" s="2" t="s">
        <v>32</v>
      </c>
      <c r="Q12" s="2" t="s">
        <v>38</v>
      </c>
    </row>
    <row r="13" spans="1:23" x14ac:dyDescent="0.3">
      <c r="A13">
        <f>COUNTA(A3:A12)</f>
        <v>10</v>
      </c>
      <c r="D13" s="5" t="s">
        <v>47</v>
      </c>
      <c r="E13" s="6">
        <f>AVERAGE(E3:E12)</f>
        <v>65500</v>
      </c>
    </row>
    <row r="14" spans="1:23" x14ac:dyDescent="0.3">
      <c r="A14" s="3" t="s">
        <v>46</v>
      </c>
      <c r="D14" s="6" t="s">
        <v>48</v>
      </c>
      <c r="E14" s="6">
        <f>MAX(E3:E12)</f>
        <v>90000</v>
      </c>
    </row>
    <row r="15" spans="1:23" x14ac:dyDescent="0.3">
      <c r="D15" s="6" t="s">
        <v>49</v>
      </c>
      <c r="E15" s="6">
        <f>MIN(E3:E12)</f>
        <v>45000</v>
      </c>
    </row>
    <row r="16" spans="1:23" x14ac:dyDescent="0.3">
      <c r="D16" s="4"/>
      <c r="E16" s="4"/>
    </row>
  </sheetData>
  <mergeCells count="3">
    <mergeCell ref="A1:H1"/>
    <mergeCell ref="P1:Q1"/>
    <mergeCell ref="S3:W3"/>
  </mergeCells>
  <conditionalFormatting sqref="E2:E12">
    <cfRule type="cellIs" dxfId="0" priority="1" operator="greaterThan">
      <formula>75000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2025-02-13T09:21:42Z</dcterms:created>
  <dcterms:modified xsi:type="dcterms:W3CDTF">2025-02-17T17:42:02Z</dcterms:modified>
</cp:coreProperties>
</file>