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0.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1.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vek patel\Desktop\Kratika\hpbackup\Kratika.EXCEL\"/>
    </mc:Choice>
  </mc:AlternateContent>
  <bookViews>
    <workbookView xWindow="0" yWindow="0" windowWidth="20496" windowHeight="7752" firstSheet="40" activeTab="49"/>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 name="Sheet35" sheetId="35" r:id="rId35"/>
    <sheet name="Sheet36" sheetId="36" r:id="rId36"/>
    <sheet name="Sheet37" sheetId="37" r:id="rId37"/>
    <sheet name="Sheet38" sheetId="38" r:id="rId38"/>
    <sheet name="Sheet39" sheetId="39" r:id="rId39"/>
    <sheet name="Sheet40" sheetId="40" r:id="rId40"/>
    <sheet name="Sheet41" sheetId="41" r:id="rId41"/>
    <sheet name="Sheet42" sheetId="42" r:id="rId42"/>
    <sheet name="Sheet43" sheetId="43" r:id="rId43"/>
    <sheet name="Sheet44" sheetId="44" r:id="rId44"/>
    <sheet name="Sheet45" sheetId="45" r:id="rId45"/>
    <sheet name="Sheet46" sheetId="46" r:id="rId46"/>
    <sheet name="Sheet47" sheetId="47" r:id="rId47"/>
    <sheet name="Sheet48" sheetId="48" r:id="rId48"/>
    <sheet name="Sheet49" sheetId="49" r:id="rId49"/>
    <sheet name="Sheet50" sheetId="50" r:id="rId50"/>
    <sheet name="Sheet51" sheetId="51" r:id="rId51"/>
    <sheet name="Sheet52" sheetId="52" r:id="rId52"/>
    <sheet name="Sheet53" sheetId="53" r:id="rId53"/>
    <sheet name="Sheet54" sheetId="54" r:id="rId54"/>
    <sheet name="Sheet55" sheetId="55" r:id="rId55"/>
    <sheet name="Sheet56" sheetId="56" r:id="rId56"/>
    <sheet name="Sheet57" sheetId="57" r:id="rId57"/>
    <sheet name="Sheet58" sheetId="58" r:id="rId58"/>
    <sheet name="Sheet59" sheetId="59" r:id="rId59"/>
    <sheet name="Sheet60" sheetId="60" r:id="rId60"/>
    <sheet name="Sheet61" sheetId="61" r:id="rId61"/>
    <sheet name="Sheet62" sheetId="62" r:id="rId62"/>
  </sheets>
  <externalReferences>
    <externalReference r:id="rId63"/>
  </externalReferences>
  <definedNames>
    <definedName name="_xlnm._FilterDatabase" localSheetId="9" hidden="1">Sheet10!$A$3:$C$3</definedName>
    <definedName name="_xlnm._FilterDatabase" localSheetId="29" hidden="1">Sheet30!$A$12:$H$117</definedName>
    <definedName name="_xlnm._FilterDatabase" localSheetId="30" hidden="1">Sheet31!$A$14:$H$14</definedName>
    <definedName name="_xlnm._FilterDatabase" localSheetId="38" hidden="1">Sheet39!$A$6:$E$687</definedName>
    <definedName name="_xlnm._FilterDatabase" localSheetId="50" hidden="1">Sheet51!$A$3:$C$24</definedName>
    <definedName name="_xlnm._FilterDatabase" localSheetId="61" hidden="1">Sheet62!$A$6:$A$22</definedName>
    <definedName name="_xlnm._FilterDatabase" localSheetId="8" hidden="1">Sheet9!$A$3:$C$3</definedName>
  </definedNames>
  <calcPr calcId="152511"/>
  <pivotCaches>
    <pivotCache cacheId="0" r:id="rId64"/>
    <pivotCache cacheId="1" r:id="rId65"/>
    <pivotCache cacheId="2" r:id="rId66"/>
    <pivotCache cacheId="3" r:id="rId67"/>
    <pivotCache cacheId="4" r:id="rId68"/>
    <pivotCache cacheId="5" r:id="rId69"/>
    <pivotCache cacheId="6" r:id="rId70"/>
    <pivotCache cacheId="7" r:id="rId71"/>
    <pivotCache cacheId="8" r:id="rId72"/>
    <pivotCache cacheId="9" r:id="rId73"/>
    <pivotCache cacheId="10" r:id="rId7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49" l="1"/>
  <c r="B4" i="48"/>
  <c r="E9" i="50" l="1"/>
  <c r="E5" i="50"/>
  <c r="E6" i="50"/>
  <c r="E7" i="50"/>
  <c r="E8" i="50"/>
  <c r="E4" i="50"/>
  <c r="E4" i="62"/>
  <c r="B4" i="62"/>
  <c r="C6" i="61"/>
  <c r="C7" i="61"/>
  <c r="C8" i="61"/>
  <c r="C9" i="61"/>
  <c r="C10" i="61"/>
  <c r="C11" i="61"/>
  <c r="C12" i="61"/>
  <c r="C13" i="61"/>
  <c r="C14" i="61"/>
  <c r="C15" i="61"/>
  <c r="C16" i="61"/>
  <c r="C17" i="61"/>
  <c r="C18" i="61"/>
  <c r="C19" i="61"/>
  <c r="C20" i="61"/>
  <c r="C21" i="61"/>
  <c r="C22" i="61"/>
  <c r="C23" i="61"/>
  <c r="C24" i="61"/>
  <c r="C25" i="61"/>
  <c r="C26" i="61"/>
  <c r="C27" i="61"/>
  <c r="C28" i="61"/>
  <c r="C29" i="61"/>
  <c r="C30" i="61"/>
  <c r="C31" i="61"/>
  <c r="C32" i="61"/>
  <c r="C33" i="61"/>
  <c r="C34" i="61"/>
  <c r="C35" i="61"/>
  <c r="C36" i="61"/>
  <c r="C37" i="61"/>
  <c r="C38" i="61"/>
  <c r="C39" i="61"/>
  <c r="C40" i="61"/>
  <c r="C41" i="61"/>
  <c r="C42" i="61"/>
  <c r="C43" i="61"/>
  <c r="C44" i="61"/>
  <c r="C45" i="61"/>
  <c r="C46" i="61"/>
  <c r="C47" i="61"/>
  <c r="C48" i="61"/>
  <c r="C49" i="61"/>
  <c r="C50" i="61"/>
  <c r="C51" i="61"/>
  <c r="C52" i="61"/>
  <c r="C53" i="61"/>
  <c r="C54" i="61"/>
  <c r="C55" i="61"/>
  <c r="C56" i="61"/>
  <c r="C57" i="61"/>
  <c r="C58" i="61"/>
  <c r="C59" i="61"/>
  <c r="C60" i="61"/>
  <c r="C61" i="61"/>
  <c r="C62" i="61"/>
  <c r="C63" i="61"/>
  <c r="C64" i="61"/>
  <c r="C65" i="61"/>
  <c r="C66" i="61"/>
  <c r="C67" i="61"/>
  <c r="C68" i="61"/>
  <c r="C69" i="61"/>
  <c r="C70" i="61"/>
  <c r="C71" i="61"/>
  <c r="C72" i="61"/>
  <c r="C73" i="61"/>
  <c r="C74" i="61"/>
  <c r="C75" i="61"/>
  <c r="C76" i="61"/>
  <c r="C77" i="61"/>
  <c r="C78" i="61"/>
  <c r="C79" i="61"/>
  <c r="C80" i="61"/>
  <c r="C81" i="61"/>
  <c r="C82" i="61"/>
  <c r="C83" i="61"/>
  <c r="C84" i="61"/>
  <c r="C85" i="61"/>
  <c r="C86" i="61"/>
  <c r="C87" i="61"/>
  <c r="C88" i="61"/>
  <c r="C89" i="61"/>
  <c r="C90" i="61"/>
  <c r="C91" i="61"/>
  <c r="C92" i="61"/>
  <c r="C93" i="61"/>
  <c r="C94" i="61"/>
  <c r="C95" i="61"/>
  <c r="C96" i="61"/>
  <c r="C97" i="61"/>
  <c r="C98" i="61"/>
  <c r="C99" i="61"/>
  <c r="C100" i="61"/>
  <c r="C101" i="61"/>
  <c r="C102" i="61"/>
  <c r="C103" i="61"/>
  <c r="C104" i="61"/>
  <c r="C105" i="61"/>
  <c r="C106" i="61"/>
  <c r="C107" i="61"/>
  <c r="C108" i="61"/>
  <c r="C109" i="61"/>
  <c r="C110" i="61"/>
  <c r="C111" i="61"/>
  <c r="C112" i="61"/>
  <c r="C113" i="61"/>
  <c r="C114" i="61"/>
  <c r="C115" i="61"/>
  <c r="C116" i="61"/>
  <c r="C117" i="61"/>
  <c r="C118" i="61"/>
  <c r="C119" i="61"/>
  <c r="C120" i="61"/>
  <c r="C121" i="61"/>
  <c r="C122" i="61"/>
  <c r="C123" i="61"/>
  <c r="C124" i="61"/>
  <c r="C125" i="61"/>
  <c r="C126" i="61"/>
  <c r="C127" i="61"/>
  <c r="C128" i="61"/>
  <c r="C129" i="61"/>
  <c r="C130" i="61"/>
  <c r="C131" i="61"/>
  <c r="C132" i="61"/>
  <c r="C133" i="61"/>
  <c r="C134" i="61"/>
  <c r="C135" i="61"/>
  <c r="C136" i="61"/>
  <c r="C137" i="61"/>
  <c r="C138" i="61"/>
  <c r="C139" i="61"/>
  <c r="C140" i="61"/>
  <c r="C141" i="61"/>
  <c r="C142" i="61"/>
  <c r="C143" i="61"/>
  <c r="C144" i="61"/>
  <c r="C145" i="61"/>
  <c r="C146" i="61"/>
  <c r="C147" i="61"/>
  <c r="C148" i="61"/>
  <c r="C149" i="61"/>
  <c r="C150" i="61"/>
  <c r="C151" i="61"/>
  <c r="C152" i="61"/>
  <c r="C153" i="61"/>
  <c r="C154" i="61"/>
  <c r="C155" i="61"/>
  <c r="C156" i="61"/>
  <c r="C157" i="61"/>
  <c r="C158" i="61"/>
  <c r="C159" i="61"/>
  <c r="C160" i="61"/>
  <c r="C161" i="61"/>
  <c r="C162" i="61"/>
  <c r="C163" i="61"/>
  <c r="C164" i="61"/>
  <c r="C165" i="61"/>
  <c r="C166" i="61"/>
  <c r="C167" i="61"/>
  <c r="C168" i="61"/>
  <c r="C169" i="61"/>
  <c r="C170" i="61"/>
  <c r="C171" i="61"/>
  <c r="C172" i="61"/>
  <c r="C173" i="61"/>
  <c r="C174" i="61"/>
  <c r="C175" i="61"/>
  <c r="C176" i="61"/>
  <c r="C177" i="61"/>
  <c r="C178" i="61"/>
  <c r="C179" i="61"/>
  <c r="C180" i="61"/>
  <c r="C181" i="61"/>
  <c r="C182" i="61"/>
  <c r="C183" i="61"/>
  <c r="C184" i="61"/>
  <c r="C185" i="61"/>
  <c r="C186" i="61"/>
  <c r="C187" i="61"/>
  <c r="C188" i="61"/>
  <c r="C189" i="61"/>
  <c r="C190" i="61"/>
  <c r="C191" i="61"/>
  <c r="C192" i="61"/>
  <c r="C193" i="61"/>
  <c r="C194" i="61"/>
  <c r="C195" i="61"/>
  <c r="C196" i="61"/>
  <c r="C197" i="61"/>
  <c r="C198" i="61"/>
  <c r="C199" i="61"/>
  <c r="C200" i="61"/>
  <c r="C201" i="61"/>
  <c r="C202" i="61"/>
  <c r="C203" i="61"/>
  <c r="C204" i="61"/>
  <c r="C205" i="61"/>
  <c r="C206" i="61"/>
  <c r="C207" i="61"/>
  <c r="C208" i="61"/>
  <c r="C209" i="61"/>
  <c r="C210" i="61"/>
  <c r="C211" i="61"/>
  <c r="C212" i="61"/>
  <c r="C213" i="61"/>
  <c r="C214" i="61"/>
  <c r="C215" i="61"/>
  <c r="C216" i="61"/>
  <c r="C217" i="61"/>
  <c r="C218" i="61"/>
  <c r="C219" i="61"/>
  <c r="C220" i="61"/>
  <c r="C221" i="61"/>
  <c r="C222" i="61"/>
  <c r="C223" i="61"/>
  <c r="C224" i="61"/>
  <c r="C225" i="61"/>
  <c r="C226" i="61"/>
  <c r="C227" i="61"/>
  <c r="C228" i="61"/>
  <c r="C229" i="61"/>
  <c r="C230" i="61"/>
  <c r="C231" i="61"/>
  <c r="C232" i="61"/>
  <c r="C233" i="61"/>
  <c r="C234" i="61"/>
  <c r="C235" i="61"/>
  <c r="C236" i="61"/>
  <c r="C237" i="61"/>
  <c r="C238" i="61"/>
  <c r="C239" i="61"/>
  <c r="C240" i="61"/>
  <c r="C241" i="61"/>
  <c r="C242" i="61"/>
  <c r="C243" i="61"/>
  <c r="C244" i="61"/>
  <c r="C245" i="61"/>
  <c r="C246" i="61"/>
  <c r="C247" i="61"/>
  <c r="C248" i="61"/>
  <c r="C249" i="61"/>
  <c r="C250" i="61"/>
  <c r="C251" i="61"/>
  <c r="C252" i="61"/>
  <c r="C253" i="61"/>
  <c r="C254" i="61"/>
  <c r="C255" i="61"/>
  <c r="C256" i="61"/>
  <c r="C257" i="61"/>
  <c r="C258" i="61"/>
  <c r="C259" i="61"/>
  <c r="C260" i="61"/>
  <c r="C261" i="61"/>
  <c r="C262" i="61"/>
  <c r="C263" i="61"/>
  <c r="C264" i="61"/>
  <c r="C265" i="61"/>
  <c r="C266" i="61"/>
  <c r="C267" i="61"/>
  <c r="C268" i="61"/>
  <c r="C269" i="61"/>
  <c r="C270" i="61"/>
  <c r="C271" i="61"/>
  <c r="C272" i="61"/>
  <c r="C273" i="61"/>
  <c r="C274" i="61"/>
  <c r="C275" i="61"/>
  <c r="C276" i="61"/>
  <c r="C277" i="61"/>
  <c r="C278" i="61"/>
  <c r="C279" i="61"/>
  <c r="C280" i="61"/>
  <c r="C281" i="61"/>
  <c r="C282" i="61"/>
  <c r="C283" i="61"/>
  <c r="C284" i="61"/>
  <c r="C285" i="61"/>
  <c r="C286" i="61"/>
  <c r="C287" i="61"/>
  <c r="C288" i="61"/>
  <c r="C289" i="61"/>
  <c r="C290" i="61"/>
  <c r="C291" i="61"/>
  <c r="C292" i="61"/>
  <c r="C293" i="61"/>
  <c r="C294" i="61"/>
  <c r="C295" i="61"/>
  <c r="C296" i="61"/>
  <c r="C297" i="61"/>
  <c r="C298" i="61"/>
  <c r="C299" i="61"/>
  <c r="C300" i="61"/>
  <c r="C301" i="61"/>
  <c r="C302" i="61"/>
  <c r="C303" i="61"/>
  <c r="C304" i="61"/>
  <c r="C305" i="61"/>
  <c r="C306" i="61"/>
  <c r="C307" i="61"/>
  <c r="C308" i="61"/>
  <c r="C309" i="61"/>
  <c r="C310" i="61"/>
  <c r="C311" i="61"/>
  <c r="C312" i="61"/>
  <c r="C313" i="61"/>
  <c r="C314" i="61"/>
  <c r="C315" i="61"/>
  <c r="C316" i="61"/>
  <c r="C317" i="61"/>
  <c r="C318" i="61"/>
  <c r="C319" i="61"/>
  <c r="C320" i="61"/>
  <c r="C321" i="61"/>
  <c r="C322" i="61"/>
  <c r="C323" i="61"/>
  <c r="C324" i="61"/>
  <c r="C325" i="61"/>
  <c r="C326" i="61"/>
  <c r="C327" i="61"/>
  <c r="C328" i="61"/>
  <c r="C329" i="61"/>
  <c r="C330" i="61"/>
  <c r="C331" i="61"/>
  <c r="C332" i="61"/>
  <c r="C333" i="61"/>
  <c r="C334" i="61"/>
  <c r="C335" i="61"/>
  <c r="C336" i="61"/>
  <c r="C337" i="61"/>
  <c r="C338" i="61"/>
  <c r="C339" i="61"/>
  <c r="C340" i="61"/>
  <c r="C341" i="61"/>
  <c r="C342" i="61"/>
  <c r="C343" i="61"/>
  <c r="C344" i="61"/>
  <c r="C345" i="61"/>
  <c r="C346" i="61"/>
  <c r="C347" i="61"/>
  <c r="C348" i="61"/>
  <c r="C349" i="61"/>
  <c r="C350" i="61"/>
  <c r="C351" i="61"/>
  <c r="C352" i="61"/>
  <c r="C353" i="61"/>
  <c r="C354" i="61"/>
  <c r="C355" i="61"/>
  <c r="C356" i="61"/>
  <c r="C357" i="61"/>
  <c r="C358" i="61"/>
  <c r="C359" i="61"/>
  <c r="C360" i="61"/>
  <c r="C361" i="61"/>
  <c r="C362" i="61"/>
  <c r="C363" i="61"/>
  <c r="C364" i="61"/>
  <c r="C365" i="61"/>
  <c r="C366" i="61"/>
  <c r="C367" i="61"/>
  <c r="C368" i="61"/>
  <c r="C369" i="61"/>
  <c r="C370" i="61"/>
  <c r="C371" i="61"/>
  <c r="C372" i="61"/>
  <c r="C373" i="61"/>
  <c r="C374" i="61"/>
  <c r="C375" i="61"/>
  <c r="C376" i="61"/>
  <c r="C377" i="61"/>
  <c r="C378" i="61"/>
  <c r="C379" i="61"/>
  <c r="C380" i="61"/>
  <c r="C381" i="61"/>
  <c r="C382" i="61"/>
  <c r="C383" i="61"/>
  <c r="C384" i="61"/>
  <c r="C385" i="61"/>
  <c r="C386" i="61"/>
  <c r="C387" i="61"/>
  <c r="C388" i="61"/>
  <c r="C389" i="61"/>
  <c r="C390" i="61"/>
  <c r="C391" i="61"/>
  <c r="C392" i="61"/>
  <c r="C393" i="61"/>
  <c r="C394" i="61"/>
  <c r="C395" i="61"/>
  <c r="C396" i="61"/>
  <c r="C397" i="61"/>
  <c r="C398" i="61"/>
  <c r="C399" i="61"/>
  <c r="C400" i="61"/>
  <c r="C401" i="61"/>
  <c r="C402" i="61"/>
  <c r="C403" i="61"/>
  <c r="C404" i="61"/>
  <c r="C405" i="61"/>
  <c r="C406" i="61"/>
  <c r="C407" i="61"/>
  <c r="C408" i="61"/>
  <c r="C409" i="61"/>
  <c r="C410" i="61"/>
  <c r="C411" i="61"/>
  <c r="C412" i="61"/>
  <c r="C413" i="61"/>
  <c r="C414" i="61"/>
  <c r="C415" i="61"/>
  <c r="C416" i="61"/>
  <c r="C417" i="61"/>
  <c r="C418" i="61"/>
  <c r="C419" i="61"/>
  <c r="C420" i="61"/>
  <c r="C421" i="61"/>
  <c r="C422" i="61"/>
  <c r="C423" i="61"/>
  <c r="C424" i="61"/>
  <c r="C425" i="61"/>
  <c r="C426" i="61"/>
  <c r="C427" i="61"/>
  <c r="C428" i="61"/>
  <c r="C429" i="61"/>
  <c r="C430" i="61"/>
  <c r="C431" i="61"/>
  <c r="C432" i="61"/>
  <c r="C433" i="61"/>
  <c r="C434" i="61"/>
  <c r="C435" i="61"/>
  <c r="C436" i="61"/>
  <c r="C437" i="61"/>
  <c r="C438" i="61"/>
  <c r="C439" i="61"/>
  <c r="C440" i="61"/>
  <c r="C441" i="61"/>
  <c r="C442" i="61"/>
  <c r="C443" i="61"/>
  <c r="C444" i="61"/>
  <c r="C445" i="61"/>
  <c r="C446" i="61"/>
  <c r="C447" i="61"/>
  <c r="C448" i="61"/>
  <c r="C449" i="61"/>
  <c r="C450" i="61"/>
  <c r="C451" i="61"/>
  <c r="C452" i="61"/>
  <c r="C453" i="61"/>
  <c r="C454" i="61"/>
  <c r="C455" i="61"/>
  <c r="C456" i="61"/>
  <c r="C457" i="61"/>
  <c r="C458" i="61"/>
  <c r="C459" i="61"/>
  <c r="C460" i="61"/>
  <c r="C461" i="61"/>
  <c r="C462" i="61"/>
  <c r="C463" i="61"/>
  <c r="C464" i="61"/>
  <c r="C465" i="61"/>
  <c r="C466" i="61"/>
  <c r="C467" i="61"/>
  <c r="C468" i="61"/>
  <c r="C469" i="61"/>
  <c r="C470" i="61"/>
  <c r="C471" i="61"/>
  <c r="C472" i="61"/>
  <c r="C473" i="61"/>
  <c r="C474" i="61"/>
  <c r="C475" i="61"/>
  <c r="C476" i="61"/>
  <c r="C477" i="61"/>
  <c r="C478" i="61"/>
  <c r="C479" i="61"/>
  <c r="C480" i="61"/>
  <c r="C481" i="61"/>
  <c r="C482" i="61"/>
  <c r="C483" i="61"/>
  <c r="C484" i="61"/>
  <c r="C485" i="61"/>
  <c r="C486" i="61"/>
  <c r="C487" i="61"/>
  <c r="C488" i="61"/>
  <c r="C489" i="61"/>
  <c r="C490" i="61"/>
  <c r="C491" i="61"/>
  <c r="C492" i="61"/>
  <c r="C493" i="61"/>
  <c r="C494" i="61"/>
  <c r="C495" i="61"/>
  <c r="C496" i="61"/>
  <c r="C497" i="61"/>
  <c r="C498" i="61"/>
  <c r="C499" i="61"/>
  <c r="C500" i="61"/>
  <c r="C501" i="61"/>
  <c r="C502" i="61"/>
  <c r="C503" i="61"/>
  <c r="C504" i="61"/>
  <c r="C505" i="61"/>
  <c r="C506" i="61"/>
  <c r="C507" i="61"/>
  <c r="C508" i="61"/>
  <c r="C509" i="61"/>
  <c r="C510" i="61"/>
  <c r="C511" i="61"/>
  <c r="C512" i="61"/>
  <c r="C513" i="61"/>
  <c r="C514" i="61"/>
  <c r="C515" i="61"/>
  <c r="C516" i="61"/>
  <c r="C517" i="61"/>
  <c r="C518" i="61"/>
  <c r="C519" i="61"/>
  <c r="C520" i="61"/>
  <c r="C521" i="61"/>
  <c r="C522" i="61"/>
  <c r="C523" i="61"/>
  <c r="C524" i="61"/>
  <c r="C525" i="61"/>
  <c r="C526" i="61"/>
  <c r="C527" i="61"/>
  <c r="C528" i="61"/>
  <c r="C529" i="61"/>
  <c r="C530" i="61"/>
  <c r="C531" i="61"/>
  <c r="C532" i="61"/>
  <c r="C533" i="61"/>
  <c r="C534" i="61"/>
  <c r="C535" i="61"/>
  <c r="C536" i="61"/>
  <c r="C537" i="61"/>
  <c r="C538" i="61"/>
  <c r="C539" i="61"/>
  <c r="C540" i="61"/>
  <c r="C541" i="61"/>
  <c r="C542" i="61"/>
  <c r="C543" i="61"/>
  <c r="C544" i="61"/>
  <c r="C545" i="61"/>
  <c r="C546" i="61"/>
  <c r="C547" i="61"/>
  <c r="C548" i="61"/>
  <c r="C549" i="61"/>
  <c r="C550" i="61"/>
  <c r="C551" i="61"/>
  <c r="C552" i="61"/>
  <c r="C553" i="61"/>
  <c r="C554" i="61"/>
  <c r="C555" i="61"/>
  <c r="C556" i="61"/>
  <c r="C557" i="61"/>
  <c r="C558" i="61"/>
  <c r="C559" i="61"/>
  <c r="C560" i="61"/>
  <c r="C561" i="61"/>
  <c r="C562" i="61"/>
  <c r="C563" i="61"/>
  <c r="C564" i="61"/>
  <c r="C565" i="61"/>
  <c r="C566" i="61"/>
  <c r="C567" i="61"/>
  <c r="C568" i="61"/>
  <c r="C569" i="61"/>
  <c r="C570" i="61"/>
  <c r="C571" i="61"/>
  <c r="C572" i="61"/>
  <c r="C573" i="61"/>
  <c r="C574" i="61"/>
  <c r="C575" i="61"/>
  <c r="C576" i="61"/>
  <c r="C577" i="61"/>
  <c r="C578" i="61"/>
  <c r="C579" i="61"/>
  <c r="C580" i="61"/>
  <c r="C581" i="61"/>
  <c r="C582" i="61"/>
  <c r="C583" i="61"/>
  <c r="C584" i="61"/>
  <c r="C585" i="61"/>
  <c r="C586" i="61"/>
  <c r="C587" i="61"/>
  <c r="C588" i="61"/>
  <c r="C589" i="61"/>
  <c r="C590" i="61"/>
  <c r="C591" i="61"/>
  <c r="C592" i="61"/>
  <c r="C593" i="61"/>
  <c r="C594" i="61"/>
  <c r="C595" i="61"/>
  <c r="C596" i="61"/>
  <c r="C597" i="61"/>
  <c r="C598" i="61"/>
  <c r="C599" i="61"/>
  <c r="C600" i="61"/>
  <c r="C601" i="61"/>
  <c r="C602" i="61"/>
  <c r="C603" i="61"/>
  <c r="C604" i="61"/>
  <c r="C605" i="61"/>
  <c r="C606" i="61"/>
  <c r="C607" i="61"/>
  <c r="C608" i="61"/>
  <c r="C609" i="61"/>
  <c r="C610" i="61"/>
  <c r="C611" i="61"/>
  <c r="C612" i="61"/>
  <c r="C613" i="61"/>
  <c r="C614" i="61"/>
  <c r="C615" i="61"/>
  <c r="C616" i="61"/>
  <c r="C617" i="61"/>
  <c r="C618" i="61"/>
  <c r="C619" i="61"/>
  <c r="C620" i="61"/>
  <c r="C621" i="61"/>
  <c r="C622" i="61"/>
  <c r="C623" i="61"/>
  <c r="C624" i="61"/>
  <c r="C625" i="61"/>
  <c r="C626" i="61"/>
  <c r="C627" i="61"/>
  <c r="C628" i="61"/>
  <c r="C629" i="61"/>
  <c r="C630" i="61"/>
  <c r="C631" i="61"/>
  <c r="C632" i="61"/>
  <c r="C633" i="61"/>
  <c r="C634" i="61"/>
  <c r="C635" i="61"/>
  <c r="C636" i="61"/>
  <c r="C637" i="61"/>
  <c r="C638" i="61"/>
  <c r="C639" i="61"/>
  <c r="C640" i="61"/>
  <c r="C641" i="61"/>
  <c r="C642" i="61"/>
  <c r="C643" i="61"/>
  <c r="C644" i="61"/>
  <c r="C645" i="61"/>
  <c r="C646" i="61"/>
  <c r="C647" i="61"/>
  <c r="C648" i="61"/>
  <c r="C649" i="61"/>
  <c r="C650" i="61"/>
  <c r="C651" i="61"/>
  <c r="C652" i="61"/>
  <c r="C653" i="61"/>
  <c r="C654" i="61"/>
  <c r="C655" i="61"/>
  <c r="C656" i="61"/>
  <c r="C657" i="61"/>
  <c r="C658" i="61"/>
  <c r="C659" i="61"/>
  <c r="C660" i="61"/>
  <c r="C661" i="61"/>
  <c r="C662" i="61"/>
  <c r="C663" i="61"/>
  <c r="C664" i="61"/>
  <c r="C665" i="61"/>
  <c r="C666" i="61"/>
  <c r="C667" i="61"/>
  <c r="C668" i="61"/>
  <c r="C669" i="61"/>
  <c r="C670" i="61"/>
  <c r="C671" i="61"/>
  <c r="C672" i="61"/>
  <c r="C673" i="61"/>
  <c r="C674" i="61"/>
  <c r="C675" i="61"/>
  <c r="C676" i="61"/>
  <c r="C677" i="61"/>
  <c r="C678" i="61"/>
  <c r="C679" i="61"/>
  <c r="C680" i="61"/>
  <c r="C681" i="61"/>
  <c r="C682" i="61"/>
  <c r="C683" i="61"/>
  <c r="C684" i="61"/>
  <c r="C685" i="61"/>
  <c r="C686" i="61"/>
  <c r="C687" i="61"/>
  <c r="C688" i="61"/>
  <c r="C689" i="61"/>
  <c r="C690" i="61"/>
  <c r="C691" i="61"/>
  <c r="C692" i="61"/>
  <c r="C693" i="61"/>
  <c r="C694" i="61"/>
  <c r="C695" i="61"/>
  <c r="C696" i="61"/>
  <c r="C697" i="61"/>
  <c r="C698" i="61"/>
  <c r="C699" i="61"/>
  <c r="C700" i="61"/>
  <c r="C701" i="61"/>
  <c r="C702" i="61"/>
  <c r="C703" i="61"/>
  <c r="C704" i="61"/>
  <c r="C705" i="61"/>
  <c r="C706" i="61"/>
  <c r="C707" i="61"/>
  <c r="C708" i="61"/>
  <c r="C709" i="61"/>
  <c r="C710" i="61"/>
  <c r="C711" i="61"/>
  <c r="C712" i="61"/>
  <c r="C713" i="61"/>
  <c r="C714" i="61"/>
  <c r="C715" i="61"/>
  <c r="C716" i="61"/>
  <c r="C717" i="61"/>
  <c r="C718" i="61"/>
  <c r="C719" i="61"/>
  <c r="C720" i="61"/>
  <c r="C721" i="61"/>
  <c r="C722" i="61"/>
  <c r="C723" i="61"/>
  <c r="C724" i="61"/>
  <c r="C725" i="61"/>
  <c r="C726" i="61"/>
  <c r="C727" i="61"/>
  <c r="C728" i="61"/>
  <c r="C729" i="61"/>
  <c r="C730" i="61"/>
  <c r="C731" i="61"/>
  <c r="C732" i="61"/>
  <c r="C733" i="61"/>
  <c r="C734" i="61"/>
  <c r="C735" i="61"/>
  <c r="C736" i="61"/>
  <c r="C737" i="61"/>
  <c r="C738" i="61"/>
  <c r="C739" i="61"/>
  <c r="C740" i="61"/>
  <c r="C741" i="61"/>
  <c r="C742" i="61"/>
  <c r="C743" i="61"/>
  <c r="C744" i="61"/>
  <c r="C745" i="61"/>
  <c r="C746" i="61"/>
  <c r="C747" i="61"/>
  <c r="C748" i="61"/>
  <c r="C749" i="61"/>
  <c r="C750" i="61"/>
  <c r="C751" i="61"/>
  <c r="C752" i="61"/>
  <c r="C753" i="61"/>
  <c r="C754" i="61"/>
  <c r="C755" i="61"/>
  <c r="C756" i="61"/>
  <c r="C757" i="61"/>
  <c r="C758" i="61"/>
  <c r="C759" i="61"/>
  <c r="C760" i="61"/>
  <c r="C761" i="61"/>
  <c r="C762" i="61"/>
  <c r="C763" i="61"/>
  <c r="C764" i="61"/>
  <c r="C765" i="61"/>
  <c r="C766" i="61"/>
  <c r="C767" i="61"/>
  <c r="C768" i="61"/>
  <c r="C769" i="61"/>
  <c r="C770" i="61"/>
  <c r="C771" i="61"/>
  <c r="C772" i="61"/>
  <c r="C773" i="61"/>
  <c r="C774" i="61"/>
  <c r="C775" i="61"/>
  <c r="C776" i="61"/>
  <c r="C777" i="61"/>
  <c r="C778" i="61"/>
  <c r="C779" i="61"/>
  <c r="C780" i="61"/>
  <c r="C781" i="61"/>
  <c r="C782" i="61"/>
  <c r="C783" i="61"/>
  <c r="C784" i="61"/>
  <c r="C785" i="61"/>
  <c r="C786" i="61"/>
  <c r="C787" i="61"/>
  <c r="C788" i="61"/>
  <c r="C789" i="61"/>
  <c r="C790" i="61"/>
  <c r="C791" i="61"/>
  <c r="C792" i="61"/>
  <c r="C793" i="61"/>
  <c r="C794" i="61"/>
  <c r="C5" i="61"/>
  <c r="B6" i="61"/>
  <c r="B7" i="61"/>
  <c r="B8" i="61"/>
  <c r="B9" i="61"/>
  <c r="B10" i="61"/>
  <c r="B11" i="61"/>
  <c r="B12" i="61"/>
  <c r="B13" i="61"/>
  <c r="B14" i="61"/>
  <c r="B15" i="61"/>
  <c r="B16" i="61"/>
  <c r="B17" i="61"/>
  <c r="B18" i="61"/>
  <c r="B19" i="61"/>
  <c r="B20" i="61"/>
  <c r="B21" i="61"/>
  <c r="B22" i="61"/>
  <c r="B23" i="61"/>
  <c r="B24" i="61"/>
  <c r="B25" i="61"/>
  <c r="B26" i="61"/>
  <c r="B27" i="61"/>
  <c r="B28" i="61"/>
  <c r="B29" i="61"/>
  <c r="B30" i="61"/>
  <c r="B31" i="61"/>
  <c r="B32" i="61"/>
  <c r="B33" i="61"/>
  <c r="B34" i="61"/>
  <c r="B35" i="61"/>
  <c r="B36" i="61"/>
  <c r="B37" i="61"/>
  <c r="B38" i="61"/>
  <c r="B39" i="61"/>
  <c r="B40" i="61"/>
  <c r="B41" i="61"/>
  <c r="B42" i="61"/>
  <c r="B43" i="61"/>
  <c r="B44" i="61"/>
  <c r="B45" i="61"/>
  <c r="B46" i="61"/>
  <c r="B47" i="61"/>
  <c r="B48" i="61"/>
  <c r="B49" i="61"/>
  <c r="B50" i="61"/>
  <c r="B51" i="61"/>
  <c r="B52" i="61"/>
  <c r="B53" i="61"/>
  <c r="B54" i="61"/>
  <c r="B55" i="61"/>
  <c r="B56" i="61"/>
  <c r="B57" i="61"/>
  <c r="B58" i="61"/>
  <c r="B59" i="61"/>
  <c r="B60" i="61"/>
  <c r="B61" i="61"/>
  <c r="B62" i="61"/>
  <c r="B63" i="61"/>
  <c r="B64" i="61"/>
  <c r="B65" i="61"/>
  <c r="B66" i="61"/>
  <c r="B67" i="61"/>
  <c r="B68" i="61"/>
  <c r="B69" i="61"/>
  <c r="B70" i="61"/>
  <c r="B71" i="61"/>
  <c r="B72" i="61"/>
  <c r="B73" i="61"/>
  <c r="B74" i="61"/>
  <c r="B75" i="61"/>
  <c r="B76" i="61"/>
  <c r="B77" i="61"/>
  <c r="B78" i="61"/>
  <c r="B79" i="61"/>
  <c r="B80" i="61"/>
  <c r="B81" i="61"/>
  <c r="B82" i="61"/>
  <c r="B83" i="61"/>
  <c r="B84" i="61"/>
  <c r="B85" i="61"/>
  <c r="B86" i="61"/>
  <c r="B87" i="61"/>
  <c r="B88" i="61"/>
  <c r="B89" i="61"/>
  <c r="B90" i="61"/>
  <c r="B91" i="61"/>
  <c r="B92" i="61"/>
  <c r="B93" i="61"/>
  <c r="B94" i="61"/>
  <c r="B95" i="61"/>
  <c r="B96" i="61"/>
  <c r="B97" i="61"/>
  <c r="B98" i="61"/>
  <c r="B99" i="61"/>
  <c r="B100" i="61"/>
  <c r="B101" i="61"/>
  <c r="B102" i="61"/>
  <c r="B103" i="61"/>
  <c r="B104" i="61"/>
  <c r="B105" i="61"/>
  <c r="B106" i="61"/>
  <c r="B107" i="61"/>
  <c r="B108" i="61"/>
  <c r="B109" i="61"/>
  <c r="B110" i="61"/>
  <c r="B111" i="61"/>
  <c r="B112" i="61"/>
  <c r="B113" i="61"/>
  <c r="B114" i="61"/>
  <c r="B115" i="61"/>
  <c r="B116" i="61"/>
  <c r="B117" i="61"/>
  <c r="B118" i="61"/>
  <c r="B119" i="61"/>
  <c r="B120" i="61"/>
  <c r="B121" i="61"/>
  <c r="B122" i="61"/>
  <c r="B123" i="61"/>
  <c r="B124" i="61"/>
  <c r="B125" i="61"/>
  <c r="B126" i="61"/>
  <c r="B127" i="61"/>
  <c r="B128" i="61"/>
  <c r="B129" i="61"/>
  <c r="B130" i="61"/>
  <c r="B131" i="61"/>
  <c r="B132" i="61"/>
  <c r="B133" i="61"/>
  <c r="B134" i="61"/>
  <c r="B135" i="61"/>
  <c r="B136" i="61"/>
  <c r="B137" i="61"/>
  <c r="B138" i="61"/>
  <c r="B139" i="61"/>
  <c r="B140" i="61"/>
  <c r="B141" i="61"/>
  <c r="B142" i="61"/>
  <c r="B143" i="61"/>
  <c r="B144" i="61"/>
  <c r="B145" i="61"/>
  <c r="B146" i="61"/>
  <c r="B147" i="61"/>
  <c r="B148" i="61"/>
  <c r="B149" i="61"/>
  <c r="B150" i="61"/>
  <c r="B151" i="61"/>
  <c r="B152" i="61"/>
  <c r="B153" i="61"/>
  <c r="B154" i="61"/>
  <c r="B155" i="61"/>
  <c r="B156" i="61"/>
  <c r="B157" i="61"/>
  <c r="B158" i="61"/>
  <c r="B159" i="61"/>
  <c r="B160" i="61"/>
  <c r="B161" i="61"/>
  <c r="B162" i="61"/>
  <c r="B163" i="61"/>
  <c r="B164" i="61"/>
  <c r="B165" i="61"/>
  <c r="B166" i="61"/>
  <c r="B167" i="61"/>
  <c r="B168" i="61"/>
  <c r="B169" i="61"/>
  <c r="B170" i="61"/>
  <c r="B171" i="61"/>
  <c r="B172" i="61"/>
  <c r="B173" i="61"/>
  <c r="B174" i="61"/>
  <c r="B175" i="61"/>
  <c r="B176" i="61"/>
  <c r="B177" i="61"/>
  <c r="B178" i="61"/>
  <c r="B179" i="61"/>
  <c r="B180" i="61"/>
  <c r="B181" i="61"/>
  <c r="B182" i="61"/>
  <c r="B183" i="61"/>
  <c r="B184" i="61"/>
  <c r="B185" i="61"/>
  <c r="B186" i="61"/>
  <c r="B187" i="61"/>
  <c r="B188" i="61"/>
  <c r="B189" i="61"/>
  <c r="B190" i="61"/>
  <c r="B191" i="61"/>
  <c r="B192" i="61"/>
  <c r="B193" i="61"/>
  <c r="B194" i="61"/>
  <c r="B195" i="61"/>
  <c r="B196" i="61"/>
  <c r="B197" i="61"/>
  <c r="B198" i="61"/>
  <c r="B199" i="61"/>
  <c r="B200" i="61"/>
  <c r="B201" i="61"/>
  <c r="B202" i="61"/>
  <c r="B203" i="61"/>
  <c r="B204" i="61"/>
  <c r="B205" i="61"/>
  <c r="B206" i="61"/>
  <c r="B207" i="61"/>
  <c r="B208" i="61"/>
  <c r="B209" i="61"/>
  <c r="B210" i="61"/>
  <c r="B211" i="61"/>
  <c r="B212" i="61"/>
  <c r="B213" i="61"/>
  <c r="B214" i="61"/>
  <c r="B215" i="61"/>
  <c r="B216" i="61"/>
  <c r="B217" i="61"/>
  <c r="B218" i="61"/>
  <c r="B219" i="61"/>
  <c r="B220" i="61"/>
  <c r="B221" i="61"/>
  <c r="B222" i="61"/>
  <c r="B223" i="61"/>
  <c r="B224" i="61"/>
  <c r="B225" i="61"/>
  <c r="B226" i="61"/>
  <c r="B227" i="61"/>
  <c r="B228" i="61"/>
  <c r="B229" i="61"/>
  <c r="B230" i="61"/>
  <c r="B231" i="61"/>
  <c r="B232" i="61"/>
  <c r="B233" i="61"/>
  <c r="B234" i="61"/>
  <c r="B235" i="61"/>
  <c r="B236" i="61"/>
  <c r="B237" i="61"/>
  <c r="B238" i="61"/>
  <c r="B239" i="61"/>
  <c r="B240" i="61"/>
  <c r="B241" i="61"/>
  <c r="B242" i="61"/>
  <c r="B243" i="61"/>
  <c r="B244" i="61"/>
  <c r="B245" i="61"/>
  <c r="B246" i="61"/>
  <c r="B247" i="61"/>
  <c r="B248" i="61"/>
  <c r="B249" i="61"/>
  <c r="B250" i="61"/>
  <c r="B251" i="61"/>
  <c r="B252" i="61"/>
  <c r="B253" i="61"/>
  <c r="B254" i="61"/>
  <c r="B255" i="61"/>
  <c r="B256" i="61"/>
  <c r="B257" i="61"/>
  <c r="B258" i="61"/>
  <c r="B259" i="61"/>
  <c r="B260" i="61"/>
  <c r="B261" i="61"/>
  <c r="B262" i="61"/>
  <c r="B263" i="61"/>
  <c r="B264" i="61"/>
  <c r="B265" i="61"/>
  <c r="B266" i="61"/>
  <c r="B267" i="61"/>
  <c r="B268" i="61"/>
  <c r="B269" i="61"/>
  <c r="B270" i="61"/>
  <c r="B271" i="61"/>
  <c r="B272" i="61"/>
  <c r="B273" i="61"/>
  <c r="B274" i="61"/>
  <c r="B275" i="61"/>
  <c r="B276" i="61"/>
  <c r="B277" i="61"/>
  <c r="B278" i="61"/>
  <c r="B279" i="61"/>
  <c r="B280" i="61"/>
  <c r="B281" i="61"/>
  <c r="B282" i="61"/>
  <c r="B283" i="61"/>
  <c r="B284" i="61"/>
  <c r="B285" i="61"/>
  <c r="B286" i="61"/>
  <c r="B287" i="61"/>
  <c r="B288" i="61"/>
  <c r="B289" i="61"/>
  <c r="B290" i="61"/>
  <c r="B291" i="61"/>
  <c r="B292" i="61"/>
  <c r="B293" i="61"/>
  <c r="B294" i="61"/>
  <c r="B295" i="61"/>
  <c r="B296" i="61"/>
  <c r="B297" i="61"/>
  <c r="B298" i="61"/>
  <c r="B299" i="61"/>
  <c r="B300" i="61"/>
  <c r="B301" i="61"/>
  <c r="B302" i="61"/>
  <c r="B303" i="61"/>
  <c r="B304" i="61"/>
  <c r="B305" i="61"/>
  <c r="B306" i="61"/>
  <c r="B307" i="61"/>
  <c r="B308" i="61"/>
  <c r="B309" i="61"/>
  <c r="B310" i="61"/>
  <c r="B311" i="61"/>
  <c r="B312" i="61"/>
  <c r="B313" i="61"/>
  <c r="B314" i="61"/>
  <c r="B315" i="61"/>
  <c r="B316" i="61"/>
  <c r="B317" i="61"/>
  <c r="B318" i="61"/>
  <c r="B319" i="61"/>
  <c r="B320" i="61"/>
  <c r="B321" i="61"/>
  <c r="B322" i="61"/>
  <c r="B323" i="61"/>
  <c r="B324" i="61"/>
  <c r="B325" i="61"/>
  <c r="B326" i="61"/>
  <c r="B327" i="61"/>
  <c r="B328" i="61"/>
  <c r="B329" i="61"/>
  <c r="B330" i="61"/>
  <c r="B331" i="61"/>
  <c r="B332" i="61"/>
  <c r="B333" i="61"/>
  <c r="B334" i="61"/>
  <c r="B335" i="61"/>
  <c r="B336" i="61"/>
  <c r="B337" i="61"/>
  <c r="B338" i="61"/>
  <c r="B339" i="61"/>
  <c r="B340" i="61"/>
  <c r="B341" i="61"/>
  <c r="B342" i="61"/>
  <c r="B343" i="61"/>
  <c r="B344" i="61"/>
  <c r="B345" i="61"/>
  <c r="B346" i="61"/>
  <c r="B347" i="61"/>
  <c r="B348" i="61"/>
  <c r="B349" i="61"/>
  <c r="B350" i="61"/>
  <c r="B351" i="61"/>
  <c r="B352" i="61"/>
  <c r="B353" i="61"/>
  <c r="B354" i="61"/>
  <c r="B355" i="61"/>
  <c r="B356" i="61"/>
  <c r="B357" i="61"/>
  <c r="B358" i="61"/>
  <c r="B359" i="61"/>
  <c r="B360" i="61"/>
  <c r="B361" i="61"/>
  <c r="B362" i="61"/>
  <c r="B363" i="61"/>
  <c r="B364" i="61"/>
  <c r="B365" i="61"/>
  <c r="B366" i="61"/>
  <c r="B367" i="61"/>
  <c r="B368" i="61"/>
  <c r="B369" i="61"/>
  <c r="B370" i="61"/>
  <c r="B371" i="61"/>
  <c r="B372" i="61"/>
  <c r="B373" i="61"/>
  <c r="B374" i="61"/>
  <c r="B375" i="61"/>
  <c r="B376" i="61"/>
  <c r="B377" i="61"/>
  <c r="B378" i="61"/>
  <c r="B379" i="61"/>
  <c r="B380" i="61"/>
  <c r="B381" i="61"/>
  <c r="B382" i="61"/>
  <c r="B383" i="61"/>
  <c r="B384" i="61"/>
  <c r="B385" i="61"/>
  <c r="B386" i="61"/>
  <c r="B387" i="61"/>
  <c r="B388" i="61"/>
  <c r="B389" i="61"/>
  <c r="B390" i="61"/>
  <c r="B391" i="61"/>
  <c r="B392" i="61"/>
  <c r="B393" i="61"/>
  <c r="B394" i="61"/>
  <c r="B395" i="61"/>
  <c r="B396" i="61"/>
  <c r="B397" i="61"/>
  <c r="B398" i="61"/>
  <c r="B399" i="61"/>
  <c r="B400" i="61"/>
  <c r="B401" i="61"/>
  <c r="B402" i="61"/>
  <c r="B403" i="61"/>
  <c r="B404" i="61"/>
  <c r="B405" i="61"/>
  <c r="B406" i="61"/>
  <c r="B407" i="61"/>
  <c r="B408" i="61"/>
  <c r="B409" i="61"/>
  <c r="B410" i="61"/>
  <c r="B411" i="61"/>
  <c r="B412" i="61"/>
  <c r="B413" i="61"/>
  <c r="B414" i="61"/>
  <c r="B415" i="61"/>
  <c r="B416" i="61"/>
  <c r="B417" i="61"/>
  <c r="B418" i="61"/>
  <c r="B419" i="61"/>
  <c r="B420" i="61"/>
  <c r="B421" i="61"/>
  <c r="B422" i="61"/>
  <c r="B423" i="61"/>
  <c r="B424" i="61"/>
  <c r="B425" i="61"/>
  <c r="B426" i="61"/>
  <c r="B427" i="61"/>
  <c r="B428" i="61"/>
  <c r="B429" i="61"/>
  <c r="B430" i="61"/>
  <c r="B431" i="61"/>
  <c r="B432" i="61"/>
  <c r="B433" i="61"/>
  <c r="B434" i="61"/>
  <c r="B435" i="61"/>
  <c r="B436" i="61"/>
  <c r="B437" i="61"/>
  <c r="B438" i="61"/>
  <c r="B439" i="61"/>
  <c r="B440" i="61"/>
  <c r="B441" i="61"/>
  <c r="B442" i="61"/>
  <c r="B443" i="61"/>
  <c r="B444" i="61"/>
  <c r="B445" i="61"/>
  <c r="B446" i="61"/>
  <c r="B447" i="61"/>
  <c r="B448" i="61"/>
  <c r="B449" i="61"/>
  <c r="B450" i="61"/>
  <c r="B451" i="61"/>
  <c r="B452" i="61"/>
  <c r="B453" i="61"/>
  <c r="B454" i="61"/>
  <c r="B455" i="61"/>
  <c r="B456" i="61"/>
  <c r="B457" i="61"/>
  <c r="B458" i="61"/>
  <c r="B459" i="61"/>
  <c r="B460" i="61"/>
  <c r="B461" i="61"/>
  <c r="B462" i="61"/>
  <c r="B463" i="61"/>
  <c r="B464" i="61"/>
  <c r="B465" i="61"/>
  <c r="B466" i="61"/>
  <c r="B467" i="61"/>
  <c r="B468" i="61"/>
  <c r="B469" i="61"/>
  <c r="B470" i="61"/>
  <c r="B471" i="61"/>
  <c r="B472" i="61"/>
  <c r="B473" i="61"/>
  <c r="B474" i="61"/>
  <c r="B475" i="61"/>
  <c r="B476" i="61"/>
  <c r="B477" i="61"/>
  <c r="B478" i="61"/>
  <c r="B479" i="61"/>
  <c r="B480" i="61"/>
  <c r="B481" i="61"/>
  <c r="B482" i="61"/>
  <c r="B483" i="61"/>
  <c r="B484" i="61"/>
  <c r="B485" i="61"/>
  <c r="B486" i="61"/>
  <c r="B487" i="61"/>
  <c r="B488" i="61"/>
  <c r="B489" i="61"/>
  <c r="B490" i="61"/>
  <c r="B491" i="61"/>
  <c r="B492" i="61"/>
  <c r="B493" i="61"/>
  <c r="B494" i="61"/>
  <c r="B495" i="61"/>
  <c r="B496" i="61"/>
  <c r="B497" i="61"/>
  <c r="B498" i="61"/>
  <c r="B499" i="61"/>
  <c r="B500" i="61"/>
  <c r="B501" i="61"/>
  <c r="B502" i="61"/>
  <c r="B503" i="61"/>
  <c r="B504" i="61"/>
  <c r="B505" i="61"/>
  <c r="B506" i="61"/>
  <c r="B507" i="61"/>
  <c r="B508" i="61"/>
  <c r="B509" i="61"/>
  <c r="B510" i="61"/>
  <c r="B511" i="61"/>
  <c r="B512" i="61"/>
  <c r="B513" i="61"/>
  <c r="B514" i="61"/>
  <c r="B515" i="61"/>
  <c r="B516" i="61"/>
  <c r="B517" i="61"/>
  <c r="B518" i="61"/>
  <c r="B519" i="61"/>
  <c r="B520" i="61"/>
  <c r="B521" i="61"/>
  <c r="B522" i="61"/>
  <c r="B523" i="61"/>
  <c r="B524" i="61"/>
  <c r="B525" i="61"/>
  <c r="B526" i="61"/>
  <c r="B527" i="61"/>
  <c r="B528" i="61"/>
  <c r="B529" i="61"/>
  <c r="B530" i="61"/>
  <c r="B531" i="61"/>
  <c r="B532" i="61"/>
  <c r="B533" i="61"/>
  <c r="B534" i="61"/>
  <c r="B535" i="61"/>
  <c r="B536" i="61"/>
  <c r="B537" i="61"/>
  <c r="B538" i="61"/>
  <c r="B539" i="61"/>
  <c r="B540" i="61"/>
  <c r="B541" i="61"/>
  <c r="B542" i="61"/>
  <c r="B543" i="61"/>
  <c r="B544" i="61"/>
  <c r="B545" i="61"/>
  <c r="B546" i="61"/>
  <c r="B547" i="61"/>
  <c r="B548" i="61"/>
  <c r="B549" i="61"/>
  <c r="B550" i="61"/>
  <c r="B551" i="61"/>
  <c r="B552" i="61"/>
  <c r="B553" i="61"/>
  <c r="B554" i="61"/>
  <c r="B555" i="61"/>
  <c r="B556" i="61"/>
  <c r="B557" i="61"/>
  <c r="B558" i="61"/>
  <c r="B559" i="61"/>
  <c r="B560" i="61"/>
  <c r="B561" i="61"/>
  <c r="B562" i="61"/>
  <c r="B563" i="61"/>
  <c r="B564" i="61"/>
  <c r="B565" i="61"/>
  <c r="B566" i="61"/>
  <c r="B567" i="61"/>
  <c r="B568" i="61"/>
  <c r="B569" i="61"/>
  <c r="B570" i="61"/>
  <c r="B571" i="61"/>
  <c r="B572" i="61"/>
  <c r="B573" i="61"/>
  <c r="B574" i="61"/>
  <c r="B575" i="61"/>
  <c r="B576" i="61"/>
  <c r="B577" i="61"/>
  <c r="B578" i="61"/>
  <c r="B579" i="61"/>
  <c r="B580" i="61"/>
  <c r="B581" i="61"/>
  <c r="B582" i="61"/>
  <c r="B583" i="61"/>
  <c r="B584" i="61"/>
  <c r="B585" i="61"/>
  <c r="B586" i="61"/>
  <c r="B587" i="61"/>
  <c r="B588" i="61"/>
  <c r="B589" i="61"/>
  <c r="B590" i="61"/>
  <c r="B591" i="61"/>
  <c r="B592" i="61"/>
  <c r="B593" i="61"/>
  <c r="B594" i="61"/>
  <c r="B595" i="61"/>
  <c r="B596" i="61"/>
  <c r="B597" i="61"/>
  <c r="B598" i="61"/>
  <c r="B599" i="61"/>
  <c r="B600" i="61"/>
  <c r="B601" i="61"/>
  <c r="B602" i="61"/>
  <c r="B603" i="61"/>
  <c r="B604" i="61"/>
  <c r="B605" i="61"/>
  <c r="B606" i="61"/>
  <c r="B607" i="61"/>
  <c r="B608" i="61"/>
  <c r="B609" i="61"/>
  <c r="B610" i="61"/>
  <c r="B611" i="61"/>
  <c r="B612" i="61"/>
  <c r="B613" i="61"/>
  <c r="B614" i="61"/>
  <c r="B615" i="61"/>
  <c r="B616" i="61"/>
  <c r="B617" i="61"/>
  <c r="B618" i="61"/>
  <c r="B619" i="61"/>
  <c r="B620" i="61"/>
  <c r="B621" i="61"/>
  <c r="B622" i="61"/>
  <c r="B623" i="61"/>
  <c r="B624" i="61"/>
  <c r="B625" i="61"/>
  <c r="B626" i="61"/>
  <c r="B627" i="61"/>
  <c r="B628" i="61"/>
  <c r="B629" i="61"/>
  <c r="B630" i="61"/>
  <c r="B631" i="61"/>
  <c r="B632" i="61"/>
  <c r="B633" i="61"/>
  <c r="B634" i="61"/>
  <c r="B635" i="61"/>
  <c r="B636" i="61"/>
  <c r="B637" i="61"/>
  <c r="B638" i="61"/>
  <c r="B639" i="61"/>
  <c r="B640" i="61"/>
  <c r="B641" i="61"/>
  <c r="B642" i="61"/>
  <c r="B643" i="61"/>
  <c r="B644" i="61"/>
  <c r="B645" i="61"/>
  <c r="B646" i="61"/>
  <c r="B647" i="61"/>
  <c r="B648" i="61"/>
  <c r="B649" i="61"/>
  <c r="B650" i="61"/>
  <c r="B651" i="61"/>
  <c r="B652" i="61"/>
  <c r="B653" i="61"/>
  <c r="B654" i="61"/>
  <c r="B655" i="61"/>
  <c r="B656" i="61"/>
  <c r="B657" i="61"/>
  <c r="B658" i="61"/>
  <c r="B659" i="61"/>
  <c r="B660" i="61"/>
  <c r="B661" i="61"/>
  <c r="B662" i="61"/>
  <c r="B663" i="61"/>
  <c r="B664" i="61"/>
  <c r="B665" i="61"/>
  <c r="B666" i="61"/>
  <c r="B667" i="61"/>
  <c r="B668" i="61"/>
  <c r="B669" i="61"/>
  <c r="B670" i="61"/>
  <c r="B671" i="61"/>
  <c r="B672" i="61"/>
  <c r="B673" i="61"/>
  <c r="B674" i="61"/>
  <c r="B675" i="61"/>
  <c r="B676" i="61"/>
  <c r="B677" i="61"/>
  <c r="B678" i="61"/>
  <c r="B679" i="61"/>
  <c r="B680" i="61"/>
  <c r="B681" i="61"/>
  <c r="B682" i="61"/>
  <c r="B683" i="61"/>
  <c r="B684" i="61"/>
  <c r="B685" i="61"/>
  <c r="B686" i="61"/>
  <c r="B687" i="61"/>
  <c r="B688" i="61"/>
  <c r="B689" i="61"/>
  <c r="B690" i="61"/>
  <c r="B691" i="61"/>
  <c r="B692" i="61"/>
  <c r="B693" i="61"/>
  <c r="B694" i="61"/>
  <c r="B695" i="61"/>
  <c r="B696" i="61"/>
  <c r="B697" i="61"/>
  <c r="B698" i="61"/>
  <c r="B699" i="61"/>
  <c r="B700" i="61"/>
  <c r="B701" i="61"/>
  <c r="B702" i="61"/>
  <c r="B703" i="61"/>
  <c r="B704" i="61"/>
  <c r="B705" i="61"/>
  <c r="B706" i="61"/>
  <c r="B707" i="61"/>
  <c r="B708" i="61"/>
  <c r="B709" i="61"/>
  <c r="B710" i="61"/>
  <c r="B711" i="61"/>
  <c r="B712" i="61"/>
  <c r="B713" i="61"/>
  <c r="B714" i="61"/>
  <c r="B715" i="61"/>
  <c r="B716" i="61"/>
  <c r="B717" i="61"/>
  <c r="B718" i="61"/>
  <c r="B719" i="61"/>
  <c r="B720" i="61"/>
  <c r="B721" i="61"/>
  <c r="B722" i="61"/>
  <c r="B723" i="61"/>
  <c r="B724" i="61"/>
  <c r="B725" i="61"/>
  <c r="B726" i="61"/>
  <c r="B727" i="61"/>
  <c r="B728" i="61"/>
  <c r="B729" i="61"/>
  <c r="B730" i="61"/>
  <c r="B731" i="61"/>
  <c r="B732" i="61"/>
  <c r="B733" i="61"/>
  <c r="B734" i="61"/>
  <c r="B735" i="61"/>
  <c r="B736" i="61"/>
  <c r="B737" i="61"/>
  <c r="B738" i="61"/>
  <c r="B739" i="61"/>
  <c r="B740" i="61"/>
  <c r="B741" i="61"/>
  <c r="B742" i="61"/>
  <c r="B743" i="61"/>
  <c r="B744" i="61"/>
  <c r="B745" i="61"/>
  <c r="B746" i="61"/>
  <c r="B747" i="61"/>
  <c r="B748" i="61"/>
  <c r="B749" i="61"/>
  <c r="B750" i="61"/>
  <c r="B751" i="61"/>
  <c r="B752" i="61"/>
  <c r="B753" i="61"/>
  <c r="B754" i="61"/>
  <c r="B755" i="61"/>
  <c r="B756" i="61"/>
  <c r="B757" i="61"/>
  <c r="B758" i="61"/>
  <c r="B759" i="61"/>
  <c r="B760" i="61"/>
  <c r="B761" i="61"/>
  <c r="B762" i="61"/>
  <c r="B763" i="61"/>
  <c r="B764" i="61"/>
  <c r="B765" i="61"/>
  <c r="B766" i="61"/>
  <c r="B767" i="61"/>
  <c r="B768" i="61"/>
  <c r="B769" i="61"/>
  <c r="B770" i="61"/>
  <c r="B771" i="61"/>
  <c r="B772" i="61"/>
  <c r="B773" i="61"/>
  <c r="B774" i="61"/>
  <c r="B775" i="61"/>
  <c r="B776" i="61"/>
  <c r="B777" i="61"/>
  <c r="B778" i="61"/>
  <c r="B779" i="61"/>
  <c r="B780" i="61"/>
  <c r="B781" i="61"/>
  <c r="B782" i="61"/>
  <c r="B783" i="61"/>
  <c r="B784" i="61"/>
  <c r="B785" i="61"/>
  <c r="B786" i="61"/>
  <c r="B787" i="61"/>
  <c r="B788" i="61"/>
  <c r="B789" i="61"/>
  <c r="B790" i="61"/>
  <c r="B791" i="61"/>
  <c r="B792" i="61"/>
  <c r="B793" i="61"/>
  <c r="B794" i="61"/>
  <c r="B5" i="61"/>
  <c r="D5" i="60"/>
  <c r="D6" i="60"/>
  <c r="D7" i="60"/>
  <c r="D8" i="60"/>
  <c r="D9" i="60"/>
  <c r="D10" i="60"/>
  <c r="D11" i="60"/>
  <c r="D12" i="60"/>
  <c r="D13" i="60"/>
  <c r="D14" i="60"/>
  <c r="D15" i="60"/>
  <c r="D16" i="60"/>
  <c r="D17" i="60"/>
  <c r="D18" i="60"/>
  <c r="D19" i="60"/>
  <c r="D20" i="60"/>
  <c r="D21" i="60"/>
  <c r="D22" i="60"/>
  <c r="D23" i="60"/>
  <c r="D24" i="60"/>
  <c r="D25" i="60"/>
  <c r="D26" i="60"/>
  <c r="D27" i="60"/>
  <c r="D28" i="60"/>
  <c r="D29" i="60"/>
  <c r="D30" i="60"/>
  <c r="D31" i="60"/>
  <c r="D32" i="60"/>
  <c r="D33" i="60"/>
  <c r="D34" i="60"/>
  <c r="D35" i="60"/>
  <c r="D36" i="60"/>
  <c r="D37" i="60"/>
  <c r="D38" i="60"/>
  <c r="D39" i="60"/>
  <c r="D40" i="60"/>
  <c r="D41" i="60"/>
  <c r="D42" i="60"/>
  <c r="D43" i="60"/>
  <c r="D44" i="60"/>
  <c r="D45" i="60"/>
  <c r="D46" i="60"/>
  <c r="D47" i="60"/>
  <c r="D48" i="60"/>
  <c r="D49" i="60"/>
  <c r="D50" i="60"/>
  <c r="D51" i="60"/>
  <c r="D52" i="60"/>
  <c r="D53" i="60"/>
  <c r="D54" i="60"/>
  <c r="D55" i="60"/>
  <c r="D56" i="60"/>
  <c r="D57" i="60"/>
  <c r="D58" i="60"/>
  <c r="D59" i="60"/>
  <c r="D60" i="60"/>
  <c r="D61" i="60"/>
  <c r="D62" i="60"/>
  <c r="D63" i="60"/>
  <c r="D64" i="60"/>
  <c r="D65" i="60"/>
  <c r="D66" i="60"/>
  <c r="D67" i="60"/>
  <c r="D68" i="60"/>
  <c r="D69" i="60"/>
  <c r="D70" i="60"/>
  <c r="D71" i="60"/>
  <c r="D72" i="60"/>
  <c r="D73" i="60"/>
  <c r="D74" i="60"/>
  <c r="D75" i="60"/>
  <c r="D76" i="60"/>
  <c r="D77" i="60"/>
  <c r="D78" i="60"/>
  <c r="D79" i="60"/>
  <c r="D80" i="60"/>
  <c r="D81" i="60"/>
  <c r="D82" i="60"/>
  <c r="D83" i="60"/>
  <c r="D84" i="60"/>
  <c r="D85" i="60"/>
  <c r="D86" i="60"/>
  <c r="D87" i="60"/>
  <c r="D88" i="60"/>
  <c r="D89" i="60"/>
  <c r="D90" i="60"/>
  <c r="D91" i="60"/>
  <c r="D92" i="60"/>
  <c r="D93" i="60"/>
  <c r="D94" i="60"/>
  <c r="D95" i="60"/>
  <c r="D96" i="60"/>
  <c r="D97" i="60"/>
  <c r="D98" i="60"/>
  <c r="D99" i="60"/>
  <c r="D100" i="60"/>
  <c r="D101" i="60"/>
  <c r="D102" i="60"/>
  <c r="D103" i="60"/>
  <c r="D104" i="60"/>
  <c r="D105" i="60"/>
  <c r="D106" i="60"/>
  <c r="D107" i="60"/>
  <c r="D108" i="60"/>
  <c r="D109" i="60"/>
  <c r="D110" i="60"/>
  <c r="D111" i="60"/>
  <c r="D112" i="60"/>
  <c r="D113" i="60"/>
  <c r="D114" i="60"/>
  <c r="D115" i="60"/>
  <c r="D116" i="60"/>
  <c r="D117" i="60"/>
  <c r="D118" i="60"/>
  <c r="D119" i="60"/>
  <c r="D120" i="60"/>
  <c r="D121" i="60"/>
  <c r="D122" i="60"/>
  <c r="D123" i="60"/>
  <c r="D124" i="60"/>
  <c r="D125" i="60"/>
  <c r="D126" i="60"/>
  <c r="D127" i="60"/>
  <c r="D128" i="60"/>
  <c r="D129" i="60"/>
  <c r="D130" i="60"/>
  <c r="D131" i="60"/>
  <c r="D132" i="60"/>
  <c r="D133" i="60"/>
  <c r="D134" i="60"/>
  <c r="D135" i="60"/>
  <c r="D136" i="60"/>
  <c r="D137" i="60"/>
  <c r="D138" i="60"/>
  <c r="D139" i="60"/>
  <c r="D140" i="60"/>
  <c r="D141" i="60"/>
  <c r="D142" i="60"/>
  <c r="D143" i="60"/>
  <c r="D144" i="60"/>
  <c r="D145" i="60"/>
  <c r="D146" i="60"/>
  <c r="D147" i="60"/>
  <c r="D148" i="60"/>
  <c r="D149" i="60"/>
  <c r="D150" i="60"/>
  <c r="D151" i="60"/>
  <c r="D152" i="60"/>
  <c r="D153" i="60"/>
  <c r="D154" i="60"/>
  <c r="D155" i="60"/>
  <c r="D156" i="60"/>
  <c r="D157" i="60"/>
  <c r="D158" i="60"/>
  <c r="D159" i="60"/>
  <c r="D160" i="60"/>
  <c r="D161" i="60"/>
  <c r="D162" i="60"/>
  <c r="D163" i="60"/>
  <c r="D164" i="60"/>
  <c r="D165" i="60"/>
  <c r="D166" i="60"/>
  <c r="D167" i="60"/>
  <c r="D168" i="60"/>
  <c r="D169" i="60"/>
  <c r="D170" i="60"/>
  <c r="D171" i="60"/>
  <c r="D172" i="60"/>
  <c r="D173" i="60"/>
  <c r="D174" i="60"/>
  <c r="D175" i="60"/>
  <c r="D176" i="60"/>
  <c r="D177" i="60"/>
  <c r="D178" i="60"/>
  <c r="D179" i="60"/>
  <c r="D180" i="60"/>
  <c r="D181" i="60"/>
  <c r="D182" i="60"/>
  <c r="D183" i="60"/>
  <c r="D184" i="60"/>
  <c r="D185" i="60"/>
  <c r="D186" i="60"/>
  <c r="D187" i="60"/>
  <c r="D188" i="60"/>
  <c r="D189" i="60"/>
  <c r="D190" i="60"/>
  <c r="D191" i="60"/>
  <c r="D192" i="60"/>
  <c r="D193" i="60"/>
  <c r="D194" i="60"/>
  <c r="D195" i="60"/>
  <c r="D196" i="60"/>
  <c r="D197" i="60"/>
  <c r="D198" i="60"/>
  <c r="D199" i="60"/>
  <c r="D200" i="60"/>
  <c r="D201" i="60"/>
  <c r="D202" i="60"/>
  <c r="D203" i="60"/>
  <c r="D204" i="60"/>
  <c r="D205" i="60"/>
  <c r="D206" i="60"/>
  <c r="D207" i="60"/>
  <c r="D208" i="60"/>
  <c r="D4" i="60"/>
  <c r="H5" i="59"/>
  <c r="H6" i="59"/>
  <c r="H7" i="59"/>
  <c r="H8" i="59"/>
  <c r="H9" i="59"/>
  <c r="H10" i="59"/>
  <c r="H11" i="59"/>
  <c r="H12" i="59"/>
  <c r="H13" i="59"/>
  <c r="H14" i="59"/>
  <c r="H15" i="59"/>
  <c r="H16" i="59"/>
  <c r="H17" i="59"/>
  <c r="H18" i="59"/>
  <c r="H19" i="59"/>
  <c r="H20" i="59"/>
  <c r="H21" i="59"/>
  <c r="H22" i="59"/>
  <c r="H23" i="59"/>
  <c r="H24" i="59"/>
  <c r="H25" i="59"/>
  <c r="H26" i="59"/>
  <c r="H27" i="59"/>
  <c r="H28" i="59"/>
  <c r="H29" i="59"/>
  <c r="H30" i="59"/>
  <c r="H31" i="59"/>
  <c r="H32" i="59"/>
  <c r="H33" i="59"/>
  <c r="H34" i="59"/>
  <c r="H35" i="59"/>
  <c r="H36" i="59"/>
  <c r="H37" i="59"/>
  <c r="H38" i="59"/>
  <c r="H39" i="59"/>
  <c r="H40" i="59"/>
  <c r="H41" i="59"/>
  <c r="H42" i="59"/>
  <c r="H43" i="59"/>
  <c r="H44" i="59"/>
  <c r="H45" i="59"/>
  <c r="H46" i="59"/>
  <c r="H47" i="59"/>
  <c r="H48" i="59"/>
  <c r="H49" i="59"/>
  <c r="H50" i="59"/>
  <c r="H51" i="59"/>
  <c r="H52" i="59"/>
  <c r="H53" i="59"/>
  <c r="H54" i="59"/>
  <c r="H55" i="59"/>
  <c r="H56" i="59"/>
  <c r="H57" i="59"/>
  <c r="H58" i="59"/>
  <c r="H59" i="59"/>
  <c r="H60" i="59"/>
  <c r="H61" i="59"/>
  <c r="H62" i="59"/>
  <c r="H63" i="59"/>
  <c r="H64" i="59"/>
  <c r="H65" i="59"/>
  <c r="H66" i="59"/>
  <c r="H67" i="59"/>
  <c r="H68" i="59"/>
  <c r="H69" i="59"/>
  <c r="H70" i="59"/>
  <c r="H71" i="59"/>
  <c r="H72" i="59"/>
  <c r="H73" i="59"/>
  <c r="H74" i="59"/>
  <c r="H75" i="59"/>
  <c r="H76" i="59"/>
  <c r="H77" i="59"/>
  <c r="H78" i="59"/>
  <c r="H79" i="59"/>
  <c r="H80" i="59"/>
  <c r="H81" i="59"/>
  <c r="H82" i="59"/>
  <c r="H83" i="59"/>
  <c r="H84" i="59"/>
  <c r="H85" i="59"/>
  <c r="H86" i="59"/>
  <c r="H87" i="59"/>
  <c r="H88" i="59"/>
  <c r="H89" i="59"/>
  <c r="H90" i="59"/>
  <c r="H91" i="59"/>
  <c r="H92" i="59"/>
  <c r="H93" i="59"/>
  <c r="H94" i="59"/>
  <c r="H95" i="59"/>
  <c r="H96" i="59"/>
  <c r="H97" i="59"/>
  <c r="H98" i="59"/>
  <c r="H99" i="59"/>
  <c r="H100" i="59"/>
  <c r="H101" i="59"/>
  <c r="H102" i="59"/>
  <c r="H103" i="59"/>
  <c r="H104" i="59"/>
  <c r="H105" i="59"/>
  <c r="H106" i="59"/>
  <c r="H107" i="59"/>
  <c r="H108" i="59"/>
  <c r="H109" i="59"/>
  <c r="H110" i="59"/>
  <c r="H111" i="59"/>
  <c r="H112" i="59"/>
  <c r="H113" i="59"/>
  <c r="H114" i="59"/>
  <c r="H115" i="59"/>
  <c r="H116" i="59"/>
  <c r="H117" i="59"/>
  <c r="H118" i="59"/>
  <c r="H119" i="59"/>
  <c r="H120" i="59"/>
  <c r="H121" i="59"/>
  <c r="H122" i="59"/>
  <c r="H123" i="59"/>
  <c r="H124" i="59"/>
  <c r="H125" i="59"/>
  <c r="H126" i="59"/>
  <c r="H127" i="59"/>
  <c r="H128" i="59"/>
  <c r="H129" i="59"/>
  <c r="H130" i="59"/>
  <c r="H131" i="59"/>
  <c r="H132" i="59"/>
  <c r="H133" i="59"/>
  <c r="H134" i="59"/>
  <c r="H135" i="59"/>
  <c r="H136" i="59"/>
  <c r="H137" i="59"/>
  <c r="H138" i="59"/>
  <c r="H139" i="59"/>
  <c r="H140" i="59"/>
  <c r="H141" i="59"/>
  <c r="H142" i="59"/>
  <c r="H143" i="59"/>
  <c r="H144" i="59"/>
  <c r="H145" i="59"/>
  <c r="H146" i="59"/>
  <c r="H147" i="59"/>
  <c r="H148" i="59"/>
  <c r="H149" i="59"/>
  <c r="H150" i="59"/>
  <c r="H151" i="59"/>
  <c r="H152" i="59"/>
  <c r="H153" i="59"/>
  <c r="H154" i="59"/>
  <c r="H155" i="59"/>
  <c r="H156" i="59"/>
  <c r="H157" i="59"/>
  <c r="H158" i="59"/>
  <c r="H159" i="59"/>
  <c r="H160" i="59"/>
  <c r="H161" i="59"/>
  <c r="H162" i="59"/>
  <c r="H163" i="59"/>
  <c r="H164" i="59"/>
  <c r="H165" i="59"/>
  <c r="H166" i="59"/>
  <c r="H167" i="59"/>
  <c r="H168" i="59"/>
  <c r="H169" i="59"/>
  <c r="H170" i="59"/>
  <c r="H171" i="59"/>
  <c r="H172" i="59"/>
  <c r="H173" i="59"/>
  <c r="H174" i="59"/>
  <c r="H175" i="59"/>
  <c r="H176" i="59"/>
  <c r="H177" i="59"/>
  <c r="H178" i="59"/>
  <c r="H179" i="59"/>
  <c r="H180" i="59"/>
  <c r="H181" i="59"/>
  <c r="H182" i="59"/>
  <c r="H183" i="59"/>
  <c r="H184" i="59"/>
  <c r="H185" i="59"/>
  <c r="H186" i="59"/>
  <c r="H187" i="59"/>
  <c r="H188" i="59"/>
  <c r="H189" i="59"/>
  <c r="H190" i="59"/>
  <c r="H191" i="59"/>
  <c r="H192" i="59"/>
  <c r="H193" i="59"/>
  <c r="H194" i="59"/>
  <c r="H195" i="59"/>
  <c r="H196" i="59"/>
  <c r="H197" i="59"/>
  <c r="H198" i="59"/>
  <c r="H199" i="59"/>
  <c r="H200" i="59"/>
  <c r="H201" i="59"/>
  <c r="H202" i="59"/>
  <c r="H203" i="59"/>
  <c r="H204" i="59"/>
  <c r="H205" i="59"/>
  <c r="H206" i="59"/>
  <c r="H207" i="59"/>
  <c r="H208" i="59"/>
  <c r="H209" i="59"/>
  <c r="H210" i="59"/>
  <c r="H211" i="59"/>
  <c r="H212" i="59"/>
  <c r="H213" i="59"/>
  <c r="H214" i="59"/>
  <c r="H215" i="59"/>
  <c r="H216" i="59"/>
  <c r="H217" i="59"/>
  <c r="H218" i="59"/>
  <c r="H219" i="59"/>
  <c r="H220" i="59"/>
  <c r="H221" i="59"/>
  <c r="H222" i="59"/>
  <c r="H223" i="59"/>
  <c r="H224" i="59"/>
  <c r="H225" i="59"/>
  <c r="H226" i="59"/>
  <c r="H227" i="59"/>
  <c r="H228" i="59"/>
  <c r="H229" i="59"/>
  <c r="H230" i="59"/>
  <c r="H231" i="59"/>
  <c r="H232" i="59"/>
  <c r="H233" i="59"/>
  <c r="H234" i="59"/>
  <c r="H235" i="59"/>
  <c r="H236" i="59"/>
  <c r="H237" i="59"/>
  <c r="H238" i="59"/>
  <c r="H239" i="59"/>
  <c r="H240" i="59"/>
  <c r="H241" i="59"/>
  <c r="H242" i="59"/>
  <c r="H243" i="59"/>
  <c r="H244" i="59"/>
  <c r="H245" i="59"/>
  <c r="H246" i="59"/>
  <c r="H247" i="59"/>
  <c r="H248" i="59"/>
  <c r="H249" i="59"/>
  <c r="H250" i="59"/>
  <c r="H251" i="59"/>
  <c r="H252" i="59"/>
  <c r="H253" i="59"/>
  <c r="H254" i="59"/>
  <c r="H255" i="59"/>
  <c r="H256" i="59"/>
  <c r="H257" i="59"/>
  <c r="H258" i="59"/>
  <c r="H259" i="59"/>
  <c r="H260" i="59"/>
  <c r="H261" i="59"/>
  <c r="H262" i="59"/>
  <c r="H263" i="59"/>
  <c r="H264" i="59"/>
  <c r="H265" i="59"/>
  <c r="H266" i="59"/>
  <c r="H267" i="59"/>
  <c r="H268" i="59"/>
  <c r="H269" i="59"/>
  <c r="H270" i="59"/>
  <c r="H271" i="59"/>
  <c r="H272" i="59"/>
  <c r="H273" i="59"/>
  <c r="H274" i="59"/>
  <c r="H275" i="59"/>
  <c r="H276" i="59"/>
  <c r="H277" i="59"/>
  <c r="H278" i="59"/>
  <c r="H279" i="59"/>
  <c r="H280" i="59"/>
  <c r="H281" i="59"/>
  <c r="H282" i="59"/>
  <c r="H283" i="59"/>
  <c r="H284" i="59"/>
  <c r="H285" i="59"/>
  <c r="H286" i="59"/>
  <c r="H287" i="59"/>
  <c r="H288" i="59"/>
  <c r="H289" i="59"/>
  <c r="H290" i="59"/>
  <c r="H291" i="59"/>
  <c r="H292" i="59"/>
  <c r="H293" i="59"/>
  <c r="H294" i="59"/>
  <c r="H295" i="59"/>
  <c r="H296" i="59"/>
  <c r="H297" i="59"/>
  <c r="H298" i="59"/>
  <c r="H299" i="59"/>
  <c r="H300" i="59"/>
  <c r="H301" i="59"/>
  <c r="H302" i="59"/>
  <c r="H303" i="59"/>
  <c r="H304" i="59"/>
  <c r="H305" i="59"/>
  <c r="H306" i="59"/>
  <c r="H307" i="59"/>
  <c r="H308" i="59"/>
  <c r="H309" i="59"/>
  <c r="H310" i="59"/>
  <c r="H311" i="59"/>
  <c r="H312" i="59"/>
  <c r="H313" i="59"/>
  <c r="H314" i="59"/>
  <c r="H315" i="59"/>
  <c r="H316" i="59"/>
  <c r="H317" i="59"/>
  <c r="H318" i="59"/>
  <c r="H319" i="59"/>
  <c r="H320" i="59"/>
  <c r="H321" i="59"/>
  <c r="H322" i="59"/>
  <c r="H323" i="59"/>
  <c r="H324" i="59"/>
  <c r="H325" i="59"/>
  <c r="H326" i="59"/>
  <c r="H327" i="59"/>
  <c r="H328" i="59"/>
  <c r="H329" i="59"/>
  <c r="H330" i="59"/>
  <c r="H331" i="59"/>
  <c r="H332" i="59"/>
  <c r="H333" i="59"/>
  <c r="H334" i="59"/>
  <c r="H335" i="59"/>
  <c r="H336" i="59"/>
  <c r="H337" i="59"/>
  <c r="H338" i="59"/>
  <c r="H339" i="59"/>
  <c r="H340" i="59"/>
  <c r="H341" i="59"/>
  <c r="H342" i="59"/>
  <c r="H343" i="59"/>
  <c r="H344" i="59"/>
  <c r="H345" i="59"/>
  <c r="H346" i="59"/>
  <c r="H347" i="59"/>
  <c r="H348" i="59"/>
  <c r="H349" i="59"/>
  <c r="H350" i="59"/>
  <c r="H351" i="59"/>
  <c r="H352" i="59"/>
  <c r="H353" i="59"/>
  <c r="H354" i="59"/>
  <c r="H355" i="59"/>
  <c r="H356" i="59"/>
  <c r="H357" i="59"/>
  <c r="H358" i="59"/>
  <c r="H359" i="59"/>
  <c r="H360" i="59"/>
  <c r="H361" i="59"/>
  <c r="H362" i="59"/>
  <c r="H363" i="59"/>
  <c r="H364" i="59"/>
  <c r="H365" i="59"/>
  <c r="H366" i="59"/>
  <c r="H367" i="59"/>
  <c r="H368" i="59"/>
  <c r="H369" i="59"/>
  <c r="H370" i="59"/>
  <c r="H371" i="59"/>
  <c r="H372" i="59"/>
  <c r="H373" i="59"/>
  <c r="H374" i="59"/>
  <c r="H375" i="59"/>
  <c r="H376" i="59"/>
  <c r="H377" i="59"/>
  <c r="H378" i="59"/>
  <c r="H379" i="59"/>
  <c r="H380" i="59"/>
  <c r="H381" i="59"/>
  <c r="H382" i="59"/>
  <c r="H383" i="59"/>
  <c r="H384" i="59"/>
  <c r="H385" i="59"/>
  <c r="H386" i="59"/>
  <c r="H387" i="59"/>
  <c r="H388" i="59"/>
  <c r="H389" i="59"/>
  <c r="H390" i="59"/>
  <c r="H391" i="59"/>
  <c r="H392" i="59"/>
  <c r="H393" i="59"/>
  <c r="H394" i="59"/>
  <c r="H395" i="59"/>
  <c r="H396" i="59"/>
  <c r="H397" i="59"/>
  <c r="H398" i="59"/>
  <c r="H399" i="59"/>
  <c r="H400" i="59"/>
  <c r="H401" i="59"/>
  <c r="H402" i="59"/>
  <c r="H403" i="59"/>
  <c r="H404" i="59"/>
  <c r="H405" i="59"/>
  <c r="H406" i="59"/>
  <c r="H407" i="59"/>
  <c r="H408" i="59"/>
  <c r="H409" i="59"/>
  <c r="H410" i="59"/>
  <c r="H411" i="59"/>
  <c r="H412" i="59"/>
  <c r="H413" i="59"/>
  <c r="H414" i="59"/>
  <c r="H415" i="59"/>
  <c r="H416" i="59"/>
  <c r="H417" i="59"/>
  <c r="H418" i="59"/>
  <c r="H419" i="59"/>
  <c r="H420" i="59"/>
  <c r="H421" i="59"/>
  <c r="H422" i="59"/>
  <c r="H423" i="59"/>
  <c r="H424" i="59"/>
  <c r="H425" i="59"/>
  <c r="H426" i="59"/>
  <c r="H427" i="59"/>
  <c r="H428" i="59"/>
  <c r="H429" i="59"/>
  <c r="H430" i="59"/>
  <c r="H431" i="59"/>
  <c r="H432" i="59"/>
  <c r="H433" i="59"/>
  <c r="H434" i="59"/>
  <c r="H435" i="59"/>
  <c r="H436" i="59"/>
  <c r="H437" i="59"/>
  <c r="H438" i="59"/>
  <c r="H439" i="59"/>
  <c r="H440" i="59"/>
  <c r="H441" i="59"/>
  <c r="H442" i="59"/>
  <c r="H443" i="59"/>
  <c r="H444" i="59"/>
  <c r="H445" i="59"/>
  <c r="H446" i="59"/>
  <c r="H447" i="59"/>
  <c r="H448" i="59"/>
  <c r="H449" i="59"/>
  <c r="H450" i="59"/>
  <c r="H451" i="59"/>
  <c r="H452" i="59"/>
  <c r="H453" i="59"/>
  <c r="H454" i="59"/>
  <c r="H455" i="59"/>
  <c r="H456" i="59"/>
  <c r="H457" i="59"/>
  <c r="H458" i="59"/>
  <c r="H459" i="59"/>
  <c r="H460" i="59"/>
  <c r="H461" i="59"/>
  <c r="H462" i="59"/>
  <c r="H463" i="59"/>
  <c r="H464" i="59"/>
  <c r="H465" i="59"/>
  <c r="H466" i="59"/>
  <c r="H467" i="59"/>
  <c r="H468" i="59"/>
  <c r="H469" i="59"/>
  <c r="H470" i="59"/>
  <c r="H471" i="59"/>
  <c r="H472" i="59"/>
  <c r="H473" i="59"/>
  <c r="H474" i="59"/>
  <c r="H475" i="59"/>
  <c r="H476" i="59"/>
  <c r="H477" i="59"/>
  <c r="H478" i="59"/>
  <c r="H479" i="59"/>
  <c r="H480" i="59"/>
  <c r="H481" i="59"/>
  <c r="H482" i="59"/>
  <c r="H483" i="59"/>
  <c r="H484" i="59"/>
  <c r="H485" i="59"/>
  <c r="H486" i="59"/>
  <c r="H487" i="59"/>
  <c r="H488" i="59"/>
  <c r="H489" i="59"/>
  <c r="H490" i="59"/>
  <c r="H491" i="59"/>
  <c r="H492" i="59"/>
  <c r="H493" i="59"/>
  <c r="H494" i="59"/>
  <c r="H495" i="59"/>
  <c r="H496" i="59"/>
  <c r="H497" i="59"/>
  <c r="H498" i="59"/>
  <c r="H499" i="59"/>
  <c r="H500" i="59"/>
  <c r="H501" i="59"/>
  <c r="H502" i="59"/>
  <c r="H503" i="59"/>
  <c r="H504" i="59"/>
  <c r="H505" i="59"/>
  <c r="H506" i="59"/>
  <c r="H507" i="59"/>
  <c r="H508" i="59"/>
  <c r="H509" i="59"/>
  <c r="H510" i="59"/>
  <c r="H511" i="59"/>
  <c r="H512" i="59"/>
  <c r="H513" i="59"/>
  <c r="H514" i="59"/>
  <c r="H515" i="59"/>
  <c r="H516" i="59"/>
  <c r="H517" i="59"/>
  <c r="H518" i="59"/>
  <c r="H519" i="59"/>
  <c r="H520" i="59"/>
  <c r="H521" i="59"/>
  <c r="H522" i="59"/>
  <c r="H523" i="59"/>
  <c r="H524" i="59"/>
  <c r="H525" i="59"/>
  <c r="H526" i="59"/>
  <c r="H527" i="59"/>
  <c r="H528" i="59"/>
  <c r="H529" i="59"/>
  <c r="H530" i="59"/>
  <c r="H531" i="59"/>
  <c r="H532" i="59"/>
  <c r="H533" i="59"/>
  <c r="H534" i="59"/>
  <c r="H535" i="59"/>
  <c r="H536" i="59"/>
  <c r="H537" i="59"/>
  <c r="H538" i="59"/>
  <c r="H539" i="59"/>
  <c r="H540" i="59"/>
  <c r="H541" i="59"/>
  <c r="H542" i="59"/>
  <c r="H543" i="59"/>
  <c r="H544" i="59"/>
  <c r="H545" i="59"/>
  <c r="H546" i="59"/>
  <c r="H547" i="59"/>
  <c r="H548" i="59"/>
  <c r="H549" i="59"/>
  <c r="H550" i="59"/>
  <c r="H551" i="59"/>
  <c r="H552" i="59"/>
  <c r="H553" i="59"/>
  <c r="H554" i="59"/>
  <c r="H555" i="59"/>
  <c r="H556" i="59"/>
  <c r="H557" i="59"/>
  <c r="H558" i="59"/>
  <c r="H559" i="59"/>
  <c r="H560" i="59"/>
  <c r="H561" i="59"/>
  <c r="H562" i="59"/>
  <c r="H563" i="59"/>
  <c r="H564" i="59"/>
  <c r="H565" i="59"/>
  <c r="H566" i="59"/>
  <c r="H567" i="59"/>
  <c r="H568" i="59"/>
  <c r="H569" i="59"/>
  <c r="H570" i="59"/>
  <c r="H571" i="59"/>
  <c r="H572" i="59"/>
  <c r="H573" i="59"/>
  <c r="H574" i="59"/>
  <c r="H575" i="59"/>
  <c r="H576" i="59"/>
  <c r="H577" i="59"/>
  <c r="H578" i="59"/>
  <c r="H579" i="59"/>
  <c r="H580" i="59"/>
  <c r="H581" i="59"/>
  <c r="H582" i="59"/>
  <c r="H583" i="59"/>
  <c r="H584" i="59"/>
  <c r="H585" i="59"/>
  <c r="H586" i="59"/>
  <c r="H587" i="59"/>
  <c r="H588" i="59"/>
  <c r="H589" i="59"/>
  <c r="H590" i="59"/>
  <c r="H591" i="59"/>
  <c r="H592" i="59"/>
  <c r="H593" i="59"/>
  <c r="H594" i="59"/>
  <c r="H595" i="59"/>
  <c r="H596" i="59"/>
  <c r="H597" i="59"/>
  <c r="H598" i="59"/>
  <c r="H599" i="59"/>
  <c r="H600" i="59"/>
  <c r="H601" i="59"/>
  <c r="H602" i="59"/>
  <c r="H603" i="59"/>
  <c r="H604" i="59"/>
  <c r="H605" i="59"/>
  <c r="H606" i="59"/>
  <c r="H607" i="59"/>
  <c r="H608" i="59"/>
  <c r="H609" i="59"/>
  <c r="H610" i="59"/>
  <c r="H611" i="59"/>
  <c r="H612" i="59"/>
  <c r="H613" i="59"/>
  <c r="H614" i="59"/>
  <c r="H615" i="59"/>
  <c r="H616" i="59"/>
  <c r="H617" i="59"/>
  <c r="H618" i="59"/>
  <c r="H619" i="59"/>
  <c r="H620" i="59"/>
  <c r="H621" i="59"/>
  <c r="H622" i="59"/>
  <c r="H623" i="59"/>
  <c r="H624" i="59"/>
  <c r="H625" i="59"/>
  <c r="H626" i="59"/>
  <c r="H627" i="59"/>
  <c r="H628" i="59"/>
  <c r="H629" i="59"/>
  <c r="H630" i="59"/>
  <c r="H631" i="59"/>
  <c r="H632" i="59"/>
  <c r="H633" i="59"/>
  <c r="H634" i="59"/>
  <c r="H635" i="59"/>
  <c r="H636" i="59"/>
  <c r="H637" i="59"/>
  <c r="H638" i="59"/>
  <c r="H639" i="59"/>
  <c r="H640" i="59"/>
  <c r="H641" i="59"/>
  <c r="H642" i="59"/>
  <c r="H643" i="59"/>
  <c r="H644" i="59"/>
  <c r="H645" i="59"/>
  <c r="H646" i="59"/>
  <c r="H647" i="59"/>
  <c r="H648" i="59"/>
  <c r="H649" i="59"/>
  <c r="H650" i="59"/>
  <c r="H651" i="59"/>
  <c r="H652" i="59"/>
  <c r="H653" i="59"/>
  <c r="H654" i="59"/>
  <c r="H655" i="59"/>
  <c r="H656" i="59"/>
  <c r="H657" i="59"/>
  <c r="H658" i="59"/>
  <c r="H659" i="59"/>
  <c r="H660" i="59"/>
  <c r="H661" i="59"/>
  <c r="H662" i="59"/>
  <c r="H663" i="59"/>
  <c r="H664" i="59"/>
  <c r="H665" i="59"/>
  <c r="H666" i="59"/>
  <c r="H667" i="59"/>
  <c r="H668" i="59"/>
  <c r="H669" i="59"/>
  <c r="H670" i="59"/>
  <c r="H671" i="59"/>
  <c r="H672" i="59"/>
  <c r="H673" i="59"/>
  <c r="H674" i="59"/>
  <c r="H675" i="59"/>
  <c r="H676" i="59"/>
  <c r="H677" i="59"/>
  <c r="H678" i="59"/>
  <c r="H679" i="59"/>
  <c r="H680" i="59"/>
  <c r="H681" i="59"/>
  <c r="H682" i="59"/>
  <c r="H683" i="59"/>
  <c r="H684" i="59"/>
  <c r="H685" i="59"/>
  <c r="H686" i="59"/>
  <c r="H687" i="59"/>
  <c r="H688" i="59"/>
  <c r="H689" i="59"/>
  <c r="H690" i="59"/>
  <c r="H691" i="59"/>
  <c r="H692" i="59"/>
  <c r="H693" i="59"/>
  <c r="H694" i="59"/>
  <c r="H695" i="59"/>
  <c r="H696" i="59"/>
  <c r="H697" i="59"/>
  <c r="H698" i="59"/>
  <c r="H699" i="59"/>
  <c r="H700" i="59"/>
  <c r="H701" i="59"/>
  <c r="H702" i="59"/>
  <c r="H703" i="59"/>
  <c r="H704" i="59"/>
  <c r="H705" i="59"/>
  <c r="H706" i="59"/>
  <c r="H707" i="59"/>
  <c r="H708" i="59"/>
  <c r="H709" i="59"/>
  <c r="H710" i="59"/>
  <c r="H711" i="59"/>
  <c r="H712" i="59"/>
  <c r="H713" i="59"/>
  <c r="H714" i="59"/>
  <c r="H715" i="59"/>
  <c r="H716" i="59"/>
  <c r="H717" i="59"/>
  <c r="H718" i="59"/>
  <c r="H719" i="59"/>
  <c r="H720" i="59"/>
  <c r="H721" i="59"/>
  <c r="H722" i="59"/>
  <c r="H723" i="59"/>
  <c r="H724" i="59"/>
  <c r="H725" i="59"/>
  <c r="H726" i="59"/>
  <c r="H727" i="59"/>
  <c r="H728" i="59"/>
  <c r="H729" i="59"/>
  <c r="H730" i="59"/>
  <c r="H731" i="59"/>
  <c r="H732" i="59"/>
  <c r="H733" i="59"/>
  <c r="H734" i="59"/>
  <c r="H735" i="59"/>
  <c r="H736" i="59"/>
  <c r="H737" i="59"/>
  <c r="H738" i="59"/>
  <c r="H739" i="59"/>
  <c r="H740" i="59"/>
  <c r="H741" i="59"/>
  <c r="H742" i="59"/>
  <c r="H743" i="59"/>
  <c r="H744" i="59"/>
  <c r="H745" i="59"/>
  <c r="H746" i="59"/>
  <c r="H747" i="59"/>
  <c r="H748" i="59"/>
  <c r="H749" i="59"/>
  <c r="H750" i="59"/>
  <c r="H751" i="59"/>
  <c r="H752" i="59"/>
  <c r="H753" i="59"/>
  <c r="H754" i="59"/>
  <c r="H755" i="59"/>
  <c r="H756" i="59"/>
  <c r="H757" i="59"/>
  <c r="H758" i="59"/>
  <c r="H759" i="59"/>
  <c r="H760" i="59"/>
  <c r="H761" i="59"/>
  <c r="H762" i="59"/>
  <c r="H763" i="59"/>
  <c r="H764" i="59"/>
  <c r="H765" i="59"/>
  <c r="H766" i="59"/>
  <c r="H767" i="59"/>
  <c r="H768" i="59"/>
  <c r="H769" i="59"/>
  <c r="H770" i="59"/>
  <c r="H771" i="59"/>
  <c r="H772" i="59"/>
  <c r="H773" i="59"/>
  <c r="H774" i="59"/>
  <c r="H775" i="59"/>
  <c r="H776" i="59"/>
  <c r="H777" i="59"/>
  <c r="H778" i="59"/>
  <c r="H779" i="59"/>
  <c r="H780" i="59"/>
  <c r="H781" i="59"/>
  <c r="H782" i="59"/>
  <c r="H783" i="59"/>
  <c r="H784" i="59"/>
  <c r="H785" i="59"/>
  <c r="H786" i="59"/>
  <c r="H787" i="59"/>
  <c r="H788" i="59"/>
  <c r="H789" i="59"/>
  <c r="H790" i="59"/>
  <c r="H791" i="59"/>
  <c r="H792" i="59"/>
  <c r="H793" i="59"/>
  <c r="H794" i="59"/>
  <c r="H795" i="59"/>
  <c r="H796" i="59"/>
  <c r="H797" i="59"/>
  <c r="H798" i="59"/>
  <c r="H799" i="59"/>
  <c r="H800" i="59"/>
  <c r="H801" i="59"/>
  <c r="H802" i="59"/>
  <c r="H803" i="59"/>
  <c r="H804" i="59"/>
  <c r="H805" i="59"/>
  <c r="H806" i="59"/>
  <c r="H807" i="59"/>
  <c r="H808" i="59"/>
  <c r="H809" i="59"/>
  <c r="H810" i="59"/>
  <c r="H811" i="59"/>
  <c r="H812" i="59"/>
  <c r="H813" i="59"/>
  <c r="H814" i="59"/>
  <c r="H815" i="59"/>
  <c r="H816" i="59"/>
  <c r="H817" i="59"/>
  <c r="H818" i="59"/>
  <c r="H819" i="59"/>
  <c r="H820" i="59"/>
  <c r="H821" i="59"/>
  <c r="H822" i="59"/>
  <c r="H823" i="59"/>
  <c r="H824" i="59"/>
  <c r="H825" i="59"/>
  <c r="H826" i="59"/>
  <c r="H827" i="59"/>
  <c r="H828" i="59"/>
  <c r="H829" i="59"/>
  <c r="H830" i="59"/>
  <c r="H831" i="59"/>
  <c r="H832" i="59"/>
  <c r="H833" i="59"/>
  <c r="H834" i="59"/>
  <c r="H835" i="59"/>
  <c r="H836" i="59"/>
  <c r="H837" i="59"/>
  <c r="H838" i="59"/>
  <c r="H839" i="59"/>
  <c r="H840" i="59"/>
  <c r="H841" i="59"/>
  <c r="H842" i="59"/>
  <c r="H843" i="59"/>
  <c r="H844" i="59"/>
  <c r="H845" i="59"/>
  <c r="H846" i="59"/>
  <c r="H847" i="59"/>
  <c r="H848" i="59"/>
  <c r="H849" i="59"/>
  <c r="H850" i="59"/>
  <c r="H851" i="59"/>
  <c r="H852" i="59"/>
  <c r="H853" i="59"/>
  <c r="H854" i="59"/>
  <c r="H855" i="59"/>
  <c r="H856" i="59"/>
  <c r="H857" i="59"/>
  <c r="H858" i="59"/>
  <c r="H859" i="59"/>
  <c r="H860" i="59"/>
  <c r="H861" i="59"/>
  <c r="H862" i="59"/>
  <c r="H863" i="59"/>
  <c r="H864" i="59"/>
  <c r="H865" i="59"/>
  <c r="H866" i="59"/>
  <c r="H867" i="59"/>
  <c r="H868" i="59"/>
  <c r="H869" i="59"/>
  <c r="H870" i="59"/>
  <c r="H871" i="59"/>
  <c r="H872" i="59"/>
  <c r="H873" i="59"/>
  <c r="H874" i="59"/>
  <c r="H875" i="59"/>
  <c r="H876" i="59"/>
  <c r="H877" i="59"/>
  <c r="H878" i="59"/>
  <c r="H879" i="59"/>
  <c r="H880" i="59"/>
  <c r="H881" i="59"/>
  <c r="H882" i="59"/>
  <c r="H883" i="59"/>
  <c r="H884" i="59"/>
  <c r="H885" i="59"/>
  <c r="H886" i="59"/>
  <c r="H887" i="59"/>
  <c r="H888" i="59"/>
  <c r="H889" i="59"/>
  <c r="H890" i="59"/>
  <c r="H891" i="59"/>
  <c r="H892" i="59"/>
  <c r="H893" i="59"/>
  <c r="H894" i="59"/>
  <c r="H895" i="59"/>
  <c r="H896" i="59"/>
  <c r="H897" i="59"/>
  <c r="H898" i="59"/>
  <c r="H899" i="59"/>
  <c r="H900" i="59"/>
  <c r="H901" i="59"/>
  <c r="H902" i="59"/>
  <c r="H903" i="59"/>
  <c r="H904" i="59"/>
  <c r="H905" i="59"/>
  <c r="H906" i="59"/>
  <c r="H907" i="59"/>
  <c r="H908" i="59"/>
  <c r="H909" i="59"/>
  <c r="H910" i="59"/>
  <c r="H911" i="59"/>
  <c r="H912" i="59"/>
  <c r="H913" i="59"/>
  <c r="H914" i="59"/>
  <c r="H915" i="59"/>
  <c r="H916" i="59"/>
  <c r="H917" i="59"/>
  <c r="H918" i="59"/>
  <c r="H919" i="59"/>
  <c r="H920" i="59"/>
  <c r="H921" i="59"/>
  <c r="H922" i="59"/>
  <c r="H923" i="59"/>
  <c r="H924" i="59"/>
  <c r="H925" i="59"/>
  <c r="H926" i="59"/>
  <c r="H927" i="59"/>
  <c r="H928" i="59"/>
  <c r="H929" i="59"/>
  <c r="H930" i="59"/>
  <c r="H931" i="59"/>
  <c r="H932" i="59"/>
  <c r="H933" i="59"/>
  <c r="H934" i="59"/>
  <c r="H935" i="59"/>
  <c r="H936" i="59"/>
  <c r="H937" i="59"/>
  <c r="H938" i="59"/>
  <c r="H939" i="59"/>
  <c r="H940" i="59"/>
  <c r="H941" i="59"/>
  <c r="H942" i="59"/>
  <c r="H943" i="59"/>
  <c r="H944" i="59"/>
  <c r="H945" i="59"/>
  <c r="H946" i="59"/>
  <c r="H947" i="59"/>
  <c r="H948" i="59"/>
  <c r="H949" i="59"/>
  <c r="H950" i="59"/>
  <c r="H951" i="59"/>
  <c r="H952" i="59"/>
  <c r="H953" i="59"/>
  <c r="H954" i="59"/>
  <c r="H955" i="59"/>
  <c r="H956" i="59"/>
  <c r="H957" i="59"/>
  <c r="H958" i="59"/>
  <c r="H959" i="59"/>
  <c r="H960" i="59"/>
  <c r="H961" i="59"/>
  <c r="H962" i="59"/>
  <c r="H963" i="59"/>
  <c r="H964" i="59"/>
  <c r="H965" i="59"/>
  <c r="H966" i="59"/>
  <c r="H967" i="59"/>
  <c r="H968" i="59"/>
  <c r="H969" i="59"/>
  <c r="H970" i="59"/>
  <c r="H971" i="59"/>
  <c r="H972" i="59"/>
  <c r="H973" i="59"/>
  <c r="H974" i="59"/>
  <c r="H975" i="59"/>
  <c r="H976" i="59"/>
  <c r="H977" i="59"/>
  <c r="H978" i="59"/>
  <c r="H979" i="59"/>
  <c r="H980" i="59"/>
  <c r="H981" i="59"/>
  <c r="H982" i="59"/>
  <c r="H983" i="59"/>
  <c r="H984" i="59"/>
  <c r="H985" i="59"/>
  <c r="H986" i="59"/>
  <c r="H987" i="59"/>
  <c r="H988" i="59"/>
  <c r="H989" i="59"/>
  <c r="H990" i="59"/>
  <c r="H991" i="59"/>
  <c r="H992" i="59"/>
  <c r="H993" i="59"/>
  <c r="H994" i="59"/>
  <c r="H995" i="59"/>
  <c r="H996" i="59"/>
  <c r="H997" i="59"/>
  <c r="H998" i="59"/>
  <c r="H999" i="59"/>
  <c r="H1000" i="59"/>
  <c r="H1001" i="59"/>
  <c r="H1002" i="59"/>
  <c r="H1003" i="59"/>
  <c r="H1004" i="59"/>
  <c r="H1005" i="59"/>
  <c r="H1006" i="59"/>
  <c r="H1007" i="59"/>
  <c r="H1008" i="59"/>
  <c r="H1009" i="59"/>
  <c r="H1010" i="59"/>
  <c r="H1011" i="59"/>
  <c r="H1012" i="59"/>
  <c r="H1013" i="59"/>
  <c r="H1014" i="59"/>
  <c r="H1015" i="59"/>
  <c r="H1016" i="59"/>
  <c r="H1017" i="59"/>
  <c r="H1018" i="59"/>
  <c r="H1019" i="59"/>
  <c r="H1020" i="59"/>
  <c r="H1021" i="59"/>
  <c r="H1022" i="59"/>
  <c r="H1023" i="59"/>
  <c r="H1024" i="59"/>
  <c r="H1025" i="59"/>
  <c r="H1026" i="59"/>
  <c r="H1027" i="59"/>
  <c r="H1028" i="59"/>
  <c r="H1029" i="59"/>
  <c r="H1030" i="59"/>
  <c r="H1031" i="59"/>
  <c r="H1032" i="59"/>
  <c r="H1033" i="59"/>
  <c r="H1034" i="59"/>
  <c r="H1035" i="59"/>
  <c r="H1036" i="59"/>
  <c r="H1037" i="59"/>
  <c r="H1038" i="59"/>
  <c r="H1039" i="59"/>
  <c r="H1040" i="59"/>
  <c r="H1041" i="59"/>
  <c r="H1042" i="59"/>
  <c r="H1043" i="59"/>
  <c r="H1044" i="59"/>
  <c r="H1045" i="59"/>
  <c r="H1046" i="59"/>
  <c r="H1047" i="59"/>
  <c r="H1048" i="59"/>
  <c r="H1049" i="59"/>
  <c r="H1050" i="59"/>
  <c r="H1051" i="59"/>
  <c r="H1052" i="59"/>
  <c r="H1053" i="59"/>
  <c r="H1054" i="59"/>
  <c r="H1055" i="59"/>
  <c r="H1056" i="59"/>
  <c r="H1057" i="59"/>
  <c r="H1058" i="59"/>
  <c r="H1059" i="59"/>
  <c r="H1060" i="59"/>
  <c r="H1061" i="59"/>
  <c r="H1062" i="59"/>
  <c r="H1063" i="59"/>
  <c r="H1064" i="59"/>
  <c r="H1065" i="59"/>
  <c r="H1066" i="59"/>
  <c r="H1067" i="59"/>
  <c r="H1068" i="59"/>
  <c r="H1069" i="59"/>
  <c r="H1070" i="59"/>
  <c r="H1071" i="59"/>
  <c r="H1072" i="59"/>
  <c r="H1073" i="59"/>
  <c r="H1074" i="59"/>
  <c r="H1075" i="59"/>
  <c r="H1076" i="59"/>
  <c r="H1077" i="59"/>
  <c r="H1078" i="59"/>
  <c r="H1079" i="59"/>
  <c r="H1080" i="59"/>
  <c r="H1081" i="59"/>
  <c r="H1082" i="59"/>
  <c r="H1083" i="59"/>
  <c r="H1084" i="59"/>
  <c r="H1085" i="59"/>
  <c r="H1086" i="59"/>
  <c r="H1087" i="59"/>
  <c r="H1088" i="59"/>
  <c r="H1089" i="59"/>
  <c r="H1090" i="59"/>
  <c r="H1091" i="59"/>
  <c r="H1092" i="59"/>
  <c r="H1093" i="59"/>
  <c r="H1094" i="59"/>
  <c r="H1095" i="59"/>
  <c r="H1096" i="59"/>
  <c r="H1097" i="59"/>
  <c r="H1098" i="59"/>
  <c r="H1099" i="59"/>
  <c r="H1100" i="59"/>
  <c r="H1101" i="59"/>
  <c r="H1102" i="59"/>
  <c r="H1103" i="59"/>
  <c r="H1104" i="59"/>
  <c r="H1105" i="59"/>
  <c r="H1106" i="59"/>
  <c r="H1107" i="59"/>
  <c r="H1108" i="59"/>
  <c r="H1109" i="59"/>
  <c r="H1110" i="59"/>
  <c r="H1111" i="59"/>
  <c r="H1112" i="59"/>
  <c r="H1113" i="59"/>
  <c r="H1114" i="59"/>
  <c r="H1115" i="59"/>
  <c r="H1116" i="59"/>
  <c r="H1117" i="59"/>
  <c r="H1118" i="59"/>
  <c r="H1119" i="59"/>
  <c r="H1120" i="59"/>
  <c r="H1121" i="59"/>
  <c r="H1122" i="59"/>
  <c r="H1123" i="59"/>
  <c r="H1124" i="59"/>
  <c r="H1125" i="59"/>
  <c r="H1126" i="59"/>
  <c r="H1127" i="59"/>
  <c r="H1128" i="59"/>
  <c r="H1129" i="59"/>
  <c r="H1130" i="59"/>
  <c r="H1131" i="59"/>
  <c r="H1132" i="59"/>
  <c r="H1133" i="59"/>
  <c r="H1134" i="59"/>
  <c r="H1135" i="59"/>
  <c r="H1136" i="59"/>
  <c r="H1137" i="59"/>
  <c r="H1138" i="59"/>
  <c r="H1139" i="59"/>
  <c r="H1140" i="59"/>
  <c r="H1141" i="59"/>
  <c r="H1142" i="59"/>
  <c r="H1143" i="59"/>
  <c r="H1144" i="59"/>
  <c r="H1145" i="59"/>
  <c r="H1146" i="59"/>
  <c r="H1147" i="59"/>
  <c r="H1148" i="59"/>
  <c r="H1149" i="59"/>
  <c r="H1150" i="59"/>
  <c r="H1151" i="59"/>
  <c r="H1152" i="59"/>
  <c r="H1153" i="59"/>
  <c r="H1154" i="59"/>
  <c r="H1155" i="59"/>
  <c r="H1156" i="59"/>
  <c r="H1157" i="59"/>
  <c r="H1158" i="59"/>
  <c r="H1159" i="59"/>
  <c r="H1160" i="59"/>
  <c r="H1161" i="59"/>
  <c r="H1162" i="59"/>
  <c r="H1163" i="59"/>
  <c r="H1164" i="59"/>
  <c r="H1165" i="59"/>
  <c r="H1166" i="59"/>
  <c r="H1167" i="59"/>
  <c r="H1168" i="59"/>
  <c r="H1169" i="59"/>
  <c r="H1170" i="59"/>
  <c r="H1171" i="59"/>
  <c r="H1172" i="59"/>
  <c r="H1173" i="59"/>
  <c r="H1174" i="59"/>
  <c r="H1175" i="59"/>
  <c r="H1176" i="59"/>
  <c r="H1177" i="59"/>
  <c r="H1178" i="59"/>
  <c r="H1179" i="59"/>
  <c r="H1180" i="59"/>
  <c r="H1181" i="59"/>
  <c r="H1182" i="59"/>
  <c r="H1183" i="59"/>
  <c r="H1184" i="59"/>
  <c r="H1185" i="59"/>
  <c r="H1186" i="59"/>
  <c r="H1187" i="59"/>
  <c r="H1188" i="59"/>
  <c r="H1189" i="59"/>
  <c r="H1190" i="59"/>
  <c r="H1191" i="59"/>
  <c r="H1192" i="59"/>
  <c r="H1193" i="59"/>
  <c r="H1194" i="59"/>
  <c r="H1195" i="59"/>
  <c r="H1196" i="59"/>
  <c r="H1197" i="59"/>
  <c r="H1198" i="59"/>
  <c r="H1199" i="59"/>
  <c r="H1200" i="59"/>
  <c r="H1201" i="59"/>
  <c r="H1202" i="59"/>
  <c r="H1203" i="59"/>
  <c r="H1204" i="59"/>
  <c r="H1205" i="59"/>
  <c r="H1206" i="59"/>
  <c r="H1207" i="59"/>
  <c r="H1208" i="59"/>
  <c r="H1209" i="59"/>
  <c r="H1210" i="59"/>
  <c r="H1211" i="59"/>
  <c r="H1212" i="59"/>
  <c r="H1213" i="59"/>
  <c r="H1214" i="59"/>
  <c r="H1215" i="59"/>
  <c r="H1216" i="59"/>
  <c r="H1217" i="59"/>
  <c r="H1218" i="59"/>
  <c r="H1219" i="59"/>
  <c r="H1220" i="59"/>
  <c r="H1221" i="59"/>
  <c r="H1222" i="59"/>
  <c r="H1223" i="59"/>
  <c r="H1224" i="59"/>
  <c r="H1225" i="59"/>
  <c r="H1226" i="59"/>
  <c r="H1227" i="59"/>
  <c r="H1228" i="59"/>
  <c r="H1229" i="59"/>
  <c r="H1230" i="59"/>
  <c r="H1231" i="59"/>
  <c r="H1232" i="59"/>
  <c r="H1233" i="59"/>
  <c r="H1234" i="59"/>
  <c r="H1235" i="59"/>
  <c r="H1236" i="59"/>
  <c r="H1237" i="59"/>
  <c r="H1238" i="59"/>
  <c r="H1239" i="59"/>
  <c r="H1240" i="59"/>
  <c r="H1241" i="59"/>
  <c r="H1242" i="59"/>
  <c r="H1243" i="59"/>
  <c r="H1244" i="59"/>
  <c r="H1245" i="59"/>
  <c r="H1246" i="59"/>
  <c r="H1247" i="59"/>
  <c r="H1248" i="59"/>
  <c r="H1249" i="59"/>
  <c r="H1250" i="59"/>
  <c r="H1251" i="59"/>
  <c r="H1252" i="59"/>
  <c r="H1253" i="59"/>
  <c r="H1254" i="59"/>
  <c r="H1255" i="59"/>
  <c r="H1256" i="59"/>
  <c r="H1257" i="59"/>
  <c r="H1258" i="59"/>
  <c r="H1259" i="59"/>
  <c r="H1260" i="59"/>
  <c r="H1261" i="59"/>
  <c r="H1262" i="59"/>
  <c r="H1263" i="59"/>
  <c r="H1264" i="59"/>
  <c r="H1265" i="59"/>
  <c r="H1266" i="59"/>
  <c r="H1267" i="59"/>
  <c r="H1268" i="59"/>
  <c r="H1269" i="59"/>
  <c r="H1270" i="59"/>
  <c r="H1271" i="59"/>
  <c r="H1272" i="59"/>
  <c r="H1273" i="59"/>
  <c r="H1274" i="59"/>
  <c r="H1275" i="59"/>
  <c r="H1276" i="59"/>
  <c r="H1277" i="59"/>
  <c r="H1278" i="59"/>
  <c r="H1279" i="59"/>
  <c r="H1280" i="59"/>
  <c r="H1281" i="59"/>
  <c r="H1282" i="59"/>
  <c r="H1283" i="59"/>
  <c r="H1284" i="59"/>
  <c r="H1285" i="59"/>
  <c r="H1286" i="59"/>
  <c r="H1287" i="59"/>
  <c r="H1288" i="59"/>
  <c r="H1289" i="59"/>
  <c r="H1290" i="59"/>
  <c r="H1291" i="59"/>
  <c r="H1292" i="59"/>
  <c r="H1293" i="59"/>
  <c r="H1294" i="59"/>
  <c r="H1295" i="59"/>
  <c r="H1296" i="59"/>
  <c r="H1297" i="59"/>
  <c r="H1298" i="59"/>
  <c r="H1299" i="59"/>
  <c r="H1300" i="59"/>
  <c r="H1301" i="59"/>
  <c r="H1302" i="59"/>
  <c r="H1303" i="59"/>
  <c r="H1304" i="59"/>
  <c r="H1305" i="59"/>
  <c r="H1306" i="59"/>
  <c r="H1307" i="59"/>
  <c r="H1308" i="59"/>
  <c r="H1309" i="59"/>
  <c r="H1310" i="59"/>
  <c r="H1311" i="59"/>
  <c r="H1312" i="59"/>
  <c r="H1313" i="59"/>
  <c r="H1314" i="59"/>
  <c r="H1315" i="59"/>
  <c r="H1316" i="59"/>
  <c r="H1317" i="59"/>
  <c r="H1318" i="59"/>
  <c r="H1319" i="59"/>
  <c r="H1320" i="59"/>
  <c r="H1321" i="59"/>
  <c r="H1322" i="59"/>
  <c r="H1323" i="59"/>
  <c r="H1324" i="59"/>
  <c r="H1325" i="59"/>
  <c r="H1326" i="59"/>
  <c r="H1327" i="59"/>
  <c r="H1328" i="59"/>
  <c r="H1329" i="59"/>
  <c r="H1330" i="59"/>
  <c r="H1331" i="59"/>
  <c r="H1332" i="59"/>
  <c r="H1333" i="59"/>
  <c r="H1334" i="59"/>
  <c r="H1335" i="59"/>
  <c r="H1336" i="59"/>
  <c r="H1337" i="59"/>
  <c r="H1338" i="59"/>
  <c r="H1339" i="59"/>
  <c r="H1340" i="59"/>
  <c r="H1341" i="59"/>
  <c r="H1342" i="59"/>
  <c r="H1343" i="59"/>
  <c r="H1344" i="59"/>
  <c r="H1345" i="59"/>
  <c r="H1346" i="59"/>
  <c r="H1347" i="59"/>
  <c r="H1348" i="59"/>
  <c r="H1349" i="59"/>
  <c r="H1350" i="59"/>
  <c r="H1351" i="59"/>
  <c r="H1352" i="59"/>
  <c r="H1353" i="59"/>
  <c r="H1354" i="59"/>
  <c r="H1355" i="59"/>
  <c r="H1356" i="59"/>
  <c r="H1357" i="59"/>
  <c r="H1358" i="59"/>
  <c r="H1359" i="59"/>
  <c r="H1360" i="59"/>
  <c r="H1361" i="59"/>
  <c r="H1362" i="59"/>
  <c r="H1363" i="59"/>
  <c r="H1364" i="59"/>
  <c r="H1365" i="59"/>
  <c r="H1366" i="59"/>
  <c r="H1367" i="59"/>
  <c r="H1368" i="59"/>
  <c r="H1369" i="59"/>
  <c r="H1370" i="59"/>
  <c r="H1371" i="59"/>
  <c r="H1372" i="59"/>
  <c r="H1373" i="59"/>
  <c r="H1374" i="59"/>
  <c r="H1375" i="59"/>
  <c r="H1376" i="59"/>
  <c r="H1377" i="59"/>
  <c r="H1378" i="59"/>
  <c r="H1379" i="59"/>
  <c r="H1380" i="59"/>
  <c r="H1381" i="59"/>
  <c r="H1382" i="59"/>
  <c r="H1383" i="59"/>
  <c r="H1384" i="59"/>
  <c r="H1385" i="59"/>
  <c r="H1386" i="59"/>
  <c r="H1387" i="59"/>
  <c r="H1388" i="59"/>
  <c r="H1389" i="59"/>
  <c r="H1390" i="59"/>
  <c r="H1391" i="59"/>
  <c r="H1392" i="59"/>
  <c r="H1393" i="59"/>
  <c r="H1394" i="59"/>
  <c r="H1395" i="59"/>
  <c r="H1396" i="59"/>
  <c r="H1397" i="59"/>
  <c r="H1398" i="59"/>
  <c r="H1399" i="59"/>
  <c r="H1400" i="59"/>
  <c r="H1401" i="59"/>
  <c r="H1402" i="59"/>
  <c r="H1403" i="59"/>
  <c r="H1404" i="59"/>
  <c r="H1405" i="59"/>
  <c r="H1406" i="59"/>
  <c r="H1407" i="59"/>
  <c r="H1408" i="59"/>
  <c r="H1409" i="59"/>
  <c r="H1410" i="59"/>
  <c r="H1411" i="59"/>
  <c r="H1412" i="59"/>
  <c r="H1413" i="59"/>
  <c r="H1414" i="59"/>
  <c r="H1415" i="59"/>
  <c r="H1416" i="59"/>
  <c r="H1417" i="59"/>
  <c r="H1418" i="59"/>
  <c r="H1419" i="59"/>
  <c r="H1420" i="59"/>
  <c r="H1421" i="59"/>
  <c r="H1422" i="59"/>
  <c r="H1423" i="59"/>
  <c r="H1424" i="59"/>
  <c r="H1425" i="59"/>
  <c r="H1426" i="59"/>
  <c r="H1427" i="59"/>
  <c r="H1428" i="59"/>
  <c r="H1429" i="59"/>
  <c r="H1430" i="59"/>
  <c r="H1431" i="59"/>
  <c r="H1432" i="59"/>
  <c r="H1433" i="59"/>
  <c r="H1434" i="59"/>
  <c r="H1435" i="59"/>
  <c r="H1436" i="59"/>
  <c r="H1437" i="59"/>
  <c r="H1438" i="59"/>
  <c r="H1439" i="59"/>
  <c r="H1440" i="59"/>
  <c r="H1441" i="59"/>
  <c r="H1442" i="59"/>
  <c r="H1443" i="59"/>
  <c r="H1444" i="59"/>
  <c r="H1445" i="59"/>
  <c r="H1446" i="59"/>
  <c r="H1447" i="59"/>
  <c r="H1448" i="59"/>
  <c r="H1449" i="59"/>
  <c r="H1450" i="59"/>
  <c r="H1451" i="59"/>
  <c r="H1452" i="59"/>
  <c r="H1453" i="59"/>
  <c r="H1454" i="59"/>
  <c r="H1455" i="59"/>
  <c r="H1456" i="59"/>
  <c r="H1457" i="59"/>
  <c r="H1458" i="59"/>
  <c r="H1459" i="59"/>
  <c r="H1460" i="59"/>
  <c r="H1461" i="59"/>
  <c r="H1462" i="59"/>
  <c r="H1463" i="59"/>
  <c r="H1464" i="59"/>
  <c r="H1465" i="59"/>
  <c r="H1466" i="59"/>
  <c r="H1467" i="59"/>
  <c r="H1468" i="59"/>
  <c r="H1469" i="59"/>
  <c r="H1470" i="59"/>
  <c r="H1471" i="59"/>
  <c r="H1472" i="59"/>
  <c r="H4" i="59"/>
  <c r="G5" i="59"/>
  <c r="G6" i="59"/>
  <c r="G7" i="59"/>
  <c r="G8" i="59"/>
  <c r="G9" i="59"/>
  <c r="G10" i="59"/>
  <c r="G11" i="59"/>
  <c r="G12" i="59"/>
  <c r="G13" i="59"/>
  <c r="G14" i="59"/>
  <c r="G15" i="59"/>
  <c r="G16" i="59"/>
  <c r="G17" i="59"/>
  <c r="G18" i="59"/>
  <c r="G19" i="59"/>
  <c r="G20" i="59"/>
  <c r="G21" i="59"/>
  <c r="G22" i="59"/>
  <c r="G23" i="59"/>
  <c r="G24" i="59"/>
  <c r="G25" i="59"/>
  <c r="G26" i="59"/>
  <c r="G27" i="59"/>
  <c r="G28" i="59"/>
  <c r="G29" i="59"/>
  <c r="G30" i="59"/>
  <c r="G31" i="59"/>
  <c r="G32" i="59"/>
  <c r="G33" i="59"/>
  <c r="G34" i="59"/>
  <c r="G35" i="59"/>
  <c r="G36" i="59"/>
  <c r="G37" i="59"/>
  <c r="G38" i="59"/>
  <c r="G39" i="59"/>
  <c r="G40" i="59"/>
  <c r="G41" i="59"/>
  <c r="G42" i="59"/>
  <c r="G43" i="59"/>
  <c r="G44" i="59"/>
  <c r="G45" i="59"/>
  <c r="G46" i="59"/>
  <c r="G47" i="59"/>
  <c r="G48" i="59"/>
  <c r="G49" i="59"/>
  <c r="G50" i="59"/>
  <c r="G51" i="59"/>
  <c r="G52" i="59"/>
  <c r="G53" i="59"/>
  <c r="G54" i="59"/>
  <c r="G55" i="59"/>
  <c r="G56" i="59"/>
  <c r="G57" i="59"/>
  <c r="G58" i="59"/>
  <c r="G59" i="59"/>
  <c r="G60" i="59"/>
  <c r="G61" i="59"/>
  <c r="G62" i="59"/>
  <c r="G63" i="59"/>
  <c r="G64" i="59"/>
  <c r="G65" i="59"/>
  <c r="G66" i="59"/>
  <c r="G67" i="59"/>
  <c r="G68" i="59"/>
  <c r="G69" i="59"/>
  <c r="G70" i="59"/>
  <c r="G71" i="59"/>
  <c r="G72" i="59"/>
  <c r="G73" i="59"/>
  <c r="G74" i="59"/>
  <c r="G75" i="59"/>
  <c r="G76" i="59"/>
  <c r="G77" i="59"/>
  <c r="G78" i="59"/>
  <c r="G79" i="59"/>
  <c r="G80" i="59"/>
  <c r="G81" i="59"/>
  <c r="G82" i="59"/>
  <c r="G83" i="59"/>
  <c r="G84" i="59"/>
  <c r="G85" i="59"/>
  <c r="G86" i="59"/>
  <c r="G87" i="59"/>
  <c r="G88" i="59"/>
  <c r="G89" i="59"/>
  <c r="G90" i="59"/>
  <c r="G91" i="59"/>
  <c r="G92" i="59"/>
  <c r="G93" i="59"/>
  <c r="G94" i="59"/>
  <c r="G95" i="59"/>
  <c r="G96" i="59"/>
  <c r="G97" i="59"/>
  <c r="G98" i="59"/>
  <c r="G99" i="59"/>
  <c r="G100" i="59"/>
  <c r="G101" i="59"/>
  <c r="G102" i="59"/>
  <c r="G103" i="59"/>
  <c r="G104" i="59"/>
  <c r="G105" i="59"/>
  <c r="G106" i="59"/>
  <c r="G107" i="59"/>
  <c r="G108" i="59"/>
  <c r="G109" i="59"/>
  <c r="G110" i="59"/>
  <c r="G111" i="59"/>
  <c r="G112" i="59"/>
  <c r="G113" i="59"/>
  <c r="G114" i="59"/>
  <c r="G115" i="59"/>
  <c r="G116" i="59"/>
  <c r="G117" i="59"/>
  <c r="G118" i="59"/>
  <c r="G119" i="59"/>
  <c r="G120" i="59"/>
  <c r="G121" i="59"/>
  <c r="G122" i="59"/>
  <c r="G123" i="59"/>
  <c r="G124" i="59"/>
  <c r="G125" i="59"/>
  <c r="G126" i="59"/>
  <c r="G127" i="59"/>
  <c r="G128" i="59"/>
  <c r="G129" i="59"/>
  <c r="G130" i="59"/>
  <c r="G131" i="59"/>
  <c r="G132" i="59"/>
  <c r="G133" i="59"/>
  <c r="G134" i="59"/>
  <c r="G135" i="59"/>
  <c r="G136" i="59"/>
  <c r="G137" i="59"/>
  <c r="G138" i="59"/>
  <c r="G139" i="59"/>
  <c r="G140" i="59"/>
  <c r="G141" i="59"/>
  <c r="G142" i="59"/>
  <c r="G143" i="59"/>
  <c r="G144" i="59"/>
  <c r="G145" i="59"/>
  <c r="G146" i="59"/>
  <c r="G147" i="59"/>
  <c r="G148" i="59"/>
  <c r="G149" i="59"/>
  <c r="G150" i="59"/>
  <c r="G151" i="59"/>
  <c r="G152" i="59"/>
  <c r="G153" i="59"/>
  <c r="G154" i="59"/>
  <c r="G155" i="59"/>
  <c r="G156" i="59"/>
  <c r="G157" i="59"/>
  <c r="G158" i="59"/>
  <c r="G159" i="59"/>
  <c r="G160" i="59"/>
  <c r="G161" i="59"/>
  <c r="G162" i="59"/>
  <c r="G163" i="59"/>
  <c r="G164" i="59"/>
  <c r="G165" i="59"/>
  <c r="G166" i="59"/>
  <c r="G167" i="59"/>
  <c r="G168" i="59"/>
  <c r="G169" i="59"/>
  <c r="G170" i="59"/>
  <c r="G171" i="59"/>
  <c r="G172" i="59"/>
  <c r="G173" i="59"/>
  <c r="G174" i="59"/>
  <c r="G175" i="59"/>
  <c r="G176" i="59"/>
  <c r="G177" i="59"/>
  <c r="G178" i="59"/>
  <c r="G179" i="59"/>
  <c r="G180" i="59"/>
  <c r="G181" i="59"/>
  <c r="G182" i="59"/>
  <c r="G183" i="59"/>
  <c r="G184" i="59"/>
  <c r="G185" i="59"/>
  <c r="G186" i="59"/>
  <c r="G187" i="59"/>
  <c r="G188" i="59"/>
  <c r="G189" i="59"/>
  <c r="G190" i="59"/>
  <c r="G191" i="59"/>
  <c r="G192" i="59"/>
  <c r="G193" i="59"/>
  <c r="G194" i="59"/>
  <c r="G195" i="59"/>
  <c r="G196" i="59"/>
  <c r="G197" i="59"/>
  <c r="G198" i="59"/>
  <c r="G199" i="59"/>
  <c r="G200" i="59"/>
  <c r="G201" i="59"/>
  <c r="G202" i="59"/>
  <c r="G203" i="59"/>
  <c r="G204" i="59"/>
  <c r="G205" i="59"/>
  <c r="G206" i="59"/>
  <c r="G207" i="59"/>
  <c r="G208" i="59"/>
  <c r="G209" i="59"/>
  <c r="G210" i="59"/>
  <c r="G211" i="59"/>
  <c r="G212" i="59"/>
  <c r="G213" i="59"/>
  <c r="G214" i="59"/>
  <c r="G215" i="59"/>
  <c r="G216" i="59"/>
  <c r="G217" i="59"/>
  <c r="G218" i="59"/>
  <c r="G219" i="59"/>
  <c r="G220" i="59"/>
  <c r="G221" i="59"/>
  <c r="G222" i="59"/>
  <c r="G223" i="59"/>
  <c r="G224" i="59"/>
  <c r="G225" i="59"/>
  <c r="G226" i="59"/>
  <c r="G227" i="59"/>
  <c r="G228" i="59"/>
  <c r="G229" i="59"/>
  <c r="G230" i="59"/>
  <c r="G231" i="59"/>
  <c r="G232" i="59"/>
  <c r="G233" i="59"/>
  <c r="G234" i="59"/>
  <c r="G235" i="59"/>
  <c r="G236" i="59"/>
  <c r="G237" i="59"/>
  <c r="G238" i="59"/>
  <c r="G239" i="59"/>
  <c r="G240" i="59"/>
  <c r="G241" i="59"/>
  <c r="G242" i="59"/>
  <c r="G243" i="59"/>
  <c r="G244" i="59"/>
  <c r="G245" i="59"/>
  <c r="G246" i="59"/>
  <c r="G247" i="59"/>
  <c r="G248" i="59"/>
  <c r="G249" i="59"/>
  <c r="G250" i="59"/>
  <c r="G251" i="59"/>
  <c r="G252" i="59"/>
  <c r="G253" i="59"/>
  <c r="G254" i="59"/>
  <c r="G255" i="59"/>
  <c r="G256" i="59"/>
  <c r="G257" i="59"/>
  <c r="G258" i="59"/>
  <c r="G259" i="59"/>
  <c r="G260" i="59"/>
  <c r="G261" i="59"/>
  <c r="G262" i="59"/>
  <c r="G263" i="59"/>
  <c r="G264" i="59"/>
  <c r="G265" i="59"/>
  <c r="G266" i="59"/>
  <c r="G267" i="59"/>
  <c r="G268" i="59"/>
  <c r="G269" i="59"/>
  <c r="G270" i="59"/>
  <c r="G271" i="59"/>
  <c r="G272" i="59"/>
  <c r="G273" i="59"/>
  <c r="G274" i="59"/>
  <c r="G275" i="59"/>
  <c r="G276" i="59"/>
  <c r="G277" i="59"/>
  <c r="G278" i="59"/>
  <c r="G279" i="59"/>
  <c r="G280" i="59"/>
  <c r="G281" i="59"/>
  <c r="G282" i="59"/>
  <c r="G283" i="59"/>
  <c r="G284" i="59"/>
  <c r="G285" i="59"/>
  <c r="G286" i="59"/>
  <c r="G287" i="59"/>
  <c r="G288" i="59"/>
  <c r="G289" i="59"/>
  <c r="G290" i="59"/>
  <c r="G291" i="59"/>
  <c r="G292" i="59"/>
  <c r="G293" i="59"/>
  <c r="G294" i="59"/>
  <c r="G295" i="59"/>
  <c r="G296" i="59"/>
  <c r="G297" i="59"/>
  <c r="G298" i="59"/>
  <c r="G299" i="59"/>
  <c r="G300" i="59"/>
  <c r="G301" i="59"/>
  <c r="G302" i="59"/>
  <c r="G303" i="59"/>
  <c r="G304" i="59"/>
  <c r="G305" i="59"/>
  <c r="G306" i="59"/>
  <c r="G307" i="59"/>
  <c r="G308" i="59"/>
  <c r="G309" i="59"/>
  <c r="G310" i="59"/>
  <c r="G311" i="59"/>
  <c r="G312" i="59"/>
  <c r="G313" i="59"/>
  <c r="G314" i="59"/>
  <c r="G315" i="59"/>
  <c r="G316" i="59"/>
  <c r="G317" i="59"/>
  <c r="G318" i="59"/>
  <c r="G319" i="59"/>
  <c r="G320" i="59"/>
  <c r="G321" i="59"/>
  <c r="G322" i="59"/>
  <c r="G323" i="59"/>
  <c r="G324" i="59"/>
  <c r="G325" i="59"/>
  <c r="G326" i="59"/>
  <c r="G327" i="59"/>
  <c r="G328" i="59"/>
  <c r="G329" i="59"/>
  <c r="G330" i="59"/>
  <c r="G331" i="59"/>
  <c r="G332" i="59"/>
  <c r="G333" i="59"/>
  <c r="G334" i="59"/>
  <c r="G335" i="59"/>
  <c r="G336" i="59"/>
  <c r="G337" i="59"/>
  <c r="G338" i="59"/>
  <c r="G339" i="59"/>
  <c r="G340" i="59"/>
  <c r="G341" i="59"/>
  <c r="G342" i="59"/>
  <c r="G343" i="59"/>
  <c r="G344" i="59"/>
  <c r="G345" i="59"/>
  <c r="G346" i="59"/>
  <c r="G347" i="59"/>
  <c r="G348" i="59"/>
  <c r="G349" i="59"/>
  <c r="G350" i="59"/>
  <c r="G351" i="59"/>
  <c r="G352" i="59"/>
  <c r="G353" i="59"/>
  <c r="G354" i="59"/>
  <c r="G355" i="59"/>
  <c r="G356" i="59"/>
  <c r="G357" i="59"/>
  <c r="G358" i="59"/>
  <c r="G359" i="59"/>
  <c r="G360" i="59"/>
  <c r="G361" i="59"/>
  <c r="G362" i="59"/>
  <c r="G363" i="59"/>
  <c r="G364" i="59"/>
  <c r="G365" i="59"/>
  <c r="G366" i="59"/>
  <c r="G367" i="59"/>
  <c r="G368" i="59"/>
  <c r="G369" i="59"/>
  <c r="G370" i="59"/>
  <c r="G371" i="59"/>
  <c r="G372" i="59"/>
  <c r="G373" i="59"/>
  <c r="G374" i="59"/>
  <c r="G375" i="59"/>
  <c r="G376" i="59"/>
  <c r="G377" i="59"/>
  <c r="G378" i="59"/>
  <c r="G379" i="59"/>
  <c r="G380" i="59"/>
  <c r="G381" i="59"/>
  <c r="G382" i="59"/>
  <c r="G383" i="59"/>
  <c r="G384" i="59"/>
  <c r="G385" i="59"/>
  <c r="G386" i="59"/>
  <c r="G387" i="59"/>
  <c r="G388" i="59"/>
  <c r="G389" i="59"/>
  <c r="G390" i="59"/>
  <c r="G391" i="59"/>
  <c r="G392" i="59"/>
  <c r="G393" i="59"/>
  <c r="G394" i="59"/>
  <c r="G395" i="59"/>
  <c r="G396" i="59"/>
  <c r="G397" i="59"/>
  <c r="G398" i="59"/>
  <c r="G399" i="59"/>
  <c r="G400" i="59"/>
  <c r="G401" i="59"/>
  <c r="G402" i="59"/>
  <c r="G403" i="59"/>
  <c r="G404" i="59"/>
  <c r="G405" i="59"/>
  <c r="G406" i="59"/>
  <c r="G407" i="59"/>
  <c r="G408" i="59"/>
  <c r="G409" i="59"/>
  <c r="G410" i="59"/>
  <c r="G411" i="59"/>
  <c r="G412" i="59"/>
  <c r="G413" i="59"/>
  <c r="G414" i="59"/>
  <c r="G415" i="59"/>
  <c r="G416" i="59"/>
  <c r="G417" i="59"/>
  <c r="G418" i="59"/>
  <c r="G419" i="59"/>
  <c r="G420" i="59"/>
  <c r="G421" i="59"/>
  <c r="G422" i="59"/>
  <c r="G423" i="59"/>
  <c r="G424" i="59"/>
  <c r="G425" i="59"/>
  <c r="G426" i="59"/>
  <c r="G427" i="59"/>
  <c r="G428" i="59"/>
  <c r="G429" i="59"/>
  <c r="G430" i="59"/>
  <c r="G431" i="59"/>
  <c r="G432" i="59"/>
  <c r="G433" i="59"/>
  <c r="G434" i="59"/>
  <c r="G435" i="59"/>
  <c r="G436" i="59"/>
  <c r="G437" i="59"/>
  <c r="G438" i="59"/>
  <c r="G439" i="59"/>
  <c r="G440" i="59"/>
  <c r="G441" i="59"/>
  <c r="G442" i="59"/>
  <c r="G443" i="59"/>
  <c r="G444" i="59"/>
  <c r="G445" i="59"/>
  <c r="G446" i="59"/>
  <c r="G447" i="59"/>
  <c r="G448" i="59"/>
  <c r="G449" i="59"/>
  <c r="G450" i="59"/>
  <c r="G451" i="59"/>
  <c r="G452" i="59"/>
  <c r="G453" i="59"/>
  <c r="G454" i="59"/>
  <c r="G455" i="59"/>
  <c r="G456" i="59"/>
  <c r="G457" i="59"/>
  <c r="G458" i="59"/>
  <c r="G459" i="59"/>
  <c r="G460" i="59"/>
  <c r="G461" i="59"/>
  <c r="G462" i="59"/>
  <c r="G463" i="59"/>
  <c r="G464" i="59"/>
  <c r="G465" i="59"/>
  <c r="G466" i="59"/>
  <c r="G467" i="59"/>
  <c r="G468" i="59"/>
  <c r="G469" i="59"/>
  <c r="G470" i="59"/>
  <c r="G471" i="59"/>
  <c r="G472" i="59"/>
  <c r="G473" i="59"/>
  <c r="G474" i="59"/>
  <c r="G475" i="59"/>
  <c r="G476" i="59"/>
  <c r="G477" i="59"/>
  <c r="G478" i="59"/>
  <c r="G479" i="59"/>
  <c r="G480" i="59"/>
  <c r="G481" i="59"/>
  <c r="G482" i="59"/>
  <c r="G483" i="59"/>
  <c r="G484" i="59"/>
  <c r="G485" i="59"/>
  <c r="G486" i="59"/>
  <c r="G487" i="59"/>
  <c r="G488" i="59"/>
  <c r="G489" i="59"/>
  <c r="G490" i="59"/>
  <c r="G491" i="59"/>
  <c r="G492" i="59"/>
  <c r="G493" i="59"/>
  <c r="G494" i="59"/>
  <c r="G495" i="59"/>
  <c r="G496" i="59"/>
  <c r="G497" i="59"/>
  <c r="G498" i="59"/>
  <c r="G499" i="59"/>
  <c r="G500" i="59"/>
  <c r="G501" i="59"/>
  <c r="G502" i="59"/>
  <c r="G503" i="59"/>
  <c r="G504" i="59"/>
  <c r="G505" i="59"/>
  <c r="G506" i="59"/>
  <c r="G507" i="59"/>
  <c r="G508" i="59"/>
  <c r="G509" i="59"/>
  <c r="G510" i="59"/>
  <c r="G511" i="59"/>
  <c r="G512" i="59"/>
  <c r="G513" i="59"/>
  <c r="G514" i="59"/>
  <c r="G515" i="59"/>
  <c r="G516" i="59"/>
  <c r="G517" i="59"/>
  <c r="G518" i="59"/>
  <c r="G519" i="59"/>
  <c r="G520" i="59"/>
  <c r="G521" i="59"/>
  <c r="G522" i="59"/>
  <c r="G523" i="59"/>
  <c r="G524" i="59"/>
  <c r="G525" i="59"/>
  <c r="G526" i="59"/>
  <c r="G527" i="59"/>
  <c r="G528" i="59"/>
  <c r="G529" i="59"/>
  <c r="G530" i="59"/>
  <c r="G531" i="59"/>
  <c r="G532" i="59"/>
  <c r="G533" i="59"/>
  <c r="G534" i="59"/>
  <c r="G535" i="59"/>
  <c r="G536" i="59"/>
  <c r="G537" i="59"/>
  <c r="G538" i="59"/>
  <c r="G539" i="59"/>
  <c r="G540" i="59"/>
  <c r="G541" i="59"/>
  <c r="G542" i="59"/>
  <c r="G543" i="59"/>
  <c r="G544" i="59"/>
  <c r="G545" i="59"/>
  <c r="G546" i="59"/>
  <c r="G547" i="59"/>
  <c r="G548" i="59"/>
  <c r="G549" i="59"/>
  <c r="G550" i="59"/>
  <c r="G551" i="59"/>
  <c r="G552" i="59"/>
  <c r="G553" i="59"/>
  <c r="G554" i="59"/>
  <c r="G555" i="59"/>
  <c r="G556" i="59"/>
  <c r="G557" i="59"/>
  <c r="G558" i="59"/>
  <c r="G559" i="59"/>
  <c r="G560" i="59"/>
  <c r="G561" i="59"/>
  <c r="G562" i="59"/>
  <c r="G563" i="59"/>
  <c r="G564" i="59"/>
  <c r="G565" i="59"/>
  <c r="G566" i="59"/>
  <c r="G567" i="59"/>
  <c r="G568" i="59"/>
  <c r="G569" i="59"/>
  <c r="G570" i="59"/>
  <c r="G571" i="59"/>
  <c r="G572" i="59"/>
  <c r="G573" i="59"/>
  <c r="G574" i="59"/>
  <c r="G575" i="59"/>
  <c r="G576" i="59"/>
  <c r="G577" i="59"/>
  <c r="G578" i="59"/>
  <c r="G579" i="59"/>
  <c r="G580" i="59"/>
  <c r="G581" i="59"/>
  <c r="G582" i="59"/>
  <c r="G583" i="59"/>
  <c r="G584" i="59"/>
  <c r="G585" i="59"/>
  <c r="G586" i="59"/>
  <c r="G587" i="59"/>
  <c r="G588" i="59"/>
  <c r="G589" i="59"/>
  <c r="G590" i="59"/>
  <c r="G591" i="59"/>
  <c r="G592" i="59"/>
  <c r="G593" i="59"/>
  <c r="G594" i="59"/>
  <c r="G595" i="59"/>
  <c r="G596" i="59"/>
  <c r="G597" i="59"/>
  <c r="G598" i="59"/>
  <c r="G599" i="59"/>
  <c r="G600" i="59"/>
  <c r="G601" i="59"/>
  <c r="G602" i="59"/>
  <c r="G603" i="59"/>
  <c r="G604" i="59"/>
  <c r="G605" i="59"/>
  <c r="G606" i="59"/>
  <c r="G607" i="59"/>
  <c r="G608" i="59"/>
  <c r="G609" i="59"/>
  <c r="G610" i="59"/>
  <c r="G611" i="59"/>
  <c r="G612" i="59"/>
  <c r="G613" i="59"/>
  <c r="G614" i="59"/>
  <c r="G615" i="59"/>
  <c r="G616" i="59"/>
  <c r="G617" i="59"/>
  <c r="G618" i="59"/>
  <c r="G619" i="59"/>
  <c r="G620" i="59"/>
  <c r="G621" i="59"/>
  <c r="G622" i="59"/>
  <c r="G623" i="59"/>
  <c r="G624" i="59"/>
  <c r="G625" i="59"/>
  <c r="G626" i="59"/>
  <c r="G627" i="59"/>
  <c r="G628" i="59"/>
  <c r="G629" i="59"/>
  <c r="G630" i="59"/>
  <c r="G631" i="59"/>
  <c r="G632" i="59"/>
  <c r="G633" i="59"/>
  <c r="G634" i="59"/>
  <c r="G635" i="59"/>
  <c r="G636" i="59"/>
  <c r="G637" i="59"/>
  <c r="G638" i="59"/>
  <c r="G639" i="59"/>
  <c r="G640" i="59"/>
  <c r="G641" i="59"/>
  <c r="G642" i="59"/>
  <c r="G643" i="59"/>
  <c r="G644" i="59"/>
  <c r="G645" i="59"/>
  <c r="G646" i="59"/>
  <c r="G647" i="59"/>
  <c r="G648" i="59"/>
  <c r="G649" i="59"/>
  <c r="G650" i="59"/>
  <c r="G651" i="59"/>
  <c r="G652" i="59"/>
  <c r="G653" i="59"/>
  <c r="G654" i="59"/>
  <c r="G655" i="59"/>
  <c r="G656" i="59"/>
  <c r="G657" i="59"/>
  <c r="G658" i="59"/>
  <c r="G659" i="59"/>
  <c r="G660" i="59"/>
  <c r="G661" i="59"/>
  <c r="G662" i="59"/>
  <c r="G663" i="59"/>
  <c r="G664" i="59"/>
  <c r="G665" i="59"/>
  <c r="G666" i="59"/>
  <c r="G667" i="59"/>
  <c r="G668" i="59"/>
  <c r="G669" i="59"/>
  <c r="G670" i="59"/>
  <c r="G671" i="59"/>
  <c r="G672" i="59"/>
  <c r="G673" i="59"/>
  <c r="G674" i="59"/>
  <c r="G675" i="59"/>
  <c r="G676" i="59"/>
  <c r="G677" i="59"/>
  <c r="G678" i="59"/>
  <c r="G679" i="59"/>
  <c r="G680" i="59"/>
  <c r="G681" i="59"/>
  <c r="G682" i="59"/>
  <c r="G683" i="59"/>
  <c r="G684" i="59"/>
  <c r="G685" i="59"/>
  <c r="G686" i="59"/>
  <c r="G687" i="59"/>
  <c r="G688" i="59"/>
  <c r="G689" i="59"/>
  <c r="G690" i="59"/>
  <c r="G691" i="59"/>
  <c r="G692" i="59"/>
  <c r="G693" i="59"/>
  <c r="G694" i="59"/>
  <c r="G695" i="59"/>
  <c r="G696" i="59"/>
  <c r="G697" i="59"/>
  <c r="G698" i="59"/>
  <c r="G699" i="59"/>
  <c r="G700" i="59"/>
  <c r="G701" i="59"/>
  <c r="G702" i="59"/>
  <c r="G703" i="59"/>
  <c r="G704" i="59"/>
  <c r="G705" i="59"/>
  <c r="G706" i="59"/>
  <c r="G707" i="59"/>
  <c r="G708" i="59"/>
  <c r="G709" i="59"/>
  <c r="G710" i="59"/>
  <c r="G711" i="59"/>
  <c r="G712" i="59"/>
  <c r="G713" i="59"/>
  <c r="G714" i="59"/>
  <c r="G715" i="59"/>
  <c r="G716" i="59"/>
  <c r="G717" i="59"/>
  <c r="G718" i="59"/>
  <c r="G719" i="59"/>
  <c r="G720" i="59"/>
  <c r="G721" i="59"/>
  <c r="G722" i="59"/>
  <c r="G723" i="59"/>
  <c r="G724" i="59"/>
  <c r="G725" i="59"/>
  <c r="G726" i="59"/>
  <c r="G727" i="59"/>
  <c r="G728" i="59"/>
  <c r="G729" i="59"/>
  <c r="G730" i="59"/>
  <c r="G731" i="59"/>
  <c r="G732" i="59"/>
  <c r="G733" i="59"/>
  <c r="G734" i="59"/>
  <c r="G735" i="59"/>
  <c r="G736" i="59"/>
  <c r="G737" i="59"/>
  <c r="G738" i="59"/>
  <c r="G739" i="59"/>
  <c r="G740" i="59"/>
  <c r="G741" i="59"/>
  <c r="G742" i="59"/>
  <c r="G743" i="59"/>
  <c r="G744" i="59"/>
  <c r="G745" i="59"/>
  <c r="G746" i="59"/>
  <c r="G747" i="59"/>
  <c r="G748" i="59"/>
  <c r="G749" i="59"/>
  <c r="G750" i="59"/>
  <c r="G751" i="59"/>
  <c r="G752" i="59"/>
  <c r="G753" i="59"/>
  <c r="G754" i="59"/>
  <c r="G755" i="59"/>
  <c r="G756" i="59"/>
  <c r="G757" i="59"/>
  <c r="G758" i="59"/>
  <c r="G759" i="59"/>
  <c r="G760" i="59"/>
  <c r="G761" i="59"/>
  <c r="G762" i="59"/>
  <c r="G763" i="59"/>
  <c r="G764" i="59"/>
  <c r="G765" i="59"/>
  <c r="G766" i="59"/>
  <c r="G767" i="59"/>
  <c r="G768" i="59"/>
  <c r="G769" i="59"/>
  <c r="G770" i="59"/>
  <c r="G771" i="59"/>
  <c r="G772" i="59"/>
  <c r="G773" i="59"/>
  <c r="G774" i="59"/>
  <c r="G775" i="59"/>
  <c r="G776" i="59"/>
  <c r="G777" i="59"/>
  <c r="G778" i="59"/>
  <c r="G779" i="59"/>
  <c r="G780" i="59"/>
  <c r="G781" i="59"/>
  <c r="G782" i="59"/>
  <c r="G783" i="59"/>
  <c r="G784" i="59"/>
  <c r="G785" i="59"/>
  <c r="G786" i="59"/>
  <c r="G787" i="59"/>
  <c r="G788" i="59"/>
  <c r="G789" i="59"/>
  <c r="G790" i="59"/>
  <c r="G791" i="59"/>
  <c r="G792" i="59"/>
  <c r="G793" i="59"/>
  <c r="G794" i="59"/>
  <c r="G795" i="59"/>
  <c r="G796" i="59"/>
  <c r="G797" i="59"/>
  <c r="G798" i="59"/>
  <c r="G799" i="59"/>
  <c r="G800" i="59"/>
  <c r="G801" i="59"/>
  <c r="G802" i="59"/>
  <c r="G803" i="59"/>
  <c r="G804" i="59"/>
  <c r="G805" i="59"/>
  <c r="G806" i="59"/>
  <c r="G807" i="59"/>
  <c r="G808" i="59"/>
  <c r="G809" i="59"/>
  <c r="G810" i="59"/>
  <c r="G811" i="59"/>
  <c r="G812" i="59"/>
  <c r="G813" i="59"/>
  <c r="G814" i="59"/>
  <c r="G815" i="59"/>
  <c r="G816" i="59"/>
  <c r="G817" i="59"/>
  <c r="G818" i="59"/>
  <c r="G819" i="59"/>
  <c r="G820" i="59"/>
  <c r="G821" i="59"/>
  <c r="G822" i="59"/>
  <c r="G823" i="59"/>
  <c r="G824" i="59"/>
  <c r="G825" i="59"/>
  <c r="G826" i="59"/>
  <c r="G827" i="59"/>
  <c r="G828" i="59"/>
  <c r="G829" i="59"/>
  <c r="G830" i="59"/>
  <c r="G831" i="59"/>
  <c r="G832" i="59"/>
  <c r="G833" i="59"/>
  <c r="G834" i="59"/>
  <c r="G835" i="59"/>
  <c r="G836" i="59"/>
  <c r="G837" i="59"/>
  <c r="G838" i="59"/>
  <c r="G839" i="59"/>
  <c r="G840" i="59"/>
  <c r="G841" i="59"/>
  <c r="G842" i="59"/>
  <c r="G843" i="59"/>
  <c r="G844" i="59"/>
  <c r="G845" i="59"/>
  <c r="G846" i="59"/>
  <c r="G847" i="59"/>
  <c r="G848" i="59"/>
  <c r="G849" i="59"/>
  <c r="G850" i="59"/>
  <c r="G851" i="59"/>
  <c r="G852" i="59"/>
  <c r="G853" i="59"/>
  <c r="G854" i="59"/>
  <c r="G855" i="59"/>
  <c r="G856" i="59"/>
  <c r="G857" i="59"/>
  <c r="G858" i="59"/>
  <c r="G859" i="59"/>
  <c r="G860" i="59"/>
  <c r="G861" i="59"/>
  <c r="G862" i="59"/>
  <c r="G863" i="59"/>
  <c r="G864" i="59"/>
  <c r="G865" i="59"/>
  <c r="G866" i="59"/>
  <c r="G867" i="59"/>
  <c r="G868" i="59"/>
  <c r="G869" i="59"/>
  <c r="G870" i="59"/>
  <c r="G871" i="59"/>
  <c r="G872" i="59"/>
  <c r="G873" i="59"/>
  <c r="G874" i="59"/>
  <c r="G875" i="59"/>
  <c r="G876" i="59"/>
  <c r="G877" i="59"/>
  <c r="G878" i="59"/>
  <c r="G879" i="59"/>
  <c r="G880" i="59"/>
  <c r="G881" i="59"/>
  <c r="G882" i="59"/>
  <c r="G883" i="59"/>
  <c r="G884" i="59"/>
  <c r="G885" i="59"/>
  <c r="G886" i="59"/>
  <c r="G887" i="59"/>
  <c r="G888" i="59"/>
  <c r="G889" i="59"/>
  <c r="G890" i="59"/>
  <c r="G891" i="59"/>
  <c r="G892" i="59"/>
  <c r="G893" i="59"/>
  <c r="G894" i="59"/>
  <c r="G895" i="59"/>
  <c r="G896" i="59"/>
  <c r="G897" i="59"/>
  <c r="G898" i="59"/>
  <c r="G899" i="59"/>
  <c r="G900" i="59"/>
  <c r="G901" i="59"/>
  <c r="G902" i="59"/>
  <c r="G903" i="59"/>
  <c r="G904" i="59"/>
  <c r="G905" i="59"/>
  <c r="G906" i="59"/>
  <c r="G907" i="59"/>
  <c r="G908" i="59"/>
  <c r="G909" i="59"/>
  <c r="G910" i="59"/>
  <c r="G911" i="59"/>
  <c r="G912" i="59"/>
  <c r="G913" i="59"/>
  <c r="G914" i="59"/>
  <c r="G915" i="59"/>
  <c r="G916" i="59"/>
  <c r="G917" i="59"/>
  <c r="G918" i="59"/>
  <c r="G919" i="59"/>
  <c r="G920" i="59"/>
  <c r="G921" i="59"/>
  <c r="G922" i="59"/>
  <c r="G923" i="59"/>
  <c r="G924" i="59"/>
  <c r="G925" i="59"/>
  <c r="G926" i="59"/>
  <c r="G927" i="59"/>
  <c r="G928" i="59"/>
  <c r="G929" i="59"/>
  <c r="G930" i="59"/>
  <c r="G931" i="59"/>
  <c r="G932" i="59"/>
  <c r="G933" i="59"/>
  <c r="G934" i="59"/>
  <c r="G935" i="59"/>
  <c r="G936" i="59"/>
  <c r="G937" i="59"/>
  <c r="G938" i="59"/>
  <c r="G939" i="59"/>
  <c r="G940" i="59"/>
  <c r="G941" i="59"/>
  <c r="G942" i="59"/>
  <c r="G943" i="59"/>
  <c r="G944" i="59"/>
  <c r="G945" i="59"/>
  <c r="G946" i="59"/>
  <c r="G947" i="59"/>
  <c r="G948" i="59"/>
  <c r="G949" i="59"/>
  <c r="G950" i="59"/>
  <c r="G951" i="59"/>
  <c r="G952" i="59"/>
  <c r="G953" i="59"/>
  <c r="G954" i="59"/>
  <c r="G955" i="59"/>
  <c r="G956" i="59"/>
  <c r="G957" i="59"/>
  <c r="G958" i="59"/>
  <c r="G959" i="59"/>
  <c r="G960" i="59"/>
  <c r="G961" i="59"/>
  <c r="G962" i="59"/>
  <c r="G963" i="59"/>
  <c r="G964" i="59"/>
  <c r="G965" i="59"/>
  <c r="G966" i="59"/>
  <c r="G967" i="59"/>
  <c r="G968" i="59"/>
  <c r="G969" i="59"/>
  <c r="G970" i="59"/>
  <c r="G971" i="59"/>
  <c r="G972" i="59"/>
  <c r="G973" i="59"/>
  <c r="G974" i="59"/>
  <c r="G975" i="59"/>
  <c r="G976" i="59"/>
  <c r="G977" i="59"/>
  <c r="G978" i="59"/>
  <c r="G979" i="59"/>
  <c r="G980" i="59"/>
  <c r="G981" i="59"/>
  <c r="G982" i="59"/>
  <c r="G983" i="59"/>
  <c r="G984" i="59"/>
  <c r="G985" i="59"/>
  <c r="G986" i="59"/>
  <c r="G987" i="59"/>
  <c r="G988" i="59"/>
  <c r="G989" i="59"/>
  <c r="G990" i="59"/>
  <c r="G991" i="59"/>
  <c r="G992" i="59"/>
  <c r="G993" i="59"/>
  <c r="G994" i="59"/>
  <c r="G995" i="59"/>
  <c r="G996" i="59"/>
  <c r="G997" i="59"/>
  <c r="G998" i="59"/>
  <c r="G999" i="59"/>
  <c r="G1000" i="59"/>
  <c r="G1001" i="59"/>
  <c r="G1002" i="59"/>
  <c r="G1003" i="59"/>
  <c r="G1004" i="59"/>
  <c r="G1005" i="59"/>
  <c r="G1006" i="59"/>
  <c r="G1007" i="59"/>
  <c r="G1008" i="59"/>
  <c r="G1009" i="59"/>
  <c r="G1010" i="59"/>
  <c r="G1011" i="59"/>
  <c r="G1012" i="59"/>
  <c r="G1013" i="59"/>
  <c r="G1014" i="59"/>
  <c r="G1015" i="59"/>
  <c r="G1016" i="59"/>
  <c r="G1017" i="59"/>
  <c r="G1018" i="59"/>
  <c r="G1019" i="59"/>
  <c r="G1020" i="59"/>
  <c r="G1021" i="59"/>
  <c r="G1022" i="59"/>
  <c r="G1023" i="59"/>
  <c r="G1024" i="59"/>
  <c r="G1025" i="59"/>
  <c r="G1026" i="59"/>
  <c r="G1027" i="59"/>
  <c r="G1028" i="59"/>
  <c r="G1029" i="59"/>
  <c r="G1030" i="59"/>
  <c r="G1031" i="59"/>
  <c r="G1032" i="59"/>
  <c r="G1033" i="59"/>
  <c r="G1034" i="59"/>
  <c r="G1035" i="59"/>
  <c r="G1036" i="59"/>
  <c r="G1037" i="59"/>
  <c r="G1038" i="59"/>
  <c r="G1039" i="59"/>
  <c r="G1040" i="59"/>
  <c r="G1041" i="59"/>
  <c r="G1042" i="59"/>
  <c r="G1043" i="59"/>
  <c r="G1044" i="59"/>
  <c r="G1045" i="59"/>
  <c r="G1046" i="59"/>
  <c r="G1047" i="59"/>
  <c r="G1048" i="59"/>
  <c r="G1049" i="59"/>
  <c r="G1050" i="59"/>
  <c r="G1051" i="59"/>
  <c r="G1052" i="59"/>
  <c r="G1053" i="59"/>
  <c r="G1054" i="59"/>
  <c r="G1055" i="59"/>
  <c r="G1056" i="59"/>
  <c r="G1057" i="59"/>
  <c r="G1058" i="59"/>
  <c r="G1059" i="59"/>
  <c r="G1060" i="59"/>
  <c r="G1061" i="59"/>
  <c r="G1062" i="59"/>
  <c r="G1063" i="59"/>
  <c r="G1064" i="59"/>
  <c r="G1065" i="59"/>
  <c r="G1066" i="59"/>
  <c r="G1067" i="59"/>
  <c r="G1068" i="59"/>
  <c r="G1069" i="59"/>
  <c r="G1070" i="59"/>
  <c r="G1071" i="59"/>
  <c r="G1072" i="59"/>
  <c r="G1073" i="59"/>
  <c r="G1074" i="59"/>
  <c r="G1075" i="59"/>
  <c r="G1076" i="59"/>
  <c r="G1077" i="59"/>
  <c r="G1078" i="59"/>
  <c r="G1079" i="59"/>
  <c r="G1080" i="59"/>
  <c r="G1081" i="59"/>
  <c r="G1082" i="59"/>
  <c r="G1083" i="59"/>
  <c r="G1084" i="59"/>
  <c r="G1085" i="59"/>
  <c r="G1086" i="59"/>
  <c r="G1087" i="59"/>
  <c r="G1088" i="59"/>
  <c r="G1089" i="59"/>
  <c r="G1090" i="59"/>
  <c r="G1091" i="59"/>
  <c r="G1092" i="59"/>
  <c r="G1093" i="59"/>
  <c r="G1094" i="59"/>
  <c r="G1095" i="59"/>
  <c r="G1096" i="59"/>
  <c r="G1097" i="59"/>
  <c r="G1098" i="59"/>
  <c r="G1099" i="59"/>
  <c r="G1100" i="59"/>
  <c r="G1101" i="59"/>
  <c r="G1102" i="59"/>
  <c r="G1103" i="59"/>
  <c r="G1104" i="59"/>
  <c r="G1105" i="59"/>
  <c r="G1106" i="59"/>
  <c r="G1107" i="59"/>
  <c r="G1108" i="59"/>
  <c r="G1109" i="59"/>
  <c r="G1110" i="59"/>
  <c r="G1111" i="59"/>
  <c r="G1112" i="59"/>
  <c r="G1113" i="59"/>
  <c r="G1114" i="59"/>
  <c r="G1115" i="59"/>
  <c r="G1116" i="59"/>
  <c r="G1117" i="59"/>
  <c r="G1118" i="59"/>
  <c r="G1119" i="59"/>
  <c r="G1120" i="59"/>
  <c r="G1121" i="59"/>
  <c r="G1122" i="59"/>
  <c r="G1123" i="59"/>
  <c r="G1124" i="59"/>
  <c r="G1125" i="59"/>
  <c r="G1126" i="59"/>
  <c r="G1127" i="59"/>
  <c r="G1128" i="59"/>
  <c r="G1129" i="59"/>
  <c r="G1130" i="59"/>
  <c r="G1131" i="59"/>
  <c r="G1132" i="59"/>
  <c r="G1133" i="59"/>
  <c r="G1134" i="59"/>
  <c r="G1135" i="59"/>
  <c r="G1136" i="59"/>
  <c r="G1137" i="59"/>
  <c r="G1138" i="59"/>
  <c r="G1139" i="59"/>
  <c r="G1140" i="59"/>
  <c r="G1141" i="59"/>
  <c r="G1142" i="59"/>
  <c r="G1143" i="59"/>
  <c r="G1144" i="59"/>
  <c r="G1145" i="59"/>
  <c r="G1146" i="59"/>
  <c r="G1147" i="59"/>
  <c r="G1148" i="59"/>
  <c r="G1149" i="59"/>
  <c r="G1150" i="59"/>
  <c r="G1151" i="59"/>
  <c r="G1152" i="59"/>
  <c r="G1153" i="59"/>
  <c r="G1154" i="59"/>
  <c r="G1155" i="59"/>
  <c r="G1156" i="59"/>
  <c r="G1157" i="59"/>
  <c r="G1158" i="59"/>
  <c r="G1159" i="59"/>
  <c r="G1160" i="59"/>
  <c r="G1161" i="59"/>
  <c r="G1162" i="59"/>
  <c r="G1163" i="59"/>
  <c r="G1164" i="59"/>
  <c r="G1165" i="59"/>
  <c r="G1166" i="59"/>
  <c r="G1167" i="59"/>
  <c r="G1168" i="59"/>
  <c r="G1169" i="59"/>
  <c r="G1170" i="59"/>
  <c r="G1171" i="59"/>
  <c r="G1172" i="59"/>
  <c r="G1173" i="59"/>
  <c r="G1174" i="59"/>
  <c r="G1175" i="59"/>
  <c r="G1176" i="59"/>
  <c r="G1177" i="59"/>
  <c r="G1178" i="59"/>
  <c r="G1179" i="59"/>
  <c r="G1180" i="59"/>
  <c r="G1181" i="59"/>
  <c r="G1182" i="59"/>
  <c r="G1183" i="59"/>
  <c r="G1184" i="59"/>
  <c r="G1185" i="59"/>
  <c r="G1186" i="59"/>
  <c r="G1187" i="59"/>
  <c r="G1188" i="59"/>
  <c r="G1189" i="59"/>
  <c r="G1190" i="59"/>
  <c r="G1191" i="59"/>
  <c r="G1192" i="59"/>
  <c r="G1193" i="59"/>
  <c r="G1194" i="59"/>
  <c r="G1195" i="59"/>
  <c r="G1196" i="59"/>
  <c r="G1197" i="59"/>
  <c r="G1198" i="59"/>
  <c r="G1199" i="59"/>
  <c r="G1200" i="59"/>
  <c r="G1201" i="59"/>
  <c r="G1202" i="59"/>
  <c r="G1203" i="59"/>
  <c r="G1204" i="59"/>
  <c r="G1205" i="59"/>
  <c r="G1206" i="59"/>
  <c r="G1207" i="59"/>
  <c r="G1208" i="59"/>
  <c r="G1209" i="59"/>
  <c r="G1210" i="59"/>
  <c r="G1211" i="59"/>
  <c r="G1212" i="59"/>
  <c r="G1213" i="59"/>
  <c r="G1214" i="59"/>
  <c r="G1215" i="59"/>
  <c r="G1216" i="59"/>
  <c r="G1217" i="59"/>
  <c r="G1218" i="59"/>
  <c r="G1219" i="59"/>
  <c r="G1220" i="59"/>
  <c r="G1221" i="59"/>
  <c r="G1222" i="59"/>
  <c r="G1223" i="59"/>
  <c r="G1224" i="59"/>
  <c r="G1225" i="59"/>
  <c r="G1226" i="59"/>
  <c r="G1227" i="59"/>
  <c r="G1228" i="59"/>
  <c r="G1229" i="59"/>
  <c r="G1230" i="59"/>
  <c r="G1231" i="59"/>
  <c r="G1232" i="59"/>
  <c r="G1233" i="59"/>
  <c r="G1234" i="59"/>
  <c r="G1235" i="59"/>
  <c r="G1236" i="59"/>
  <c r="G1237" i="59"/>
  <c r="G1238" i="59"/>
  <c r="G1239" i="59"/>
  <c r="G1240" i="59"/>
  <c r="G1241" i="59"/>
  <c r="G1242" i="59"/>
  <c r="G1243" i="59"/>
  <c r="G1244" i="59"/>
  <c r="G1245" i="59"/>
  <c r="G1246" i="59"/>
  <c r="G1247" i="59"/>
  <c r="G1248" i="59"/>
  <c r="G1249" i="59"/>
  <c r="G1250" i="59"/>
  <c r="G1251" i="59"/>
  <c r="G1252" i="59"/>
  <c r="G1253" i="59"/>
  <c r="G1254" i="59"/>
  <c r="G1255" i="59"/>
  <c r="G1256" i="59"/>
  <c r="G1257" i="59"/>
  <c r="G1258" i="59"/>
  <c r="G1259" i="59"/>
  <c r="G1260" i="59"/>
  <c r="G1261" i="59"/>
  <c r="G1262" i="59"/>
  <c r="G1263" i="59"/>
  <c r="G1264" i="59"/>
  <c r="G1265" i="59"/>
  <c r="G1266" i="59"/>
  <c r="G1267" i="59"/>
  <c r="G1268" i="59"/>
  <c r="G1269" i="59"/>
  <c r="G1270" i="59"/>
  <c r="G1271" i="59"/>
  <c r="G1272" i="59"/>
  <c r="G1273" i="59"/>
  <c r="G1274" i="59"/>
  <c r="G1275" i="59"/>
  <c r="G1276" i="59"/>
  <c r="G1277" i="59"/>
  <c r="G1278" i="59"/>
  <c r="G1279" i="59"/>
  <c r="G1280" i="59"/>
  <c r="G1281" i="59"/>
  <c r="G1282" i="59"/>
  <c r="G1283" i="59"/>
  <c r="G1284" i="59"/>
  <c r="G1285" i="59"/>
  <c r="G1286" i="59"/>
  <c r="G1287" i="59"/>
  <c r="G1288" i="59"/>
  <c r="G1289" i="59"/>
  <c r="G1290" i="59"/>
  <c r="G1291" i="59"/>
  <c r="G1292" i="59"/>
  <c r="G1293" i="59"/>
  <c r="G1294" i="59"/>
  <c r="G1295" i="59"/>
  <c r="G1296" i="59"/>
  <c r="G1297" i="59"/>
  <c r="G1298" i="59"/>
  <c r="G1299" i="59"/>
  <c r="G1300" i="59"/>
  <c r="G1301" i="59"/>
  <c r="G1302" i="59"/>
  <c r="G1303" i="59"/>
  <c r="G1304" i="59"/>
  <c r="G1305" i="59"/>
  <c r="G1306" i="59"/>
  <c r="G1307" i="59"/>
  <c r="G1308" i="59"/>
  <c r="G1309" i="59"/>
  <c r="G1310" i="59"/>
  <c r="G1311" i="59"/>
  <c r="G1312" i="59"/>
  <c r="G1313" i="59"/>
  <c r="G1314" i="59"/>
  <c r="G1315" i="59"/>
  <c r="G1316" i="59"/>
  <c r="G1317" i="59"/>
  <c r="G1318" i="59"/>
  <c r="G1319" i="59"/>
  <c r="G1320" i="59"/>
  <c r="G1321" i="59"/>
  <c r="G1322" i="59"/>
  <c r="G1323" i="59"/>
  <c r="G1324" i="59"/>
  <c r="G1325" i="59"/>
  <c r="G1326" i="59"/>
  <c r="G1327" i="59"/>
  <c r="G1328" i="59"/>
  <c r="G1329" i="59"/>
  <c r="G1330" i="59"/>
  <c r="G1331" i="59"/>
  <c r="G1332" i="59"/>
  <c r="G1333" i="59"/>
  <c r="G1334" i="59"/>
  <c r="G1335" i="59"/>
  <c r="G1336" i="59"/>
  <c r="G1337" i="59"/>
  <c r="G1338" i="59"/>
  <c r="G1339" i="59"/>
  <c r="G1340" i="59"/>
  <c r="G1341" i="59"/>
  <c r="G1342" i="59"/>
  <c r="G1343" i="59"/>
  <c r="G1344" i="59"/>
  <c r="G1345" i="59"/>
  <c r="G1346" i="59"/>
  <c r="G1347" i="59"/>
  <c r="G1348" i="59"/>
  <c r="G1349" i="59"/>
  <c r="G1350" i="59"/>
  <c r="G1351" i="59"/>
  <c r="G1352" i="59"/>
  <c r="G1353" i="59"/>
  <c r="G1354" i="59"/>
  <c r="G1355" i="59"/>
  <c r="G1356" i="59"/>
  <c r="G1357" i="59"/>
  <c r="G1358" i="59"/>
  <c r="G1359" i="59"/>
  <c r="G1360" i="59"/>
  <c r="G1361" i="59"/>
  <c r="G1362" i="59"/>
  <c r="G1363" i="59"/>
  <c r="G1364" i="59"/>
  <c r="G1365" i="59"/>
  <c r="G1366" i="59"/>
  <c r="G1367" i="59"/>
  <c r="G1368" i="59"/>
  <c r="G1369" i="59"/>
  <c r="G1370" i="59"/>
  <c r="G1371" i="59"/>
  <c r="G1372" i="59"/>
  <c r="G1373" i="59"/>
  <c r="G1374" i="59"/>
  <c r="G1375" i="59"/>
  <c r="G1376" i="59"/>
  <c r="G1377" i="59"/>
  <c r="G1378" i="59"/>
  <c r="G1379" i="59"/>
  <c r="G1380" i="59"/>
  <c r="G1381" i="59"/>
  <c r="G1382" i="59"/>
  <c r="G1383" i="59"/>
  <c r="G1384" i="59"/>
  <c r="G1385" i="59"/>
  <c r="G1386" i="59"/>
  <c r="G1387" i="59"/>
  <c r="G1388" i="59"/>
  <c r="G1389" i="59"/>
  <c r="G1390" i="59"/>
  <c r="G1391" i="59"/>
  <c r="G1392" i="59"/>
  <c r="G1393" i="59"/>
  <c r="G1394" i="59"/>
  <c r="G1395" i="59"/>
  <c r="G1396" i="59"/>
  <c r="G1397" i="59"/>
  <c r="G1398" i="59"/>
  <c r="G1399" i="59"/>
  <c r="G1400" i="59"/>
  <c r="G1401" i="59"/>
  <c r="G1402" i="59"/>
  <c r="G1403" i="59"/>
  <c r="G1404" i="59"/>
  <c r="G1405" i="59"/>
  <c r="G1406" i="59"/>
  <c r="G1407" i="59"/>
  <c r="G1408" i="59"/>
  <c r="G1409" i="59"/>
  <c r="G1410" i="59"/>
  <c r="G1411" i="59"/>
  <c r="G1412" i="59"/>
  <c r="G1413" i="59"/>
  <c r="G1414" i="59"/>
  <c r="G1415" i="59"/>
  <c r="G1416" i="59"/>
  <c r="G1417" i="59"/>
  <c r="G1418" i="59"/>
  <c r="G1419" i="59"/>
  <c r="G1420" i="59"/>
  <c r="G1421" i="59"/>
  <c r="G1422" i="59"/>
  <c r="G1423" i="59"/>
  <c r="G1424" i="59"/>
  <c r="G1425" i="59"/>
  <c r="G1426" i="59"/>
  <c r="G1427" i="59"/>
  <c r="G1428" i="59"/>
  <c r="G1429" i="59"/>
  <c r="G1430" i="59"/>
  <c r="G1431" i="59"/>
  <c r="G1432" i="59"/>
  <c r="G1433" i="59"/>
  <c r="G1434" i="59"/>
  <c r="G1435" i="59"/>
  <c r="G1436" i="59"/>
  <c r="G1437" i="59"/>
  <c r="G1438" i="59"/>
  <c r="G1439" i="59"/>
  <c r="G1440" i="59"/>
  <c r="G1441" i="59"/>
  <c r="G1442" i="59"/>
  <c r="G1443" i="59"/>
  <c r="G1444" i="59"/>
  <c r="G1445" i="59"/>
  <c r="G1446" i="59"/>
  <c r="G1447" i="59"/>
  <c r="G1448" i="59"/>
  <c r="G1449" i="59"/>
  <c r="G1450" i="59"/>
  <c r="G1451" i="59"/>
  <c r="G1452" i="59"/>
  <c r="G1453" i="59"/>
  <c r="G1454" i="59"/>
  <c r="G1455" i="59"/>
  <c r="G1456" i="59"/>
  <c r="G1457" i="59"/>
  <c r="G1458" i="59"/>
  <c r="G1459" i="59"/>
  <c r="G1460" i="59"/>
  <c r="G1461" i="59"/>
  <c r="G1462" i="59"/>
  <c r="G1463" i="59"/>
  <c r="G1464" i="59"/>
  <c r="G1465" i="59"/>
  <c r="G1466" i="59"/>
  <c r="G1467" i="59"/>
  <c r="G1468" i="59"/>
  <c r="G1469" i="59"/>
  <c r="G1470" i="59"/>
  <c r="G1471" i="59"/>
  <c r="G1472" i="59"/>
  <c r="G4" i="59"/>
  <c r="D5" i="58"/>
  <c r="D6" i="58"/>
  <c r="D7" i="58"/>
  <c r="D8" i="58"/>
  <c r="D9" i="58"/>
  <c r="D10" i="58"/>
  <c r="D11" i="58"/>
  <c r="D12" i="58"/>
  <c r="D13" i="58"/>
  <c r="D14" i="58"/>
  <c r="D15" i="58"/>
  <c r="D16" i="58"/>
  <c r="D17" i="58"/>
  <c r="D18" i="58"/>
  <c r="D19" i="58"/>
  <c r="D20" i="58"/>
  <c r="D21" i="58"/>
  <c r="D22" i="58"/>
  <c r="D23" i="58"/>
  <c r="D24" i="58"/>
  <c r="D25" i="58"/>
  <c r="D26" i="58"/>
  <c r="D27" i="58"/>
  <c r="D28" i="58"/>
  <c r="D29" i="58"/>
  <c r="D30" i="58"/>
  <c r="D31" i="58"/>
  <c r="D32" i="58"/>
  <c r="D33" i="58"/>
  <c r="D34" i="58"/>
  <c r="D35" i="58"/>
  <c r="D36" i="58"/>
  <c r="D37" i="58"/>
  <c r="D38" i="58"/>
  <c r="D39" i="58"/>
  <c r="D40" i="58"/>
  <c r="D41" i="58"/>
  <c r="D42" i="58"/>
  <c r="D43" i="58"/>
  <c r="D44" i="58"/>
  <c r="D45" i="58"/>
  <c r="D46" i="58"/>
  <c r="D47" i="58"/>
  <c r="D48" i="58"/>
  <c r="D49" i="58"/>
  <c r="D50" i="58"/>
  <c r="D51" i="58"/>
  <c r="D52" i="58"/>
  <c r="D53" i="58"/>
  <c r="D54" i="58"/>
  <c r="D55" i="58"/>
  <c r="D56" i="58"/>
  <c r="D57" i="58"/>
  <c r="D58" i="58"/>
  <c r="D59" i="58"/>
  <c r="D60" i="58"/>
  <c r="D61" i="58"/>
  <c r="D62" i="58"/>
  <c r="D63" i="58"/>
  <c r="D64" i="58"/>
  <c r="D65" i="58"/>
  <c r="D66" i="58"/>
  <c r="D67" i="58"/>
  <c r="D68" i="58"/>
  <c r="D69" i="58"/>
  <c r="D70" i="58"/>
  <c r="D71" i="58"/>
  <c r="D72" i="58"/>
  <c r="D73" i="58"/>
  <c r="D74" i="58"/>
  <c r="D75" i="58"/>
  <c r="D76" i="58"/>
  <c r="D77" i="58"/>
  <c r="D78" i="58"/>
  <c r="D79" i="58"/>
  <c r="D80" i="58"/>
  <c r="D81" i="58"/>
  <c r="D82" i="58"/>
  <c r="D83" i="58"/>
  <c r="D84" i="58"/>
  <c r="D85" i="58"/>
  <c r="D86" i="58"/>
  <c r="D87" i="58"/>
  <c r="D88" i="58"/>
  <c r="D89" i="58"/>
  <c r="D90" i="58"/>
  <c r="D91" i="58"/>
  <c r="D92" i="58"/>
  <c r="D93" i="58"/>
  <c r="D94" i="58"/>
  <c r="D95" i="58"/>
  <c r="D96" i="58"/>
  <c r="D97" i="58"/>
  <c r="D98" i="58"/>
  <c r="D99" i="58"/>
  <c r="D100" i="58"/>
  <c r="D101" i="58"/>
  <c r="D102" i="58"/>
  <c r="D103" i="58"/>
  <c r="D104" i="58"/>
  <c r="D105" i="58"/>
  <c r="D106" i="58"/>
  <c r="D107" i="58"/>
  <c r="D108" i="58"/>
  <c r="D109" i="58"/>
  <c r="D110" i="58"/>
  <c r="D111" i="58"/>
  <c r="D112" i="58"/>
  <c r="D113" i="58"/>
  <c r="D114" i="58"/>
  <c r="D115" i="58"/>
  <c r="D116" i="58"/>
  <c r="D117" i="58"/>
  <c r="D118" i="58"/>
  <c r="D119" i="58"/>
  <c r="D120" i="58"/>
  <c r="D121" i="58"/>
  <c r="D122" i="58"/>
  <c r="D123" i="58"/>
  <c r="D124" i="58"/>
  <c r="D125" i="58"/>
  <c r="D126" i="58"/>
  <c r="D127" i="58"/>
  <c r="D128" i="58"/>
  <c r="D129" i="58"/>
  <c r="D130" i="58"/>
  <c r="D131" i="58"/>
  <c r="D132" i="58"/>
  <c r="D133" i="58"/>
  <c r="D134" i="58"/>
  <c r="D135" i="58"/>
  <c r="D136" i="58"/>
  <c r="D137" i="58"/>
  <c r="D138" i="58"/>
  <c r="D139" i="58"/>
  <c r="D140" i="58"/>
  <c r="D141" i="58"/>
  <c r="D142" i="58"/>
  <c r="D143" i="58"/>
  <c r="D144" i="58"/>
  <c r="D145" i="58"/>
  <c r="D146" i="58"/>
  <c r="D147" i="58"/>
  <c r="D148" i="58"/>
  <c r="D149" i="58"/>
  <c r="D150" i="58"/>
  <c r="D151" i="58"/>
  <c r="D152" i="58"/>
  <c r="D153" i="58"/>
  <c r="D154" i="58"/>
  <c r="D155" i="58"/>
  <c r="D156" i="58"/>
  <c r="D157" i="58"/>
  <c r="D158" i="58"/>
  <c r="D159" i="58"/>
  <c r="D160" i="58"/>
  <c r="D161" i="58"/>
  <c r="D162" i="58"/>
  <c r="D163" i="58"/>
  <c r="D164" i="58"/>
  <c r="D165" i="58"/>
  <c r="D166" i="58"/>
  <c r="D167" i="58"/>
  <c r="D168" i="58"/>
  <c r="D169" i="58"/>
  <c r="D170" i="58"/>
  <c r="D171" i="58"/>
  <c r="D172" i="58"/>
  <c r="D173" i="58"/>
  <c r="D174" i="58"/>
  <c r="D175" i="58"/>
  <c r="D176" i="58"/>
  <c r="D177" i="58"/>
  <c r="D178" i="58"/>
  <c r="D179" i="58"/>
  <c r="D180" i="58"/>
  <c r="D181" i="58"/>
  <c r="D182" i="58"/>
  <c r="D183" i="58"/>
  <c r="D184" i="58"/>
  <c r="D185" i="58"/>
  <c r="D186" i="58"/>
  <c r="D187" i="58"/>
  <c r="D188" i="58"/>
  <c r="D189" i="58"/>
  <c r="D190" i="58"/>
  <c r="D191" i="58"/>
  <c r="D192" i="58"/>
  <c r="D193" i="58"/>
  <c r="D194" i="58"/>
  <c r="D195" i="58"/>
  <c r="D196" i="58"/>
  <c r="D197" i="58"/>
  <c r="D198" i="58"/>
  <c r="D199" i="58"/>
  <c r="D200" i="58"/>
  <c r="D201" i="58"/>
  <c r="D202" i="58"/>
  <c r="D203" i="58"/>
  <c r="D204" i="58"/>
  <c r="D205" i="58"/>
  <c r="D206" i="58"/>
  <c r="D207" i="58"/>
  <c r="D208" i="58"/>
  <c r="D4" i="58"/>
  <c r="D5" i="54"/>
  <c r="D6" i="54"/>
  <c r="D7" i="54"/>
  <c r="D8" i="54"/>
  <c r="D9" i="54"/>
  <c r="D10" i="54"/>
  <c r="D11" i="54"/>
  <c r="D12" i="54"/>
  <c r="D13" i="54"/>
  <c r="D14" i="54"/>
  <c r="D15" i="54"/>
  <c r="D16" i="54"/>
  <c r="D17" i="54"/>
  <c r="D18" i="54"/>
  <c r="D19" i="54"/>
  <c r="D20" i="54"/>
  <c r="D21" i="54"/>
  <c r="D22" i="54"/>
  <c r="D23" i="54"/>
  <c r="D24" i="54"/>
  <c r="D25" i="54"/>
  <c r="D26" i="54"/>
  <c r="D27" i="54"/>
  <c r="D28" i="54"/>
  <c r="D29" i="54"/>
  <c r="D30" i="54"/>
  <c r="D31" i="54"/>
  <c r="D32" i="54"/>
  <c r="D33" i="54"/>
  <c r="D34" i="54"/>
  <c r="D35" i="54"/>
  <c r="D36" i="54"/>
  <c r="D37" i="54"/>
  <c r="D38" i="54"/>
  <c r="D39" i="54"/>
  <c r="D40" i="54"/>
  <c r="D41" i="54"/>
  <c r="D42" i="54"/>
  <c r="D43" i="54"/>
  <c r="D44" i="54"/>
  <c r="D45" i="54"/>
  <c r="D46" i="54"/>
  <c r="D47" i="54"/>
  <c r="D48" i="54"/>
  <c r="D49" i="54"/>
  <c r="D50" i="54"/>
  <c r="D51" i="54"/>
  <c r="D52" i="54"/>
  <c r="D53" i="54"/>
  <c r="D54" i="54"/>
  <c r="D55" i="54"/>
  <c r="D56" i="54"/>
  <c r="D57" i="54"/>
  <c r="D58" i="54"/>
  <c r="D59" i="54"/>
  <c r="D60" i="54"/>
  <c r="D61" i="54"/>
  <c r="D62" i="54"/>
  <c r="D63" i="54"/>
  <c r="D64" i="54"/>
  <c r="D65" i="54"/>
  <c r="D66" i="54"/>
  <c r="D67" i="54"/>
  <c r="D68" i="54"/>
  <c r="D69" i="54"/>
  <c r="D70" i="54"/>
  <c r="D71" i="54"/>
  <c r="D72" i="54"/>
  <c r="D73" i="54"/>
  <c r="D74" i="54"/>
  <c r="D75" i="54"/>
  <c r="D76" i="54"/>
  <c r="D77" i="54"/>
  <c r="D78" i="54"/>
  <c r="D79" i="54"/>
  <c r="D80" i="54"/>
  <c r="D81" i="54"/>
  <c r="D82" i="54"/>
  <c r="D83" i="54"/>
  <c r="D84" i="54"/>
  <c r="D85" i="54"/>
  <c r="D86" i="54"/>
  <c r="D87" i="54"/>
  <c r="D88" i="54"/>
  <c r="D89" i="54"/>
  <c r="D90" i="54"/>
  <c r="D91" i="54"/>
  <c r="D92" i="54"/>
  <c r="D93" i="54"/>
  <c r="D94" i="54"/>
  <c r="D95" i="54"/>
  <c r="D96" i="54"/>
  <c r="D97" i="54"/>
  <c r="D98" i="54"/>
  <c r="D99" i="54"/>
  <c r="D100" i="54"/>
  <c r="D101" i="54"/>
  <c r="D102" i="54"/>
  <c r="D103" i="54"/>
  <c r="D104" i="54"/>
  <c r="D105" i="54"/>
  <c r="D106" i="54"/>
  <c r="D107" i="54"/>
  <c r="D108" i="54"/>
  <c r="D109" i="54"/>
  <c r="D110" i="54"/>
  <c r="D111" i="54"/>
  <c r="D112" i="54"/>
  <c r="D113" i="54"/>
  <c r="D114" i="54"/>
  <c r="D115" i="54"/>
  <c r="D116" i="54"/>
  <c r="D117" i="54"/>
  <c r="D118" i="54"/>
  <c r="D119" i="54"/>
  <c r="D120" i="54"/>
  <c r="D121" i="54"/>
  <c r="D122" i="54"/>
  <c r="D123" i="54"/>
  <c r="D124" i="54"/>
  <c r="D125" i="54"/>
  <c r="D126" i="54"/>
  <c r="D127" i="54"/>
  <c r="D128" i="54"/>
  <c r="D129" i="54"/>
  <c r="D130" i="54"/>
  <c r="D131" i="54"/>
  <c r="D132" i="54"/>
  <c r="D133" i="54"/>
  <c r="D134" i="54"/>
  <c r="D135" i="54"/>
  <c r="D136" i="54"/>
  <c r="D137" i="54"/>
  <c r="D138" i="54"/>
  <c r="D139" i="54"/>
  <c r="D140" i="54"/>
  <c r="D141" i="54"/>
  <c r="D142" i="54"/>
  <c r="D143" i="54"/>
  <c r="D144" i="54"/>
  <c r="D145" i="54"/>
  <c r="D146" i="54"/>
  <c r="D147" i="54"/>
  <c r="D148" i="54"/>
  <c r="D149" i="54"/>
  <c r="D150" i="54"/>
  <c r="D151" i="54"/>
  <c r="D152" i="54"/>
  <c r="D153" i="54"/>
  <c r="D154" i="54"/>
  <c r="D155" i="54"/>
  <c r="D156" i="54"/>
  <c r="D157" i="54"/>
  <c r="D158" i="54"/>
  <c r="D159" i="54"/>
  <c r="D160" i="54"/>
  <c r="D161" i="54"/>
  <c r="D162" i="54"/>
  <c r="D163" i="54"/>
  <c r="D164" i="54"/>
  <c r="D165" i="54"/>
  <c r="D166" i="54"/>
  <c r="D167" i="54"/>
  <c r="D168" i="54"/>
  <c r="D169" i="54"/>
  <c r="D170" i="54"/>
  <c r="D171" i="54"/>
  <c r="D172" i="54"/>
  <c r="D173" i="54"/>
  <c r="D174" i="54"/>
  <c r="D175" i="54"/>
  <c r="D176" i="54"/>
  <c r="D177" i="54"/>
  <c r="D178" i="54"/>
  <c r="D179" i="54"/>
  <c r="D180" i="54"/>
  <c r="D181" i="54"/>
  <c r="D182" i="54"/>
  <c r="D183" i="54"/>
  <c r="D184" i="54"/>
  <c r="D185" i="54"/>
  <c r="D186" i="54"/>
  <c r="D187" i="54"/>
  <c r="D188" i="54"/>
  <c r="D189" i="54"/>
  <c r="D190" i="54"/>
  <c r="D191" i="54"/>
  <c r="D192" i="54"/>
  <c r="D193" i="54"/>
  <c r="D194" i="54"/>
  <c r="D195" i="54"/>
  <c r="D196" i="54"/>
  <c r="D197" i="54"/>
  <c r="D198" i="54"/>
  <c r="D199" i="54"/>
  <c r="D200" i="54"/>
  <c r="D201" i="54"/>
  <c r="D202" i="54"/>
  <c r="D203" i="54"/>
  <c r="D204" i="54"/>
  <c r="D205" i="54"/>
  <c r="D206" i="54"/>
  <c r="D207" i="54"/>
  <c r="D208" i="54"/>
  <c r="D4" i="54"/>
  <c r="D5" i="52"/>
  <c r="D6" i="52"/>
  <c r="D7" i="52"/>
  <c r="D8" i="52"/>
  <c r="D9" i="52"/>
  <c r="D10" i="52"/>
  <c r="D11" i="52"/>
  <c r="D12" i="52"/>
  <c r="D13" i="52"/>
  <c r="D14" i="52"/>
  <c r="D15" i="52"/>
  <c r="D16" i="52"/>
  <c r="D17" i="52"/>
  <c r="D18" i="52"/>
  <c r="D19" i="52"/>
  <c r="D20" i="52"/>
  <c r="D21" i="52"/>
  <c r="D22" i="52"/>
  <c r="D23" i="52"/>
  <c r="D24" i="52"/>
  <c r="D25" i="52"/>
  <c r="D26" i="52"/>
  <c r="D27" i="52"/>
  <c r="D28" i="52"/>
  <c r="D29" i="52"/>
  <c r="D30" i="52"/>
  <c r="D31" i="52"/>
  <c r="D32" i="52"/>
  <c r="D33" i="52"/>
  <c r="D34" i="52"/>
  <c r="D35" i="52"/>
  <c r="D36" i="52"/>
  <c r="D37" i="52"/>
  <c r="D38" i="52"/>
  <c r="D39" i="52"/>
  <c r="D40" i="52"/>
  <c r="D41" i="52"/>
  <c r="D42" i="52"/>
  <c r="D43" i="52"/>
  <c r="D44" i="52"/>
  <c r="D45" i="52"/>
  <c r="D46" i="52"/>
  <c r="D47" i="52"/>
  <c r="D48" i="52"/>
  <c r="D49" i="52"/>
  <c r="D50" i="52"/>
  <c r="D51" i="52"/>
  <c r="D52" i="52"/>
  <c r="D53" i="52"/>
  <c r="D54" i="52"/>
  <c r="D55" i="52"/>
  <c r="D56" i="52"/>
  <c r="D57" i="52"/>
  <c r="D58" i="52"/>
  <c r="D59" i="52"/>
  <c r="D60" i="52"/>
  <c r="D61" i="52"/>
  <c r="D62" i="52"/>
  <c r="D63" i="52"/>
  <c r="D64" i="52"/>
  <c r="D65" i="52"/>
  <c r="D66" i="52"/>
  <c r="D67" i="52"/>
  <c r="D68" i="52"/>
  <c r="D69" i="52"/>
  <c r="D70" i="52"/>
  <c r="D71" i="52"/>
  <c r="D72" i="52"/>
  <c r="D73" i="52"/>
  <c r="D74" i="52"/>
  <c r="D75" i="52"/>
  <c r="D76" i="52"/>
  <c r="D77" i="52"/>
  <c r="D78" i="52"/>
  <c r="D79" i="52"/>
  <c r="D80" i="52"/>
  <c r="D81" i="52"/>
  <c r="D82" i="52"/>
  <c r="D83" i="52"/>
  <c r="D84" i="52"/>
  <c r="D85" i="52"/>
  <c r="D86" i="52"/>
  <c r="D87" i="52"/>
  <c r="D88" i="52"/>
  <c r="D89" i="52"/>
  <c r="D90" i="52"/>
  <c r="D91" i="52"/>
  <c r="D92" i="52"/>
  <c r="D93" i="52"/>
  <c r="D94" i="52"/>
  <c r="D95" i="52"/>
  <c r="D96" i="52"/>
  <c r="D97" i="52"/>
  <c r="D98" i="52"/>
  <c r="D99" i="52"/>
  <c r="D100" i="52"/>
  <c r="D101" i="52"/>
  <c r="D102" i="52"/>
  <c r="D103" i="52"/>
  <c r="D104" i="52"/>
  <c r="D105" i="52"/>
  <c r="D106" i="52"/>
  <c r="D107" i="52"/>
  <c r="D108" i="52"/>
  <c r="D109" i="52"/>
  <c r="D110" i="52"/>
  <c r="D111" i="52"/>
  <c r="D112" i="52"/>
  <c r="D113" i="52"/>
  <c r="D114" i="52"/>
  <c r="D115" i="52"/>
  <c r="D116" i="52"/>
  <c r="D117" i="52"/>
  <c r="D118" i="52"/>
  <c r="D119" i="52"/>
  <c r="D120" i="52"/>
  <c r="D121" i="52"/>
  <c r="D122" i="52"/>
  <c r="D123" i="52"/>
  <c r="D124" i="52"/>
  <c r="D125" i="52"/>
  <c r="D126" i="52"/>
  <c r="D127" i="52"/>
  <c r="D128" i="52"/>
  <c r="D129" i="52"/>
  <c r="D130" i="52"/>
  <c r="D131" i="52"/>
  <c r="D132" i="52"/>
  <c r="D133" i="52"/>
  <c r="D134" i="52"/>
  <c r="D135" i="52"/>
  <c r="D136" i="52"/>
  <c r="D137" i="52"/>
  <c r="D138" i="52"/>
  <c r="D139" i="52"/>
  <c r="D140" i="52"/>
  <c r="D141" i="52"/>
  <c r="D142" i="52"/>
  <c r="D143" i="52"/>
  <c r="D144" i="52"/>
  <c r="D145" i="52"/>
  <c r="D146" i="52"/>
  <c r="D147" i="52"/>
  <c r="D148" i="52"/>
  <c r="D149" i="52"/>
  <c r="D150" i="52"/>
  <c r="D151" i="52"/>
  <c r="D152" i="52"/>
  <c r="D153" i="52"/>
  <c r="D154" i="52"/>
  <c r="D155" i="52"/>
  <c r="D156" i="52"/>
  <c r="D157" i="52"/>
  <c r="D158" i="52"/>
  <c r="D159" i="52"/>
  <c r="D160" i="52"/>
  <c r="D161" i="52"/>
  <c r="D162" i="52"/>
  <c r="D163" i="52"/>
  <c r="D164" i="52"/>
  <c r="D165" i="52"/>
  <c r="D166" i="52"/>
  <c r="D167" i="52"/>
  <c r="D168" i="52"/>
  <c r="D169" i="52"/>
  <c r="D170" i="52"/>
  <c r="D171" i="52"/>
  <c r="D172" i="52"/>
  <c r="D173" i="52"/>
  <c r="D174" i="52"/>
  <c r="D175" i="52"/>
  <c r="D176" i="52"/>
  <c r="D177" i="52"/>
  <c r="D178" i="52"/>
  <c r="D179" i="52"/>
  <c r="D180" i="52"/>
  <c r="D181" i="52"/>
  <c r="D182" i="52"/>
  <c r="D183" i="52"/>
  <c r="D184" i="52"/>
  <c r="D185" i="52"/>
  <c r="D186" i="52"/>
  <c r="D187" i="52"/>
  <c r="D188" i="52"/>
  <c r="D189" i="52"/>
  <c r="D190" i="52"/>
  <c r="D191" i="52"/>
  <c r="D192" i="52"/>
  <c r="D193" i="52"/>
  <c r="D194" i="52"/>
  <c r="D195" i="52"/>
  <c r="D196" i="52"/>
  <c r="D197" i="52"/>
  <c r="D198" i="52"/>
  <c r="D199" i="52"/>
  <c r="D200" i="52"/>
  <c r="D201" i="52"/>
  <c r="D202" i="52"/>
  <c r="D203" i="52"/>
  <c r="D204" i="52"/>
  <c r="D205" i="52"/>
  <c r="D206" i="52"/>
  <c r="D207" i="52"/>
  <c r="D208" i="52"/>
  <c r="D4" i="52"/>
  <c r="B5" i="50"/>
  <c r="B6" i="50"/>
  <c r="B7" i="50"/>
  <c r="B8" i="50"/>
  <c r="B9" i="50"/>
  <c r="B10" i="50"/>
  <c r="B11" i="50"/>
  <c r="B12" i="50"/>
  <c r="B13" i="50"/>
  <c r="B14" i="50"/>
  <c r="B4" i="50"/>
  <c r="E5" i="49"/>
  <c r="E4" i="49"/>
  <c r="E3" i="49"/>
  <c r="E11" i="49"/>
  <c r="E12" i="49"/>
  <c r="E13" i="49"/>
  <c r="E14" i="49"/>
  <c r="E15" i="49"/>
  <c r="E16" i="49"/>
  <c r="E17" i="49"/>
  <c r="E18" i="49"/>
  <c r="E19" i="49"/>
  <c r="E20" i="49"/>
  <c r="E21" i="49"/>
  <c r="E22" i="49"/>
  <c r="E23" i="49"/>
  <c r="E24" i="49"/>
  <c r="E25" i="49"/>
  <c r="E26" i="49"/>
  <c r="E27" i="49"/>
  <c r="E28" i="49"/>
  <c r="E29" i="49"/>
  <c r="E30" i="49"/>
  <c r="E10" i="49"/>
  <c r="D11" i="49"/>
  <c r="D12" i="49"/>
  <c r="D13" i="49"/>
  <c r="D14" i="49"/>
  <c r="D15" i="49"/>
  <c r="D16" i="49"/>
  <c r="D17" i="49"/>
  <c r="D18" i="49"/>
  <c r="D19" i="49"/>
  <c r="D20" i="49"/>
  <c r="D21" i="49"/>
  <c r="D22" i="49"/>
  <c r="D23" i="49"/>
  <c r="D24" i="49"/>
  <c r="D25" i="49"/>
  <c r="D26" i="49"/>
  <c r="D27" i="49"/>
  <c r="D28" i="49"/>
  <c r="D29" i="49"/>
  <c r="D30" i="49"/>
  <c r="D10" i="49"/>
  <c r="C11" i="49"/>
  <c r="C12" i="49"/>
  <c r="C13" i="49"/>
  <c r="C14" i="49"/>
  <c r="C15" i="49"/>
  <c r="C16" i="49"/>
  <c r="C17" i="49"/>
  <c r="C18" i="49"/>
  <c r="C19" i="49"/>
  <c r="C20" i="49"/>
  <c r="C21" i="49"/>
  <c r="C22" i="49"/>
  <c r="C23" i="49"/>
  <c r="C24" i="49"/>
  <c r="C25" i="49"/>
  <c r="C26" i="49"/>
  <c r="C27" i="49"/>
  <c r="C28" i="49"/>
  <c r="C29" i="49"/>
  <c r="C30" i="49"/>
  <c r="F4" i="46"/>
  <c r="F5" i="46"/>
  <c r="F6" i="46"/>
  <c r="F7" i="46"/>
  <c r="F8" i="46"/>
  <c r="F9" i="46"/>
  <c r="F10" i="46"/>
  <c r="F11" i="46"/>
  <c r="F12" i="46"/>
  <c r="F13" i="46"/>
  <c r="F14" i="46"/>
  <c r="F15" i="46"/>
  <c r="F16" i="46"/>
  <c r="F17" i="46"/>
  <c r="F18" i="46"/>
  <c r="F19" i="46"/>
  <c r="F20" i="46"/>
  <c r="F21" i="46"/>
  <c r="F22" i="46"/>
  <c r="F23" i="46"/>
  <c r="F24" i="46"/>
  <c r="D7" i="45"/>
  <c r="D8" i="45"/>
  <c r="D9" i="45"/>
  <c r="D10" i="45"/>
  <c r="D11" i="45"/>
  <c r="D12" i="45"/>
  <c r="D13" i="45"/>
  <c r="D14" i="45"/>
  <c r="D15" i="45"/>
  <c r="D16" i="45"/>
  <c r="D17" i="45"/>
  <c r="D18" i="45"/>
  <c r="D19" i="45"/>
  <c r="D20" i="45"/>
  <c r="D21" i="45"/>
  <c r="D22" i="45"/>
  <c r="D23" i="45"/>
  <c r="D24" i="45"/>
  <c r="D6" i="45"/>
  <c r="L94" i="48"/>
  <c r="K94" i="48"/>
  <c r="J94" i="48"/>
  <c r="I94" i="48"/>
  <c r="H94" i="48"/>
  <c r="G94" i="48"/>
  <c r="F94" i="48"/>
  <c r="E94" i="48"/>
  <c r="D94" i="48"/>
  <c r="C94" i="48"/>
  <c r="B94" i="48"/>
  <c r="A94" i="48"/>
  <c r="J6" i="44" l="1"/>
  <c r="J7" i="44"/>
  <c r="J8" i="44"/>
  <c r="J9" i="44"/>
  <c r="J10" i="44"/>
  <c r="J11" i="44"/>
  <c r="J12" i="44"/>
  <c r="J13" i="44"/>
  <c r="J14" i="44"/>
  <c r="J15" i="44"/>
  <c r="J16" i="44"/>
  <c r="J17" i="44"/>
  <c r="J18" i="44"/>
  <c r="J19" i="44"/>
  <c r="J20" i="44"/>
  <c r="J21" i="44"/>
  <c r="J5" i="44"/>
  <c r="I6" i="44" l="1"/>
  <c r="I7" i="44"/>
  <c r="I8" i="44"/>
  <c r="I9" i="44"/>
  <c r="I10" i="44"/>
  <c r="I11" i="44"/>
  <c r="I12" i="44"/>
  <c r="I13" i="44"/>
  <c r="I14" i="44"/>
  <c r="I15" i="44"/>
  <c r="I16" i="44"/>
  <c r="I17" i="44"/>
  <c r="I18" i="44"/>
  <c r="I19" i="44"/>
  <c r="I20" i="44"/>
  <c r="I21" i="44"/>
  <c r="I5" i="44"/>
  <c r="E4" i="43"/>
  <c r="D4" i="43"/>
  <c r="C4" i="43"/>
  <c r="B4" i="43"/>
  <c r="D7" i="42"/>
  <c r="D8" i="42"/>
  <c r="D9" i="42"/>
  <c r="D10" i="42"/>
  <c r="D11" i="42"/>
  <c r="D12" i="42"/>
  <c r="D13" i="42"/>
  <c r="D14" i="42"/>
  <c r="D15" i="42"/>
  <c r="D16" i="42"/>
  <c r="D17" i="42"/>
  <c r="D18" i="42"/>
  <c r="D19" i="42"/>
  <c r="D20" i="42"/>
  <c r="D21" i="42"/>
  <c r="D22" i="42"/>
  <c r="D23" i="42"/>
  <c r="D24" i="42"/>
  <c r="D25" i="42"/>
  <c r="D26" i="42"/>
  <c r="D27" i="42"/>
  <c r="D28" i="42"/>
  <c r="D29" i="42"/>
  <c r="D30" i="42"/>
  <c r="D6" i="42"/>
  <c r="E4" i="41"/>
  <c r="E5" i="41"/>
  <c r="E6" i="41"/>
  <c r="E7" i="41"/>
  <c r="E8" i="41"/>
  <c r="E9" i="41"/>
  <c r="E10" i="41"/>
  <c r="E11" i="41"/>
  <c r="E12" i="41"/>
  <c r="E13" i="41"/>
  <c r="E14" i="41"/>
  <c r="E15" i="41"/>
  <c r="E16" i="41"/>
  <c r="E17" i="41"/>
  <c r="E18" i="41"/>
  <c r="E19" i="41"/>
  <c r="E20" i="41"/>
  <c r="E21" i="41"/>
  <c r="E22" i="41"/>
  <c r="E23" i="41"/>
  <c r="I13" i="40"/>
  <c r="I12" i="40"/>
  <c r="I11" i="40"/>
  <c r="I10" i="40"/>
  <c r="I9" i="40"/>
  <c r="B6" i="40"/>
  <c r="B7" i="40"/>
  <c r="B8" i="40"/>
  <c r="B9" i="40"/>
  <c r="B10" i="40"/>
  <c r="B11" i="40"/>
  <c r="B12" i="40"/>
  <c r="B13" i="40"/>
  <c r="B14" i="40"/>
  <c r="B15" i="40"/>
  <c r="B16" i="40"/>
  <c r="B17" i="40"/>
  <c r="B18" i="40"/>
  <c r="B19" i="40"/>
  <c r="B20" i="40"/>
  <c r="B21" i="40"/>
  <c r="B22" i="40"/>
  <c r="B23" i="40"/>
  <c r="B24" i="40"/>
  <c r="B25" i="40"/>
  <c r="B26" i="40"/>
  <c r="B27" i="40"/>
  <c r="B28" i="40"/>
  <c r="B29" i="40"/>
  <c r="B30" i="40"/>
  <c r="B31" i="40"/>
  <c r="B32" i="40"/>
  <c r="B33" i="40"/>
  <c r="B34" i="40"/>
  <c r="B35" i="40"/>
  <c r="B36" i="40"/>
  <c r="B37" i="40"/>
  <c r="B38" i="40"/>
  <c r="B39" i="40"/>
  <c r="B40" i="40"/>
  <c r="B41" i="40"/>
  <c r="B42" i="40"/>
  <c r="B43" i="40"/>
  <c r="B44" i="40"/>
  <c r="B45" i="40"/>
  <c r="B46" i="40"/>
  <c r="B47" i="40"/>
  <c r="B48" i="40"/>
  <c r="B49" i="40"/>
  <c r="B50" i="40"/>
  <c r="B51" i="40"/>
  <c r="B52" i="40"/>
  <c r="B53" i="40"/>
  <c r="B54" i="40"/>
  <c r="B55" i="40"/>
  <c r="B56" i="40"/>
  <c r="B57" i="40"/>
  <c r="B58" i="40"/>
  <c r="B59" i="40"/>
  <c r="B60" i="40"/>
  <c r="B61" i="40"/>
  <c r="B62" i="40"/>
  <c r="B63" i="40"/>
  <c r="B64" i="40"/>
  <c r="B65" i="40"/>
  <c r="B66" i="40"/>
  <c r="B67" i="40"/>
  <c r="B68" i="40"/>
  <c r="B69" i="40"/>
  <c r="B70" i="40"/>
  <c r="B71" i="40"/>
  <c r="B72" i="40"/>
  <c r="B73" i="40"/>
  <c r="B74" i="40"/>
  <c r="B75" i="40"/>
  <c r="B76" i="40"/>
  <c r="B77" i="40"/>
  <c r="B78" i="40"/>
  <c r="B79" i="40"/>
  <c r="B80" i="40"/>
  <c r="B81" i="40"/>
  <c r="B82" i="40"/>
  <c r="B83" i="40"/>
  <c r="B84" i="40"/>
  <c r="B85" i="40"/>
  <c r="B86" i="40"/>
  <c r="B87" i="40"/>
  <c r="B88" i="40"/>
  <c r="B89" i="40"/>
  <c r="B90" i="40"/>
  <c r="B91" i="40"/>
  <c r="B92" i="40"/>
  <c r="B93" i="40"/>
  <c r="B94" i="40"/>
  <c r="B95" i="40"/>
  <c r="B96" i="40"/>
  <c r="B97" i="40"/>
  <c r="B98" i="40"/>
  <c r="B99" i="40"/>
  <c r="B100" i="40"/>
  <c r="B101" i="40"/>
  <c r="B102" i="40"/>
  <c r="B103" i="40"/>
  <c r="B104" i="40"/>
  <c r="B105" i="40"/>
  <c r="B106" i="40"/>
  <c r="B107" i="40"/>
  <c r="B108" i="40"/>
  <c r="B109" i="40"/>
  <c r="B110" i="40"/>
  <c r="B111" i="40"/>
  <c r="B112" i="40"/>
  <c r="B113" i="40"/>
  <c r="B114" i="40"/>
  <c r="B115" i="40"/>
  <c r="B116" i="40"/>
  <c r="B117" i="40"/>
  <c r="B118" i="40"/>
  <c r="B119" i="40"/>
  <c r="B120" i="40"/>
  <c r="B121" i="40"/>
  <c r="B122" i="40"/>
  <c r="B123" i="40"/>
  <c r="B124" i="40"/>
  <c r="B125" i="40"/>
  <c r="B126" i="40"/>
  <c r="B127" i="40"/>
  <c r="B128" i="40"/>
  <c r="B129" i="40"/>
  <c r="B130" i="40"/>
  <c r="B131" i="40"/>
  <c r="B132" i="40"/>
  <c r="B133" i="40"/>
  <c r="B134" i="40"/>
  <c r="B135" i="40"/>
  <c r="B136" i="40"/>
  <c r="B137" i="40"/>
  <c r="B138" i="40"/>
  <c r="B139" i="40"/>
  <c r="B140" i="40"/>
  <c r="B141" i="40"/>
  <c r="B142" i="40"/>
  <c r="B143" i="40"/>
  <c r="B144" i="40"/>
  <c r="B145" i="40"/>
  <c r="B146" i="40"/>
  <c r="B147" i="40"/>
  <c r="B148" i="40"/>
  <c r="B149" i="40"/>
  <c r="B150" i="40"/>
  <c r="B151" i="40"/>
  <c r="B152" i="40"/>
  <c r="B153" i="40"/>
  <c r="B154" i="40"/>
  <c r="B155" i="40"/>
  <c r="B156" i="40"/>
  <c r="B157" i="40"/>
  <c r="B158" i="40"/>
  <c r="B159" i="40"/>
  <c r="B160" i="40"/>
  <c r="B161" i="40"/>
  <c r="B162" i="40"/>
  <c r="B163" i="40"/>
  <c r="B164" i="40"/>
  <c r="B165" i="40"/>
  <c r="B166" i="40"/>
  <c r="B167" i="40"/>
  <c r="B168" i="40"/>
  <c r="B169" i="40"/>
  <c r="B170" i="40"/>
  <c r="B171" i="40"/>
  <c r="B172" i="40"/>
  <c r="B173" i="40"/>
  <c r="B174" i="40"/>
  <c r="B175" i="40"/>
  <c r="B176" i="40"/>
  <c r="B177" i="40"/>
  <c r="B178" i="40"/>
  <c r="B179" i="40"/>
  <c r="B180" i="40"/>
  <c r="B181" i="40"/>
  <c r="B182" i="40"/>
  <c r="B183" i="40"/>
  <c r="B184" i="40"/>
  <c r="B185" i="40"/>
  <c r="B186" i="40"/>
  <c r="B187" i="40"/>
  <c r="B188" i="40"/>
  <c r="B189" i="40"/>
  <c r="B190" i="40"/>
  <c r="B191" i="40"/>
  <c r="B192" i="40"/>
  <c r="B193" i="40"/>
  <c r="B194" i="40"/>
  <c r="B195" i="40"/>
  <c r="B196" i="40"/>
  <c r="B197" i="40"/>
  <c r="B198" i="40"/>
  <c r="B199" i="40"/>
  <c r="B200" i="40"/>
  <c r="B201" i="40"/>
  <c r="B202" i="40"/>
  <c r="B203" i="40"/>
  <c r="B204" i="40"/>
  <c r="B205" i="40"/>
  <c r="B206" i="40"/>
  <c r="B207" i="40"/>
  <c r="B208" i="40"/>
  <c r="B209" i="40"/>
  <c r="B210" i="40"/>
  <c r="B211" i="40"/>
  <c r="B212" i="40"/>
  <c r="B213" i="40"/>
  <c r="B214" i="40"/>
  <c r="B215" i="40"/>
  <c r="B216" i="40"/>
  <c r="B217" i="40"/>
  <c r="B218" i="40"/>
  <c r="B219" i="40"/>
  <c r="B220" i="40"/>
  <c r="B221" i="40"/>
  <c r="B222" i="40"/>
  <c r="B223" i="40"/>
  <c r="B224" i="40"/>
  <c r="B225" i="40"/>
  <c r="B226" i="40"/>
  <c r="B227" i="40"/>
  <c r="B228" i="40"/>
  <c r="B229" i="40"/>
  <c r="B230" i="40"/>
  <c r="B231" i="40"/>
  <c r="B232" i="40"/>
  <c r="B233" i="40"/>
  <c r="B234" i="40"/>
  <c r="B235" i="40"/>
  <c r="B236" i="40"/>
  <c r="B237" i="40"/>
  <c r="B238" i="40"/>
  <c r="B239" i="40"/>
  <c r="B240" i="40"/>
  <c r="B241" i="40"/>
  <c r="B242" i="40"/>
  <c r="B243" i="40"/>
  <c r="B244" i="40"/>
  <c r="B245" i="40"/>
  <c r="B246" i="40"/>
  <c r="B247" i="40"/>
  <c r="B248" i="40"/>
  <c r="B249" i="40"/>
  <c r="B250" i="40"/>
  <c r="B251" i="40"/>
  <c r="B252" i="40"/>
  <c r="B253" i="40"/>
  <c r="B254" i="40"/>
  <c r="B255" i="40"/>
  <c r="B256" i="40"/>
  <c r="B257" i="40"/>
  <c r="B258" i="40"/>
  <c r="B259" i="40"/>
  <c r="B260" i="40"/>
  <c r="B261" i="40"/>
  <c r="B262" i="40"/>
  <c r="B263" i="40"/>
  <c r="B264" i="40"/>
  <c r="B265" i="40"/>
  <c r="B266" i="40"/>
  <c r="B267" i="40"/>
  <c r="B268" i="40"/>
  <c r="B269" i="40"/>
  <c r="B270" i="40"/>
  <c r="B271" i="40"/>
  <c r="B272" i="40"/>
  <c r="B273" i="40"/>
  <c r="B274" i="40"/>
  <c r="B275" i="40"/>
  <c r="B276" i="40"/>
  <c r="B277" i="40"/>
  <c r="B278" i="40"/>
  <c r="B279" i="40"/>
  <c r="B280" i="40"/>
  <c r="B281" i="40"/>
  <c r="B282" i="40"/>
  <c r="B283" i="40"/>
  <c r="B284" i="40"/>
  <c r="B285" i="40"/>
  <c r="B286" i="40"/>
  <c r="B287" i="40"/>
  <c r="B288" i="40"/>
  <c r="B289" i="40"/>
  <c r="B290" i="40"/>
  <c r="B291" i="40"/>
  <c r="B292" i="40"/>
  <c r="B293" i="40"/>
  <c r="B294" i="40"/>
  <c r="B295" i="40"/>
  <c r="B296" i="40"/>
  <c r="B297" i="40"/>
  <c r="B298" i="40"/>
  <c r="B299" i="40"/>
  <c r="B300" i="40"/>
  <c r="B301" i="40"/>
  <c r="B302" i="40"/>
  <c r="B303" i="40"/>
  <c r="B304" i="40"/>
  <c r="B305" i="40"/>
  <c r="B306" i="40"/>
  <c r="B307" i="40"/>
  <c r="B308" i="40"/>
  <c r="B309" i="40"/>
  <c r="B310" i="40"/>
  <c r="B311" i="40"/>
  <c r="B312" i="40"/>
  <c r="B313" i="40"/>
  <c r="B314" i="40"/>
  <c r="B315" i="40"/>
  <c r="B316" i="40"/>
  <c r="B317" i="40"/>
  <c r="B318" i="40"/>
  <c r="B319" i="40"/>
  <c r="B320" i="40"/>
  <c r="B321" i="40"/>
  <c r="B322" i="40"/>
  <c r="B323" i="40"/>
  <c r="B324" i="40"/>
  <c r="B325" i="40"/>
  <c r="B326" i="40"/>
  <c r="B327" i="40"/>
  <c r="B328" i="40"/>
  <c r="B329" i="40"/>
  <c r="B330" i="40"/>
  <c r="B331" i="40"/>
  <c r="B332" i="40"/>
  <c r="B333" i="40"/>
  <c r="B334" i="40"/>
  <c r="B335" i="40"/>
  <c r="B336" i="40"/>
  <c r="B337" i="40"/>
  <c r="B338" i="40"/>
  <c r="B339" i="40"/>
  <c r="B340" i="40"/>
  <c r="B341" i="40"/>
  <c r="B342" i="40"/>
  <c r="B343" i="40"/>
  <c r="B344" i="40"/>
  <c r="B345" i="40"/>
  <c r="B346" i="40"/>
  <c r="B347" i="40"/>
  <c r="B348" i="40"/>
  <c r="B349" i="40"/>
  <c r="B350" i="40"/>
  <c r="B351" i="40"/>
  <c r="B352" i="40"/>
  <c r="B353" i="40"/>
  <c r="B354" i="40"/>
  <c r="B355" i="40"/>
  <c r="B356" i="40"/>
  <c r="B357" i="40"/>
  <c r="B358" i="40"/>
  <c r="B359" i="40"/>
  <c r="B360" i="40"/>
  <c r="B361" i="40"/>
  <c r="B362" i="40"/>
  <c r="B363" i="40"/>
  <c r="B364" i="40"/>
  <c r="B365" i="40"/>
  <c r="B366" i="40"/>
  <c r="B367" i="40"/>
  <c r="B368" i="40"/>
  <c r="B369" i="40"/>
  <c r="B370" i="40"/>
  <c r="B371" i="40"/>
  <c r="B372" i="40"/>
  <c r="B373" i="40"/>
  <c r="B374" i="40"/>
  <c r="B375" i="40"/>
  <c r="B376" i="40"/>
  <c r="B377" i="40"/>
  <c r="B378" i="40"/>
  <c r="B379" i="40"/>
  <c r="B380" i="40"/>
  <c r="B381" i="40"/>
  <c r="B382" i="40"/>
  <c r="B383" i="40"/>
  <c r="B384" i="40"/>
  <c r="B385" i="40"/>
  <c r="B386" i="40"/>
  <c r="B387" i="40"/>
  <c r="B388" i="40"/>
  <c r="B389" i="40"/>
  <c r="B390" i="40"/>
  <c r="B391" i="40"/>
  <c r="B392" i="40"/>
  <c r="B393" i="40"/>
  <c r="B394" i="40"/>
  <c r="B395" i="40"/>
  <c r="B396" i="40"/>
  <c r="B397" i="40"/>
  <c r="B398" i="40"/>
  <c r="B399" i="40"/>
  <c r="B400" i="40"/>
  <c r="B401" i="40"/>
  <c r="B402" i="40"/>
  <c r="B403" i="40"/>
  <c r="B404" i="40"/>
  <c r="B405" i="40"/>
  <c r="B406" i="40"/>
  <c r="B407" i="40"/>
  <c r="B408" i="40"/>
  <c r="B409" i="40"/>
  <c r="B410" i="40"/>
  <c r="B411" i="40"/>
  <c r="B412" i="40"/>
  <c r="B413" i="40"/>
  <c r="B414" i="40"/>
  <c r="B415" i="40"/>
  <c r="B416" i="40"/>
  <c r="B417" i="40"/>
  <c r="B418" i="40"/>
  <c r="B419" i="40"/>
  <c r="B420" i="40"/>
  <c r="B421" i="40"/>
  <c r="B422" i="40"/>
  <c r="B423" i="40"/>
  <c r="B424" i="40"/>
  <c r="B425" i="40"/>
  <c r="B426" i="40"/>
  <c r="B427" i="40"/>
  <c r="B428" i="40"/>
  <c r="B429" i="40"/>
  <c r="B430" i="40"/>
  <c r="B431" i="40"/>
  <c r="B432" i="40"/>
  <c r="B433" i="40"/>
  <c r="B434" i="40"/>
  <c r="B435" i="40"/>
  <c r="B436" i="40"/>
  <c r="B437" i="40"/>
  <c r="B438" i="40"/>
  <c r="B439" i="40"/>
  <c r="B440" i="40"/>
  <c r="B441" i="40"/>
  <c r="B442" i="40"/>
  <c r="B443" i="40"/>
  <c r="B444" i="40"/>
  <c r="B445" i="40"/>
  <c r="B446" i="40"/>
  <c r="B447" i="40"/>
  <c r="B448" i="40"/>
  <c r="B449" i="40"/>
  <c r="B450" i="40"/>
  <c r="B451" i="40"/>
  <c r="B452" i="40"/>
  <c r="B453" i="40"/>
  <c r="B454" i="40"/>
  <c r="B455" i="40"/>
  <c r="B456" i="40"/>
  <c r="B457" i="40"/>
  <c r="B458" i="40"/>
  <c r="B459" i="40"/>
  <c r="B460" i="40"/>
  <c r="B461" i="40"/>
  <c r="B462" i="40"/>
  <c r="B463" i="40"/>
  <c r="B464" i="40"/>
  <c r="B465" i="40"/>
  <c r="B466" i="40"/>
  <c r="B467" i="40"/>
  <c r="B468" i="40"/>
  <c r="B469" i="40"/>
  <c r="B470" i="40"/>
  <c r="B471" i="40"/>
  <c r="B472" i="40"/>
  <c r="B473" i="40"/>
  <c r="B474" i="40"/>
  <c r="B475" i="40"/>
  <c r="B476" i="40"/>
  <c r="B477" i="40"/>
  <c r="B478" i="40"/>
  <c r="B479" i="40"/>
  <c r="B480" i="40"/>
  <c r="B481" i="40"/>
  <c r="B482" i="40"/>
  <c r="B483" i="40"/>
  <c r="B484" i="40"/>
  <c r="B485" i="40"/>
  <c r="B486" i="40"/>
  <c r="B487" i="40"/>
  <c r="B488" i="40"/>
  <c r="B489" i="40"/>
  <c r="B490" i="40"/>
  <c r="B491" i="40"/>
  <c r="B492" i="40"/>
  <c r="B493" i="40"/>
  <c r="B494" i="40"/>
  <c r="B495" i="40"/>
  <c r="B496" i="40"/>
  <c r="B497" i="40"/>
  <c r="B498" i="40"/>
  <c r="B499" i="40"/>
  <c r="B500" i="40"/>
  <c r="B501" i="40"/>
  <c r="B502" i="40"/>
  <c r="B503" i="40"/>
  <c r="B504" i="40"/>
  <c r="B505" i="40"/>
  <c r="B506" i="40"/>
  <c r="B507" i="40"/>
  <c r="B508" i="40"/>
  <c r="B509" i="40"/>
  <c r="B510" i="40"/>
  <c r="B511" i="40"/>
  <c r="B512" i="40"/>
  <c r="B513" i="40"/>
  <c r="B514" i="40"/>
  <c r="B515" i="40"/>
  <c r="B516" i="40"/>
  <c r="B517" i="40"/>
  <c r="B518" i="40"/>
  <c r="B519" i="40"/>
  <c r="B520" i="40"/>
  <c r="B521" i="40"/>
  <c r="B522" i="40"/>
  <c r="B523" i="40"/>
  <c r="B524" i="40"/>
  <c r="B525" i="40"/>
  <c r="B526" i="40"/>
  <c r="B527" i="40"/>
  <c r="B528" i="40"/>
  <c r="B529" i="40"/>
  <c r="B530" i="40"/>
  <c r="B531" i="40"/>
  <c r="B532" i="40"/>
  <c r="B533" i="40"/>
  <c r="B534" i="40"/>
  <c r="B535" i="40"/>
  <c r="B536" i="40"/>
  <c r="B537" i="40"/>
  <c r="B538" i="40"/>
  <c r="B539" i="40"/>
  <c r="B540" i="40"/>
  <c r="B541" i="40"/>
  <c r="B542" i="40"/>
  <c r="B543" i="40"/>
  <c r="B544" i="40"/>
  <c r="B545" i="40"/>
  <c r="B546" i="40"/>
  <c r="B547" i="40"/>
  <c r="B548" i="40"/>
  <c r="B549" i="40"/>
  <c r="B550" i="40"/>
  <c r="B551" i="40"/>
  <c r="B552" i="40"/>
  <c r="B553" i="40"/>
  <c r="B554" i="40"/>
  <c r="B555" i="40"/>
  <c r="B556" i="40"/>
  <c r="B557" i="40"/>
  <c r="B558" i="40"/>
  <c r="B559" i="40"/>
  <c r="B560" i="40"/>
  <c r="B561" i="40"/>
  <c r="B562" i="40"/>
  <c r="B563" i="40"/>
  <c r="B564" i="40"/>
  <c r="B565" i="40"/>
  <c r="B566" i="40"/>
  <c r="B567" i="40"/>
  <c r="B568" i="40"/>
  <c r="B569" i="40"/>
  <c r="B570" i="40"/>
  <c r="B571" i="40"/>
  <c r="B572" i="40"/>
  <c r="B573" i="40"/>
  <c r="B574" i="40"/>
  <c r="B575" i="40"/>
  <c r="B576" i="40"/>
  <c r="B577" i="40"/>
  <c r="B578" i="40"/>
  <c r="B579" i="40"/>
  <c r="B580" i="40"/>
  <c r="B581" i="40"/>
  <c r="B582" i="40"/>
  <c r="B583" i="40"/>
  <c r="B584" i="40"/>
  <c r="B585" i="40"/>
  <c r="B586" i="40"/>
  <c r="B587" i="40"/>
  <c r="B588" i="40"/>
  <c r="B589" i="40"/>
  <c r="B590" i="40"/>
  <c r="B591" i="40"/>
  <c r="B592" i="40"/>
  <c r="B593" i="40"/>
  <c r="B594" i="40"/>
  <c r="B595" i="40"/>
  <c r="B596" i="40"/>
  <c r="B597" i="40"/>
  <c r="B598" i="40"/>
  <c r="B599" i="40"/>
  <c r="B600" i="40"/>
  <c r="B601" i="40"/>
  <c r="B602" i="40"/>
  <c r="B603" i="40"/>
  <c r="B604" i="40"/>
  <c r="B605" i="40"/>
  <c r="B606" i="40"/>
  <c r="B607" i="40"/>
  <c r="B608" i="40"/>
  <c r="B609" i="40"/>
  <c r="B610" i="40"/>
  <c r="B611" i="40"/>
  <c r="B612" i="40"/>
  <c r="B613" i="40"/>
  <c r="B614" i="40"/>
  <c r="B615" i="40"/>
  <c r="B616" i="40"/>
  <c r="B617" i="40"/>
  <c r="B618" i="40"/>
  <c r="B619" i="40"/>
  <c r="B620" i="40"/>
  <c r="B621" i="40"/>
  <c r="B622" i="40"/>
  <c r="B623" i="40"/>
  <c r="B624" i="40"/>
  <c r="B625" i="40"/>
  <c r="B626" i="40"/>
  <c r="B627" i="40"/>
  <c r="B628" i="40"/>
  <c r="B629" i="40"/>
  <c r="B630" i="40"/>
  <c r="B631" i="40"/>
  <c r="B632" i="40"/>
  <c r="B633" i="40"/>
  <c r="B634" i="40"/>
  <c r="B635" i="40"/>
  <c r="B636" i="40"/>
  <c r="B637" i="40"/>
  <c r="B638" i="40"/>
  <c r="B639" i="40"/>
  <c r="B640" i="40"/>
  <c r="B641" i="40"/>
  <c r="B642" i="40"/>
  <c r="B643" i="40"/>
  <c r="B644" i="40"/>
  <c r="B645" i="40"/>
  <c r="B646" i="40"/>
  <c r="B647" i="40"/>
  <c r="B648" i="40"/>
  <c r="B649" i="40"/>
  <c r="B650" i="40"/>
  <c r="B651" i="40"/>
  <c r="B652" i="40"/>
  <c r="B653" i="40"/>
  <c r="B654" i="40"/>
  <c r="B655" i="40"/>
  <c r="B656" i="40"/>
  <c r="B657" i="40"/>
  <c r="B658" i="40"/>
  <c r="B659" i="40"/>
  <c r="B660" i="40"/>
  <c r="B661" i="40"/>
  <c r="B662" i="40"/>
  <c r="B663" i="40"/>
  <c r="B664" i="40"/>
  <c r="B665" i="40"/>
  <c r="B666" i="40"/>
  <c r="B667" i="40"/>
  <c r="B668" i="40"/>
  <c r="B669" i="40"/>
  <c r="B670" i="40"/>
  <c r="B671" i="40"/>
  <c r="B672" i="40"/>
  <c r="B673" i="40"/>
  <c r="B674" i="40"/>
  <c r="B675" i="40"/>
  <c r="B676" i="40"/>
  <c r="B677" i="40"/>
  <c r="B678" i="40"/>
  <c r="B679" i="40"/>
  <c r="B680" i="40"/>
  <c r="B681" i="40"/>
  <c r="B682" i="40"/>
  <c r="B683" i="40"/>
  <c r="B684" i="40"/>
  <c r="B685" i="40"/>
  <c r="B5" i="40"/>
  <c r="I13" i="39"/>
  <c r="J13" i="39"/>
  <c r="K13" i="39"/>
  <c r="L13" i="39"/>
  <c r="M13" i="39"/>
  <c r="N13" i="39"/>
  <c r="I14" i="39"/>
  <c r="J14" i="39"/>
  <c r="K14" i="39"/>
  <c r="L14" i="39"/>
  <c r="M14" i="39"/>
  <c r="N14" i="39"/>
  <c r="I15" i="39"/>
  <c r="J15" i="39"/>
  <c r="K15" i="39"/>
  <c r="L15" i="39"/>
  <c r="M15" i="39"/>
  <c r="N15" i="39"/>
  <c r="I16" i="39"/>
  <c r="J16" i="39"/>
  <c r="K16" i="39"/>
  <c r="L16" i="39"/>
  <c r="M16" i="39"/>
  <c r="N16" i="39"/>
  <c r="I17" i="39"/>
  <c r="J17" i="39"/>
  <c r="K17" i="39"/>
  <c r="L17" i="39"/>
  <c r="M17" i="39"/>
  <c r="N17" i="39"/>
  <c r="I18" i="39"/>
  <c r="J18" i="39"/>
  <c r="K18" i="39"/>
  <c r="L18" i="39"/>
  <c r="M18" i="39"/>
  <c r="N18" i="39"/>
  <c r="I19" i="39"/>
  <c r="J19" i="39"/>
  <c r="K19" i="39"/>
  <c r="L19" i="39"/>
  <c r="M19" i="39"/>
  <c r="N19" i="39"/>
  <c r="I20" i="39"/>
  <c r="J20" i="39"/>
  <c r="K20" i="39"/>
  <c r="L20" i="39"/>
  <c r="M20" i="39"/>
  <c r="N20" i="39"/>
  <c r="I21" i="39"/>
  <c r="J21" i="39"/>
  <c r="K21" i="39"/>
  <c r="L21" i="39"/>
  <c r="M21" i="39"/>
  <c r="N21" i="39"/>
  <c r="I22" i="39"/>
  <c r="J22" i="39"/>
  <c r="K22" i="39"/>
  <c r="L22" i="39"/>
  <c r="M22" i="39"/>
  <c r="N22" i="39"/>
  <c r="J12" i="39"/>
  <c r="K12" i="39"/>
  <c r="L12" i="39"/>
  <c r="M12" i="39"/>
  <c r="N12" i="39"/>
  <c r="I12" i="39"/>
  <c r="B8" i="39"/>
  <c r="B9" i="39"/>
  <c r="B10" i="39"/>
  <c r="B11" i="39"/>
  <c r="B12" i="39"/>
  <c r="B13" i="39"/>
  <c r="B14" i="39"/>
  <c r="B15" i="39"/>
  <c r="B16" i="39"/>
  <c r="B17" i="39"/>
  <c r="B18" i="39"/>
  <c r="B19" i="39"/>
  <c r="B20" i="39"/>
  <c r="B21" i="39"/>
  <c r="B22" i="39"/>
  <c r="B23" i="39"/>
  <c r="B24" i="39"/>
  <c r="B25" i="39"/>
  <c r="B26" i="39"/>
  <c r="B27" i="39"/>
  <c r="B28" i="39"/>
  <c r="B29" i="39"/>
  <c r="B30" i="39"/>
  <c r="B31" i="39"/>
  <c r="B32" i="39"/>
  <c r="B33" i="39"/>
  <c r="B34" i="39"/>
  <c r="B35" i="39"/>
  <c r="B36" i="39"/>
  <c r="B37" i="39"/>
  <c r="B38" i="39"/>
  <c r="B39" i="39"/>
  <c r="B40" i="39"/>
  <c r="B41" i="39"/>
  <c r="B42" i="39"/>
  <c r="B43" i="39"/>
  <c r="B44" i="39"/>
  <c r="B45" i="39"/>
  <c r="B46" i="39"/>
  <c r="B47" i="39"/>
  <c r="B48" i="39"/>
  <c r="B49" i="39"/>
  <c r="B50" i="39"/>
  <c r="B51" i="39"/>
  <c r="B52" i="39"/>
  <c r="B53" i="39"/>
  <c r="B54" i="39"/>
  <c r="B55" i="39"/>
  <c r="B56" i="39"/>
  <c r="B57" i="39"/>
  <c r="B58" i="39"/>
  <c r="B59" i="39"/>
  <c r="B60" i="39"/>
  <c r="B61" i="39"/>
  <c r="B62" i="39"/>
  <c r="B63" i="39"/>
  <c r="B64" i="39"/>
  <c r="B65" i="39"/>
  <c r="B66" i="39"/>
  <c r="B67" i="39"/>
  <c r="B68" i="39"/>
  <c r="B69" i="39"/>
  <c r="B70" i="39"/>
  <c r="B71" i="39"/>
  <c r="B72" i="39"/>
  <c r="B73" i="39"/>
  <c r="B74" i="39"/>
  <c r="B75" i="39"/>
  <c r="B76" i="39"/>
  <c r="B77" i="39"/>
  <c r="B78" i="39"/>
  <c r="B79" i="39"/>
  <c r="B80" i="39"/>
  <c r="B81" i="39"/>
  <c r="B82" i="39"/>
  <c r="B83" i="39"/>
  <c r="B84" i="39"/>
  <c r="B85" i="39"/>
  <c r="B86" i="39"/>
  <c r="B87" i="39"/>
  <c r="B88" i="39"/>
  <c r="B89" i="39"/>
  <c r="B90" i="39"/>
  <c r="B91" i="39"/>
  <c r="B92" i="39"/>
  <c r="B93" i="39"/>
  <c r="B94" i="39"/>
  <c r="B95" i="39"/>
  <c r="B96" i="39"/>
  <c r="B97" i="39"/>
  <c r="B98" i="39"/>
  <c r="B99" i="39"/>
  <c r="B100" i="39"/>
  <c r="B101" i="39"/>
  <c r="B102" i="39"/>
  <c r="B103" i="39"/>
  <c r="B104" i="39"/>
  <c r="B105" i="39"/>
  <c r="B106" i="39"/>
  <c r="B107" i="39"/>
  <c r="B108" i="39"/>
  <c r="B109" i="39"/>
  <c r="B110" i="39"/>
  <c r="B111" i="39"/>
  <c r="B112" i="39"/>
  <c r="B113" i="39"/>
  <c r="B114" i="39"/>
  <c r="B115" i="39"/>
  <c r="B116" i="39"/>
  <c r="B117" i="39"/>
  <c r="B118" i="39"/>
  <c r="B119" i="39"/>
  <c r="B120" i="39"/>
  <c r="B121" i="39"/>
  <c r="B122" i="39"/>
  <c r="B123" i="39"/>
  <c r="B124" i="39"/>
  <c r="B125" i="39"/>
  <c r="B126" i="39"/>
  <c r="B127" i="39"/>
  <c r="B128" i="39"/>
  <c r="B129" i="39"/>
  <c r="B130" i="39"/>
  <c r="B131" i="39"/>
  <c r="B132" i="39"/>
  <c r="B133" i="39"/>
  <c r="B134" i="39"/>
  <c r="B135" i="39"/>
  <c r="B136" i="39"/>
  <c r="B137" i="39"/>
  <c r="B138" i="39"/>
  <c r="B139" i="39"/>
  <c r="B140" i="39"/>
  <c r="B141" i="39"/>
  <c r="B142" i="39"/>
  <c r="B143" i="39"/>
  <c r="B144" i="39"/>
  <c r="B145" i="39"/>
  <c r="B146" i="39"/>
  <c r="B147" i="39"/>
  <c r="B148" i="39"/>
  <c r="B149" i="39"/>
  <c r="B150" i="39"/>
  <c r="B151" i="39"/>
  <c r="B152" i="39"/>
  <c r="B153" i="39"/>
  <c r="B154" i="39"/>
  <c r="B155" i="39"/>
  <c r="B156" i="39"/>
  <c r="B157" i="39"/>
  <c r="B158" i="39"/>
  <c r="B159" i="39"/>
  <c r="B160" i="39"/>
  <c r="B161" i="39"/>
  <c r="B162" i="39"/>
  <c r="B163" i="39"/>
  <c r="B164" i="39"/>
  <c r="B165" i="39"/>
  <c r="B166" i="39"/>
  <c r="B167" i="39"/>
  <c r="B168" i="39"/>
  <c r="B169" i="39"/>
  <c r="B170" i="39"/>
  <c r="B171" i="39"/>
  <c r="B172" i="39"/>
  <c r="B173" i="39"/>
  <c r="B174" i="39"/>
  <c r="B175" i="39"/>
  <c r="B176" i="39"/>
  <c r="B177" i="39"/>
  <c r="B178" i="39"/>
  <c r="B179" i="39"/>
  <c r="B180" i="39"/>
  <c r="B181" i="39"/>
  <c r="B182" i="39"/>
  <c r="B183" i="39"/>
  <c r="B184" i="39"/>
  <c r="B185" i="39"/>
  <c r="B186" i="39"/>
  <c r="B187" i="39"/>
  <c r="B188" i="39"/>
  <c r="B189" i="39"/>
  <c r="B190" i="39"/>
  <c r="B191" i="39"/>
  <c r="B192" i="39"/>
  <c r="B193" i="39"/>
  <c r="B194" i="39"/>
  <c r="B195" i="39"/>
  <c r="B196" i="39"/>
  <c r="B197" i="39"/>
  <c r="B198" i="39"/>
  <c r="B199" i="39"/>
  <c r="B200" i="39"/>
  <c r="B201" i="39"/>
  <c r="B202" i="39"/>
  <c r="B203" i="39"/>
  <c r="B204" i="39"/>
  <c r="B205" i="39"/>
  <c r="B206" i="39"/>
  <c r="B207" i="39"/>
  <c r="B208" i="39"/>
  <c r="B209" i="39"/>
  <c r="B210" i="39"/>
  <c r="B211" i="39"/>
  <c r="B212" i="39"/>
  <c r="B213" i="39"/>
  <c r="B214" i="39"/>
  <c r="B215" i="39"/>
  <c r="B216" i="39"/>
  <c r="B217" i="39"/>
  <c r="B218" i="39"/>
  <c r="B219" i="39"/>
  <c r="B220" i="39"/>
  <c r="B221" i="39"/>
  <c r="B222" i="39"/>
  <c r="B223" i="39"/>
  <c r="B224" i="39"/>
  <c r="B225" i="39"/>
  <c r="B226" i="39"/>
  <c r="B227" i="39"/>
  <c r="B228" i="39"/>
  <c r="B229" i="39"/>
  <c r="B230" i="39"/>
  <c r="B231" i="39"/>
  <c r="B232" i="39"/>
  <c r="B233" i="39"/>
  <c r="B234" i="39"/>
  <c r="B235" i="39"/>
  <c r="B236" i="39"/>
  <c r="B237" i="39"/>
  <c r="B238" i="39"/>
  <c r="B239" i="39"/>
  <c r="B240" i="39"/>
  <c r="B241" i="39"/>
  <c r="B242" i="39"/>
  <c r="B243" i="39"/>
  <c r="B244" i="39"/>
  <c r="B245" i="39"/>
  <c r="B246" i="39"/>
  <c r="B247" i="39"/>
  <c r="B248" i="39"/>
  <c r="B249" i="39"/>
  <c r="B250" i="39"/>
  <c r="B251" i="39"/>
  <c r="B252" i="39"/>
  <c r="B253" i="39"/>
  <c r="B254" i="39"/>
  <c r="B255" i="39"/>
  <c r="B256" i="39"/>
  <c r="B257" i="39"/>
  <c r="B258" i="39"/>
  <c r="B259" i="39"/>
  <c r="B260" i="39"/>
  <c r="B261" i="39"/>
  <c r="B262" i="39"/>
  <c r="B263" i="39"/>
  <c r="B264" i="39"/>
  <c r="B265" i="39"/>
  <c r="B266" i="39"/>
  <c r="B267" i="39"/>
  <c r="B268" i="39"/>
  <c r="B269" i="39"/>
  <c r="B270" i="39"/>
  <c r="B271" i="39"/>
  <c r="B272" i="39"/>
  <c r="B273" i="39"/>
  <c r="B274" i="39"/>
  <c r="B275" i="39"/>
  <c r="B276" i="39"/>
  <c r="B277" i="39"/>
  <c r="B278" i="39"/>
  <c r="B279" i="39"/>
  <c r="B280" i="39"/>
  <c r="B281" i="39"/>
  <c r="B282" i="39"/>
  <c r="B283" i="39"/>
  <c r="B284" i="39"/>
  <c r="B285" i="39"/>
  <c r="B286" i="39"/>
  <c r="B287" i="39"/>
  <c r="B288" i="39"/>
  <c r="B289" i="39"/>
  <c r="B290" i="39"/>
  <c r="B291" i="39"/>
  <c r="B292" i="39"/>
  <c r="B293" i="39"/>
  <c r="B294" i="39"/>
  <c r="B295" i="39"/>
  <c r="B296" i="39"/>
  <c r="B297" i="39"/>
  <c r="B298" i="39"/>
  <c r="B299" i="39"/>
  <c r="B300" i="39"/>
  <c r="B301" i="39"/>
  <c r="B302" i="39"/>
  <c r="B303" i="39"/>
  <c r="B304" i="39"/>
  <c r="B305" i="39"/>
  <c r="B306" i="39"/>
  <c r="B307" i="39"/>
  <c r="B308" i="39"/>
  <c r="B309" i="39"/>
  <c r="B310" i="39"/>
  <c r="B311" i="39"/>
  <c r="B312" i="39"/>
  <c r="B313" i="39"/>
  <c r="B314" i="39"/>
  <c r="B315" i="39"/>
  <c r="B316" i="39"/>
  <c r="B317" i="39"/>
  <c r="B318" i="39"/>
  <c r="B319" i="39"/>
  <c r="B320" i="39"/>
  <c r="B321" i="39"/>
  <c r="B322" i="39"/>
  <c r="B323" i="39"/>
  <c r="B324" i="39"/>
  <c r="B325" i="39"/>
  <c r="B326" i="39"/>
  <c r="B327" i="39"/>
  <c r="B328" i="39"/>
  <c r="B329" i="39"/>
  <c r="B330" i="39"/>
  <c r="B331" i="39"/>
  <c r="B332" i="39"/>
  <c r="B333" i="39"/>
  <c r="B334" i="39"/>
  <c r="B335" i="39"/>
  <c r="B336" i="39"/>
  <c r="B337" i="39"/>
  <c r="B338" i="39"/>
  <c r="B339" i="39"/>
  <c r="B340" i="39"/>
  <c r="B341" i="39"/>
  <c r="B342" i="39"/>
  <c r="B343" i="39"/>
  <c r="B344" i="39"/>
  <c r="B345" i="39"/>
  <c r="B346" i="39"/>
  <c r="B347" i="39"/>
  <c r="B348" i="39"/>
  <c r="B349" i="39"/>
  <c r="B350" i="39"/>
  <c r="B351" i="39"/>
  <c r="B352" i="39"/>
  <c r="B353" i="39"/>
  <c r="B354" i="39"/>
  <c r="B355" i="39"/>
  <c r="B356" i="39"/>
  <c r="B357" i="39"/>
  <c r="B358" i="39"/>
  <c r="B359" i="39"/>
  <c r="B360" i="39"/>
  <c r="B361" i="39"/>
  <c r="B362" i="39"/>
  <c r="B363" i="39"/>
  <c r="B364" i="39"/>
  <c r="B365" i="39"/>
  <c r="B366" i="39"/>
  <c r="B367" i="39"/>
  <c r="B368" i="39"/>
  <c r="B369" i="39"/>
  <c r="B370" i="39"/>
  <c r="B371" i="39"/>
  <c r="B372" i="39"/>
  <c r="B373" i="39"/>
  <c r="B374" i="39"/>
  <c r="B375" i="39"/>
  <c r="B376" i="39"/>
  <c r="B377" i="39"/>
  <c r="B378" i="39"/>
  <c r="B379" i="39"/>
  <c r="B380" i="39"/>
  <c r="B381" i="39"/>
  <c r="B382" i="39"/>
  <c r="B383" i="39"/>
  <c r="B384" i="39"/>
  <c r="B385" i="39"/>
  <c r="B386" i="39"/>
  <c r="B387" i="39"/>
  <c r="B388" i="39"/>
  <c r="B389" i="39"/>
  <c r="B390" i="39"/>
  <c r="B391" i="39"/>
  <c r="B392" i="39"/>
  <c r="B393" i="39"/>
  <c r="B394" i="39"/>
  <c r="B395" i="39"/>
  <c r="B396" i="39"/>
  <c r="B397" i="39"/>
  <c r="B398" i="39"/>
  <c r="B399" i="39"/>
  <c r="B400" i="39"/>
  <c r="B401" i="39"/>
  <c r="B402" i="39"/>
  <c r="B403" i="39"/>
  <c r="B404" i="39"/>
  <c r="B405" i="39"/>
  <c r="B406" i="39"/>
  <c r="B407" i="39"/>
  <c r="B408" i="39"/>
  <c r="B409" i="39"/>
  <c r="B410" i="39"/>
  <c r="B411" i="39"/>
  <c r="B412" i="39"/>
  <c r="B413" i="39"/>
  <c r="B414" i="39"/>
  <c r="B415" i="39"/>
  <c r="B416" i="39"/>
  <c r="B417" i="39"/>
  <c r="B418" i="39"/>
  <c r="B419" i="39"/>
  <c r="B420" i="39"/>
  <c r="B421" i="39"/>
  <c r="B422" i="39"/>
  <c r="B423" i="39"/>
  <c r="B424" i="39"/>
  <c r="B425" i="39"/>
  <c r="B426" i="39"/>
  <c r="B427" i="39"/>
  <c r="B428" i="39"/>
  <c r="B429" i="39"/>
  <c r="B430" i="39"/>
  <c r="B431" i="39"/>
  <c r="B432" i="39"/>
  <c r="B433" i="39"/>
  <c r="B434" i="39"/>
  <c r="B435" i="39"/>
  <c r="B436" i="39"/>
  <c r="B437" i="39"/>
  <c r="B438" i="39"/>
  <c r="B439" i="39"/>
  <c r="B440" i="39"/>
  <c r="B441" i="39"/>
  <c r="B442" i="39"/>
  <c r="B443" i="39"/>
  <c r="B444" i="39"/>
  <c r="B445" i="39"/>
  <c r="B446" i="39"/>
  <c r="B447" i="39"/>
  <c r="B448" i="39"/>
  <c r="B449" i="39"/>
  <c r="B450" i="39"/>
  <c r="B451" i="39"/>
  <c r="B452" i="39"/>
  <c r="B453" i="39"/>
  <c r="B454" i="39"/>
  <c r="B455" i="39"/>
  <c r="B456" i="39"/>
  <c r="B457" i="39"/>
  <c r="B458" i="39"/>
  <c r="B459" i="39"/>
  <c r="B460" i="39"/>
  <c r="B461" i="39"/>
  <c r="B462" i="39"/>
  <c r="B463" i="39"/>
  <c r="B464" i="39"/>
  <c r="B465" i="39"/>
  <c r="B466" i="39"/>
  <c r="B467" i="39"/>
  <c r="B468" i="39"/>
  <c r="B469" i="39"/>
  <c r="B470" i="39"/>
  <c r="B471" i="39"/>
  <c r="B472" i="39"/>
  <c r="B473" i="39"/>
  <c r="B474" i="39"/>
  <c r="B475" i="39"/>
  <c r="B476" i="39"/>
  <c r="B477" i="39"/>
  <c r="B478" i="39"/>
  <c r="B479" i="39"/>
  <c r="B480" i="39"/>
  <c r="B481" i="39"/>
  <c r="B482" i="39"/>
  <c r="B483" i="39"/>
  <c r="B484" i="39"/>
  <c r="B485" i="39"/>
  <c r="B486" i="39"/>
  <c r="B487" i="39"/>
  <c r="B488" i="39"/>
  <c r="B489" i="39"/>
  <c r="B490" i="39"/>
  <c r="B491" i="39"/>
  <c r="B492" i="39"/>
  <c r="B493" i="39"/>
  <c r="B494" i="39"/>
  <c r="B495" i="39"/>
  <c r="B496" i="39"/>
  <c r="B497" i="39"/>
  <c r="B498" i="39"/>
  <c r="B499" i="39"/>
  <c r="B500" i="39"/>
  <c r="B501" i="39"/>
  <c r="B502" i="39"/>
  <c r="B503" i="39"/>
  <c r="B504" i="39"/>
  <c r="B505" i="39"/>
  <c r="B506" i="39"/>
  <c r="B507" i="39"/>
  <c r="B508" i="39"/>
  <c r="B509" i="39"/>
  <c r="B510" i="39"/>
  <c r="B511" i="39"/>
  <c r="B512" i="39"/>
  <c r="B513" i="39"/>
  <c r="B514" i="39"/>
  <c r="B515" i="39"/>
  <c r="B516" i="39"/>
  <c r="B517" i="39"/>
  <c r="B518" i="39"/>
  <c r="B519" i="39"/>
  <c r="B520" i="39"/>
  <c r="B521" i="39"/>
  <c r="B522" i="39"/>
  <c r="B523" i="39"/>
  <c r="B524" i="39"/>
  <c r="B525" i="39"/>
  <c r="B526" i="39"/>
  <c r="B527" i="39"/>
  <c r="B528" i="39"/>
  <c r="B529" i="39"/>
  <c r="B530" i="39"/>
  <c r="B531" i="39"/>
  <c r="B532" i="39"/>
  <c r="B533" i="39"/>
  <c r="B534" i="39"/>
  <c r="B535" i="39"/>
  <c r="B536" i="39"/>
  <c r="B537" i="39"/>
  <c r="B538" i="39"/>
  <c r="B539" i="39"/>
  <c r="B540" i="39"/>
  <c r="B541" i="39"/>
  <c r="B542" i="39"/>
  <c r="B543" i="39"/>
  <c r="B544" i="39"/>
  <c r="B545" i="39"/>
  <c r="B546" i="39"/>
  <c r="B547" i="39"/>
  <c r="B548" i="39"/>
  <c r="B549" i="39"/>
  <c r="B550" i="39"/>
  <c r="B551" i="39"/>
  <c r="B552" i="39"/>
  <c r="B553" i="39"/>
  <c r="B554" i="39"/>
  <c r="B555" i="39"/>
  <c r="B556" i="39"/>
  <c r="B557" i="39"/>
  <c r="B558" i="39"/>
  <c r="B559" i="39"/>
  <c r="B560" i="39"/>
  <c r="B561" i="39"/>
  <c r="B562" i="39"/>
  <c r="B563" i="39"/>
  <c r="B564" i="39"/>
  <c r="B565" i="39"/>
  <c r="B566" i="39"/>
  <c r="B567" i="39"/>
  <c r="B568" i="39"/>
  <c r="B569" i="39"/>
  <c r="B570" i="39"/>
  <c r="B571" i="39"/>
  <c r="B572" i="39"/>
  <c r="B573" i="39"/>
  <c r="B574" i="39"/>
  <c r="B575" i="39"/>
  <c r="B576" i="39"/>
  <c r="B577" i="39"/>
  <c r="B578" i="39"/>
  <c r="B579" i="39"/>
  <c r="B580" i="39"/>
  <c r="B581" i="39"/>
  <c r="B582" i="39"/>
  <c r="B583" i="39"/>
  <c r="B584" i="39"/>
  <c r="B585" i="39"/>
  <c r="B586" i="39"/>
  <c r="B587" i="39"/>
  <c r="B588" i="39"/>
  <c r="B589" i="39"/>
  <c r="B590" i="39"/>
  <c r="B591" i="39"/>
  <c r="B592" i="39"/>
  <c r="B593" i="39"/>
  <c r="B594" i="39"/>
  <c r="B595" i="39"/>
  <c r="B596" i="39"/>
  <c r="B597" i="39"/>
  <c r="B598" i="39"/>
  <c r="B599" i="39"/>
  <c r="B600" i="39"/>
  <c r="B601" i="39"/>
  <c r="B602" i="39"/>
  <c r="B603" i="39"/>
  <c r="B604" i="39"/>
  <c r="B605" i="39"/>
  <c r="B606" i="39"/>
  <c r="B607" i="39"/>
  <c r="B608" i="39"/>
  <c r="B609" i="39"/>
  <c r="B610" i="39"/>
  <c r="B611" i="39"/>
  <c r="B612" i="39"/>
  <c r="B613" i="39"/>
  <c r="B614" i="39"/>
  <c r="B615" i="39"/>
  <c r="B616" i="39"/>
  <c r="B617" i="39"/>
  <c r="B618" i="39"/>
  <c r="B619" i="39"/>
  <c r="B620" i="39"/>
  <c r="B621" i="39"/>
  <c r="B622" i="39"/>
  <c r="B623" i="39"/>
  <c r="B624" i="39"/>
  <c r="B625" i="39"/>
  <c r="B626" i="39"/>
  <c r="B627" i="39"/>
  <c r="B628" i="39"/>
  <c r="B629" i="39"/>
  <c r="B630" i="39"/>
  <c r="B631" i="39"/>
  <c r="B632" i="39"/>
  <c r="B633" i="39"/>
  <c r="B634" i="39"/>
  <c r="B635" i="39"/>
  <c r="B636" i="39"/>
  <c r="B637" i="39"/>
  <c r="B638" i="39"/>
  <c r="B639" i="39"/>
  <c r="B640" i="39"/>
  <c r="B641" i="39"/>
  <c r="B642" i="39"/>
  <c r="B643" i="39"/>
  <c r="B644" i="39"/>
  <c r="B645" i="39"/>
  <c r="B646" i="39"/>
  <c r="B647" i="39"/>
  <c r="B648" i="39"/>
  <c r="B649" i="39"/>
  <c r="B650" i="39"/>
  <c r="B651" i="39"/>
  <c r="B652" i="39"/>
  <c r="B653" i="39"/>
  <c r="B654" i="39"/>
  <c r="B655" i="39"/>
  <c r="B656" i="39"/>
  <c r="B657" i="39"/>
  <c r="B658" i="39"/>
  <c r="B659" i="39"/>
  <c r="B660" i="39"/>
  <c r="B661" i="39"/>
  <c r="B662" i="39"/>
  <c r="B663" i="39"/>
  <c r="B664" i="39"/>
  <c r="B665" i="39"/>
  <c r="B666" i="39"/>
  <c r="B667" i="39"/>
  <c r="B668" i="39"/>
  <c r="B669" i="39"/>
  <c r="B670" i="39"/>
  <c r="B671" i="39"/>
  <c r="B672" i="39"/>
  <c r="B673" i="39"/>
  <c r="B674" i="39"/>
  <c r="B675" i="39"/>
  <c r="B676" i="39"/>
  <c r="B677" i="39"/>
  <c r="B678" i="39"/>
  <c r="B679" i="39"/>
  <c r="B680" i="39"/>
  <c r="B681" i="39"/>
  <c r="B682" i="39"/>
  <c r="B683" i="39"/>
  <c r="B684" i="39"/>
  <c r="B685" i="39"/>
  <c r="B686" i="39"/>
  <c r="B687" i="39"/>
  <c r="B7" i="39"/>
  <c r="G13" i="39"/>
  <c r="G14" i="39"/>
  <c r="G12" i="39"/>
  <c r="H14" i="39"/>
  <c r="H13" i="39"/>
  <c r="H12" i="39"/>
  <c r="I9" i="39"/>
  <c r="C6" i="37"/>
  <c r="C7" i="37"/>
  <c r="C8" i="37"/>
  <c r="C9" i="37"/>
  <c r="C10" i="37"/>
  <c r="C11" i="37"/>
  <c r="C12" i="37"/>
  <c r="C13" i="37"/>
  <c r="C14" i="37"/>
  <c r="C15" i="37"/>
  <c r="C16" i="37"/>
  <c r="C17" i="37"/>
  <c r="C18" i="37"/>
  <c r="C19" i="37"/>
  <c r="C20" i="37"/>
  <c r="C21" i="37"/>
  <c r="C22" i="37"/>
  <c r="C23" i="37"/>
  <c r="C24" i="37"/>
  <c r="C25" i="37"/>
  <c r="C26" i="37"/>
  <c r="C27" i="37"/>
  <c r="C28" i="37"/>
  <c r="C29" i="37"/>
  <c r="C30" i="37"/>
  <c r="C31" i="37"/>
  <c r="C32" i="37"/>
  <c r="C33" i="37"/>
  <c r="C34" i="37"/>
  <c r="C35" i="37"/>
  <c r="C36" i="37"/>
  <c r="C37" i="37"/>
  <c r="C38" i="37"/>
  <c r="C39" i="37"/>
  <c r="C40" i="37"/>
  <c r="C41" i="37"/>
  <c r="C42" i="37"/>
  <c r="C43" i="37"/>
  <c r="C44" i="37"/>
  <c r="C45" i="37"/>
  <c r="C46" i="37"/>
  <c r="C47" i="37"/>
  <c r="C48" i="37"/>
  <c r="C49" i="37"/>
  <c r="C50" i="37"/>
  <c r="C51" i="37"/>
  <c r="C52" i="37"/>
  <c r="C5" i="37"/>
  <c r="H6" i="36"/>
  <c r="H7" i="36"/>
  <c r="H5" i="36"/>
  <c r="G6" i="36"/>
  <c r="G7" i="36"/>
  <c r="G5" i="36"/>
  <c r="F6" i="36"/>
  <c r="F7" i="36"/>
  <c r="F5" i="36"/>
  <c r="E6" i="36"/>
  <c r="E7" i="36"/>
  <c r="E5" i="36"/>
  <c r="D6" i="36"/>
  <c r="D7" i="36"/>
  <c r="D5" i="36"/>
  <c r="C6" i="36"/>
  <c r="C7" i="36"/>
  <c r="C5" i="36"/>
  <c r="B53" i="35"/>
  <c r="B42" i="35"/>
  <c r="C42" i="35"/>
  <c r="D42" i="35"/>
  <c r="E42" i="35"/>
  <c r="F42" i="35"/>
  <c r="G42" i="35"/>
  <c r="B43" i="35"/>
  <c r="C43" i="35"/>
  <c r="D43" i="35"/>
  <c r="E43" i="35"/>
  <c r="F43" i="35"/>
  <c r="G43" i="35"/>
  <c r="B44" i="35"/>
  <c r="C44" i="35"/>
  <c r="D44" i="35"/>
  <c r="E44" i="35"/>
  <c r="E52" i="35" s="1"/>
  <c r="F44" i="35"/>
  <c r="G44" i="35"/>
  <c r="B45" i="35"/>
  <c r="C45" i="35"/>
  <c r="D45" i="35"/>
  <c r="E45" i="35"/>
  <c r="F45" i="35"/>
  <c r="G45" i="35"/>
  <c r="B46" i="35"/>
  <c r="C46" i="35"/>
  <c r="D46" i="35"/>
  <c r="E46" i="35"/>
  <c r="F46" i="35"/>
  <c r="G46" i="35"/>
  <c r="G52" i="35" s="1"/>
  <c r="B47" i="35"/>
  <c r="C47" i="35"/>
  <c r="D47" i="35"/>
  <c r="E47" i="35"/>
  <c r="F47" i="35"/>
  <c r="G47" i="35"/>
  <c r="B48" i="35"/>
  <c r="C48" i="35"/>
  <c r="D48" i="35"/>
  <c r="E48" i="35"/>
  <c r="F48" i="35"/>
  <c r="G48" i="35"/>
  <c r="B49" i="35"/>
  <c r="C49" i="35"/>
  <c r="D49" i="35"/>
  <c r="E49" i="35"/>
  <c r="F49" i="35"/>
  <c r="G49" i="35"/>
  <c r="B50" i="35"/>
  <c r="C50" i="35"/>
  <c r="D50" i="35"/>
  <c r="E50" i="35"/>
  <c r="F50" i="35"/>
  <c r="G50" i="35"/>
  <c r="B51" i="35"/>
  <c r="C51" i="35"/>
  <c r="D51" i="35"/>
  <c r="E51" i="35"/>
  <c r="F51" i="35"/>
  <c r="G51" i="35"/>
  <c r="C41" i="35"/>
  <c r="D41" i="35"/>
  <c r="E41" i="35"/>
  <c r="F41" i="35"/>
  <c r="G41" i="35"/>
  <c r="B41" i="35"/>
  <c r="G53" i="35"/>
  <c r="F53" i="35"/>
  <c r="E53" i="35"/>
  <c r="D53" i="35"/>
  <c r="C53" i="35"/>
  <c r="C35" i="35"/>
  <c r="D35" i="35"/>
  <c r="E35" i="35"/>
  <c r="F35" i="35"/>
  <c r="G35" i="35"/>
  <c r="B35" i="35"/>
  <c r="B24" i="35"/>
  <c r="C24" i="35"/>
  <c r="D24" i="35"/>
  <c r="E24" i="35"/>
  <c r="F24" i="35"/>
  <c r="G24" i="35"/>
  <c r="G34" i="35" s="1"/>
  <c r="B25" i="35"/>
  <c r="C25" i="35"/>
  <c r="D25" i="35"/>
  <c r="E25" i="35"/>
  <c r="F25" i="35"/>
  <c r="G25" i="35"/>
  <c r="B26" i="35"/>
  <c r="C26" i="35"/>
  <c r="D26" i="35"/>
  <c r="D34" i="35" s="1"/>
  <c r="E26" i="35"/>
  <c r="E34" i="35" s="1"/>
  <c r="F26" i="35"/>
  <c r="G26" i="35"/>
  <c r="B27" i="35"/>
  <c r="C27" i="35"/>
  <c r="D27" i="35"/>
  <c r="E27" i="35"/>
  <c r="F27" i="35"/>
  <c r="F34" i="35" s="1"/>
  <c r="G27" i="35"/>
  <c r="B28" i="35"/>
  <c r="C28" i="35"/>
  <c r="D28" i="35"/>
  <c r="E28" i="35"/>
  <c r="F28" i="35"/>
  <c r="G28" i="35"/>
  <c r="B29" i="35"/>
  <c r="C29" i="35"/>
  <c r="D29" i="35"/>
  <c r="E29" i="35"/>
  <c r="F29" i="35"/>
  <c r="G29" i="35"/>
  <c r="B30" i="35"/>
  <c r="C30" i="35"/>
  <c r="D30" i="35"/>
  <c r="E30" i="35"/>
  <c r="F30" i="35"/>
  <c r="G30" i="35"/>
  <c r="B31" i="35"/>
  <c r="C31" i="35"/>
  <c r="D31" i="35"/>
  <c r="E31" i="35"/>
  <c r="F31" i="35"/>
  <c r="G31" i="35"/>
  <c r="B32" i="35"/>
  <c r="C32" i="35"/>
  <c r="D32" i="35"/>
  <c r="E32" i="35"/>
  <c r="F32" i="35"/>
  <c r="G32" i="35"/>
  <c r="B33" i="35"/>
  <c r="C33" i="35"/>
  <c r="D33" i="35"/>
  <c r="E33" i="35"/>
  <c r="F33" i="35"/>
  <c r="G33" i="35"/>
  <c r="C23" i="35"/>
  <c r="D23" i="35"/>
  <c r="E23" i="35"/>
  <c r="F23" i="35"/>
  <c r="G23" i="35"/>
  <c r="B23" i="35"/>
  <c r="C17" i="35"/>
  <c r="D17" i="35"/>
  <c r="E17" i="35"/>
  <c r="F17" i="35"/>
  <c r="G17" i="35"/>
  <c r="B17" i="35"/>
  <c r="G16" i="35"/>
  <c r="F16" i="35"/>
  <c r="E16" i="35"/>
  <c r="D16" i="35"/>
  <c r="C16" i="35"/>
  <c r="B16" i="35"/>
  <c r="B6" i="35"/>
  <c r="C6" i="35"/>
  <c r="D6" i="35"/>
  <c r="E6" i="35"/>
  <c r="F6" i="35"/>
  <c r="G6" i="35"/>
  <c r="B7" i="35"/>
  <c r="C7" i="35"/>
  <c r="D7" i="35"/>
  <c r="E7" i="35"/>
  <c r="F7" i="35"/>
  <c r="G7" i="35"/>
  <c r="B8" i="35"/>
  <c r="C8" i="35"/>
  <c r="D8" i="35"/>
  <c r="E8" i="35"/>
  <c r="F8" i="35"/>
  <c r="G8" i="35"/>
  <c r="B9" i="35"/>
  <c r="C9" i="35"/>
  <c r="D9" i="35"/>
  <c r="E9" i="35"/>
  <c r="F9" i="35"/>
  <c r="G9" i="35"/>
  <c r="B10" i="35"/>
  <c r="C10" i="35"/>
  <c r="D10" i="35"/>
  <c r="E10" i="35"/>
  <c r="F10" i="35"/>
  <c r="G10" i="35"/>
  <c r="B11" i="35"/>
  <c r="C11" i="35"/>
  <c r="D11" i="35"/>
  <c r="E11" i="35"/>
  <c r="F11" i="35"/>
  <c r="G11" i="35"/>
  <c r="B12" i="35"/>
  <c r="C12" i="35"/>
  <c r="D12" i="35"/>
  <c r="E12" i="35"/>
  <c r="F12" i="35"/>
  <c r="G12" i="35"/>
  <c r="B13" i="35"/>
  <c r="C13" i="35"/>
  <c r="D13" i="35"/>
  <c r="E13" i="35"/>
  <c r="F13" i="35"/>
  <c r="G13" i="35"/>
  <c r="B14" i="35"/>
  <c r="C14" i="35"/>
  <c r="D14" i="35"/>
  <c r="E14" i="35"/>
  <c r="F14" i="35"/>
  <c r="G14" i="35"/>
  <c r="B15" i="35"/>
  <c r="C15" i="35"/>
  <c r="D15" i="35"/>
  <c r="E15" i="35"/>
  <c r="F15" i="35"/>
  <c r="G15" i="35"/>
  <c r="C5" i="35"/>
  <c r="D5" i="35"/>
  <c r="E5" i="35"/>
  <c r="F5" i="35"/>
  <c r="G5" i="35"/>
  <c r="B5" i="35"/>
  <c r="C17" i="34"/>
  <c r="D17" i="34"/>
  <c r="E17" i="34"/>
  <c r="F17" i="34"/>
  <c r="G17" i="34"/>
  <c r="B17" i="34"/>
  <c r="B16" i="34"/>
  <c r="G16" i="34"/>
  <c r="F16" i="34"/>
  <c r="E16" i="34"/>
  <c r="D16" i="34"/>
  <c r="C16" i="34"/>
  <c r="G6" i="34"/>
  <c r="G7" i="34"/>
  <c r="G8" i="34"/>
  <c r="G9" i="34"/>
  <c r="G10" i="34"/>
  <c r="G11" i="34"/>
  <c r="G12" i="34"/>
  <c r="G13" i="34"/>
  <c r="G14" i="34"/>
  <c r="G15" i="34"/>
  <c r="F6" i="34"/>
  <c r="F7" i="34"/>
  <c r="F8" i="34"/>
  <c r="F9" i="34"/>
  <c r="F10" i="34"/>
  <c r="F11" i="34"/>
  <c r="F12" i="34"/>
  <c r="F13" i="34"/>
  <c r="F14" i="34"/>
  <c r="F15" i="34"/>
  <c r="E6" i="34"/>
  <c r="E7" i="34"/>
  <c r="E8" i="34"/>
  <c r="E9" i="34"/>
  <c r="E10" i="34"/>
  <c r="E11" i="34"/>
  <c r="E12" i="34"/>
  <c r="E13" i="34"/>
  <c r="E14" i="34"/>
  <c r="E15" i="34"/>
  <c r="D6" i="34"/>
  <c r="D7" i="34"/>
  <c r="D8" i="34"/>
  <c r="D9" i="34"/>
  <c r="D10" i="34"/>
  <c r="D11" i="34"/>
  <c r="D12" i="34"/>
  <c r="D13" i="34"/>
  <c r="D14" i="34"/>
  <c r="D15" i="34"/>
  <c r="C6" i="34"/>
  <c r="C7" i="34"/>
  <c r="C8" i="34"/>
  <c r="C9" i="34"/>
  <c r="C10" i="34"/>
  <c r="C11" i="34"/>
  <c r="C12" i="34"/>
  <c r="C13" i="34"/>
  <c r="C14" i="34"/>
  <c r="C15" i="34"/>
  <c r="D5" i="34"/>
  <c r="E5" i="34"/>
  <c r="F5" i="34"/>
  <c r="G5" i="34"/>
  <c r="B6" i="34"/>
  <c r="B7" i="34"/>
  <c r="B8" i="34"/>
  <c r="B9" i="34"/>
  <c r="B10" i="34"/>
  <c r="B11" i="34"/>
  <c r="B12" i="34"/>
  <c r="B13" i="34"/>
  <c r="B14" i="34"/>
  <c r="B15" i="34"/>
  <c r="C5" i="34"/>
  <c r="B5" i="34"/>
  <c r="I8" i="33"/>
  <c r="I9" i="33"/>
  <c r="I10" i="33"/>
  <c r="I11" i="33"/>
  <c r="I7" i="33"/>
  <c r="H8" i="33"/>
  <c r="H9" i="33"/>
  <c r="H10" i="33"/>
  <c r="H11" i="33"/>
  <c r="H7" i="33"/>
  <c r="G8" i="33"/>
  <c r="G9" i="33"/>
  <c r="G10" i="33"/>
  <c r="G11" i="33"/>
  <c r="G7" i="33"/>
  <c r="I5" i="32"/>
  <c r="I6" i="32"/>
  <c r="I7" i="32"/>
  <c r="I8" i="32"/>
  <c r="I9" i="32"/>
  <c r="I10" i="32"/>
  <c r="I11" i="32"/>
  <c r="I12" i="32"/>
  <c r="H5" i="32"/>
  <c r="H6" i="32"/>
  <c r="H7" i="32"/>
  <c r="H8" i="32"/>
  <c r="H9" i="32"/>
  <c r="H10" i="32"/>
  <c r="H11" i="32"/>
  <c r="H12" i="32"/>
  <c r="G5" i="32"/>
  <c r="G6" i="32"/>
  <c r="G7" i="32"/>
  <c r="G8" i="32"/>
  <c r="G9" i="32"/>
  <c r="G10" i="32"/>
  <c r="G11" i="32"/>
  <c r="G12" i="32"/>
  <c r="F5" i="32"/>
  <c r="F6" i="32"/>
  <c r="F7" i="32"/>
  <c r="F8" i="32"/>
  <c r="F9" i="32"/>
  <c r="F10" i="32"/>
  <c r="F11" i="32"/>
  <c r="F12" i="32"/>
  <c r="E5" i="32"/>
  <c r="E6" i="32"/>
  <c r="E7" i="32"/>
  <c r="E8" i="32"/>
  <c r="E9" i="32"/>
  <c r="E10" i="32"/>
  <c r="E11" i="32"/>
  <c r="E12" i="32"/>
  <c r="E4" i="32"/>
  <c r="F4" i="32"/>
  <c r="G4" i="32"/>
  <c r="H4" i="32"/>
  <c r="I4" i="32"/>
  <c r="D11" i="32"/>
  <c r="D12" i="32"/>
  <c r="D10" i="32"/>
  <c r="D6" i="32"/>
  <c r="D7" i="32"/>
  <c r="D8" i="32"/>
  <c r="D9" i="32"/>
  <c r="D5" i="32"/>
  <c r="D4" i="32"/>
  <c r="P5" i="31"/>
  <c r="P6" i="31"/>
  <c r="P7" i="31"/>
  <c r="P8" i="31"/>
  <c r="P9" i="31"/>
  <c r="P4" i="31"/>
  <c r="H6" i="28"/>
  <c r="H7" i="28"/>
  <c r="H8" i="28"/>
  <c r="H9" i="28"/>
  <c r="H10" i="28"/>
  <c r="G6" i="28"/>
  <c r="G7" i="28"/>
  <c r="G8" i="28"/>
  <c r="G9" i="28"/>
  <c r="G10" i="28"/>
  <c r="G5" i="28"/>
  <c r="H5" i="28"/>
  <c r="F6" i="28"/>
  <c r="F7" i="28"/>
  <c r="F8" i="28"/>
  <c r="F9" i="28"/>
  <c r="F10" i="28"/>
  <c r="F5" i="28"/>
  <c r="D5" i="28"/>
  <c r="E5" i="28"/>
  <c r="D6" i="28"/>
  <c r="E6" i="28"/>
  <c r="D7" i="28"/>
  <c r="E7" i="28"/>
  <c r="D8" i="28"/>
  <c r="E8" i="28"/>
  <c r="D9" i="28"/>
  <c r="E9" i="28"/>
  <c r="D10" i="28"/>
  <c r="E10" i="28"/>
  <c r="C6" i="28"/>
  <c r="C7" i="28"/>
  <c r="C8" i="28"/>
  <c r="C9" i="28"/>
  <c r="C10" i="28"/>
  <c r="C5" i="28"/>
  <c r="B13" i="23"/>
  <c r="C11" i="23"/>
  <c r="B11" i="23"/>
  <c r="D8" i="23"/>
  <c r="C9" i="23"/>
  <c r="C8" i="23"/>
  <c r="B5" i="23"/>
  <c r="C4" i="23"/>
  <c r="C5" i="22"/>
  <c r="C6" i="22"/>
  <c r="B12" i="21"/>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63" i="17"/>
  <c r="E64" i="17"/>
  <c r="E65" i="17"/>
  <c r="E66" i="17"/>
  <c r="E67" i="17"/>
  <c r="E68" i="17"/>
  <c r="E69" i="17"/>
  <c r="E70" i="17"/>
  <c r="E71" i="17"/>
  <c r="E72" i="17"/>
  <c r="E73" i="17"/>
  <c r="E74" i="17"/>
  <c r="E75" i="17"/>
  <c r="E76" i="17"/>
  <c r="E77" i="17"/>
  <c r="E78" i="17"/>
  <c r="E79" i="17"/>
  <c r="E80" i="17"/>
  <c r="E81" i="17"/>
  <c r="E82" i="17"/>
  <c r="E83" i="17"/>
  <c r="E84" i="17"/>
  <c r="E85" i="17"/>
  <c r="E86" i="17"/>
  <c r="E87" i="17"/>
  <c r="E88" i="17"/>
  <c r="E89" i="17"/>
  <c r="E90" i="17"/>
  <c r="E91" i="17"/>
  <c r="E92" i="17"/>
  <c r="E93" i="17"/>
  <c r="E94" i="17"/>
  <c r="E95" i="17"/>
  <c r="E96" i="17"/>
  <c r="E97" i="17"/>
  <c r="E98" i="17"/>
  <c r="E99" i="17"/>
  <c r="E100" i="17"/>
  <c r="E101" i="17"/>
  <c r="E102" i="17"/>
  <c r="E103" i="17"/>
  <c r="E104" i="17"/>
  <c r="E105" i="17"/>
  <c r="E106" i="17"/>
  <c r="E107" i="17"/>
  <c r="E108" i="17"/>
  <c r="E109" i="17"/>
  <c r="E110" i="17"/>
  <c r="E111" i="17"/>
  <c r="E112" i="17"/>
  <c r="E113" i="17"/>
  <c r="E114" i="17"/>
  <c r="E115" i="17"/>
  <c r="E116" i="17"/>
  <c r="E117" i="17"/>
  <c r="E118" i="17"/>
  <c r="E119" i="17"/>
  <c r="E120" i="17"/>
  <c r="E121" i="17"/>
  <c r="E122" i="17"/>
  <c r="E123" i="17"/>
  <c r="E124" i="17"/>
  <c r="E125" i="17"/>
  <c r="E126" i="17"/>
  <c r="E127" i="17"/>
  <c r="E128" i="17"/>
  <c r="E129" i="17"/>
  <c r="E130" i="17"/>
  <c r="E131" i="17"/>
  <c r="E132" i="17"/>
  <c r="E133" i="17"/>
  <c r="E134" i="17"/>
  <c r="E135" i="17"/>
  <c r="E136" i="17"/>
  <c r="E137" i="17"/>
  <c r="E138" i="17"/>
  <c r="E139" i="17"/>
  <c r="E140" i="17"/>
  <c r="E141" i="17"/>
  <c r="E142" i="17"/>
  <c r="E143" i="17"/>
  <c r="E144" i="17"/>
  <c r="E145" i="17"/>
  <c r="E146" i="17"/>
  <c r="E147" i="17"/>
  <c r="E148" i="17"/>
  <c r="E149" i="17"/>
  <c r="E150" i="17"/>
  <c r="E151" i="17"/>
  <c r="E152" i="17"/>
  <c r="E153" i="17"/>
  <c r="E154" i="17"/>
  <c r="E155" i="17"/>
  <c r="E156" i="17"/>
  <c r="E157" i="17"/>
  <c r="E158" i="17"/>
  <c r="E159" i="17"/>
  <c r="E160" i="17"/>
  <c r="E161" i="17"/>
  <c r="E162" i="17"/>
  <c r="E163" i="17"/>
  <c r="E164" i="17"/>
  <c r="E165" i="17"/>
  <c r="E166" i="17"/>
  <c r="E167" i="17"/>
  <c r="E168" i="17"/>
  <c r="E169" i="17"/>
  <c r="E170" i="17"/>
  <c r="E171" i="17"/>
  <c r="E172" i="17"/>
  <c r="E173" i="17"/>
  <c r="E174" i="17"/>
  <c r="E175" i="17"/>
  <c r="E176" i="17"/>
  <c r="E177" i="17"/>
  <c r="E178" i="17"/>
  <c r="E179" i="17"/>
  <c r="E180" i="17"/>
  <c r="E181" i="17"/>
  <c r="E182" i="17"/>
  <c r="E183" i="17"/>
  <c r="E184" i="17"/>
  <c r="E185" i="17"/>
  <c r="E186" i="17"/>
  <c r="E187" i="17"/>
  <c r="E188" i="17"/>
  <c r="E189" i="17"/>
  <c r="E190" i="17"/>
  <c r="E191" i="17"/>
  <c r="E192" i="17"/>
  <c r="E193" i="17"/>
  <c r="E194" i="17"/>
  <c r="E195" i="17"/>
  <c r="E196" i="17"/>
  <c r="E197" i="17"/>
  <c r="E198" i="17"/>
  <c r="E199" i="17"/>
  <c r="E200" i="17"/>
  <c r="E201" i="17"/>
  <c r="E202" i="17"/>
  <c r="E203" i="17"/>
  <c r="E204" i="17"/>
  <c r="E205" i="17"/>
  <c r="E206" i="17"/>
  <c r="E207" i="17"/>
  <c r="E208" i="17"/>
  <c r="E209" i="17"/>
  <c r="E210" i="17"/>
  <c r="E211" i="17"/>
  <c r="E212" i="17"/>
  <c r="E213" i="17"/>
  <c r="E214" i="17"/>
  <c r="E215" i="17"/>
  <c r="E216" i="17"/>
  <c r="E217" i="17"/>
  <c r="E218"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79" i="17"/>
  <c r="E280" i="17"/>
  <c r="E281" i="17"/>
  <c r="E282" i="17"/>
  <c r="E283" i="17"/>
  <c r="E284" i="17"/>
  <c r="E285" i="17"/>
  <c r="E286" i="17"/>
  <c r="E287" i="17"/>
  <c r="E288" i="17"/>
  <c r="E289" i="17"/>
  <c r="E290" i="17"/>
  <c r="E291" i="17"/>
  <c r="E292" i="17"/>
  <c r="E293" i="17"/>
  <c r="E294" i="17"/>
  <c r="E295" i="17"/>
  <c r="E296" i="17"/>
  <c r="E297" i="17"/>
  <c r="E298" i="17"/>
  <c r="E299" i="17"/>
  <c r="E300" i="17"/>
  <c r="E301" i="17"/>
  <c r="E302" i="17"/>
  <c r="E303" i="17"/>
  <c r="E304" i="17"/>
  <c r="E305" i="17"/>
  <c r="E306" i="17"/>
  <c r="E307" i="17"/>
  <c r="E308" i="17"/>
  <c r="E309" i="17"/>
  <c r="E310" i="17"/>
  <c r="E311" i="17"/>
  <c r="E312" i="17"/>
  <c r="E313" i="17"/>
  <c r="E314" i="17"/>
  <c r="E315" i="17"/>
  <c r="E316" i="17"/>
  <c r="E317" i="17"/>
  <c r="E318" i="17"/>
  <c r="E319" i="17"/>
  <c r="E320" i="17"/>
  <c r="E321" i="17"/>
  <c r="E322" i="17"/>
  <c r="E323" i="17"/>
  <c r="E324" i="17"/>
  <c r="E325" i="17"/>
  <c r="E326" i="17"/>
  <c r="E327" i="17"/>
  <c r="E328" i="17"/>
  <c r="E329" i="17"/>
  <c r="E330" i="17"/>
  <c r="E331" i="17"/>
  <c r="E332" i="17"/>
  <c r="E333" i="17"/>
  <c r="E334" i="17"/>
  <c r="E335" i="17"/>
  <c r="E336" i="17"/>
  <c r="E337" i="17"/>
  <c r="E338" i="17"/>
  <c r="E339" i="17"/>
  <c r="E340" i="17"/>
  <c r="E341" i="17"/>
  <c r="E342" i="17"/>
  <c r="E343" i="17"/>
  <c r="E344" i="17"/>
  <c r="E345" i="17"/>
  <c r="E346" i="17"/>
  <c r="E347" i="17"/>
  <c r="E348" i="17"/>
  <c r="E349" i="17"/>
  <c r="E350" i="17"/>
  <c r="E351" i="17"/>
  <c r="E352" i="17"/>
  <c r="E353" i="17"/>
  <c r="E354" i="17"/>
  <c r="E355" i="17"/>
  <c r="E356" i="17"/>
  <c r="E357" i="17"/>
  <c r="E358" i="17"/>
  <c r="E359" i="17"/>
  <c r="E360" i="17"/>
  <c r="E361" i="17"/>
  <c r="E362" i="17"/>
  <c r="E363" i="17"/>
  <c r="E364" i="17"/>
  <c r="E365" i="17"/>
  <c r="E366" i="17"/>
  <c r="E367" i="17"/>
  <c r="E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1" i="17"/>
  <c r="D172" i="17"/>
  <c r="D173" i="17"/>
  <c r="D174" i="17"/>
  <c r="D175" i="17"/>
  <c r="D176" i="17"/>
  <c r="D177" i="17"/>
  <c r="D178" i="17"/>
  <c r="D179" i="17"/>
  <c r="D180" i="17"/>
  <c r="D181" i="17"/>
  <c r="D182" i="17"/>
  <c r="D183" i="17"/>
  <c r="D184" i="17"/>
  <c r="D185" i="17"/>
  <c r="D186" i="17"/>
  <c r="D187" i="17"/>
  <c r="D188" i="17"/>
  <c r="D189" i="17"/>
  <c r="D190" i="17"/>
  <c r="D191" i="17"/>
  <c r="D192" i="17"/>
  <c r="D193" i="17"/>
  <c r="D194" i="17"/>
  <c r="D195" i="17"/>
  <c r="D196" i="17"/>
  <c r="D197" i="17"/>
  <c r="D198" i="17"/>
  <c r="D199" i="17"/>
  <c r="D200" i="17"/>
  <c r="D201" i="17"/>
  <c r="D202" i="17"/>
  <c r="D203" i="17"/>
  <c r="D204" i="17"/>
  <c r="D205" i="17"/>
  <c r="D206" i="17"/>
  <c r="D207" i="17"/>
  <c r="D208" i="17"/>
  <c r="D209" i="17"/>
  <c r="D210" i="17"/>
  <c r="D211" i="17"/>
  <c r="D212" i="17"/>
  <c r="D213" i="17"/>
  <c r="D214" i="17"/>
  <c r="D215" i="17"/>
  <c r="D216" i="17"/>
  <c r="D217" i="17"/>
  <c r="D218" i="17"/>
  <c r="D219" i="17"/>
  <c r="D220" i="17"/>
  <c r="D221" i="17"/>
  <c r="D222" i="17"/>
  <c r="D223" i="17"/>
  <c r="D224" i="17"/>
  <c r="D225" i="17"/>
  <c r="D226" i="17"/>
  <c r="D227" i="17"/>
  <c r="D228" i="17"/>
  <c r="D229" i="17"/>
  <c r="D230" i="17"/>
  <c r="D231" i="17"/>
  <c r="D232" i="17"/>
  <c r="D233" i="17"/>
  <c r="D234" i="17"/>
  <c r="D235" i="17"/>
  <c r="D236" i="17"/>
  <c r="D237" i="17"/>
  <c r="D238" i="17"/>
  <c r="D239" i="17"/>
  <c r="D240" i="17"/>
  <c r="D241" i="17"/>
  <c r="D242" i="17"/>
  <c r="D243" i="17"/>
  <c r="D244" i="17"/>
  <c r="D245" i="17"/>
  <c r="D246" i="17"/>
  <c r="D247" i="17"/>
  <c r="D248" i="17"/>
  <c r="D249" i="17"/>
  <c r="D250" i="17"/>
  <c r="D251" i="17"/>
  <c r="D252" i="17"/>
  <c r="D253" i="17"/>
  <c r="D254" i="17"/>
  <c r="D255" i="17"/>
  <c r="D256" i="17"/>
  <c r="D257" i="17"/>
  <c r="D258" i="17"/>
  <c r="D259" i="17"/>
  <c r="D260" i="17"/>
  <c r="D261" i="17"/>
  <c r="D262" i="17"/>
  <c r="D263" i="17"/>
  <c r="D264" i="17"/>
  <c r="D265" i="17"/>
  <c r="D266" i="17"/>
  <c r="D267" i="17"/>
  <c r="D268" i="17"/>
  <c r="D269" i="17"/>
  <c r="D270" i="17"/>
  <c r="D271" i="17"/>
  <c r="D272" i="17"/>
  <c r="D273" i="17"/>
  <c r="D274" i="17"/>
  <c r="D275" i="17"/>
  <c r="D276" i="17"/>
  <c r="D277" i="17"/>
  <c r="D278" i="17"/>
  <c r="D279" i="17"/>
  <c r="D280" i="17"/>
  <c r="D281" i="17"/>
  <c r="D282" i="17"/>
  <c r="D283" i="17"/>
  <c r="D284" i="17"/>
  <c r="D285" i="17"/>
  <c r="D286" i="17"/>
  <c r="D287" i="17"/>
  <c r="D288" i="17"/>
  <c r="D289" i="17"/>
  <c r="D290" i="17"/>
  <c r="D291" i="17"/>
  <c r="D292" i="17"/>
  <c r="D293" i="17"/>
  <c r="D294" i="17"/>
  <c r="D295" i="17"/>
  <c r="D296" i="17"/>
  <c r="D297" i="17"/>
  <c r="D298" i="17"/>
  <c r="D299" i="17"/>
  <c r="D300" i="17"/>
  <c r="D301" i="17"/>
  <c r="D302" i="17"/>
  <c r="D303" i="17"/>
  <c r="D304" i="17"/>
  <c r="D305" i="17"/>
  <c r="D306" i="17"/>
  <c r="D307" i="17"/>
  <c r="D308" i="17"/>
  <c r="D309" i="17"/>
  <c r="D310" i="17"/>
  <c r="D311" i="17"/>
  <c r="D312" i="17"/>
  <c r="D313" i="17"/>
  <c r="D314" i="17"/>
  <c r="D315" i="17"/>
  <c r="D316" i="17"/>
  <c r="D317" i="17"/>
  <c r="D318" i="17"/>
  <c r="D319" i="17"/>
  <c r="D320" i="17"/>
  <c r="D321" i="17"/>
  <c r="D322" i="17"/>
  <c r="D323" i="17"/>
  <c r="D324" i="17"/>
  <c r="D325" i="17"/>
  <c r="D326" i="17"/>
  <c r="D327" i="17"/>
  <c r="D328" i="17"/>
  <c r="D329" i="17"/>
  <c r="D330" i="17"/>
  <c r="D331" i="17"/>
  <c r="D332" i="17"/>
  <c r="D333" i="17"/>
  <c r="D334" i="17"/>
  <c r="D335" i="17"/>
  <c r="D336" i="17"/>
  <c r="D337" i="17"/>
  <c r="D338" i="17"/>
  <c r="D339" i="17"/>
  <c r="D340" i="17"/>
  <c r="D341" i="17"/>
  <c r="D342" i="17"/>
  <c r="D343" i="17"/>
  <c r="D344" i="17"/>
  <c r="D345" i="17"/>
  <c r="D346" i="17"/>
  <c r="D347" i="17"/>
  <c r="D348" i="17"/>
  <c r="D349" i="17"/>
  <c r="D350" i="17"/>
  <c r="D351" i="17"/>
  <c r="D352" i="17"/>
  <c r="D353" i="17"/>
  <c r="D354" i="17"/>
  <c r="D355" i="17"/>
  <c r="D356" i="17"/>
  <c r="D357" i="17"/>
  <c r="D358" i="17"/>
  <c r="D359" i="17"/>
  <c r="D360" i="17"/>
  <c r="D361" i="17"/>
  <c r="D362" i="17"/>
  <c r="D363" i="17"/>
  <c r="D364" i="17"/>
  <c r="D365" i="17"/>
  <c r="D366" i="17"/>
  <c r="D367" i="17"/>
  <c r="D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C171" i="17"/>
  <c r="C172" i="17"/>
  <c r="C173" i="17"/>
  <c r="C174" i="17"/>
  <c r="C175" i="17"/>
  <c r="C176" i="17"/>
  <c r="C177" i="17"/>
  <c r="C178" i="17"/>
  <c r="C179" i="17"/>
  <c r="C180" i="17"/>
  <c r="C181" i="17"/>
  <c r="C182" i="17"/>
  <c r="C183" i="17"/>
  <c r="C184" i="17"/>
  <c r="C185" i="17"/>
  <c r="C186" i="17"/>
  <c r="C187" i="17"/>
  <c r="C188" i="17"/>
  <c r="C189" i="17"/>
  <c r="C190" i="17"/>
  <c r="C191" i="17"/>
  <c r="C192" i="17"/>
  <c r="C193" i="17"/>
  <c r="C194" i="17"/>
  <c r="C195" i="17"/>
  <c r="C196" i="17"/>
  <c r="C197" i="17"/>
  <c r="C198" i="17"/>
  <c r="C199" i="17"/>
  <c r="C200" i="17"/>
  <c r="C201" i="17"/>
  <c r="C202" i="17"/>
  <c r="C203" i="17"/>
  <c r="C204" i="17"/>
  <c r="C205" i="17"/>
  <c r="C206" i="17"/>
  <c r="C207" i="17"/>
  <c r="C208" i="17"/>
  <c r="C209" i="17"/>
  <c r="C210" i="17"/>
  <c r="C211" i="17"/>
  <c r="C212" i="17"/>
  <c r="C213" i="17"/>
  <c r="C214" i="17"/>
  <c r="C215" i="17"/>
  <c r="C216" i="17"/>
  <c r="C217" i="17"/>
  <c r="C218" i="17"/>
  <c r="C219" i="17"/>
  <c r="C220" i="17"/>
  <c r="C221" i="17"/>
  <c r="C222" i="17"/>
  <c r="C223" i="17"/>
  <c r="C224" i="17"/>
  <c r="C225" i="17"/>
  <c r="C226" i="17"/>
  <c r="C227" i="17"/>
  <c r="C228" i="17"/>
  <c r="C229" i="17"/>
  <c r="C230" i="17"/>
  <c r="C231" i="17"/>
  <c r="C232" i="17"/>
  <c r="C233" i="17"/>
  <c r="C234" i="17"/>
  <c r="C235" i="17"/>
  <c r="C236" i="17"/>
  <c r="C237" i="17"/>
  <c r="C238" i="17"/>
  <c r="C239" i="17"/>
  <c r="C240" i="17"/>
  <c r="C241" i="17"/>
  <c r="C242" i="17"/>
  <c r="C243" i="17"/>
  <c r="C244" i="17"/>
  <c r="C245" i="17"/>
  <c r="C246" i="17"/>
  <c r="C247" i="17"/>
  <c r="C248" i="17"/>
  <c r="C249" i="17"/>
  <c r="C250" i="17"/>
  <c r="C251" i="17"/>
  <c r="C252" i="17"/>
  <c r="C253" i="17"/>
  <c r="C254" i="17"/>
  <c r="C255" i="17"/>
  <c r="C256" i="17"/>
  <c r="C257" i="17"/>
  <c r="C258" i="17"/>
  <c r="C259" i="17"/>
  <c r="C260" i="17"/>
  <c r="C261" i="17"/>
  <c r="C262" i="17"/>
  <c r="C263" i="17"/>
  <c r="C264" i="17"/>
  <c r="C265" i="17"/>
  <c r="C266" i="17"/>
  <c r="C267" i="17"/>
  <c r="C268" i="17"/>
  <c r="C269" i="17"/>
  <c r="C270" i="17"/>
  <c r="C271" i="17"/>
  <c r="C272" i="17"/>
  <c r="C273" i="17"/>
  <c r="C274" i="17"/>
  <c r="C275" i="17"/>
  <c r="C276" i="17"/>
  <c r="C277" i="17"/>
  <c r="C278" i="17"/>
  <c r="C279" i="17"/>
  <c r="C280" i="17"/>
  <c r="C281" i="17"/>
  <c r="C282" i="17"/>
  <c r="C283" i="17"/>
  <c r="C284" i="17"/>
  <c r="C285" i="17"/>
  <c r="C286" i="17"/>
  <c r="C287" i="17"/>
  <c r="C288" i="17"/>
  <c r="C289" i="17"/>
  <c r="C290" i="17"/>
  <c r="C291" i="17"/>
  <c r="C292" i="17"/>
  <c r="C293" i="17"/>
  <c r="C294" i="17"/>
  <c r="C295" i="17"/>
  <c r="C296" i="17"/>
  <c r="C297" i="17"/>
  <c r="C298" i="17"/>
  <c r="C299" i="17"/>
  <c r="C300" i="17"/>
  <c r="C301" i="17"/>
  <c r="C302" i="17"/>
  <c r="C303" i="17"/>
  <c r="C304" i="17"/>
  <c r="C305" i="17"/>
  <c r="C306" i="17"/>
  <c r="C307" i="17"/>
  <c r="C308" i="17"/>
  <c r="C309" i="17"/>
  <c r="C310" i="17"/>
  <c r="C311" i="17"/>
  <c r="C312" i="17"/>
  <c r="C313" i="17"/>
  <c r="C314" i="17"/>
  <c r="C315" i="17"/>
  <c r="C316" i="17"/>
  <c r="C317" i="17"/>
  <c r="C318" i="17"/>
  <c r="C319" i="17"/>
  <c r="C320" i="17"/>
  <c r="C321" i="17"/>
  <c r="C322" i="17"/>
  <c r="C323" i="17"/>
  <c r="C324" i="17"/>
  <c r="C325" i="17"/>
  <c r="C326" i="17"/>
  <c r="C327" i="17"/>
  <c r="C328" i="17"/>
  <c r="C329" i="17"/>
  <c r="C330" i="17"/>
  <c r="C331" i="17"/>
  <c r="C332" i="17"/>
  <c r="C333" i="17"/>
  <c r="C334" i="17"/>
  <c r="C335" i="17"/>
  <c r="C336" i="17"/>
  <c r="C337" i="17"/>
  <c r="C338" i="17"/>
  <c r="C339" i="17"/>
  <c r="C340" i="17"/>
  <c r="C341" i="17"/>
  <c r="C342" i="17"/>
  <c r="C343" i="17"/>
  <c r="C344" i="17"/>
  <c r="C345" i="17"/>
  <c r="C346" i="17"/>
  <c r="C347" i="17"/>
  <c r="C348" i="17"/>
  <c r="C349" i="17"/>
  <c r="C350" i="17"/>
  <c r="C351" i="17"/>
  <c r="C352" i="17"/>
  <c r="C353" i="17"/>
  <c r="C354" i="17"/>
  <c r="C355" i="17"/>
  <c r="C356" i="17"/>
  <c r="C357" i="17"/>
  <c r="C358" i="17"/>
  <c r="C359" i="17"/>
  <c r="C360" i="17"/>
  <c r="C361" i="17"/>
  <c r="C362" i="17"/>
  <c r="C363" i="17"/>
  <c r="C364" i="17"/>
  <c r="C365" i="17"/>
  <c r="C366" i="17"/>
  <c r="C367" i="17"/>
  <c r="C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104" i="17"/>
  <c r="B105" i="17"/>
  <c r="B106" i="17"/>
  <c r="B107" i="17"/>
  <c r="B108" i="17"/>
  <c r="B109" i="17"/>
  <c r="B110" i="17"/>
  <c r="B111" i="17"/>
  <c r="B112" i="17"/>
  <c r="B113" i="17"/>
  <c r="B114" i="17"/>
  <c r="B115" i="17"/>
  <c r="B116" i="17"/>
  <c r="B117" i="17"/>
  <c r="B118" i="17"/>
  <c r="B119" i="17"/>
  <c r="B120" i="17"/>
  <c r="B121" i="17"/>
  <c r="B122" i="17"/>
  <c r="B123" i="17"/>
  <c r="B124" i="17"/>
  <c r="B125" i="17"/>
  <c r="B126" i="17"/>
  <c r="B127" i="17"/>
  <c r="B128" i="17"/>
  <c r="B129" i="17"/>
  <c r="B130" i="17"/>
  <c r="B131" i="17"/>
  <c r="B132" i="17"/>
  <c r="B133" i="17"/>
  <c r="B134" i="17"/>
  <c r="B135" i="17"/>
  <c r="B136" i="17"/>
  <c r="B137" i="17"/>
  <c r="B138" i="17"/>
  <c r="B139" i="17"/>
  <c r="B140" i="17"/>
  <c r="B141" i="17"/>
  <c r="B142" i="17"/>
  <c r="B143" i="17"/>
  <c r="B144" i="17"/>
  <c r="B145" i="17"/>
  <c r="B146" i="17"/>
  <c r="B147" i="17"/>
  <c r="B148" i="17"/>
  <c r="B149" i="17"/>
  <c r="B150" i="17"/>
  <c r="B151" i="17"/>
  <c r="B152" i="17"/>
  <c r="B153" i="17"/>
  <c r="B154" i="17"/>
  <c r="B155" i="17"/>
  <c r="B156" i="17"/>
  <c r="B157" i="17"/>
  <c r="B158" i="17"/>
  <c r="B159" i="17"/>
  <c r="B160" i="17"/>
  <c r="B161" i="17"/>
  <c r="B162" i="17"/>
  <c r="B163" i="17"/>
  <c r="B164" i="17"/>
  <c r="B165" i="17"/>
  <c r="B166" i="17"/>
  <c r="B167" i="17"/>
  <c r="B168" i="17"/>
  <c r="B169" i="17"/>
  <c r="B170" i="17"/>
  <c r="B171" i="17"/>
  <c r="B172" i="17"/>
  <c r="B173" i="17"/>
  <c r="B174" i="17"/>
  <c r="B175" i="17"/>
  <c r="B176" i="17"/>
  <c r="B177" i="17"/>
  <c r="B178" i="17"/>
  <c r="B179" i="17"/>
  <c r="B180" i="17"/>
  <c r="B181" i="17"/>
  <c r="B182" i="17"/>
  <c r="B183" i="17"/>
  <c r="B184" i="17"/>
  <c r="B185" i="17"/>
  <c r="B186" i="17"/>
  <c r="B187" i="17"/>
  <c r="B188" i="17"/>
  <c r="B189" i="17"/>
  <c r="B190" i="17"/>
  <c r="B191" i="17"/>
  <c r="B192" i="17"/>
  <c r="B193" i="17"/>
  <c r="B194" i="17"/>
  <c r="B195" i="17"/>
  <c r="B196" i="17"/>
  <c r="B197" i="17"/>
  <c r="B198" i="17"/>
  <c r="B199" i="17"/>
  <c r="B200" i="17"/>
  <c r="B201" i="17"/>
  <c r="B202" i="17"/>
  <c r="B203" i="17"/>
  <c r="B204" i="17"/>
  <c r="B205" i="17"/>
  <c r="B206" i="17"/>
  <c r="B207" i="17"/>
  <c r="B208" i="17"/>
  <c r="B209" i="17"/>
  <c r="B210" i="17"/>
  <c r="B211" i="17"/>
  <c r="B212" i="17"/>
  <c r="B213" i="17"/>
  <c r="B214" i="17"/>
  <c r="B215" i="17"/>
  <c r="B216" i="17"/>
  <c r="B217" i="17"/>
  <c r="B218" i="17"/>
  <c r="B219" i="17"/>
  <c r="B220" i="17"/>
  <c r="B221" i="17"/>
  <c r="B222" i="17"/>
  <c r="B223" i="17"/>
  <c r="B224" i="17"/>
  <c r="B225" i="17"/>
  <c r="B226" i="17"/>
  <c r="B227" i="17"/>
  <c r="B228" i="17"/>
  <c r="B229" i="17"/>
  <c r="B230" i="17"/>
  <c r="B231" i="17"/>
  <c r="B232" i="17"/>
  <c r="B233" i="17"/>
  <c r="B234" i="17"/>
  <c r="B235" i="17"/>
  <c r="B236" i="17"/>
  <c r="B237" i="17"/>
  <c r="B238" i="17"/>
  <c r="B239" i="17"/>
  <c r="B240" i="17"/>
  <c r="B241" i="17"/>
  <c r="B242" i="17"/>
  <c r="B243" i="17"/>
  <c r="B244" i="17"/>
  <c r="B245" i="17"/>
  <c r="B246" i="17"/>
  <c r="B247" i="17"/>
  <c r="B248" i="17"/>
  <c r="B249" i="17"/>
  <c r="B250" i="17"/>
  <c r="B251" i="17"/>
  <c r="B252" i="17"/>
  <c r="B253" i="17"/>
  <c r="B254" i="17"/>
  <c r="B255" i="17"/>
  <c r="B256" i="17"/>
  <c r="B257" i="17"/>
  <c r="B258" i="17"/>
  <c r="B259" i="17"/>
  <c r="B260" i="17"/>
  <c r="B261" i="17"/>
  <c r="B262" i="17"/>
  <c r="B263" i="17"/>
  <c r="B264" i="17"/>
  <c r="B265" i="17"/>
  <c r="B266" i="17"/>
  <c r="B267" i="17"/>
  <c r="B268" i="17"/>
  <c r="B269" i="17"/>
  <c r="B270" i="17"/>
  <c r="B271" i="17"/>
  <c r="B272" i="17"/>
  <c r="B273" i="17"/>
  <c r="B274" i="17"/>
  <c r="B275" i="17"/>
  <c r="B276" i="17"/>
  <c r="B277" i="17"/>
  <c r="B278" i="17"/>
  <c r="B279" i="17"/>
  <c r="B280" i="17"/>
  <c r="B281" i="17"/>
  <c r="B282" i="17"/>
  <c r="B283" i="17"/>
  <c r="B284" i="17"/>
  <c r="B285" i="17"/>
  <c r="B286" i="17"/>
  <c r="B287" i="17"/>
  <c r="B288" i="17"/>
  <c r="B289" i="17"/>
  <c r="B290" i="17"/>
  <c r="B291" i="17"/>
  <c r="B292" i="17"/>
  <c r="B293" i="17"/>
  <c r="B294" i="17"/>
  <c r="B295" i="17"/>
  <c r="B296" i="17"/>
  <c r="B297" i="17"/>
  <c r="B298" i="17"/>
  <c r="B299" i="17"/>
  <c r="B300" i="17"/>
  <c r="B301" i="17"/>
  <c r="B302" i="17"/>
  <c r="B303" i="17"/>
  <c r="B304" i="17"/>
  <c r="B305" i="17"/>
  <c r="B306" i="17"/>
  <c r="B307" i="17"/>
  <c r="B308" i="17"/>
  <c r="B309" i="17"/>
  <c r="B310" i="17"/>
  <c r="B311" i="17"/>
  <c r="B312" i="17"/>
  <c r="B313" i="17"/>
  <c r="B314" i="17"/>
  <c r="B315" i="17"/>
  <c r="B316" i="17"/>
  <c r="B317" i="17"/>
  <c r="B318" i="17"/>
  <c r="B319" i="17"/>
  <c r="B320" i="17"/>
  <c r="B321" i="17"/>
  <c r="B322" i="17"/>
  <c r="B323" i="17"/>
  <c r="B324" i="17"/>
  <c r="B325" i="17"/>
  <c r="B326" i="17"/>
  <c r="B327" i="17"/>
  <c r="B328" i="17"/>
  <c r="B329" i="17"/>
  <c r="B330" i="17"/>
  <c r="B331" i="17"/>
  <c r="B332" i="17"/>
  <c r="B333" i="17"/>
  <c r="B334" i="17"/>
  <c r="B335" i="17"/>
  <c r="B336" i="17"/>
  <c r="B337" i="17"/>
  <c r="B338" i="17"/>
  <c r="B339" i="17"/>
  <c r="B340" i="17"/>
  <c r="B341" i="17"/>
  <c r="B342" i="17"/>
  <c r="B343" i="17"/>
  <c r="B344" i="17"/>
  <c r="B345" i="17"/>
  <c r="B346" i="17"/>
  <c r="B347" i="17"/>
  <c r="B348" i="17"/>
  <c r="B349" i="17"/>
  <c r="B350" i="17"/>
  <c r="B351" i="17"/>
  <c r="B352" i="17"/>
  <c r="B353" i="17"/>
  <c r="B354" i="17"/>
  <c r="B355" i="17"/>
  <c r="B356" i="17"/>
  <c r="B357" i="17"/>
  <c r="B358" i="17"/>
  <c r="B359" i="17"/>
  <c r="B360" i="17"/>
  <c r="B361" i="17"/>
  <c r="B362" i="17"/>
  <c r="B363" i="17"/>
  <c r="B364" i="17"/>
  <c r="B365" i="17"/>
  <c r="B366" i="17"/>
  <c r="B367" i="17"/>
  <c r="B8" i="17"/>
  <c r="F52" i="35" l="1"/>
  <c r="D52" i="35"/>
  <c r="C52" i="35"/>
  <c r="B52" i="35"/>
  <c r="C34" i="35"/>
  <c r="B34" i="35"/>
  <c r="B8" i="20"/>
  <c r="B9" i="19"/>
  <c r="B6" i="19"/>
  <c r="A11" i="14"/>
  <c r="G5" i="12"/>
  <c r="G6" i="12"/>
  <c r="G7" i="12"/>
  <c r="G8" i="12"/>
  <c r="G9" i="12"/>
  <c r="G10" i="12"/>
  <c r="G11" i="12"/>
  <c r="G4" i="12"/>
  <c r="E5" i="12"/>
  <c r="E6" i="12"/>
  <c r="E7" i="12"/>
  <c r="E8" i="12"/>
  <c r="E9" i="12"/>
  <c r="E10" i="12"/>
  <c r="E11" i="12"/>
  <c r="E4" i="12"/>
  <c r="M9" i="38" l="1"/>
  <c r="M10" i="38"/>
  <c r="M11" i="38"/>
  <c r="M12" i="38"/>
  <c r="M13" i="38"/>
  <c r="M14" i="38"/>
  <c r="M15" i="38"/>
  <c r="M16" i="38"/>
  <c r="M17" i="38"/>
  <c r="M18" i="38"/>
  <c r="M19" i="38"/>
  <c r="M20" i="38"/>
  <c r="M21" i="38"/>
  <c r="M22" i="38"/>
  <c r="M23" i="38"/>
  <c r="M24" i="38"/>
  <c r="M25" i="38"/>
  <c r="M26" i="38"/>
  <c r="M27" i="38"/>
  <c r="M28" i="38"/>
  <c r="M29" i="38"/>
  <c r="M30" i="38"/>
  <c r="M31" i="38"/>
  <c r="M32" i="38"/>
  <c r="M33" i="38"/>
  <c r="M34" i="38"/>
  <c r="M35" i="38"/>
  <c r="M36" i="38"/>
  <c r="M37" i="38"/>
  <c r="M38" i="38"/>
  <c r="M8" i="38"/>
  <c r="J17" i="38"/>
  <c r="J8" i="38"/>
  <c r="J7" i="38"/>
  <c r="B53" i="37" l="1"/>
  <c r="B23" i="32" l="1"/>
  <c r="D5" i="31" l="1"/>
  <c r="D6" i="31"/>
  <c r="D7" i="31"/>
  <c r="D8" i="31"/>
  <c r="D9" i="31"/>
  <c r="O4" i="31"/>
  <c r="N4" i="31"/>
  <c r="E4" i="31"/>
  <c r="D4" i="31"/>
  <c r="O5" i="31"/>
  <c r="O6" i="31"/>
  <c r="O7" i="31"/>
  <c r="O8" i="31"/>
  <c r="O9" i="31"/>
  <c r="N5" i="31"/>
  <c r="N6" i="31"/>
  <c r="N7" i="31"/>
  <c r="N8" i="31"/>
  <c r="N9" i="31"/>
  <c r="M5" i="31"/>
  <c r="M6" i="31"/>
  <c r="M7" i="31"/>
  <c r="M8" i="31"/>
  <c r="M9" i="31"/>
  <c r="L5" i="31"/>
  <c r="L6" i="31"/>
  <c r="L7" i="31"/>
  <c r="L8" i="31"/>
  <c r="L9" i="31"/>
  <c r="M4" i="31"/>
  <c r="L4" i="31"/>
  <c r="L10" i="31" s="1"/>
  <c r="E5" i="31"/>
  <c r="E6" i="31"/>
  <c r="E7" i="31"/>
  <c r="E8" i="31"/>
  <c r="E9" i="31"/>
  <c r="C5" i="31"/>
  <c r="F5" i="31" s="1"/>
  <c r="C6" i="31"/>
  <c r="C7" i="31"/>
  <c r="C8" i="31"/>
  <c r="C9" i="31"/>
  <c r="B5" i="31"/>
  <c r="B6" i="31"/>
  <c r="B7" i="31"/>
  <c r="B8" i="31"/>
  <c r="B9" i="31"/>
  <c r="C4" i="31"/>
  <c r="F4" i="31" s="1"/>
  <c r="B4" i="31"/>
  <c r="B5" i="30"/>
  <c r="B6" i="30"/>
  <c r="B7" i="30"/>
  <c r="B8" i="30"/>
  <c r="B4" i="30"/>
  <c r="C8" i="29"/>
  <c r="D8" i="29"/>
  <c r="E8" i="29"/>
  <c r="F8" i="29"/>
  <c r="G8" i="29"/>
  <c r="H8" i="29"/>
  <c r="I8" i="29"/>
  <c r="J8" i="29"/>
  <c r="K8" i="29"/>
  <c r="B8" i="29"/>
  <c r="D5" i="27"/>
  <c r="D4" i="27"/>
  <c r="E5" i="26"/>
  <c r="E6" i="26"/>
  <c r="E7" i="26"/>
  <c r="E8" i="26"/>
  <c r="E9" i="26"/>
  <c r="E10" i="26"/>
  <c r="E11" i="26"/>
  <c r="E12" i="26"/>
  <c r="E13" i="26"/>
  <c r="E14" i="26"/>
  <c r="E4" i="26"/>
  <c r="D5" i="25"/>
  <c r="D6" i="25"/>
  <c r="D7" i="25"/>
  <c r="D8" i="25"/>
  <c r="D9" i="25"/>
  <c r="D4" i="25"/>
  <c r="D14" i="24"/>
  <c r="D5" i="24"/>
  <c r="D6" i="24"/>
  <c r="D7" i="24"/>
  <c r="D8" i="24"/>
  <c r="D9" i="24"/>
  <c r="D10" i="24"/>
  <c r="D11" i="24"/>
  <c r="D12" i="24"/>
  <c r="D4" i="24"/>
  <c r="A16" i="22"/>
  <c r="B15" i="19"/>
  <c r="A11" i="15"/>
  <c r="B5" i="18"/>
  <c r="B9" i="18"/>
  <c r="B13" i="18"/>
  <c r="F9" i="31" l="1"/>
  <c r="F8" i="31"/>
  <c r="O10" i="31"/>
  <c r="N10" i="31"/>
  <c r="M10" i="31"/>
  <c r="E10" i="31"/>
  <c r="D10" i="31"/>
  <c r="F7" i="31"/>
  <c r="F6" i="31"/>
  <c r="P10" i="31"/>
  <c r="D5" i="12"/>
  <c r="D6" i="12"/>
  <c r="D7" i="12"/>
  <c r="D8" i="12"/>
  <c r="D9" i="12"/>
  <c r="D10" i="12"/>
  <c r="D11" i="12"/>
  <c r="D4" i="12"/>
  <c r="B10" i="11"/>
  <c r="B5" i="11"/>
  <c r="E4" i="7"/>
  <c r="I4" i="5"/>
  <c r="F8" i="5"/>
  <c r="F4" i="5"/>
  <c r="E5" i="4"/>
  <c r="E6" i="4"/>
  <c r="E7" i="4"/>
  <c r="E8" i="4"/>
  <c r="E9" i="4"/>
  <c r="E4" i="4"/>
  <c r="B9" i="3"/>
  <c r="F8" i="3"/>
  <c r="E8" i="3"/>
  <c r="D8" i="3"/>
  <c r="C8" i="3"/>
  <c r="B8" i="3"/>
  <c r="C4" i="2"/>
  <c r="F19" i="47" l="1"/>
  <c r="F18" i="47"/>
  <c r="F12" i="47"/>
  <c r="F9" i="47"/>
  <c r="I6" i="45"/>
  <c r="AE3" i="43"/>
  <c r="AD3" i="43"/>
  <c r="AA3" i="43"/>
  <c r="A1" i="43"/>
  <c r="A1" i="39"/>
  <c r="I7" i="39"/>
  <c r="I6" i="39"/>
  <c r="J23" i="38"/>
  <c r="J21" i="38"/>
  <c r="J19" i="38"/>
  <c r="J16" i="38" s="1"/>
  <c r="A4" i="38" s="1"/>
  <c r="J15" i="38"/>
  <c r="A5" i="38"/>
  <c r="A3" i="38"/>
  <c r="A2" i="38"/>
  <c r="G6" i="33"/>
  <c r="H5" i="33" s="1"/>
  <c r="H6" i="33" s="1"/>
  <c r="I5" i="33" s="1"/>
  <c r="I6" i="33" s="1"/>
  <c r="G5" i="33"/>
  <c r="A1" i="33"/>
  <c r="I3" i="32"/>
  <c r="H3" i="32"/>
  <c r="G3" i="32"/>
  <c r="F3" i="32"/>
  <c r="E3" i="32"/>
  <c r="D3" i="32"/>
  <c r="C10" i="31"/>
  <c r="B10" i="31"/>
  <c r="B14" i="28"/>
  <c r="C4" i="28"/>
  <c r="B10" i="21"/>
  <c r="A10" i="21"/>
  <c r="A1" i="20"/>
  <c r="A5" i="19"/>
  <c r="A4" i="19"/>
  <c r="A7" i="17"/>
  <c r="A367" i="17"/>
  <c r="A366" i="17"/>
  <c r="A365" i="17"/>
  <c r="A364" i="17"/>
  <c r="A363" i="17"/>
  <c r="A362" i="17"/>
  <c r="A361" i="17"/>
  <c r="A360" i="17"/>
  <c r="A359" i="17"/>
  <c r="A358" i="17"/>
  <c r="A357" i="17"/>
  <c r="A356" i="17"/>
  <c r="A355" i="17"/>
  <c r="A354" i="17"/>
  <c r="A353" i="17"/>
  <c r="A352" i="17"/>
  <c r="A351" i="17"/>
  <c r="A350" i="17"/>
  <c r="A349" i="17"/>
  <c r="A348" i="17"/>
  <c r="A347" i="17"/>
  <c r="A346" i="17"/>
  <c r="A345" i="17"/>
  <c r="A344" i="17"/>
  <c r="A343" i="17"/>
  <c r="A342" i="17"/>
  <c r="A341" i="17"/>
  <c r="A340" i="17"/>
  <c r="A339" i="17"/>
  <c r="A338" i="17"/>
  <c r="A337" i="17"/>
  <c r="A336" i="17"/>
  <c r="A335" i="17"/>
  <c r="A334" i="17"/>
  <c r="A333" i="17"/>
  <c r="A332" i="17"/>
  <c r="A331" i="17"/>
  <c r="A330" i="17"/>
  <c r="A329" i="17"/>
  <c r="A328" i="17"/>
  <c r="A327" i="17"/>
  <c r="A326" i="17"/>
  <c r="A325" i="17"/>
  <c r="A324" i="17"/>
  <c r="A323" i="17"/>
  <c r="A322" i="17"/>
  <c r="A321" i="17"/>
  <c r="A320" i="17"/>
  <c r="A319" i="17"/>
  <c r="A318" i="17"/>
  <c r="A317" i="17"/>
  <c r="A316" i="17"/>
  <c r="A315" i="17"/>
  <c r="A314" i="17"/>
  <c r="A313" i="17"/>
  <c r="A312" i="17"/>
  <c r="A311" i="17"/>
  <c r="A310" i="17"/>
  <c r="A309" i="17"/>
  <c r="A308" i="17"/>
  <c r="A307" i="17"/>
  <c r="A306" i="17"/>
  <c r="A305" i="17"/>
  <c r="A304" i="17"/>
  <c r="A303" i="17"/>
  <c r="A302" i="17"/>
  <c r="A301" i="17"/>
  <c r="A300" i="17"/>
  <c r="A299" i="17"/>
  <c r="A298" i="17"/>
  <c r="A297" i="17"/>
  <c r="A296" i="17"/>
  <c r="A295" i="17"/>
  <c r="A294" i="17"/>
  <c r="A293" i="17"/>
  <c r="A292" i="17"/>
  <c r="A291" i="17"/>
  <c r="A290" i="17"/>
  <c r="A289" i="17"/>
  <c r="A288" i="17"/>
  <c r="A287" i="17"/>
  <c r="A286" i="17"/>
  <c r="A285" i="17"/>
  <c r="A284" i="17"/>
  <c r="A283" i="17"/>
  <c r="A282" i="17"/>
  <c r="A281" i="17"/>
  <c r="A280" i="17"/>
  <c r="A279" i="17"/>
  <c r="A278" i="17"/>
  <c r="A277" i="17"/>
  <c r="A276" i="17"/>
  <c r="A275" i="17"/>
  <c r="A274" i="17"/>
  <c r="A273" i="17"/>
  <c r="A272" i="17"/>
  <c r="A271" i="17"/>
  <c r="A270" i="17"/>
  <c r="A269" i="17"/>
  <c r="A268" i="17"/>
  <c r="A267" i="17"/>
  <c r="A266" i="17"/>
  <c r="A265" i="17"/>
  <c r="A264" i="17"/>
  <c r="A263" i="17"/>
  <c r="A262" i="17"/>
  <c r="A261" i="17"/>
  <c r="A260" i="17"/>
  <c r="A259" i="17"/>
  <c r="A258" i="17"/>
  <c r="A257" i="17"/>
  <c r="A256" i="17"/>
  <c r="A255" i="17"/>
  <c r="A254" i="17"/>
  <c r="A253" i="17"/>
  <c r="A252"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D11" i="16"/>
  <c r="C11" i="16"/>
  <c r="B11" i="16"/>
  <c r="D11" i="13"/>
  <c r="D10" i="13"/>
  <c r="D9" i="13"/>
  <c r="D8" i="13"/>
  <c r="D7" i="13"/>
  <c r="D6" i="13"/>
  <c r="D5" i="13"/>
  <c r="D4" i="13"/>
  <c r="B12" i="11"/>
  <c r="B14" i="11" s="1"/>
  <c r="C4" i="3"/>
  <c r="H15" i="39" l="1"/>
  <c r="F10" i="31"/>
  <c r="D4" i="28"/>
  <c r="E4" i="28" s="1"/>
  <c r="D4" i="3"/>
  <c r="C9" i="3"/>
  <c r="H16" i="39" l="1"/>
  <c r="G15" i="39"/>
  <c r="E4" i="3"/>
  <c r="D9" i="3"/>
  <c r="H17" i="39" l="1"/>
  <c r="G16" i="39"/>
  <c r="F4" i="3"/>
  <c r="F9" i="3" s="1"/>
  <c r="E9" i="3"/>
  <c r="H18" i="39" l="1"/>
  <c r="G17" i="39"/>
  <c r="H19" i="39" l="1"/>
  <c r="G18" i="39"/>
  <c r="H20" i="39" l="1"/>
  <c r="G19" i="39"/>
  <c r="H21" i="39" l="1"/>
  <c r="G20" i="39"/>
  <c r="H22" i="39" l="1"/>
  <c r="G22" i="39" s="1"/>
  <c r="G21" i="39"/>
</calcChain>
</file>

<file path=xl/sharedStrings.xml><?xml version="1.0" encoding="utf-8"?>
<sst xmlns="http://schemas.openxmlformats.org/spreadsheetml/2006/main" count="14673" uniqueCount="2420">
  <si>
    <t>1) Copy the table, click in cell I3 and Paste while keeping source column widths.
2) Copy the table, click in cell A9 and Paste while transposing column and row headers.
Note: You can use your Horizontal Scroll Bar to scroll over and see more of the sheet to the right.</t>
  </si>
  <si>
    <t>Product 100</t>
  </si>
  <si>
    <t>Product 101</t>
  </si>
  <si>
    <t>Product 102</t>
  </si>
  <si>
    <t>Product 103</t>
  </si>
  <si>
    <t>Product 104</t>
  </si>
  <si>
    <t>Product 105</t>
  </si>
  <si>
    <t>Monday</t>
  </si>
  <si>
    <t>Tuesday</t>
  </si>
  <si>
    <t>Wednesday</t>
  </si>
  <si>
    <t>1) Add Bold to the field name (column header) in cell A3.
2) Highlight the whole column and add the border "All Borders".
3) In cell C4 create a formula that adds Jan Sales.</t>
  </si>
  <si>
    <t>Jan Sales</t>
  </si>
  <si>
    <t>Total</t>
  </si>
  <si>
    <t>1) In cell B8 create a formula that adds the expenses (do not include the Revenue). Then copy that formula through the range B8:F8.
2) In cell B9 create a formula that calculates Net Income. Then copy that formula through the range B9:F9.</t>
  </si>
  <si>
    <t>Thursday</t>
  </si>
  <si>
    <t>Friday</t>
  </si>
  <si>
    <t>Revenue</t>
  </si>
  <si>
    <t>Expense 1</t>
  </si>
  <si>
    <t>Expense 2</t>
  </si>
  <si>
    <t>Expense 3</t>
  </si>
  <si>
    <t>Total Expenses</t>
  </si>
  <si>
    <t>Net Income</t>
  </si>
  <si>
    <t>1) In Cell E4 create a formula that adds the employee's calls, then copy the formula down the column.</t>
  </si>
  <si>
    <t>Employee</t>
  </si>
  <si>
    <t>Day 1 Phone Calls</t>
  </si>
  <si>
    <t>Day 2 Phone Calls</t>
  </si>
  <si>
    <t>Day 3 Phone Calls</t>
  </si>
  <si>
    <t>Total Calls</t>
  </si>
  <si>
    <t>Sioux</t>
  </si>
  <si>
    <t>Tom</t>
  </si>
  <si>
    <t>Chin</t>
  </si>
  <si>
    <t>Pham</t>
  </si>
  <si>
    <t>Shelia</t>
  </si>
  <si>
    <t>Mo</t>
  </si>
  <si>
    <t>1) In cell F4, create a formula that will add the Sales for Sioux. Make sure that you verify that the formula is working.
2) Find the problem with the formula in cell F8 and fix it.</t>
  </si>
  <si>
    <t>Date</t>
  </si>
  <si>
    <t>SalesRep</t>
  </si>
  <si>
    <t>Sales</t>
  </si>
  <si>
    <t>Names</t>
  </si>
  <si>
    <t>Total Sales</t>
  </si>
  <si>
    <t>Fred</t>
  </si>
  <si>
    <t>Jo</t>
  </si>
  <si>
    <t>Joe</t>
  </si>
  <si>
    <t>Sue</t>
  </si>
  <si>
    <t>1) Create a PivotTable that sums the Sales for each SalesRep - remember to visualize the table first, before you make your PivotTable. In the Create PivotTable dialog box, select the option button for Existing Worksheet with the Locations of cell F5. After you create your PivotTable, change the layout to "Show In Tabular Form".</t>
  </si>
  <si>
    <t>1) Fix the problem with the formula in cell E4.</t>
  </si>
  <si>
    <t>1) Create a PivotTable that sums the Sales for each ProductSold. Put the PivotTable in cell F5.</t>
  </si>
  <si>
    <t>ProductSold</t>
  </si>
  <si>
    <t>Compressor 3</t>
  </si>
  <si>
    <t>Compressor 1</t>
  </si>
  <si>
    <t>Compressor 2</t>
  </si>
  <si>
    <t>Sort the Sales field (column) to show the largest values at the top of the column.</t>
  </si>
  <si>
    <t>Sort the SalesRep field (column) A to Z.</t>
  </si>
  <si>
    <t>1) In cell B5, calculate (with formula) the number of days that the invoice is past due.
2) in cell B10, calculate (with formula) the date the loan is due.
3) In cell B14 calculate the projects length in days.</t>
  </si>
  <si>
    <t>Invoice Due Date</t>
  </si>
  <si>
    <t>Today's Date</t>
  </si>
  <si>
    <t>Day's Invoice Past Due</t>
  </si>
  <si>
    <t>Loan Amount</t>
  </si>
  <si>
    <t>Loan Issue Date</t>
  </si>
  <si>
    <t>Days until loan due</t>
  </si>
  <si>
    <t>Date Loan is due</t>
  </si>
  <si>
    <t>Project End Date</t>
  </si>
  <si>
    <t>Project Start Date</t>
  </si>
  <si>
    <t>Project Length in Days</t>
  </si>
  <si>
    <t>1) Complete the payroll table below.</t>
  </si>
  <si>
    <t>Name</t>
  </si>
  <si>
    <t>Time In</t>
  </si>
  <si>
    <t>Time Out</t>
  </si>
  <si>
    <t>Total Time</t>
  </si>
  <si>
    <t>Wage</t>
  </si>
  <si>
    <t>Total Pay Before Tax (Time*Wage)</t>
  </si>
  <si>
    <t>Name1</t>
  </si>
  <si>
    <t>Name2</t>
  </si>
  <si>
    <t>Name3</t>
  </si>
  <si>
    <t>Name4</t>
  </si>
  <si>
    <t>Name5</t>
  </si>
  <si>
    <t>Name6</t>
  </si>
  <si>
    <t>Name7</t>
  </si>
  <si>
    <t>Name8</t>
  </si>
  <si>
    <t>1) Fix the Percentage Number Formatting problems below.</t>
  </si>
  <si>
    <t>Sales Tax 1</t>
  </si>
  <si>
    <t>Sales Tax 2</t>
  </si>
  <si>
    <t>Sales Tax 3</t>
  </si>
  <si>
    <t>Sales Tax 4</t>
  </si>
  <si>
    <t>Sales Tax 5</t>
  </si>
  <si>
    <t>Sales Tax 6</t>
  </si>
  <si>
    <t>Sales Tax 7</t>
  </si>
  <si>
    <t>% Increase</t>
  </si>
  <si>
    <t>1) Add a SUM function to cell A11 to add the column of units, then figure out why the formula is not working and fix it.</t>
  </si>
  <si>
    <t>Units</t>
  </si>
  <si>
    <t>1) Figure out why the formula in cell A11 is not working and fix it.</t>
  </si>
  <si>
    <t>Dates</t>
  </si>
  <si>
    <t>1st Quarter Sales</t>
  </si>
  <si>
    <t>Jan</t>
  </si>
  <si>
    <t>Feb</t>
  </si>
  <si>
    <t>Mar</t>
  </si>
  <si>
    <t>Product 1</t>
  </si>
  <si>
    <t>Product 2</t>
  </si>
  <si>
    <t>Product 3</t>
  </si>
  <si>
    <t>Product 4</t>
  </si>
  <si>
    <t>Product 5</t>
  </si>
  <si>
    <t>Product 6</t>
  </si>
  <si>
    <t>Totals</t>
  </si>
  <si>
    <t xml:space="preserve">1) Add stylistic Formatting and Page Setup. Make it look good. </t>
  </si>
  <si>
    <t>Years</t>
  </si>
  <si>
    <t>Periods per year</t>
  </si>
  <si>
    <t>Period</t>
  </si>
  <si>
    <t>Interest</t>
  </si>
  <si>
    <t>Principal Paid</t>
  </si>
  <si>
    <t>Balance</t>
  </si>
  <si>
    <t>Annual Rate</t>
  </si>
  <si>
    <t>1) Fill the balance sheet</t>
  </si>
  <si>
    <t>Payment</t>
  </si>
  <si>
    <t>Lump Sum (Reduces Payment)</t>
  </si>
  <si>
    <t>1) In the green cells find the problems with the formulas and fix it.</t>
  </si>
  <si>
    <t>Expenses</t>
  </si>
  <si>
    <t>1) In the green cells create a formula that will calculate the correct answer</t>
  </si>
  <si>
    <t>Item</t>
  </si>
  <si>
    <t>Birch Aircraft Plywood Sheet</t>
  </si>
  <si>
    <t>Subtotal</t>
  </si>
  <si>
    <t>Annual Charge</t>
  </si>
  <si>
    <t>Monthly Allocation</t>
  </si>
  <si>
    <t>Employee 1</t>
  </si>
  <si>
    <t>Employee 2</t>
  </si>
  <si>
    <t>Employee 3</t>
  </si>
  <si>
    <t>Employee 4</t>
  </si>
  <si>
    <t>Average</t>
  </si>
  <si>
    <t>1) Calculate the balances for the DR and CR columns in cells A7 and B7. Then in cell B9 create a Logical Formula that will tell you whether the two columns are in balance or not.</t>
  </si>
  <si>
    <t>DR</t>
  </si>
  <si>
    <t>CR</t>
  </si>
  <si>
    <t>In Balance?</t>
  </si>
  <si>
    <t>1) In cell C6 create a calculating formula that will calculate the sum of sales greater than or equal to $25. In cell C5 create a text formula for your calculation.</t>
  </si>
  <si>
    <t>Hurdle</t>
  </si>
  <si>
    <t>1) In the green cells create a formulas that will calculate the correct answer.</t>
  </si>
  <si>
    <t>Hours worked</t>
  </si>
  <si>
    <t>Hours Worked</t>
  </si>
  <si>
    <t>Gross Pay</t>
  </si>
  <si>
    <t>1) In the range D4:D12 create formulas that will calculate the number of days past due each invoice is. Then in cell D14 calculate the average number of days late that an invoice is late.</t>
  </si>
  <si>
    <t>Invoice Number</t>
  </si>
  <si>
    <t>Due Date</t>
  </si>
  <si>
    <t>Paid Date</t>
  </si>
  <si>
    <t>Days Past Due</t>
  </si>
  <si>
    <t>Average Days Late</t>
  </si>
  <si>
    <t>1) In the range D4:D9, create the formulas that will calculate COGS.</t>
  </si>
  <si>
    <t>Beg Qty</t>
  </si>
  <si>
    <t>End Qty</t>
  </si>
  <si>
    <t>Value Each</t>
  </si>
  <si>
    <t>COGS</t>
  </si>
  <si>
    <t>1) In the range E4:E14 create the formulas for Gross Pay. If the Number Formatting shows up as Time, change it to Currency.</t>
  </si>
  <si>
    <t>Hourly Wage</t>
  </si>
  <si>
    <t>Gross Pay
Wage*HoursWorked</t>
  </si>
  <si>
    <t>Employee 5</t>
  </si>
  <si>
    <t>Your Name</t>
  </si>
  <si>
    <t>Employee 7</t>
  </si>
  <si>
    <t>Employee 8</t>
  </si>
  <si>
    <t>Employee 9</t>
  </si>
  <si>
    <t>Employee 10</t>
  </si>
  <si>
    <t>Employee 11</t>
  </si>
  <si>
    <t>1) Using the spreadsheet create the labels and formulas to calculate your Gross Pay if you worked from 7:30 AM to 11:30 AM, then from 2:00 PM to 5:30 PM and your hourly wage is $27.00.</t>
  </si>
  <si>
    <t>1) Cell C5 has the formula for calculating Retail Selling Price based on Margin. Put the formula in cell C5 in edit mode and add the correct dollar signs to the cell references to enable you to copy the formula through the range C5:E10.
2) Create a formula in cell F5 that can be copied through the range F5:H10 that will increased each price in the range C5:E10 by 10%.</t>
  </si>
  <si>
    <t>Retail Selling Price by Margin</t>
  </si>
  <si>
    <t>Cost</t>
  </si>
  <si>
    <t>Items</t>
  </si>
  <si>
    <t>Sofa</t>
  </si>
  <si>
    <t>Head Lamp</t>
  </si>
  <si>
    <t>Table</t>
  </si>
  <si>
    <t>Chair</t>
  </si>
  <si>
    <t>Dining Set</t>
  </si>
  <si>
    <t>Picture</t>
  </si>
  <si>
    <t>Assumption Table</t>
  </si>
  <si>
    <t>Increase in Price</t>
  </si>
  <si>
    <t>Increment</t>
  </si>
  <si>
    <t>1) Create a formula in cell B8 that can be copied through the range B8:K8 that will calculate the commission earned for each SalesRep.</t>
  </si>
  <si>
    <t>Commission Rate</t>
  </si>
  <si>
    <t>Abraham</t>
  </si>
  <si>
    <t>Hironobu</t>
  </si>
  <si>
    <t>Daniel</t>
  </si>
  <si>
    <t>Dante</t>
  </si>
  <si>
    <t>Sarah B</t>
  </si>
  <si>
    <t>Tonya</t>
  </si>
  <si>
    <t>Janita</t>
  </si>
  <si>
    <t>Debra</t>
  </si>
  <si>
    <t>Tiara</t>
  </si>
  <si>
    <t>Andrea</t>
  </si>
  <si>
    <t>Earned Commision</t>
  </si>
  <si>
    <t>1) In the range B4 to B8, create a formula that will add the COGS for each product.
2) Create a PivotTable on this sheet (Existing Location cell = K3) that adds the COGS for each product.
3) Format the Formula Table and the PivotTable so that it looks good.</t>
  </si>
  <si>
    <t>Product</t>
  </si>
  <si>
    <t>Total COGS</t>
  </si>
  <si>
    <t>Sunshine</t>
  </si>
  <si>
    <t>Carlota</t>
  </si>
  <si>
    <t>Sunset</t>
  </si>
  <si>
    <t>Quad</t>
  </si>
  <si>
    <t>Bellen</t>
  </si>
  <si>
    <t>Region</t>
  </si>
  <si>
    <t>Customer</t>
  </si>
  <si>
    <t>East</t>
  </si>
  <si>
    <t>Franks</t>
  </si>
  <si>
    <t>KBTB</t>
  </si>
  <si>
    <t>MidWest</t>
  </si>
  <si>
    <t>MNGD</t>
  </si>
  <si>
    <t>West</t>
  </si>
  <si>
    <t>JAQ</t>
  </si>
  <si>
    <t>FRED</t>
  </si>
  <si>
    <t>WFMI</t>
  </si>
  <si>
    <t>Smith</t>
  </si>
  <si>
    <t>TTT</t>
  </si>
  <si>
    <t>ET</t>
  </si>
  <si>
    <t>FM</t>
  </si>
  <si>
    <t>EPP</t>
  </si>
  <si>
    <t>South</t>
  </si>
  <si>
    <t>T</t>
  </si>
  <si>
    <t>LOP</t>
  </si>
  <si>
    <t>Gault</t>
  </si>
  <si>
    <t>PSA</t>
  </si>
  <si>
    <t>AST</t>
  </si>
  <si>
    <t>SFWK</t>
  </si>
  <si>
    <t>WSD</t>
  </si>
  <si>
    <t>QT</t>
  </si>
  <si>
    <t>DFR</t>
  </si>
  <si>
    <t>HII</t>
  </si>
  <si>
    <t>ITW</t>
  </si>
  <si>
    <t>AA</t>
  </si>
  <si>
    <t>WT</t>
  </si>
  <si>
    <t>PCC</t>
  </si>
  <si>
    <t>ZAT</t>
  </si>
  <si>
    <t>MBG</t>
  </si>
  <si>
    <t>TRU</t>
  </si>
  <si>
    <t>PLOT</t>
  </si>
  <si>
    <t>BBT</t>
  </si>
  <si>
    <t>DFGH</t>
  </si>
  <si>
    <t>GRR</t>
  </si>
  <si>
    <t>KPSA</t>
  </si>
  <si>
    <t>DDH</t>
  </si>
  <si>
    <t>1) in cell B4 create a formula that can be copied through the range B4:E9 that will count how many sales each SalesRep made in each Region. Hint: We are not adding, we are counting.
2) Then create a second table of formulas somewhere else in the sheet (same layout as the one in the range A3:F10) for adding all the sales that each SalesRep made in each Region. Hint 1: We are not counting, we are adding. Hint 2: Copy existing table, then delete the formulas and create new ones.
3) If you do not like the formatting, change it to make it look good according to your preferences for formatting.
4) Convert the data set to an Excel Table, and then add this record to the bottom of the table: 1/12/2011, Sunset, South, Chin, TTT, 2000, $50,000, $22,000. The new totals sales for Chin in the South should be $52,122 and the new count should be 4.</t>
  </si>
  <si>
    <t>SalesRep/Region</t>
  </si>
  <si>
    <t>Grand Total</t>
  </si>
  <si>
    <t>In the green cells create a formula that calculates the expenses as a percent of Income.</t>
  </si>
  <si>
    <t>Month</t>
  </si>
  <si>
    <t>Income</t>
  </si>
  <si>
    <t>Apr</t>
  </si>
  <si>
    <t>May</t>
  </si>
  <si>
    <t>Jun</t>
  </si>
  <si>
    <t>Jul</t>
  </si>
  <si>
    <t>Aug</t>
  </si>
  <si>
    <t>Sep</t>
  </si>
  <si>
    <t>Assumptions (Formula Inputs)</t>
  </si>
  <si>
    <t>Expense 4</t>
  </si>
  <si>
    <t>Expense 5</t>
  </si>
  <si>
    <t>Expense 6</t>
  </si>
  <si>
    <t>Expense 7</t>
  </si>
  <si>
    <t>Start Day</t>
  </si>
  <si>
    <t>Denise</t>
  </si>
  <si>
    <t xml:space="preserve"> &gt;= to this date</t>
  </si>
  <si>
    <t>Thongtara</t>
  </si>
  <si>
    <t>&lt; this date</t>
  </si>
  <si>
    <t>Chris</t>
  </si>
  <si>
    <t>Ewelina</t>
  </si>
  <si>
    <t>Elain</t>
  </si>
  <si>
    <t>Gianna</t>
  </si>
  <si>
    <t>Majestic Beaut</t>
  </si>
  <si>
    <t>Richard</t>
  </si>
  <si>
    <t>Michael</t>
  </si>
  <si>
    <t>Michelle</t>
  </si>
  <si>
    <t>Jason</t>
  </si>
  <si>
    <t>Craig</t>
  </si>
  <si>
    <t>Sarah</t>
  </si>
  <si>
    <t>Mansa</t>
  </si>
  <si>
    <t>Shari</t>
  </si>
  <si>
    <t>Christina</t>
  </si>
  <si>
    <t>Carol</t>
  </si>
  <si>
    <t>Kaur</t>
  </si>
  <si>
    <t>Mitchell</t>
  </si>
  <si>
    <t>Manavbir</t>
  </si>
  <si>
    <t>Yla-Katrina</t>
  </si>
  <si>
    <t>Nelia</t>
  </si>
  <si>
    <t>1) Create the formulas to complete the Projected Net Income Statement. Before you start creating formulas, analyze the setup and make adjustments if necessary to be efficient.</t>
  </si>
  <si>
    <t>Ex1</t>
  </si>
  <si>
    <t>Ex2</t>
  </si>
  <si>
    <t>Ex3</t>
  </si>
  <si>
    <t>Ex4</t>
  </si>
  <si>
    <t>Ex5</t>
  </si>
  <si>
    <t>Ex6</t>
  </si>
  <si>
    <t>Ex7</t>
  </si>
  <si>
    <t>Ex8</t>
  </si>
  <si>
    <t>Ex9</t>
  </si>
  <si>
    <t>Ex10</t>
  </si>
  <si>
    <t>Ex11</t>
  </si>
  <si>
    <t>Total Ex</t>
  </si>
  <si>
    <t>Create a small budget table (sales and expenses) with an assumption area and then save 3 scenarios. For the additional two scenarios use the numbers from Set 1 and Set 2 (to the right).</t>
  </si>
  <si>
    <t>Assumptions</t>
  </si>
  <si>
    <t>Set 2</t>
  </si>
  <si>
    <t>Set 3</t>
  </si>
  <si>
    <t>The projected revenue for Jan, Feb and Mar are $1000, $2000, and $2500 respectively. The projected expenses as a percentage of revenue for each month are: Rent = 25%, Operating Expenses = 35%, Administrative expenses = 10% and Miscellaneous expenses = 8.5%. Create a projected Income Statement and formatted it so it looks good.</t>
  </si>
  <si>
    <t>Faye</t>
  </si>
  <si>
    <t>Viktor</t>
  </si>
  <si>
    <t>Na</t>
  </si>
  <si>
    <t>Ryan</t>
  </si>
  <si>
    <t>Damir</t>
  </si>
  <si>
    <t>Sunita</t>
  </si>
  <si>
    <t>Meghan</t>
  </si>
  <si>
    <t>Cynthia</t>
  </si>
  <si>
    <t>Trevor</t>
  </si>
  <si>
    <t>John</t>
  </si>
  <si>
    <t>Sang</t>
  </si>
  <si>
    <t>Dina</t>
  </si>
  <si>
    <t>Tony</t>
  </si>
  <si>
    <t>Nikolay</t>
  </si>
  <si>
    <t>Thanh</t>
  </si>
  <si>
    <t>Tracinda</t>
  </si>
  <si>
    <t>Denis</t>
  </si>
  <si>
    <t>Svitlana Q</t>
  </si>
  <si>
    <t>Leslie</t>
  </si>
  <si>
    <t>Andra</t>
  </si>
  <si>
    <t>Christien</t>
  </si>
  <si>
    <t>Irina</t>
  </si>
  <si>
    <t>Chandy</t>
  </si>
  <si>
    <t>David</t>
  </si>
  <si>
    <t>Wendy</t>
  </si>
  <si>
    <t>Archie</t>
  </si>
  <si>
    <t>Desiree</t>
  </si>
  <si>
    <t>Hillary</t>
  </si>
  <si>
    <t>Nicolas</t>
  </si>
  <si>
    <t>Ralph</t>
  </si>
  <si>
    <t>Konstanti</t>
  </si>
  <si>
    <t>Svitlana</t>
  </si>
  <si>
    <t>Jori</t>
  </si>
  <si>
    <t>Abdullahi</t>
  </si>
  <si>
    <t>Create a formula in the Earned Commission column using the commission rate from the table named "AssumptionsFor43".</t>
  </si>
  <si>
    <t>Assumption Table
contains
Formula Inputs</t>
  </si>
  <si>
    <t>AssumptionsFor43</t>
  </si>
  <si>
    <t>Average Sales</t>
  </si>
  <si>
    <t>Upper Date</t>
  </si>
  <si>
    <t>Lower Date</t>
  </si>
  <si>
    <t>HHH</t>
  </si>
  <si>
    <t>ITTW</t>
  </si>
  <si>
    <t>YTR</t>
  </si>
  <si>
    <t>Make a Data Model of the table</t>
  </si>
  <si>
    <t>Time of Phone Call</t>
  </si>
  <si>
    <t>Max Date</t>
  </si>
  <si>
    <t>Luong</t>
  </si>
  <si>
    <t>Cs3</t>
  </si>
  <si>
    <t>Min Date</t>
  </si>
  <si>
    <t>Cs4</t>
  </si>
  <si>
    <t>Start Date</t>
  </si>
  <si>
    <t xml:space="preserve"> &lt;&lt;= enter start date for template</t>
  </si>
  <si>
    <t>1st of month</t>
  </si>
  <si>
    <t>Sheliadawn</t>
  </si>
  <si>
    <t>Cs2</t>
  </si>
  <si>
    <t>Month/Sales Rep</t>
  </si>
  <si>
    <t>Moe</t>
  </si>
  <si>
    <t>Tina</t>
  </si>
  <si>
    <t>Cs6</t>
  </si>
  <si>
    <t>Cs1</t>
  </si>
  <si>
    <t>Cs5</t>
  </si>
  <si>
    <t>Hint: Learn about SUMPRODUCT()</t>
  </si>
  <si>
    <t>Create 5 different SUMPRODUCT formulas that adds all the times for the year 2010 each using a different method for converting TRUEs and FALSEs to 1s and 0s.</t>
  </si>
  <si>
    <t>--</t>
  </si>
  <si>
    <t>*1</t>
  </si>
  <si>
    <t>/1</t>
  </si>
  <si>
    <t>^1</t>
  </si>
  <si>
    <t>+0</t>
  </si>
  <si>
    <t>Create a formula that will say whether or not the customer gets credit. For our customers ALL criteria must be met in order to extend credit.</t>
  </si>
  <si>
    <t>Asset Value</t>
  </si>
  <si>
    <t>Credit Score</t>
  </si>
  <si>
    <t>Extend Credit?</t>
  </si>
  <si>
    <t>Customer 1</t>
  </si>
  <si>
    <t>Customer 2</t>
  </si>
  <si>
    <t>Customer 3</t>
  </si>
  <si>
    <t>&gt;=</t>
  </si>
  <si>
    <t>Customer 4</t>
  </si>
  <si>
    <t>Customer 5</t>
  </si>
  <si>
    <t>Customer 6</t>
  </si>
  <si>
    <t>Customer 7</t>
  </si>
  <si>
    <t>Customer 8</t>
  </si>
  <si>
    <t>Customer 9</t>
  </si>
  <si>
    <t>Customer 10</t>
  </si>
  <si>
    <t>Customer 11</t>
  </si>
  <si>
    <t>Customer 12</t>
  </si>
  <si>
    <t>Customer 13</t>
  </si>
  <si>
    <t>Customer 14</t>
  </si>
  <si>
    <t>Customer 15</t>
  </si>
  <si>
    <t>Customer 16</t>
  </si>
  <si>
    <t>Customer 17</t>
  </si>
  <si>
    <t>Customer 18</t>
  </si>
  <si>
    <t>Customer 19</t>
  </si>
  <si>
    <t>Customer 20</t>
  </si>
  <si>
    <t>Create a VLOOKUP formula that calculates the amount of commission each sales Rep (SR) makes.</t>
  </si>
  <si>
    <t>SR</t>
  </si>
  <si>
    <t># Customers Served</t>
  </si>
  <si>
    <t>Commission</t>
  </si>
  <si>
    <t>Sykes</t>
  </si>
  <si>
    <t>Nakyunhan</t>
  </si>
  <si>
    <t>Rand:</t>
  </si>
  <si>
    <t>Employee ID</t>
  </si>
  <si>
    <t>FirstName</t>
  </si>
  <si>
    <t>LastName</t>
  </si>
  <si>
    <t>HireDate</t>
  </si>
  <si>
    <t>Salary</t>
  </si>
  <si>
    <t>FirstName1</t>
  </si>
  <si>
    <t>LastName2</t>
  </si>
  <si>
    <t>JWSO-6243-0009</t>
  </si>
  <si>
    <t>GJSM-6396-0001</t>
  </si>
  <si>
    <t>MLUC-2070-0002</t>
  </si>
  <si>
    <t>FirstName2</t>
  </si>
  <si>
    <t>LastName3</t>
  </si>
  <si>
    <t>BRPB-8723-0003</t>
  </si>
  <si>
    <t>FirstName3</t>
  </si>
  <si>
    <t>LastName4</t>
  </si>
  <si>
    <t>FRMJ-5156-0004</t>
  </si>
  <si>
    <t>FirstName4</t>
  </si>
  <si>
    <t>LastName5</t>
  </si>
  <si>
    <t>EXUP-5444-0005</t>
  </si>
  <si>
    <t>FirstName5</t>
  </si>
  <si>
    <t>LastName6</t>
  </si>
  <si>
    <t>DSFC-6917-0006</t>
  </si>
  <si>
    <t>FirstName6</t>
  </si>
  <si>
    <t>LastName7</t>
  </si>
  <si>
    <t>QKZI-1300-0007</t>
  </si>
  <si>
    <t>FirstName7</t>
  </si>
  <si>
    <t>LastName8</t>
  </si>
  <si>
    <t>XZTE-6923-0008</t>
  </si>
  <si>
    <t>FirstName8</t>
  </si>
  <si>
    <t>LastName9</t>
  </si>
  <si>
    <t>FirstName9</t>
  </si>
  <si>
    <t>LastName10</t>
  </si>
  <si>
    <t>DWTP-6758-0010</t>
  </si>
  <si>
    <t>FirstName10</t>
  </si>
  <si>
    <t>LastName11</t>
  </si>
  <si>
    <t>QIGS-2445-0011</t>
  </si>
  <si>
    <t>FirstName11</t>
  </si>
  <si>
    <t>LastName12</t>
  </si>
  <si>
    <t>OMCL-7737-0012</t>
  </si>
  <si>
    <t>FirstName12</t>
  </si>
  <si>
    <t>LastName13</t>
  </si>
  <si>
    <t>TLJE-7153-0013</t>
  </si>
  <si>
    <t>FirstName13</t>
  </si>
  <si>
    <t>LastName14</t>
  </si>
  <si>
    <t>XRGR-3012-0014</t>
  </si>
  <si>
    <t>FirstName14</t>
  </si>
  <si>
    <t>LastName15</t>
  </si>
  <si>
    <t>YLGX-6164-0015</t>
  </si>
  <si>
    <t>FirstName15</t>
  </si>
  <si>
    <t>LastName16</t>
  </si>
  <si>
    <t>NNZI-2914-0016</t>
  </si>
  <si>
    <t>FirstName16</t>
  </si>
  <si>
    <t>LastName17</t>
  </si>
  <si>
    <t>MSEH-9132-0017</t>
  </si>
  <si>
    <t>FirstName17</t>
  </si>
  <si>
    <t>LastName18</t>
  </si>
  <si>
    <t>VORH-3055-0018</t>
  </si>
  <si>
    <t>FirstName18</t>
  </si>
  <si>
    <t>LastName19</t>
  </si>
  <si>
    <t>KGDD-2833-0019</t>
  </si>
  <si>
    <t>FirstName19</t>
  </si>
  <si>
    <t>LastName20</t>
  </si>
  <si>
    <t>PPPN-9499-0020</t>
  </si>
  <si>
    <t>FirstName20</t>
  </si>
  <si>
    <t>LastName21</t>
  </si>
  <si>
    <t>VHMG-9677-0021</t>
  </si>
  <si>
    <t>FirstName21</t>
  </si>
  <si>
    <t>LastName22</t>
  </si>
  <si>
    <t>VGJS-6331-0022</t>
  </si>
  <si>
    <t>FirstName22</t>
  </si>
  <si>
    <t>LastName23</t>
  </si>
  <si>
    <t>SJIE-7711-0023</t>
  </si>
  <si>
    <t>FirstName23</t>
  </si>
  <si>
    <t>LastName24</t>
  </si>
  <si>
    <t>EPKZ-6633-0024</t>
  </si>
  <si>
    <t>FirstName24</t>
  </si>
  <si>
    <t>LastName25</t>
  </si>
  <si>
    <t>VHHU-7337-0025</t>
  </si>
  <si>
    <t>FirstName25</t>
  </si>
  <si>
    <t>LastName26</t>
  </si>
  <si>
    <t>BROM-3764-0026</t>
  </si>
  <si>
    <t>FirstName26</t>
  </si>
  <si>
    <t>LastName27</t>
  </si>
  <si>
    <t>FNVM-4820-0027</t>
  </si>
  <si>
    <t>FirstName27</t>
  </si>
  <si>
    <t>LastName28</t>
  </si>
  <si>
    <t>CHWO-4264-0028</t>
  </si>
  <si>
    <t>FirstName28</t>
  </si>
  <si>
    <t>LastName29</t>
  </si>
  <si>
    <t>UIJD-1053-0029</t>
  </si>
  <si>
    <t>FirstName29</t>
  </si>
  <si>
    <t>LastName30</t>
  </si>
  <si>
    <t>HUDV-8097-0030</t>
  </si>
  <si>
    <t>FirstName30</t>
  </si>
  <si>
    <t>LastName31</t>
  </si>
  <si>
    <t>HJNR-5696-0031</t>
  </si>
  <si>
    <t>FirstName31</t>
  </si>
  <si>
    <t>LastName32</t>
  </si>
  <si>
    <t>MSRU-2603-0032</t>
  </si>
  <si>
    <t>FirstName32</t>
  </si>
  <si>
    <t>LastName33</t>
  </si>
  <si>
    <t>LDYS-7266-0033</t>
  </si>
  <si>
    <t>FirstName33</t>
  </si>
  <si>
    <t>LastName34</t>
  </si>
  <si>
    <t>NQHG-3241-0034</t>
  </si>
  <si>
    <t>FirstName34</t>
  </si>
  <si>
    <t>LastName35</t>
  </si>
  <si>
    <t>VRZK-8901-0035</t>
  </si>
  <si>
    <t>FirstName35</t>
  </si>
  <si>
    <t>LastName36</t>
  </si>
  <si>
    <t>WOEH-6654-0036</t>
  </si>
  <si>
    <t>FirstName36</t>
  </si>
  <si>
    <t>LastName37</t>
  </si>
  <si>
    <t>KOYM-7312-0037</t>
  </si>
  <si>
    <t>FirstName37</t>
  </si>
  <si>
    <t>LastName38</t>
  </si>
  <si>
    <t>RTWO-6122-0038</t>
  </si>
  <si>
    <t>FirstName38</t>
  </si>
  <si>
    <t>LastName39</t>
  </si>
  <si>
    <t>XVXW-7820-0039</t>
  </si>
  <si>
    <t>FirstName39</t>
  </si>
  <si>
    <t>LastName40</t>
  </si>
  <si>
    <t>ICML-3006-0040</t>
  </si>
  <si>
    <t>FirstName40</t>
  </si>
  <si>
    <t>LastName41</t>
  </si>
  <si>
    <t>TUGQ-2347-0041</t>
  </si>
  <si>
    <t>FirstName41</t>
  </si>
  <si>
    <t>LastName42</t>
  </si>
  <si>
    <t>RNUL-8806-0042</t>
  </si>
  <si>
    <t>FirstName42</t>
  </si>
  <si>
    <t>LastName43</t>
  </si>
  <si>
    <t>NMCD-3108-0043</t>
  </si>
  <si>
    <t>FirstName43</t>
  </si>
  <si>
    <t>LastName44</t>
  </si>
  <si>
    <t>BXPY-8972-0044</t>
  </si>
  <si>
    <t>FirstName44</t>
  </si>
  <si>
    <t>LastName45</t>
  </si>
  <si>
    <t>LLXL-6681-0045</t>
  </si>
  <si>
    <t>FirstName45</t>
  </si>
  <si>
    <t>LastName46</t>
  </si>
  <si>
    <t>VNEV-1225-0046</t>
  </si>
  <si>
    <t>FirstName46</t>
  </si>
  <si>
    <t>LastName47</t>
  </si>
  <si>
    <t>EWUV-8350-0047</t>
  </si>
  <si>
    <t>FirstName47</t>
  </si>
  <si>
    <t>LastName48</t>
  </si>
  <si>
    <t>MBEF-3369-0048</t>
  </si>
  <si>
    <t>FirstName48</t>
  </si>
  <si>
    <t>LastName49</t>
  </si>
  <si>
    <t>ORLI-2707-0049</t>
  </si>
  <si>
    <t>FirstName49</t>
  </si>
  <si>
    <t>LastName50</t>
  </si>
  <si>
    <t>NHKJ-9309-0050</t>
  </si>
  <si>
    <t>FirstName50</t>
  </si>
  <si>
    <t>LastName51</t>
  </si>
  <si>
    <t>ZMUZ-6955-0051</t>
  </si>
  <si>
    <t>FirstName51</t>
  </si>
  <si>
    <t>LastName52</t>
  </si>
  <si>
    <t>QXBG-6338-0052</t>
  </si>
  <si>
    <t>FirstName52</t>
  </si>
  <si>
    <t>LastName53</t>
  </si>
  <si>
    <t>UMCO-5443-0053</t>
  </si>
  <si>
    <t>FirstName53</t>
  </si>
  <si>
    <t>LastName54</t>
  </si>
  <si>
    <t>JHCR-1640-0054</t>
  </si>
  <si>
    <t>FirstName54</t>
  </si>
  <si>
    <t>LastName55</t>
  </si>
  <si>
    <t>KPOV-2953-0055</t>
  </si>
  <si>
    <t>FirstName55</t>
  </si>
  <si>
    <t>LastName56</t>
  </si>
  <si>
    <t>FQGD-5774-0056</t>
  </si>
  <si>
    <t>FirstName56</t>
  </si>
  <si>
    <t>LastName57</t>
  </si>
  <si>
    <t>EFEP-3329-0057</t>
  </si>
  <si>
    <t>FirstName57</t>
  </si>
  <si>
    <t>LastName58</t>
  </si>
  <si>
    <t>MKZF-5213-0058</t>
  </si>
  <si>
    <t>FirstName58</t>
  </si>
  <si>
    <t>LastName59</t>
  </si>
  <si>
    <t>RYLQ-8912-0059</t>
  </si>
  <si>
    <t>FirstName59</t>
  </si>
  <si>
    <t>LastName60</t>
  </si>
  <si>
    <t>VEVB-4734-0060</t>
  </si>
  <si>
    <t>FirstName60</t>
  </si>
  <si>
    <t>LastName61</t>
  </si>
  <si>
    <t>OKYK-3386-0061</t>
  </si>
  <si>
    <t>FirstName61</t>
  </si>
  <si>
    <t>LastName62</t>
  </si>
  <si>
    <t>VSQR-6062-0062</t>
  </si>
  <si>
    <t>FirstName62</t>
  </si>
  <si>
    <t>LastName63</t>
  </si>
  <si>
    <t>USQK-7805-0063</t>
  </si>
  <si>
    <t>FirstName63</t>
  </si>
  <si>
    <t>LastName64</t>
  </si>
  <si>
    <t>QGOX-2944-0064</t>
  </si>
  <si>
    <t>FirstName64</t>
  </si>
  <si>
    <t>LastName65</t>
  </si>
  <si>
    <t>CONT-7797-0065</t>
  </si>
  <si>
    <t>FirstName65</t>
  </si>
  <si>
    <t>LastName66</t>
  </si>
  <si>
    <t>QEJO-9720-0066</t>
  </si>
  <si>
    <t>FirstName66</t>
  </si>
  <si>
    <t>LastName67</t>
  </si>
  <si>
    <t>SLQV-9064-0067</t>
  </si>
  <si>
    <t>FirstName67</t>
  </si>
  <si>
    <t>LastName68</t>
  </si>
  <si>
    <t>PMXY-8858-0068</t>
  </si>
  <si>
    <t>FirstName68</t>
  </si>
  <si>
    <t>LastName69</t>
  </si>
  <si>
    <t>HEIS-2128-0069</t>
  </si>
  <si>
    <t>FirstName69</t>
  </si>
  <si>
    <t>LastName70</t>
  </si>
  <si>
    <t>LSJX-6419-0070</t>
  </si>
  <si>
    <t>FirstName70</t>
  </si>
  <si>
    <t>LastName71</t>
  </si>
  <si>
    <t>OOBC-6864-0071</t>
  </si>
  <si>
    <t>FirstName71</t>
  </si>
  <si>
    <t>LastName72</t>
  </si>
  <si>
    <t>LZSM-9341-0072</t>
  </si>
  <si>
    <t>FirstName72</t>
  </si>
  <si>
    <t>LastName73</t>
  </si>
  <si>
    <t>BOTV-7343-0073</t>
  </si>
  <si>
    <t>FirstName73</t>
  </si>
  <si>
    <t>LastName74</t>
  </si>
  <si>
    <t>FOUU-8104-0074</t>
  </si>
  <si>
    <t>FirstName74</t>
  </si>
  <si>
    <t>LastName75</t>
  </si>
  <si>
    <t>XBUM-1403-0075</t>
  </si>
  <si>
    <t>FirstName75</t>
  </si>
  <si>
    <t>LastName76</t>
  </si>
  <si>
    <t>USEL-1263-0076</t>
  </si>
  <si>
    <t>FirstName76</t>
  </si>
  <si>
    <t>LastName77</t>
  </si>
  <si>
    <t>JIUQ-1432-0077</t>
  </si>
  <si>
    <t>FirstName77</t>
  </si>
  <si>
    <t>LastName78</t>
  </si>
  <si>
    <t>PVRX-9385-0078</t>
  </si>
  <si>
    <t>FirstName78</t>
  </si>
  <si>
    <t>LastName79</t>
  </si>
  <si>
    <t>WZGE-3448-0079</t>
  </si>
  <si>
    <t>FirstName79</t>
  </si>
  <si>
    <t>LastName80</t>
  </si>
  <si>
    <t>CUHC-4209-0080</t>
  </si>
  <si>
    <t>FirstName80</t>
  </si>
  <si>
    <t>LastName81</t>
  </si>
  <si>
    <t>YJXY-6033-0081</t>
  </si>
  <si>
    <t>FirstName81</t>
  </si>
  <si>
    <t>LastName82</t>
  </si>
  <si>
    <t>DENU-9897-0082</t>
  </si>
  <si>
    <t>FirstName82</t>
  </si>
  <si>
    <t>LastName83</t>
  </si>
  <si>
    <t>LPUJ-2730-0083</t>
  </si>
  <si>
    <t>FirstName83</t>
  </si>
  <si>
    <t>LastName84</t>
  </si>
  <si>
    <t>ECFF-4229-0084</t>
  </si>
  <si>
    <t>FirstName84</t>
  </si>
  <si>
    <t>LastName85</t>
  </si>
  <si>
    <t>In Column I create a formula that will determine the low bid for each product. Then in Column J create a look formula that will show the suppliers name associated with the low bid. In your solution you can use the Low Bid column, or not.</t>
  </si>
  <si>
    <t>Product/Supplier</t>
  </si>
  <si>
    <t>Supplier 1</t>
  </si>
  <si>
    <t>Supplier 2</t>
  </si>
  <si>
    <t>Supplier 3</t>
  </si>
  <si>
    <t>Supplier 4</t>
  </si>
  <si>
    <t>Supplier 5</t>
  </si>
  <si>
    <t>Supplier 6</t>
  </si>
  <si>
    <t>Supplier 7</t>
  </si>
  <si>
    <t>Low Bid</t>
  </si>
  <si>
    <t>Supplier Name</t>
  </si>
  <si>
    <t>Product 7</t>
  </si>
  <si>
    <t>Product 8</t>
  </si>
  <si>
    <t>Product 9</t>
  </si>
  <si>
    <t>Product 10</t>
  </si>
  <si>
    <t>Product 11</t>
  </si>
  <si>
    <t>Product 12</t>
  </si>
  <si>
    <t>Product 13</t>
  </si>
  <si>
    <t>Product 14</t>
  </si>
  <si>
    <t>Product 15</t>
  </si>
  <si>
    <t>Product 16</t>
  </si>
  <si>
    <t>Product 17</t>
  </si>
  <si>
    <t>In the D column create a formula that will show the InStore category for each Database category.  (The problem here is that the database uses the categories RAD, SPORT, and OUTDOOR, but our records must show the InStore category).</t>
  </si>
  <si>
    <t>Category</t>
  </si>
  <si>
    <t>InStore Category</t>
  </si>
  <si>
    <t>OUTDOOR</t>
  </si>
  <si>
    <t>Database Category</t>
  </si>
  <si>
    <t>RAD</t>
  </si>
  <si>
    <t>RAD-1084</t>
  </si>
  <si>
    <t>SPORT</t>
  </si>
  <si>
    <t>SPORT-1876</t>
  </si>
  <si>
    <t>OUTDOOR-1570</t>
  </si>
  <si>
    <t>The commissions must be determined in column F. ProductLine1 must use the table in the range H4:I7 and ProductLine2 must use the table in the range K4:L7 . Don't use CHOOSE for this one - because there are two different types of commission calculations, use something like 2 VLOOKUPs.</t>
  </si>
  <si>
    <t>Product Line</t>
  </si>
  <si>
    <t>Sales Rep</t>
  </si>
  <si>
    <t>ProductLine1: Straight Dollar Commission</t>
  </si>
  <si>
    <t>ProductLine2: Commission Rate times the Sales Amount.</t>
  </si>
  <si>
    <t>Product3</t>
  </si>
  <si>
    <t>ProductLine1</t>
  </si>
  <si>
    <t>Noreen Surrett</t>
  </si>
  <si>
    <t>Product1</t>
  </si>
  <si>
    <t>Product5</t>
  </si>
  <si>
    <t>Darren Rosson</t>
  </si>
  <si>
    <t>Product2</t>
  </si>
  <si>
    <t>Product6</t>
  </si>
  <si>
    <t>Product4</t>
  </si>
  <si>
    <t>Karina Speier</t>
  </si>
  <si>
    <t>Product7</t>
  </si>
  <si>
    <t>ProductLine2</t>
  </si>
  <si>
    <t>Jerri Palos</t>
  </si>
  <si>
    <t>Product8</t>
  </si>
  <si>
    <t>Guy Beem</t>
  </si>
  <si>
    <t>Erik Barlowe</t>
  </si>
  <si>
    <t>Milagros Roots</t>
  </si>
  <si>
    <t>Annabelle Tobler</t>
  </si>
  <si>
    <t>Hugh Cutchin</t>
  </si>
  <si>
    <t>Guy Elsea</t>
  </si>
  <si>
    <t>Karina Heaps</t>
  </si>
  <si>
    <t>Julianne Billie</t>
  </si>
  <si>
    <t>Avis Koury</t>
  </si>
  <si>
    <t>Mathew Hindle</t>
  </si>
  <si>
    <t>Penelope Kaspar</t>
  </si>
  <si>
    <t>Carmella Brey</t>
  </si>
  <si>
    <t>Lakisha River</t>
  </si>
  <si>
    <t>Rosalinda Mansker</t>
  </si>
  <si>
    <t>Carlene Wiedeman</t>
  </si>
  <si>
    <t>Tyrone Rast</t>
  </si>
  <si>
    <t>Zelma Greek</t>
  </si>
  <si>
    <t>In the I column create a formula that calculate the balance for the checkbook. Copy the formula through the range I5:I28. Use the IF function to show a blank for rows that do not have a date entered.</t>
  </si>
  <si>
    <t>Check No.</t>
  </si>
  <si>
    <t>Check Issued To</t>
  </si>
  <si>
    <t>Amount of Check</t>
  </si>
  <si>
    <t>ü</t>
  </si>
  <si>
    <t>Date of Deposit</t>
  </si>
  <si>
    <t>Amount of Deposit</t>
  </si>
  <si>
    <t>Balance Forward ==&gt;</t>
  </si>
  <si>
    <t>Office Depot</t>
  </si>
  <si>
    <t>Macbeth Hardwoods</t>
  </si>
  <si>
    <t>Suix Trucking</t>
  </si>
  <si>
    <t>Deposit</t>
  </si>
  <si>
    <t>Google</t>
  </si>
  <si>
    <t>Whole Foods Market</t>
  </si>
  <si>
    <t>Starbuck's</t>
  </si>
  <si>
    <t>In cell B4 create a formula that will add the sales for the month. The formula should update when you change the value in cell B3.</t>
  </si>
  <si>
    <t>Oct</t>
  </si>
  <si>
    <t>Nov</t>
  </si>
  <si>
    <t>Dec</t>
  </si>
  <si>
    <t>1) Using the commission table in the range A4:B7, calculate the commissions in column C - be sure to round to the penny.
20 In columns D &amp; E, rank the commissions earned - (instructions in cells D9 and E9).
3) in cell E3 calculate the total commissions paid, in cell E4 calculate the Mean and in cell E5 calculate the median.</t>
  </si>
  <si>
    <t>Total Commissions Paid</t>
  </si>
  <si>
    <t>Average Commission</t>
  </si>
  <si>
    <t>Median Commission</t>
  </si>
  <si>
    <t>Calculated Commission</t>
  </si>
  <si>
    <t>Rank Commission (biggest is best) where ties are equal - if two people get 2nd, they both get 2.</t>
  </si>
  <si>
    <t>Rank Commission (biggest is best) where ties averaged - if two people get 2nd, they both get 2.5.</t>
  </si>
  <si>
    <t>1) In the E column, create the formulas that will create a label for each category (example of labels are below in the range E18:E23). The category labels are defined by how the VLOOKUP function works. The formula in E4:E8 will be the same (copy one formula through the range), but the last cell, E9, will have to be a different formula because the category is different.
2) In the B column calculate the Tax Owed and round to the dollar.</t>
  </si>
  <si>
    <t>Taxable Amount</t>
  </si>
  <si>
    <t>Tax Owed</t>
  </si>
  <si>
    <t>Income Tax Rate</t>
  </si>
  <si>
    <t>Example of how labels should look:</t>
  </si>
  <si>
    <t>$0 &gt;= Taxable Amount &lt; $7,500, rate is 0%</t>
  </si>
  <si>
    <t>$7,500 &gt;= Taxable Amount &lt; $10,000, rate is 10%</t>
  </si>
  <si>
    <t>$10,000 &gt;= Taxable Amount &lt; $50,000, rate is 12%</t>
  </si>
  <si>
    <t>$50,000 &gt;= Taxable Amount &lt; $90,000, rate is 15%</t>
  </si>
  <si>
    <t>$90,000 &gt;= Taxable Amount &lt; $1,100,000, rate is 20%</t>
  </si>
  <si>
    <t>Taxable Amount &gt;= $1,100,000, rate is 20%</t>
  </si>
  <si>
    <t>Invoice #</t>
  </si>
  <si>
    <t>City</t>
  </si>
  <si>
    <t>Seattle</t>
  </si>
  <si>
    <t>Kent</t>
  </si>
  <si>
    <t>Tacoma</t>
  </si>
  <si>
    <t>Remove the records with Blanks in them in one go.</t>
  </si>
  <si>
    <t>Create a Pivot Table that shows the total sales for each month and the running totals for each month</t>
  </si>
  <si>
    <t>Create a Pivot Table that calculates average, and max sales for each sales rep.</t>
  </si>
  <si>
    <t>Using a PivotTable create a Frequency Table that shows the count of sales in categories that have an interval length of $50.</t>
  </si>
  <si>
    <t>Separate the names in column A so that the first name is in column B and the Last name in is column C. Be sure to keep the original data.</t>
  </si>
  <si>
    <t>Brittanie Woeste</t>
  </si>
  <si>
    <t>Lorette Degrave</t>
  </si>
  <si>
    <t>Fidel Kegg</t>
  </si>
  <si>
    <t>Merrilee Schallhorn</t>
  </si>
  <si>
    <t>Marlin Karstetter</t>
  </si>
  <si>
    <t>Pura Top</t>
  </si>
  <si>
    <t>Ali Glenna</t>
  </si>
  <si>
    <t>Quinton Onks</t>
  </si>
  <si>
    <t>Bryon Lukaszewski</t>
  </si>
  <si>
    <t>Lashon Crumedy</t>
  </si>
  <si>
    <t>Toi Sammarco</t>
  </si>
  <si>
    <t>Marlin Millonzi</t>
  </si>
  <si>
    <t>Marlin Frein</t>
  </si>
  <si>
    <t>Carey Burkert</t>
  </si>
  <si>
    <t>Darius Stampe</t>
  </si>
  <si>
    <t>Ruthanne Hosse</t>
  </si>
  <si>
    <t>Darius Ventris</t>
  </si>
  <si>
    <t>Carey Voran</t>
  </si>
  <si>
    <t>Deonna Gradwell</t>
  </si>
  <si>
    <t>Thaddeus Uyematsu</t>
  </si>
  <si>
    <t>Rob Ostergren</t>
  </si>
  <si>
    <t>Loralee Mennig</t>
  </si>
  <si>
    <t>Cliff Gadsby</t>
  </si>
  <si>
    <t>Marlin Asen</t>
  </si>
  <si>
    <t>Emely Gverrero</t>
  </si>
  <si>
    <t>Marlin Sotomayer</t>
  </si>
  <si>
    <t>Lashon Vernaglia</t>
  </si>
  <si>
    <t>Rivka Badanguio</t>
  </si>
  <si>
    <t>Nolan Mcdavitt</t>
  </si>
  <si>
    <t>Bryon Hargus</t>
  </si>
  <si>
    <t>Separate the addresses so that address, city, state and zip code sit in separate cells. Be sure to keep the original data.</t>
  </si>
  <si>
    <t>Addresses</t>
  </si>
  <si>
    <t>313 173rd Blvd, Kent, WA 981215</t>
  </si>
  <si>
    <t>316 66th Blvd, Kent, WA 981244</t>
  </si>
  <si>
    <t>4358 23rd St, Kent, WA 981225</t>
  </si>
  <si>
    <t>965 151st St, Kent, WA 981162</t>
  </si>
  <si>
    <t>7900 173rd Lane, Kent, WA 981266</t>
  </si>
  <si>
    <t>4047 15th Ave, Kent, WA 981228</t>
  </si>
  <si>
    <t>4907 13th Ave, Kent, WA 981232</t>
  </si>
  <si>
    <t>3789 4th Blvd, Seattle, WA 981152</t>
  </si>
  <si>
    <t>2977 66th Lane, Seattle, WA 981171</t>
  </si>
  <si>
    <t>3392 23rd St, Seattle, WA 981131</t>
  </si>
  <si>
    <t>Create A PivotTable that sums sales for each Sales Rep and then make a chart that shows how each amount compares to the whole. Create the PivotTable and Chart on this sheet.</t>
  </si>
  <si>
    <t>Create A PivotTable that sums sales for each Sales Rep by month and then make a column chart that shows the cross tabulated table in visual form. Create the PivotTable and Chart on this sheet. In this problem, you are trying to visually show the answer to the question "Within Each Month, Who Sold The Most?"</t>
  </si>
  <si>
    <t>Create A PivotTable that sums units sold by month and year. Then show the month field in the row headers and year in the column header. Then make a line chart that shows how units sold changed over the months for each year. There should be three lines - one for each year. Create the PivotTable and Chart on this sheet.</t>
  </si>
  <si>
    <t>Units Sold</t>
  </si>
  <si>
    <t>TransactionID</t>
  </si>
  <si>
    <t>Yanaki</t>
  </si>
  <si>
    <t>Nature Company</t>
  </si>
  <si>
    <t>40498LYMRD-3989</t>
  </si>
  <si>
    <t>SunSpot</t>
  </si>
  <si>
    <t>Home Depot</t>
  </si>
  <si>
    <t>40182BYWHJ-3481</t>
  </si>
  <si>
    <t>McLendon's Hardware</t>
  </si>
  <si>
    <t>40058OQWFC-4482</t>
  </si>
  <si>
    <t>40558DYRML-1772</t>
  </si>
  <si>
    <t>40005CYOPJ-2208</t>
  </si>
  <si>
    <t>D.D.I.</t>
  </si>
  <si>
    <t>Solar and Wind Inc.</t>
  </si>
  <si>
    <t>40246JOPVW-8871</t>
  </si>
  <si>
    <t>Costco</t>
  </si>
  <si>
    <t>40370WGQBI-1081</t>
  </si>
  <si>
    <t>Aspen</t>
  </si>
  <si>
    <t>40210XVQLL-5331</t>
  </si>
  <si>
    <t>Whole Foods</t>
  </si>
  <si>
    <t>40207WJPVK-3506</t>
  </si>
  <si>
    <t>40172NWFFD-6554</t>
  </si>
  <si>
    <t>Amazon.com</t>
  </si>
  <si>
    <t>40363OSEQI-6185</t>
  </si>
  <si>
    <t>40152ERYNL-2392</t>
  </si>
  <si>
    <t>Regal</t>
  </si>
  <si>
    <t>40015BRWMS-2042</t>
  </si>
  <si>
    <t>The Economist</t>
  </si>
  <si>
    <t>40536XEEEX-9376</t>
  </si>
  <si>
    <t>Sherman Williams</t>
  </si>
  <si>
    <t>40000QHIIL-1977</t>
  </si>
  <si>
    <t>Deuce</t>
  </si>
  <si>
    <t>Peet's Coffee</t>
  </si>
  <si>
    <t>39952NGIRQ-7392</t>
  </si>
  <si>
    <t>40357GKXLI-9336</t>
  </si>
  <si>
    <t>39910CIUJQ-1511</t>
  </si>
  <si>
    <t>40493FQLCF-3706</t>
  </si>
  <si>
    <t>40370FSVCD-6796</t>
  </si>
  <si>
    <t>40432PSKGI-7246</t>
  </si>
  <si>
    <t>Yahoo</t>
  </si>
  <si>
    <t>40219MBOLS-1309</t>
  </si>
  <si>
    <t>39957FCQOD-5738</t>
  </si>
  <si>
    <t>40323QIDIE-6462</t>
  </si>
  <si>
    <t>40220OYLWP-5177</t>
  </si>
  <si>
    <t>40118XMMGP-8239</t>
  </si>
  <si>
    <t>40130UICIQ-5789</t>
  </si>
  <si>
    <t>40056ECYIJ-2014</t>
  </si>
  <si>
    <t>39947BDCFN-4166</t>
  </si>
  <si>
    <t>40243RRPYO-5316</t>
  </si>
  <si>
    <t>40505XXIPU-6790</t>
  </si>
  <si>
    <t>40196THHRC-6668</t>
  </si>
  <si>
    <t>ExcelIsVeryFun.com</t>
  </si>
  <si>
    <t>40581THBUM-1682</t>
  </si>
  <si>
    <t>40519MDJNV-8243</t>
  </si>
  <si>
    <t>40269IVUVS-6510</t>
  </si>
  <si>
    <t>39988GPMHM-1480</t>
  </si>
  <si>
    <t>39964UCQGV-8416</t>
  </si>
  <si>
    <t>39998RMPYM-8505</t>
  </si>
  <si>
    <t>40526QQLRV-6411</t>
  </si>
  <si>
    <t>40221BOQPE-5311</t>
  </si>
  <si>
    <t>40191WLFXR-3848</t>
  </si>
  <si>
    <t>39997XNDDL-1028</t>
  </si>
  <si>
    <t>40533BVPER-8193</t>
  </si>
  <si>
    <t>40283BFFEJ-6161</t>
  </si>
  <si>
    <t>40079LDNLR-2164</t>
  </si>
  <si>
    <t>40014PNCOT-7261</t>
  </si>
  <si>
    <t>40582MOYBD-2069</t>
  </si>
  <si>
    <t>39966TPGQT-1031</t>
  </si>
  <si>
    <t>40571LTPND-3815</t>
  </si>
  <si>
    <t>40451ULWCP-1577</t>
  </si>
  <si>
    <t>40592BQIBJ-3062</t>
  </si>
  <si>
    <t>40467LBMUV-2027</t>
  </si>
  <si>
    <t>40329GGGFT-4891</t>
  </si>
  <si>
    <t>40260GGJIU-1273</t>
  </si>
  <si>
    <t>40513IECSU-6981</t>
  </si>
  <si>
    <t>40023LJIBW-1697</t>
  </si>
  <si>
    <t>40605CFNBL-7768</t>
  </si>
  <si>
    <t>40437MOYOY-7179</t>
  </si>
  <si>
    <t>40433BWRCJ-4256</t>
  </si>
  <si>
    <t>40113VEDSF-3254</t>
  </si>
  <si>
    <t>39921GPQQT-8783</t>
  </si>
  <si>
    <t>40380UOVIX-8726</t>
  </si>
  <si>
    <t>40565OYKFD-4063</t>
  </si>
  <si>
    <t>40495BPBXY-1361</t>
  </si>
  <si>
    <t>40001JKSEJ-7753</t>
  </si>
  <si>
    <t>40416RKMRY-1513</t>
  </si>
  <si>
    <t>40585KLSHO-7331</t>
  </si>
  <si>
    <t>40562SWMTD-5182</t>
  </si>
  <si>
    <t>40342DISTI-2387</t>
  </si>
  <si>
    <t>40001OSTIP-5006</t>
  </si>
  <si>
    <t>39968QYYKD-3918</t>
  </si>
  <si>
    <t>40063QECCI-8444</t>
  </si>
  <si>
    <t>40502LTVUF-8613</t>
  </si>
  <si>
    <t>40356VXHGH-5182</t>
  </si>
  <si>
    <t>40300NKCJF-7956</t>
  </si>
  <si>
    <t>40023OULDO-4850</t>
  </si>
  <si>
    <t>40063YMMCV-5514</t>
  </si>
  <si>
    <t>40281QRRQC-2831</t>
  </si>
  <si>
    <t>40060IXTYM-5570</t>
  </si>
  <si>
    <t>40000OHVWE-3611</t>
  </si>
  <si>
    <t>40169DORUI-9539</t>
  </si>
  <si>
    <t>40512WNEPE-5180</t>
  </si>
  <si>
    <t>40596VGMJG-9610</t>
  </si>
  <si>
    <t>40616LHNEX-5599</t>
  </si>
  <si>
    <t>40538SVEMO-3579</t>
  </si>
  <si>
    <t>40080BQYXL-3637</t>
  </si>
  <si>
    <t>40328BIFOB-4800</t>
  </si>
  <si>
    <t>40631EHPLC-6248</t>
  </si>
  <si>
    <t>39962PRYUQ-9151</t>
  </si>
  <si>
    <t>40043PKFXP-1084</t>
  </si>
  <si>
    <t>40032SGTTE-6996</t>
  </si>
  <si>
    <t>40509TUOEP-2687</t>
  </si>
  <si>
    <t>40130HBDQW-4435</t>
  </si>
  <si>
    <t>40376BLNYO-8377</t>
  </si>
  <si>
    <t>40074LTJPB-3745</t>
  </si>
  <si>
    <t>40542CCSDX-9826</t>
  </si>
  <si>
    <t>39915KVYGQ-5111</t>
  </si>
  <si>
    <t>40306TPOFE-5615</t>
  </si>
  <si>
    <t>40423SWHYQ-4419</t>
  </si>
  <si>
    <t>40134IYEPR-6568</t>
  </si>
  <si>
    <t>40064GNKLY-6382</t>
  </si>
  <si>
    <t>40365KFOVC-5803</t>
  </si>
  <si>
    <t>40286NRSUS-4543</t>
  </si>
  <si>
    <t>39978RMXYE-6464</t>
  </si>
  <si>
    <t>40263LPELN-4452</t>
  </si>
  <si>
    <t>39977JFHWQ-7514</t>
  </si>
  <si>
    <t>40132TCUXB-8805</t>
  </si>
  <si>
    <t>40086JHLFT-6597</t>
  </si>
  <si>
    <t>40318KISHU-4027</t>
  </si>
  <si>
    <t>39992MIYIK-4853</t>
  </si>
  <si>
    <t>40465JFRYP-7679</t>
  </si>
  <si>
    <t>40420HSHLP-7441</t>
  </si>
  <si>
    <t>40303DMKJP-2096</t>
  </si>
  <si>
    <t>40074ESVJT-6858</t>
  </si>
  <si>
    <t>40044DLHYT-4887</t>
  </si>
  <si>
    <t>40075SXLKS-8356</t>
  </si>
  <si>
    <t>40010TWYYN-2392</t>
  </si>
  <si>
    <t>40504BGKPK-7509</t>
  </si>
  <si>
    <t>40000VJJOS-6445</t>
  </si>
  <si>
    <t>40583DLUJL-4436</t>
  </si>
  <si>
    <t>40292FVBHG-6499</t>
  </si>
  <si>
    <t>40593WSOEK-4300</t>
  </si>
  <si>
    <t>40607RGCFW-3584</t>
  </si>
  <si>
    <t>40076HIJIT-1114</t>
  </si>
  <si>
    <t>39992LXOGU-7126</t>
  </si>
  <si>
    <t>40043PISTU-5596</t>
  </si>
  <si>
    <t>40041KXDQD-9972</t>
  </si>
  <si>
    <t>40464DUYFO-6483</t>
  </si>
  <si>
    <t>40172VFCNX-4959</t>
  </si>
  <si>
    <t>40281SSOWH-3528</t>
  </si>
  <si>
    <t>40391MNPPP-8872</t>
  </si>
  <si>
    <t>39950QILYV-8495</t>
  </si>
  <si>
    <t>40211HIMUO-7975</t>
  </si>
  <si>
    <t>40583JMFQQ-1793</t>
  </si>
  <si>
    <t>40429SODNF-9964</t>
  </si>
  <si>
    <t>40095ORQWC-9946</t>
  </si>
  <si>
    <t>39922XOKQR-6470</t>
  </si>
  <si>
    <t>39938FTOVL-2846</t>
  </si>
  <si>
    <t>40082LNKRD-7136</t>
  </si>
  <si>
    <t>40513RXRWC-6403</t>
  </si>
  <si>
    <t>39983TNHOC-8536</t>
  </si>
  <si>
    <t>40119RGHGN-5409</t>
  </si>
  <si>
    <t>40076IHMLT-6276</t>
  </si>
  <si>
    <t>40126KORNV-2313</t>
  </si>
  <si>
    <t>40030REROO-3466</t>
  </si>
  <si>
    <t>40053VPVTX-7183</t>
  </si>
  <si>
    <t>39963LWOMY-4788</t>
  </si>
  <si>
    <t>40189JFFJB-9503</t>
  </si>
  <si>
    <t>39961ENNHE-5578</t>
  </si>
  <si>
    <t>39912HIBNP-4991</t>
  </si>
  <si>
    <t>40318JFLDL-3046</t>
  </si>
  <si>
    <t>40222DUJBW-4250</t>
  </si>
  <si>
    <t>40462QPNCT-7785</t>
  </si>
  <si>
    <t>40331SVNPW-6961</t>
  </si>
  <si>
    <t>40087QHWCN-9447</t>
  </si>
  <si>
    <t>40079ILKWE-8274</t>
  </si>
  <si>
    <t>40001XLLKR-3809</t>
  </si>
  <si>
    <t>40191BQHOL-2031</t>
  </si>
  <si>
    <t>40511YQKSB-2860</t>
  </si>
  <si>
    <t>40564HBICG-1425</t>
  </si>
  <si>
    <t>40640LLIJW-7078</t>
  </si>
  <si>
    <t>40332CKBVD-1223</t>
  </si>
  <si>
    <t>40282BBECN-9658</t>
  </si>
  <si>
    <t>40193WQPTI-5453</t>
  </si>
  <si>
    <t>40410PVGNM-6532</t>
  </si>
  <si>
    <t>40229KMHHD-8665</t>
  </si>
  <si>
    <t>40640RHFQV-2766</t>
  </si>
  <si>
    <t>40432CYDLS-6543</t>
  </si>
  <si>
    <t>40271OTUEM-6096</t>
  </si>
  <si>
    <t>39928YSMGM-5768</t>
  </si>
  <si>
    <t>40292WEVFT-7121</t>
  </si>
  <si>
    <t>40172PGTOW-8240</t>
  </si>
  <si>
    <t>39989MGLFV-3639</t>
  </si>
  <si>
    <t>40415UFGQM-6312</t>
  </si>
  <si>
    <t>40539DBEDJ-6675</t>
  </si>
  <si>
    <t>40624VKCBJ-8464</t>
  </si>
  <si>
    <t>39941IREJX-7255</t>
  </si>
  <si>
    <t>40490BQHSC-6900</t>
  </si>
  <si>
    <t>40268QSHPJ-3188</t>
  </si>
  <si>
    <t>40573HFKJR-3429</t>
  </si>
  <si>
    <t>40317UGPBR-5272</t>
  </si>
  <si>
    <t>40413JNYOK-7714</t>
  </si>
  <si>
    <t>40206RRNSX-8934</t>
  </si>
  <si>
    <t>39987RIORY-2260</t>
  </si>
  <si>
    <t>39974IOHCQ-8689</t>
  </si>
  <si>
    <t>40090HFOYG-6332</t>
  </si>
  <si>
    <t>40415QMEUL-2093</t>
  </si>
  <si>
    <t>40573FWVNX-6743</t>
  </si>
  <si>
    <t>40635NWMOF-9431</t>
  </si>
  <si>
    <t>40587GLRJB-1314</t>
  </si>
  <si>
    <t>40354MJSRO-1550</t>
  </si>
  <si>
    <t>40236EWXOT-3079</t>
  </si>
  <si>
    <t>40512XODXH-3298</t>
  </si>
  <si>
    <t>40380QBGTE-1105</t>
  </si>
  <si>
    <t>40441JVJRY-1555</t>
  </si>
  <si>
    <t>39912RKJUS-4877</t>
  </si>
  <si>
    <t>40286VKUKP-7522</t>
  </si>
  <si>
    <t>40232KSOMJ-8786</t>
  </si>
  <si>
    <t>40119FECIJ-6432</t>
  </si>
  <si>
    <t>40043XBCIC-2719</t>
  </si>
  <si>
    <t>40165OIHFO-3875</t>
  </si>
  <si>
    <t>40074TSSTP-4813</t>
  </si>
  <si>
    <t>40577FNRXP-4690</t>
  </si>
  <si>
    <t>40228IVWXE-3341</t>
  </si>
  <si>
    <t>40185VBKCM-8038</t>
  </si>
  <si>
    <t>39939DFHFH-7020</t>
  </si>
  <si>
    <t>40258KDKMJ-9362</t>
  </si>
  <si>
    <t>39955UJCKX-2509</t>
  </si>
  <si>
    <t>39922KWMQK-1729</t>
  </si>
  <si>
    <t>40265QWBYY-6679</t>
  </si>
  <si>
    <t>40163LMSQG-1474</t>
  </si>
  <si>
    <t>40265XKNTD-9351</t>
  </si>
  <si>
    <t>40534IXFMT-8958</t>
  </si>
  <si>
    <t>40518UHCBK-3474</t>
  </si>
  <si>
    <t>40271FYUGM-7774</t>
  </si>
  <si>
    <t>39921UYPBX-9847</t>
  </si>
  <si>
    <t>40535MBJVT-5465</t>
  </si>
  <si>
    <t>40216CJBTT-6076</t>
  </si>
  <si>
    <t>39993TSOMS-3821</t>
  </si>
  <si>
    <t>40613QHKIV-9242</t>
  </si>
  <si>
    <t>40104UCHNX-8979</t>
  </si>
  <si>
    <t>40222XORWR-5139</t>
  </si>
  <si>
    <t>40477WIRFW-6501</t>
  </si>
  <si>
    <t>40393WJOTP-9673</t>
  </si>
  <si>
    <t>40366BCHMT-1127</t>
  </si>
  <si>
    <t>40408BQLVI-4829</t>
  </si>
  <si>
    <t>40465DMLUN-6411</t>
  </si>
  <si>
    <t>40159PJXOR-6309</t>
  </si>
  <si>
    <t>40428LQKNB-6935</t>
  </si>
  <si>
    <t>40515QSQKN-1052</t>
  </si>
  <si>
    <t>40082DCGCB-2177</t>
  </si>
  <si>
    <t>40366KCNCG-1461</t>
  </si>
  <si>
    <t>40142BVTRP-3839</t>
  </si>
  <si>
    <t>40283LYOUM-7841</t>
  </si>
  <si>
    <t>39932RCIPI-6348</t>
  </si>
  <si>
    <t>40093FGNCX-7731</t>
  </si>
  <si>
    <t>40571KYCUQ-5663</t>
  </si>
  <si>
    <t>40078ORWCE-1313</t>
  </si>
  <si>
    <t>40242PUUQL-1804</t>
  </si>
  <si>
    <t>40287WVFWG-9551</t>
  </si>
  <si>
    <t>40248QSBDF-4366</t>
  </si>
  <si>
    <t>40293VPPLF-5927</t>
  </si>
  <si>
    <t>40002OVOHQ-8356</t>
  </si>
  <si>
    <t>40244HPWWO-6066</t>
  </si>
  <si>
    <t>40430SEETK-8834</t>
  </si>
  <si>
    <t>40539IPHIC-2118</t>
  </si>
  <si>
    <t>40602CNXEX-3288</t>
  </si>
  <si>
    <t>40030URFST-4877</t>
  </si>
  <si>
    <t>40228TIUUT-4480</t>
  </si>
  <si>
    <t>40300QYOGM-1809</t>
  </si>
  <si>
    <t>40433OXCEJ-8645</t>
  </si>
  <si>
    <t>40229HYTRT-9205</t>
  </si>
  <si>
    <t>40404SFILH-7266</t>
  </si>
  <si>
    <t>40222WKQPT-5246</t>
  </si>
  <si>
    <t>40376KTBFX-7375</t>
  </si>
  <si>
    <t>40238HNDFG-3262</t>
  </si>
  <si>
    <t>40285EGXOY-2322</t>
  </si>
  <si>
    <t>40012HQTPX-8581</t>
  </si>
  <si>
    <t>40155LISWO-6592</t>
  </si>
  <si>
    <t>40186UQCNC-3479</t>
  </si>
  <si>
    <t>40060WDCSH-8120</t>
  </si>
  <si>
    <t>40252TUFEP-7937</t>
  </si>
  <si>
    <t>40074SOXOV-8419</t>
  </si>
  <si>
    <t>40123HXKVD-1275</t>
  </si>
  <si>
    <t>40554GHBTS-1972</t>
  </si>
  <si>
    <t>40061SEYEV-2990</t>
  </si>
  <si>
    <t>40274YGQMT-6490</t>
  </si>
  <si>
    <t>40368HKVQO-8776</t>
  </si>
  <si>
    <t>40036WNRFR-9873</t>
  </si>
  <si>
    <t>40522UJHEQ-1672</t>
  </si>
  <si>
    <t>39921MIPFT-3682</t>
  </si>
  <si>
    <t>40251DUKPI-5207</t>
  </si>
  <si>
    <t>40042XKPHK-9262</t>
  </si>
  <si>
    <t>40123OUMQF-5888</t>
  </si>
  <si>
    <t>40466SBKNF-1888</t>
  </si>
  <si>
    <t>40295OWJKT-1955</t>
  </si>
  <si>
    <t>40239XLHQB-4143</t>
  </si>
  <si>
    <t>40013DNQCC-8275</t>
  </si>
  <si>
    <t>40134NEXLQ-8178</t>
  </si>
  <si>
    <t>40410WFDDN-5119</t>
  </si>
  <si>
    <t>40145BPYSW-8097</t>
  </si>
  <si>
    <t>40287HYHXJ-5408</t>
  </si>
  <si>
    <t>40555MDLRP-5696</t>
  </si>
  <si>
    <t>40445BWGJU-9509</t>
  </si>
  <si>
    <t>40591FXXOD-4005</t>
  </si>
  <si>
    <t>39922VGDGW-1945</t>
  </si>
  <si>
    <t>40246NPSWC-4775</t>
  </si>
  <si>
    <t>39964QTPLT-5346</t>
  </si>
  <si>
    <t>40540MBEGB-6098</t>
  </si>
  <si>
    <t>40065YUGJR-7209</t>
  </si>
  <si>
    <t>39977YUIHH-1723</t>
  </si>
  <si>
    <t>40323JYWNU-2195</t>
  </si>
  <si>
    <t>40000JBQUC-4536</t>
  </si>
  <si>
    <t>40309LCDVQ-9011</t>
  </si>
  <si>
    <t>40474TMFEY-5980</t>
  </si>
  <si>
    <t>40051KXLRL-3478</t>
  </si>
  <si>
    <t>40449QDKTN-4173</t>
  </si>
  <si>
    <t>39949BRBWW-6073</t>
  </si>
  <si>
    <t>40444DHLJV-8379</t>
  </si>
  <si>
    <t>40428VBUOG-7175</t>
  </si>
  <si>
    <t>39948WFETQ-5302</t>
  </si>
  <si>
    <t>40231MSPIY-4436</t>
  </si>
  <si>
    <t>40360YCWGN-6566</t>
  </si>
  <si>
    <t>40301PVIBV-5969</t>
  </si>
  <si>
    <t>40235SYPOT-9414</t>
  </si>
  <si>
    <t>40577HHTTL-1983</t>
  </si>
  <si>
    <t>40019USWJX-9764</t>
  </si>
  <si>
    <t>39925LWUKH-7839</t>
  </si>
  <si>
    <t>39966IOMMI-4713</t>
  </si>
  <si>
    <t>39952KMGOE-2462</t>
  </si>
  <si>
    <t>40022LSOTQ-4805</t>
  </si>
  <si>
    <t>40050JEWES-8173</t>
  </si>
  <si>
    <t>40024MMXGT-5650</t>
  </si>
  <si>
    <t>40401EUCPM-3977</t>
  </si>
  <si>
    <t>40329IWLFD-1142</t>
  </si>
  <si>
    <t>40541JIFJD-8320</t>
  </si>
  <si>
    <t>40069FYSSS-5309</t>
  </si>
  <si>
    <t>39996WTFIR-8910</t>
  </si>
  <si>
    <t>40346BMKVL-5954</t>
  </si>
  <si>
    <t>39971CYIPY-6505</t>
  </si>
  <si>
    <t>40486OMHVH-6300</t>
  </si>
  <si>
    <t>40394GYWIE-6402</t>
  </si>
  <si>
    <t>40140DQFMR-1317</t>
  </si>
  <si>
    <t>40207RYGVM-3082</t>
  </si>
  <si>
    <t>40343YNYHF-7990</t>
  </si>
  <si>
    <t>40249CDUPO-3011</t>
  </si>
  <si>
    <t>40185VFWCR-4255</t>
  </si>
  <si>
    <t>39968MCGGE-4401</t>
  </si>
  <si>
    <t>40542WWKGU-2909</t>
  </si>
  <si>
    <t>40305IFSWM-6184</t>
  </si>
  <si>
    <t>40344UWJET-6595</t>
  </si>
  <si>
    <t>40051CGQRP-8445</t>
  </si>
  <si>
    <t>40079QYRXW-5609</t>
  </si>
  <si>
    <t>40427MOXYO-8635</t>
  </si>
  <si>
    <t>40053YSSRO-1268</t>
  </si>
  <si>
    <t>40146VNLLY-8765</t>
  </si>
  <si>
    <t>40016KWJMB-9880</t>
  </si>
  <si>
    <t>40046RHPDE-2846</t>
  </si>
  <si>
    <t>40112DFVTQ-5087</t>
  </si>
  <si>
    <t>40633JENEG-9846</t>
  </si>
  <si>
    <t>40454DCJXO-5539</t>
  </si>
  <si>
    <t>40378XNNFM-5407</t>
  </si>
  <si>
    <t>39910WFWVT-4552</t>
  </si>
  <si>
    <t>40393BDRSL-5714</t>
  </si>
  <si>
    <t>40333PJULP-3617</t>
  </si>
  <si>
    <t>40120CRMRV-6696</t>
  </si>
  <si>
    <t>40082ITPBK-3981</t>
  </si>
  <si>
    <t>40350TYBGX-7068</t>
  </si>
  <si>
    <t>40232VLLJT-5547</t>
  </si>
  <si>
    <t>40297TBOLB-8926</t>
  </si>
  <si>
    <t>40392FOGFK-1553</t>
  </si>
  <si>
    <t>40008MHUKX-5427</t>
  </si>
  <si>
    <t>40235MGDHV-8871</t>
  </si>
  <si>
    <t>40593OVUEV-9536</t>
  </si>
  <si>
    <t>40387HOJYX-5477</t>
  </si>
  <si>
    <t>40035UXINI-7221</t>
  </si>
  <si>
    <t>40218ISHXQ-2369</t>
  </si>
  <si>
    <t>40635ELDWE-5571</t>
  </si>
  <si>
    <t>39924WBMHH-4613</t>
  </si>
  <si>
    <t>39974EJQFR-2605</t>
  </si>
  <si>
    <t>40150RWDDD-2194</t>
  </si>
  <si>
    <t>40361QUOGL-1889</t>
  </si>
  <si>
    <t>40281QUYTD-6456</t>
  </si>
  <si>
    <t>40424WTLHH-7405</t>
  </si>
  <si>
    <t>40118NYOXK-1635</t>
  </si>
  <si>
    <t>40224TNBIH-5139</t>
  </si>
  <si>
    <t>40503NVXWW-6718</t>
  </si>
  <si>
    <t>40116BMCME-1947</t>
  </si>
  <si>
    <t>40112FUIVI-3152</t>
  </si>
  <si>
    <t>40343GGSQX-6441</t>
  </si>
  <si>
    <t>40241DDYDW-8528</t>
  </si>
  <si>
    <t>40416GNOTV-5742</t>
  </si>
  <si>
    <t>39917BBHWS-5188</t>
  </si>
  <si>
    <t>40092ULFVU-9176</t>
  </si>
  <si>
    <t>40582LBBMX-7449</t>
  </si>
  <si>
    <t>40297NGIFP-9933</t>
  </si>
  <si>
    <t>40420UYMQW-7081</t>
  </si>
  <si>
    <t>40062RWXGL-9042</t>
  </si>
  <si>
    <t>40533SHWCQ-9139</t>
  </si>
  <si>
    <t>40296RPPSB-5852</t>
  </si>
  <si>
    <t>40552UUJBK-7713</t>
  </si>
  <si>
    <t>40291GQDTH-1090</t>
  </si>
  <si>
    <t>40411DRTBK-9581</t>
  </si>
  <si>
    <t>40640HVMQX-8345</t>
  </si>
  <si>
    <t>40146MJRKM-3908</t>
  </si>
  <si>
    <t>40295HSWSN-6024</t>
  </si>
  <si>
    <t>40434TBISJ-9342</t>
  </si>
  <si>
    <t>40130BIVCG-8761</t>
  </si>
  <si>
    <t>40219GUTYR-3477</t>
  </si>
  <si>
    <t>40281YLHVU-2558</t>
  </si>
  <si>
    <t>40204PLXOH-8318</t>
  </si>
  <si>
    <t>39982KCYEX-2231</t>
  </si>
  <si>
    <t>40213YSRLP-2654</t>
  </si>
  <si>
    <t>40297EOTCV-5337</t>
  </si>
  <si>
    <t>40446XQTDN-2098</t>
  </si>
  <si>
    <t>40107PPMCE-6595</t>
  </si>
  <si>
    <t>40437CSWXI-7410</t>
  </si>
  <si>
    <t>40438GNQVH-4045</t>
  </si>
  <si>
    <t>40180NHBVG-8208</t>
  </si>
  <si>
    <t>40177FUNFB-6732</t>
  </si>
  <si>
    <t>40637NWMQG-9444</t>
  </si>
  <si>
    <t>40208LCXUD-8100</t>
  </si>
  <si>
    <t>40326XOGVX-3432</t>
  </si>
  <si>
    <t>39968NMQVE-8255</t>
  </si>
  <si>
    <t>40326GKQGR-7535</t>
  </si>
  <si>
    <t>40241MCUYE-9053</t>
  </si>
  <si>
    <t>39934KDJFQ-6941</t>
  </si>
  <si>
    <t>40249IXQLJ-4840</t>
  </si>
  <si>
    <t>39979WKVYC-7638</t>
  </si>
  <si>
    <t>40356MLSDW-5569</t>
  </si>
  <si>
    <t>40009NJFER-8240</t>
  </si>
  <si>
    <t>39932BSHFE-3670</t>
  </si>
  <si>
    <t>40610FVKIN-7257</t>
  </si>
  <si>
    <t>40274MJCOJ-2097</t>
  </si>
  <si>
    <t>40492BOMVK-8822</t>
  </si>
  <si>
    <t>40071GLFQV-6726</t>
  </si>
  <si>
    <t>40307OGKFH-4663</t>
  </si>
  <si>
    <t>40123DMGWC-3832</t>
  </si>
  <si>
    <t>40156GJWBP-7178</t>
  </si>
  <si>
    <t>40213NCJMY-9900</t>
  </si>
  <si>
    <t>40480RVBHD-3433</t>
  </si>
  <si>
    <t>40551JGCKW-8411</t>
  </si>
  <si>
    <t>39965YITKU-7546</t>
  </si>
  <si>
    <t>39986YPCGE-1440</t>
  </si>
  <si>
    <t>40463SSMFQ-2371</t>
  </si>
  <si>
    <t>39967HGSKU-3621</t>
  </si>
  <si>
    <t>40353VKMEK-4127</t>
  </si>
  <si>
    <t>39966MLOOE-4786</t>
  </si>
  <si>
    <t>39931PHGXQ-1720</t>
  </si>
  <si>
    <t>40520UOTIO-1255</t>
  </si>
  <si>
    <t>39943EUGGL-3598</t>
  </si>
  <si>
    <t>40450JRWHR-7697</t>
  </si>
  <si>
    <t>40273YOVDG-6865</t>
  </si>
  <si>
    <t>40362ESKYX-8528</t>
  </si>
  <si>
    <t>40610IOQOE-7998</t>
  </si>
  <si>
    <t>40068RFWNW-3469</t>
  </si>
  <si>
    <t>39995DQKDK-8927</t>
  </si>
  <si>
    <t>40300JNSLL-8142</t>
  </si>
  <si>
    <t>40127EWYER-3069</t>
  </si>
  <si>
    <t>40605MWCFQ-3545</t>
  </si>
  <si>
    <t>40205VGEBI-1974</t>
  </si>
  <si>
    <t>40450JFLUN-3597</t>
  </si>
  <si>
    <t>40587YBHPH-9557</t>
  </si>
  <si>
    <t>40530DPSCE-2620</t>
  </si>
  <si>
    <t>40445IJKOJ-6699</t>
  </si>
  <si>
    <t>40318FKONG-9249</t>
  </si>
  <si>
    <t>40469CRYRI-4604</t>
  </si>
  <si>
    <t>40470RMIHN-9408</t>
  </si>
  <si>
    <t>40617LXNIH-6814</t>
  </si>
  <si>
    <t>40422WNIXK-6297</t>
  </si>
  <si>
    <t>40290NTCLR-8657</t>
  </si>
  <si>
    <t>40425KUSWM-6138</t>
  </si>
  <si>
    <t>40178XUTXK-4496</t>
  </si>
  <si>
    <t>40173MUJIC-6093</t>
  </si>
  <si>
    <t>40176KJPUK-7352</t>
  </si>
  <si>
    <t>40632NQOFD-6209</t>
  </si>
  <si>
    <t>40159KFTFM-5899</t>
  </si>
  <si>
    <t>40484OSCTD-7377</t>
  </si>
  <si>
    <t>40265MMOUS-4657</t>
  </si>
  <si>
    <t>40134NYWQS-4918</t>
  </si>
  <si>
    <t>40325KYUCB-2679</t>
  </si>
  <si>
    <t>40032VJJFL-3979</t>
  </si>
  <si>
    <t>40494CKUIH-7573</t>
  </si>
  <si>
    <t>40406NXITH-7539</t>
  </si>
  <si>
    <t>40039RNRNO-4640</t>
  </si>
  <si>
    <t>40089OSNYW-6772</t>
  </si>
  <si>
    <t>40377GXERL-9618</t>
  </si>
  <si>
    <t>40008IMLQV-4455</t>
  </si>
  <si>
    <t>40627RPGBI-8659</t>
  </si>
  <si>
    <t>40548INBYR-2055</t>
  </si>
  <si>
    <t>40253QFHYW-1127</t>
  </si>
  <si>
    <t>40437IBCMB-1700</t>
  </si>
  <si>
    <t>40416RQINH-7265</t>
  </si>
  <si>
    <t>40003NMOXP-5801</t>
  </si>
  <si>
    <t>40074LDXTO-2912</t>
  </si>
  <si>
    <t>40305CNHFV-5443</t>
  </si>
  <si>
    <t>40016OPOMO-4706</t>
  </si>
  <si>
    <t>40451CFTRY-2356</t>
  </si>
  <si>
    <t>40248CGMNM-5907</t>
  </si>
  <si>
    <t>40511FTFBR-9533</t>
  </si>
  <si>
    <t>40147OIPYG-2517</t>
  </si>
  <si>
    <t>40169YPFVF-5039</t>
  </si>
  <si>
    <t>40553RFCIH-2219</t>
  </si>
  <si>
    <t>40513TMIOV-2901</t>
  </si>
  <si>
    <t>40512EFDVT-8779</t>
  </si>
  <si>
    <t>40102MEULQ-1292</t>
  </si>
  <si>
    <t>40436LUBHJ-3533</t>
  </si>
  <si>
    <t>40020YJPOJ-2688</t>
  </si>
  <si>
    <t>40345NNQUW-2340</t>
  </si>
  <si>
    <t>40361HVIJD-8247</t>
  </si>
  <si>
    <t>40056DBUUU-6793</t>
  </si>
  <si>
    <t>40617UYNPH-7207</t>
  </si>
  <si>
    <t>40066GVBYX-3345</t>
  </si>
  <si>
    <t>40064LXXHT-5652</t>
  </si>
  <si>
    <t>40313LPUCO-5025</t>
  </si>
  <si>
    <t>40211NTUTS-8368</t>
  </si>
  <si>
    <t>40347PQERH-2461</t>
  </si>
  <si>
    <t>40518WUDBW-3829</t>
  </si>
  <si>
    <t>40274LWCKB-1143</t>
  </si>
  <si>
    <t>40019ROGNF-8143</t>
  </si>
  <si>
    <t>40269IMBMM-9905</t>
  </si>
  <si>
    <t>40071UTBSI-2065</t>
  </si>
  <si>
    <t>40484DUJHS-6809</t>
  </si>
  <si>
    <t>40206NIHWG-2928</t>
  </si>
  <si>
    <t>40619GLFVT-5506</t>
  </si>
  <si>
    <t>40296BURBG-7958</t>
  </si>
  <si>
    <t>40565OTMRJ-6173</t>
  </si>
  <si>
    <t>40551OEOXQ-4537</t>
  </si>
  <si>
    <t>40199RCCOE-8793</t>
  </si>
  <si>
    <t>39985QHBGE-7221</t>
  </si>
  <si>
    <t>40002RRNIG-5324</t>
  </si>
  <si>
    <t>40627WUISC-8465</t>
  </si>
  <si>
    <t>39984NWXCM-7198</t>
  </si>
  <si>
    <t>40563VILKU-5637</t>
  </si>
  <si>
    <t>40310QQECS-8229</t>
  </si>
  <si>
    <t>40338MEMQY-8405</t>
  </si>
  <si>
    <t>40001EQFGK-6431</t>
  </si>
  <si>
    <t>40449UDXUU-7747</t>
  </si>
  <si>
    <t>40025RULXB-3040</t>
  </si>
  <si>
    <t>40310JSXRB-4464</t>
  </si>
  <si>
    <t>40365MTWFE-8108</t>
  </si>
  <si>
    <t>40287QBMNY-2153</t>
  </si>
  <si>
    <t>40625QXMSL-8633</t>
  </si>
  <si>
    <t>40634TIPFN-8445</t>
  </si>
  <si>
    <t>40124MVWQO-9375</t>
  </si>
  <si>
    <t>39921OIYVK-2730</t>
  </si>
  <si>
    <t>40372MDPCH-1226</t>
  </si>
  <si>
    <t>40165LUPBD-3046</t>
  </si>
  <si>
    <t>40424JHKJU-5760</t>
  </si>
  <si>
    <t>40310JDKCK-1908</t>
  </si>
  <si>
    <t>40131YDEOY-8587</t>
  </si>
  <si>
    <t>40570QQGSG-2834</t>
  </si>
  <si>
    <t>39989VDQFG-6192</t>
  </si>
  <si>
    <t>40144HKFBV-9324</t>
  </si>
  <si>
    <t>40068RORHS-3600</t>
  </si>
  <si>
    <t>40337PCUVV-4550</t>
  </si>
  <si>
    <t>40420DISRR-1540</t>
  </si>
  <si>
    <t>40240TIOUU-1844</t>
  </si>
  <si>
    <t>40441PRGHR-8615</t>
  </si>
  <si>
    <t>40639JWFFT-3215</t>
  </si>
  <si>
    <t>40093XBVIY-2830</t>
  </si>
  <si>
    <t>40583VSULJ-5937</t>
  </si>
  <si>
    <t>40261ITFRS-9575</t>
  </si>
  <si>
    <t>40033CWFNK-8939</t>
  </si>
  <si>
    <t>40366LFHGY-5107</t>
  </si>
  <si>
    <t>40034SYNMU-5873</t>
  </si>
  <si>
    <t>40262FDFEP-3152</t>
  </si>
  <si>
    <t>40132UNOPJ-8156</t>
  </si>
  <si>
    <t>40169NLNHQ-6343</t>
  </si>
  <si>
    <t>39978BVKEO-2337</t>
  </si>
  <si>
    <t>40247YTTBR-8542</t>
  </si>
  <si>
    <t>40509UIDQL-3956</t>
  </si>
  <si>
    <t>40135EUKTE-4862</t>
  </si>
  <si>
    <t>40403EXGYE-3959</t>
  </si>
  <si>
    <t>39934IGHPP-3040</t>
  </si>
  <si>
    <t>40151HPGLM-9119</t>
  </si>
  <si>
    <t>40339LNHNN-3566</t>
  </si>
  <si>
    <t>39959UGYSV-5341</t>
  </si>
  <si>
    <t>40229HVINU-1642</t>
  </si>
  <si>
    <t>40228BVYTC-1782</t>
  </si>
  <si>
    <t>40085GHUQW-4724</t>
  </si>
  <si>
    <t>40088VVOFL-3415</t>
  </si>
  <si>
    <t>40194UJRPT-5198</t>
  </si>
  <si>
    <t>40124SKRJH-1952</t>
  </si>
  <si>
    <t>40374HFJVP-7268</t>
  </si>
  <si>
    <t>40251HUYFJ-4818</t>
  </si>
  <si>
    <t>40468BDDGQ-3990</t>
  </si>
  <si>
    <t>40525FWKIF-3945</t>
  </si>
  <si>
    <t>40440XJEJR-3907</t>
  </si>
  <si>
    <t>40564DTGQD-3508</t>
  </si>
  <si>
    <t>40455QQUXF-5815</t>
  </si>
  <si>
    <t>40269HETRG-9093</t>
  </si>
  <si>
    <t>40539FHWDH-1097</t>
  </si>
  <si>
    <t>40132BFKNG-2896</t>
  </si>
  <si>
    <t>40528GDOWQ-6202</t>
  </si>
  <si>
    <t>40151KXKND-8736</t>
  </si>
  <si>
    <t>40516FHXGJ-3517</t>
  </si>
  <si>
    <t>40432MUWYQ-5676</t>
  </si>
  <si>
    <t>40363ORYTE-6461</t>
  </si>
  <si>
    <t>40599ONHQY-9715</t>
  </si>
  <si>
    <t>40267OYKWF-8599</t>
  </si>
  <si>
    <t>40085NVFRL-6954</t>
  </si>
  <si>
    <t>40001OXTMW-3958</t>
  </si>
  <si>
    <t>40528TOPYY-3981</t>
  </si>
  <si>
    <t>40139GHOLF-8287</t>
  </si>
  <si>
    <t>40239JQJYX-3619</t>
  </si>
  <si>
    <t>40495YJVSJ-5159</t>
  </si>
  <si>
    <t>39927WGPRR-3633</t>
  </si>
  <si>
    <t>40349TCHNE-9730</t>
  </si>
  <si>
    <t>40192DBIRB-7192</t>
  </si>
  <si>
    <t>40630LTWCX-4593</t>
  </si>
  <si>
    <t>40588SOVDR-2988</t>
  </si>
  <si>
    <t>40273JLLSB-4174</t>
  </si>
  <si>
    <t>39994BKOGO-6140</t>
  </si>
  <si>
    <t>40441PIDHC-4597</t>
  </si>
  <si>
    <t>40494VXWNV-9813</t>
  </si>
  <si>
    <t>40518TOGWQ-7499</t>
  </si>
  <si>
    <t>40051DMBVK-5691</t>
  </si>
  <si>
    <t>40636OEQMC-6982</t>
  </si>
  <si>
    <t>40560KYSHF-2792</t>
  </si>
  <si>
    <t>39960BSHQY-6236</t>
  </si>
  <si>
    <t>40174JUGGF-5423</t>
  </si>
  <si>
    <t>40259GBMLY-8250</t>
  </si>
  <si>
    <t>39954CHKYL-7248</t>
  </si>
  <si>
    <t>40054BWNUX-6814</t>
  </si>
  <si>
    <t>40284QFTKY-4276</t>
  </si>
  <si>
    <t>40069YVPCC-1479</t>
  </si>
  <si>
    <t>40056KRFTD-8055</t>
  </si>
  <si>
    <t>40228XFMNX-3962</t>
  </si>
  <si>
    <t>40180KESGO-1842</t>
  </si>
  <si>
    <t>40335VBRKV-2648</t>
  </si>
  <si>
    <t>40018GFBDE-5878</t>
  </si>
  <si>
    <t>40343QHISN-9557</t>
  </si>
  <si>
    <t>40041FLVRQ-2763</t>
  </si>
  <si>
    <t>40566SUOPO-2224</t>
  </si>
  <si>
    <t>40267JXHVQ-6855</t>
  </si>
  <si>
    <t>40102JJPXK-2843</t>
  </si>
  <si>
    <t>40147JCWDL-1723</t>
  </si>
  <si>
    <t>40088VKGVP-5109</t>
  </si>
  <si>
    <t>40343DPRKG-8006</t>
  </si>
  <si>
    <t>40217MRGVP-3173</t>
  </si>
  <si>
    <t>40581JGVKD-1776</t>
  </si>
  <si>
    <t>39947NNIIM-2510</t>
  </si>
  <si>
    <t>40420JKJEM-2610</t>
  </si>
  <si>
    <t>40390IJPJI-7608</t>
  </si>
  <si>
    <t>40440PPYWE-4681</t>
  </si>
  <si>
    <t>40467VGWUV-2030</t>
  </si>
  <si>
    <t>40129BNHQD-9759</t>
  </si>
  <si>
    <t>39942DNHUO-1200</t>
  </si>
  <si>
    <t>40131BNVWD-1321</t>
  </si>
  <si>
    <t>39965MRQOS-3330</t>
  </si>
  <si>
    <t>40570IFOPH-1648</t>
  </si>
  <si>
    <t>40233GTJWW-2178</t>
  </si>
  <si>
    <t>40076OCOXT-9888</t>
  </si>
  <si>
    <t>40350MYNBD-6210</t>
  </si>
  <si>
    <t>40528GKYHD-5721</t>
  </si>
  <si>
    <t>40105KLOMI-2710</t>
  </si>
  <si>
    <t>40157HWLUY-2648</t>
  </si>
  <si>
    <t>40150NWCBD-9210</t>
  </si>
  <si>
    <t>40547XFHVL-1979</t>
  </si>
  <si>
    <t>39956GVMQB-8362</t>
  </si>
  <si>
    <t>40582YRTNM-8591</t>
  </si>
  <si>
    <t>40596SXQYE-2502</t>
  </si>
  <si>
    <t>40095LPEEO-9082</t>
  </si>
  <si>
    <t>40053OLQOT-1181</t>
  </si>
  <si>
    <t>40240QPBJQ-6284</t>
  </si>
  <si>
    <t>40254CWJIR-6084</t>
  </si>
  <si>
    <t>40296SMUQW-3143</t>
  </si>
  <si>
    <t>40408WTCPJ-4039</t>
  </si>
  <si>
    <t>40218JEPWS-7561</t>
  </si>
  <si>
    <t>40474BCPDV-4948</t>
  </si>
  <si>
    <t>40000WNTRB-9478</t>
  </si>
  <si>
    <t>40297HLQBH-3267</t>
  </si>
  <si>
    <t>40640CNGHF-5713</t>
  </si>
  <si>
    <t>39959NRGXC-8917</t>
  </si>
  <si>
    <t>40069LMQDT-4456</t>
  </si>
  <si>
    <t>40286CSGNU-6694</t>
  </si>
  <si>
    <t>40465YWESV-2483</t>
  </si>
  <si>
    <t>40232HLMFG-8258</t>
  </si>
  <si>
    <t>40528RCFII-6071</t>
  </si>
  <si>
    <t>40060YKUIB-2404</t>
  </si>
  <si>
    <t>40311NBPJR-2253</t>
  </si>
  <si>
    <t>40046LESQG-5111</t>
  </si>
  <si>
    <t>40339TUQDP-3406</t>
  </si>
  <si>
    <t>39975REKSV-8199</t>
  </si>
  <si>
    <t>39923UHNKC-1206</t>
  </si>
  <si>
    <t>40487WMSFE-2611</t>
  </si>
  <si>
    <t>40054JVWIH-8684</t>
  </si>
  <si>
    <t>40255BPRQP-5929</t>
  </si>
  <si>
    <t>40535GRLVH-7056</t>
  </si>
  <si>
    <t>40450CVNKX-6421</t>
  </si>
  <si>
    <t>40031NMPCR-2058</t>
  </si>
  <si>
    <t>40279CIFJC-7829</t>
  </si>
  <si>
    <t>40262HLXEH-4616</t>
  </si>
  <si>
    <t>40448CQYBK-7250</t>
  </si>
  <si>
    <t>40538EHKBR-8050</t>
  </si>
  <si>
    <t>40480NBIGW-7569</t>
  </si>
  <si>
    <t>40060CDVSB-3010</t>
  </si>
  <si>
    <t>39921CWNUH-9614</t>
  </si>
  <si>
    <t>40360TKOET-6977</t>
  </si>
  <si>
    <t>40278LLOGR-3583</t>
  </si>
  <si>
    <t>39990IQUHO-5935</t>
  </si>
  <si>
    <t>40563NISBH-4858</t>
  </si>
  <si>
    <t>40378XRKXV-8226</t>
  </si>
  <si>
    <t>40224UQHLP-9104</t>
  </si>
  <si>
    <t>40333FICXC-8627</t>
  </si>
  <si>
    <t>40592BOOXS-2714</t>
  </si>
  <si>
    <t>40282WLUOF-3732</t>
  </si>
  <si>
    <t>40282XQVJL-3619</t>
  </si>
  <si>
    <t>40097PCPNS-9237</t>
  </si>
  <si>
    <t>40236UQXXM-4348</t>
  </si>
  <si>
    <t>40529JXPRD-9954</t>
  </si>
  <si>
    <t>40625USCNL-3313</t>
  </si>
  <si>
    <t>40427CNJDT-8373</t>
  </si>
  <si>
    <t>40225JKRKD-4160</t>
  </si>
  <si>
    <t>40334HCBVM-1803</t>
  </si>
  <si>
    <t>40356TNRJD-1914</t>
  </si>
  <si>
    <t>40523CCJGT-2945</t>
  </si>
  <si>
    <t>39926UHKFI-2313</t>
  </si>
  <si>
    <t>40237XHMMK-7778</t>
  </si>
  <si>
    <t>40068EPCMP-9487</t>
  </si>
  <si>
    <t>40142WEIVN-7705</t>
  </si>
  <si>
    <t>40210HLOTI-4505</t>
  </si>
  <si>
    <t>40204CRFOQ-7327</t>
  </si>
  <si>
    <t>40350WFRIS-7339</t>
  </si>
  <si>
    <t>39961LFDFL-2227</t>
  </si>
  <si>
    <t>40475YERCL-3280</t>
  </si>
  <si>
    <t>40020NUIFB-9892</t>
  </si>
  <si>
    <t>40012GRGRH-6513</t>
  </si>
  <si>
    <t>40281JVMLU-4885</t>
  </si>
  <si>
    <t>39964YCLYF-8969</t>
  </si>
  <si>
    <t>40414HBOJF-9270</t>
  </si>
  <si>
    <t>39987IVVUJ-5119</t>
  </si>
  <si>
    <t>40165WQBOM-1671</t>
  </si>
  <si>
    <t>40143OPMIN-7495</t>
  </si>
  <si>
    <t>39991BBRNK-8168</t>
  </si>
  <si>
    <t>40084HHIDR-4106</t>
  </si>
  <si>
    <t>40155WNTHC-3338</t>
  </si>
  <si>
    <t>40362XXFWV-2220</t>
  </si>
  <si>
    <t>40271KRBBM-6653</t>
  </si>
  <si>
    <t>40278DBWCD-3543</t>
  </si>
  <si>
    <t>40235OMNNV-6491</t>
  </si>
  <si>
    <t>40482MDQBQ-2883</t>
  </si>
  <si>
    <t>40571RDNXX-3025</t>
  </si>
  <si>
    <t>40286POWUQ-2072</t>
  </si>
  <si>
    <t>40463WDHOM-6269</t>
  </si>
  <si>
    <t>40280GCJQI-2022</t>
  </si>
  <si>
    <t>40461OMJRL-2457</t>
  </si>
  <si>
    <t>40008KHMPF-8264</t>
  </si>
  <si>
    <t>40145HJLQE-3060</t>
  </si>
  <si>
    <t>40451HWYKP-6177</t>
  </si>
  <si>
    <t>40575OMYPD-6473</t>
  </si>
  <si>
    <t>40536UTYUB-5873</t>
  </si>
  <si>
    <t>40395SMRNL-4776</t>
  </si>
  <si>
    <t>40468PKPQG-8685</t>
  </si>
  <si>
    <t>40640FLPPB-4372</t>
  </si>
  <si>
    <t>40173RPNHB-9436</t>
  </si>
  <si>
    <t>40517JMGMY-2352</t>
  </si>
  <si>
    <t>40626CDDCR-7531</t>
  </si>
  <si>
    <t>40470QMQJS-7308</t>
  </si>
  <si>
    <t>40281EMXDG-9998</t>
  </si>
  <si>
    <t>39933QVESJ-7349</t>
  </si>
  <si>
    <t>40219FIRTK-7051</t>
  </si>
  <si>
    <t>40605FRVUN-7899</t>
  </si>
  <si>
    <t>40374DLOOR-3168</t>
  </si>
  <si>
    <t>40242VGJYE-3214</t>
  </si>
  <si>
    <t>40334TYJWD-9875</t>
  </si>
  <si>
    <t>40518FVOWJ-2693</t>
  </si>
  <si>
    <t>40287VGQJP-9827</t>
  </si>
  <si>
    <t>40091GSKPP-5291</t>
  </si>
  <si>
    <t>40383PLDOH-3987</t>
  </si>
  <si>
    <t>39963LHJRD-6606</t>
  </si>
  <si>
    <t>39939HPICS-1927</t>
  </si>
  <si>
    <t>40411CTVIT-2552</t>
  </si>
  <si>
    <t>40008JKWIQ-2347</t>
  </si>
  <si>
    <t>40351TJEQJ-5611</t>
  </si>
  <si>
    <t>40145WWNRD-8313</t>
  </si>
  <si>
    <t>40177JEFII-2145</t>
  </si>
  <si>
    <t>40082JIJPH-5982</t>
  </si>
  <si>
    <t>40368SJWEW-5154</t>
  </si>
  <si>
    <t>40576NEJHX-5645</t>
  </si>
  <si>
    <t>40215MISTM-7999</t>
  </si>
  <si>
    <t>40546XWOEU-6980</t>
  </si>
  <si>
    <t>40193OSHIN-4908</t>
  </si>
  <si>
    <t>40036IOJGJ-7065</t>
  </si>
  <si>
    <t>40317NOJNM-8195</t>
  </si>
  <si>
    <t>39944UETXO-1952</t>
  </si>
  <si>
    <t>40611IVLLD-7611</t>
  </si>
  <si>
    <t>40097UHOVI-5026</t>
  </si>
  <si>
    <t>40506XDLWN-9609</t>
  </si>
  <si>
    <t>39979WIWRF-7969</t>
  </si>
  <si>
    <t>40072NWHDT-4345</t>
  </si>
  <si>
    <t>40285VDFUF-6248</t>
  </si>
  <si>
    <t>40571HETJU-7187</t>
  </si>
  <si>
    <t>40562MRXVR-4029</t>
  </si>
  <si>
    <t>40067MKPOF-3826</t>
  </si>
  <si>
    <t>40572CSYUF-9534</t>
  </si>
  <si>
    <t>40429MXPWB-5744</t>
  </si>
  <si>
    <t>40041KPQVY-7686</t>
  </si>
  <si>
    <t>39944RKTHE-9839</t>
  </si>
  <si>
    <t>40322SBSOK-1624</t>
  </si>
  <si>
    <t>40624RPPJS-2211</t>
  </si>
  <si>
    <t>40629TXNKV-4939</t>
  </si>
  <si>
    <t>40030VLLUK-2580</t>
  </si>
  <si>
    <t>40065MCMJV-2533</t>
  </si>
  <si>
    <t>40410NOTRS-8185</t>
  </si>
  <si>
    <t>40029NIWXW-8483</t>
  </si>
  <si>
    <t>40470DXYQE-9998</t>
  </si>
  <si>
    <t>40253CBBOU-3371</t>
  </si>
  <si>
    <t>40514PESDI-1045</t>
  </si>
  <si>
    <t>40573ITMOJ-3452</t>
  </si>
  <si>
    <t>40126XIRRJ-5044</t>
  </si>
  <si>
    <t>40274BJLXR-2283</t>
  </si>
  <si>
    <t>40530MMRTQ-6375</t>
  </si>
  <si>
    <t>40044UOHDF-4982</t>
  </si>
  <si>
    <t>40598LFMXK-7991</t>
  </si>
  <si>
    <t>40634PHEQP-4405</t>
  </si>
  <si>
    <t>40184WMBSM-4429</t>
  </si>
  <si>
    <t>40019EKIOE-2235</t>
  </si>
  <si>
    <t>40533TNURV-2754</t>
  </si>
  <si>
    <t>40550EHMKT-3365</t>
  </si>
  <si>
    <t>40044WTGYH-4873</t>
  </si>
  <si>
    <t>40011TNKDU-6107</t>
  </si>
  <si>
    <t>39930UEVUF-7381</t>
  </si>
  <si>
    <t>40020XKFML-8776</t>
  </si>
  <si>
    <t>40372RQWME-4062</t>
  </si>
  <si>
    <t>39988CIMOX-2649</t>
  </si>
  <si>
    <t>40308YSUUM-2915</t>
  </si>
  <si>
    <t>40629INWBP-5480</t>
  </si>
  <si>
    <t>40523CLGPI-8681</t>
  </si>
  <si>
    <t>39954TESYM-7968</t>
  </si>
  <si>
    <t>40078CNNOR-9681</t>
  </si>
  <si>
    <t>40432XPDKX-4143</t>
  </si>
  <si>
    <t>40350WMHDU-7651</t>
  </si>
  <si>
    <t>40283NEVUV-4216</t>
  </si>
  <si>
    <t>40222MGOEJ-9955</t>
  </si>
  <si>
    <t>40534XSHCY-7050</t>
  </si>
  <si>
    <t>40416DKCNQ-9265</t>
  </si>
  <si>
    <t>40468DMBMF-5556</t>
  </si>
  <si>
    <t>40015SIRRX-8759</t>
  </si>
  <si>
    <t>40496VLSUE-2476</t>
  </si>
  <si>
    <t>40442LRMSW-5872</t>
  </si>
  <si>
    <t>40362TVNMO-5061</t>
  </si>
  <si>
    <t>40628KHPNX-3753</t>
  </si>
  <si>
    <t>40124NLBGE-7963</t>
  </si>
  <si>
    <t>40609NXCXE-3407</t>
  </si>
  <si>
    <t>40089SJKKK-9611</t>
  </si>
  <si>
    <t>39985NMXPX-9067</t>
  </si>
  <si>
    <t>39957HDWBT-1669</t>
  </si>
  <si>
    <t>40546JHKWL-4494</t>
  </si>
  <si>
    <t>40624LILSI-4175</t>
  </si>
  <si>
    <t>40099EHGTB-3855</t>
  </si>
  <si>
    <t>40202JOMOU-8932</t>
  </si>
  <si>
    <t>40163TVYXI-3130</t>
  </si>
  <si>
    <t>39937WBMDH-6665</t>
  </si>
  <si>
    <t>40517HKGQV-6754</t>
  </si>
  <si>
    <t>39940UBUKY-9860</t>
  </si>
  <si>
    <t>40152XXDXU-5217</t>
  </si>
  <si>
    <t>40173NBFHC-4677</t>
  </si>
  <si>
    <t>40117KBKLP-9297</t>
  </si>
  <si>
    <t>40569PNFYE-4341</t>
  </si>
  <si>
    <t>40043JSPIL-4698</t>
  </si>
  <si>
    <t>39959UECJM-5883</t>
  </si>
  <si>
    <t>39969NCVCB-9406</t>
  </si>
  <si>
    <t>40137OIJWB-6388</t>
  </si>
  <si>
    <t>40570YMWFV-5929</t>
  </si>
  <si>
    <t>40046JWNER-2399</t>
  </si>
  <si>
    <t>40382BXLPR-1722</t>
  </si>
  <si>
    <t>40453HCNEN-5153</t>
  </si>
  <si>
    <t>40251EXNON-7064</t>
  </si>
  <si>
    <t>40273WQXXR-4251</t>
  </si>
  <si>
    <t>40235PKKIR-1051</t>
  </si>
  <si>
    <t>40275XMBGS-1435</t>
  </si>
  <si>
    <t>40315WJOPJ-6562</t>
  </si>
  <si>
    <t>40193XHWPC-2917</t>
  </si>
  <si>
    <t>40045YHRHK-5802</t>
  </si>
  <si>
    <t>40357ICPDW-3595</t>
  </si>
  <si>
    <t>40474TYNTM-5692</t>
  </si>
  <si>
    <t>40033FOUXP-3851</t>
  </si>
  <si>
    <t>40346RNSXV-2568</t>
  </si>
  <si>
    <t>40003CWWMR-9352</t>
  </si>
  <si>
    <t>40161WPYFQ-8262</t>
  </si>
  <si>
    <t>40297PPUSE-6350</t>
  </si>
  <si>
    <t>40526HOMXX-7235</t>
  </si>
  <si>
    <t>40440GQKMF-8496</t>
  </si>
  <si>
    <t>39965WRTCQ-8005</t>
  </si>
  <si>
    <t>40463JGRMG-9500</t>
  </si>
  <si>
    <t>39986OGRHN-9864</t>
  </si>
  <si>
    <t>40137GJMUN-7337</t>
  </si>
  <si>
    <t>40407MWIHE-2404</t>
  </si>
  <si>
    <t>40249BQGHU-1509</t>
  </si>
  <si>
    <t>40339RFWEJ-1369</t>
  </si>
  <si>
    <t>40046WIWXB-1888</t>
  </si>
  <si>
    <t>40440YDXXJ-8275</t>
  </si>
  <si>
    <t>39947UXYJL-9873</t>
  </si>
  <si>
    <t>40111JWGKK-2155</t>
  </si>
  <si>
    <t>40203GJXSV-6554</t>
  </si>
  <si>
    <t>39925HNXCV-9069</t>
  </si>
  <si>
    <t>40432HHYMB-6832</t>
  </si>
  <si>
    <t>39954EWGEI-8104</t>
  </si>
  <si>
    <t>40492BQLMK-8848</t>
  </si>
  <si>
    <t>40101WXTDG-4182</t>
  </si>
  <si>
    <t>40030RUXMJ-7161</t>
  </si>
  <si>
    <t>40475LSOSJ-5281</t>
  </si>
  <si>
    <t>40264DCERD-5750</t>
  </si>
  <si>
    <t>40205BUPOV-3280</t>
  </si>
  <si>
    <t>40496WLUBB-1411</t>
  </si>
  <si>
    <t>40513CYFLW-9508</t>
  </si>
  <si>
    <t>40555SDWLV-7663</t>
  </si>
  <si>
    <t>40112DVVHF-5485</t>
  </si>
  <si>
    <t>40400PNULK-6261</t>
  </si>
  <si>
    <t>39991JMQYV-7872</t>
  </si>
  <si>
    <t>40082JJNJM-2315</t>
  </si>
  <si>
    <t>40117EODXP-6417</t>
  </si>
  <si>
    <t>39979VUJGI-4074</t>
  </si>
  <si>
    <t>39965HLBPG-2164</t>
  </si>
  <si>
    <t>40261BRICP-7513</t>
  </si>
  <si>
    <t>40258RFOBQ-7809</t>
  </si>
  <si>
    <t>39945RIWME-1064</t>
  </si>
  <si>
    <t>40265NIVRD-5358</t>
  </si>
  <si>
    <t>40305MQJWN-7598</t>
  </si>
  <si>
    <t>40218WOHHM-3301</t>
  </si>
  <si>
    <t>40000JMYNQ-7381</t>
  </si>
  <si>
    <t>39951RVLQL-4119</t>
  </si>
  <si>
    <t>40303GFVJD-5680</t>
  </si>
  <si>
    <t>39969QMKXU-1643</t>
  </si>
  <si>
    <t>40054KCCUX-1899</t>
  </si>
  <si>
    <t>40102HDMIJ-2448</t>
  </si>
  <si>
    <t>40608UWTEK-6557</t>
  </si>
  <si>
    <t>40398TCBIF-8150</t>
  </si>
  <si>
    <t>40455VSDOB-9557</t>
  </si>
  <si>
    <t>40481TPFSJ-3914</t>
  </si>
  <si>
    <t>40261HIROC-7599</t>
  </si>
  <si>
    <t>40277DERSL-9857</t>
  </si>
  <si>
    <t>39987SGLSJ-5463</t>
  </si>
  <si>
    <t>39929WHYHC-3380</t>
  </si>
  <si>
    <t>40466PYLUO-9096</t>
  </si>
  <si>
    <t>40065GIKNY-5679</t>
  </si>
  <si>
    <t>40437HJORM-2290</t>
  </si>
  <si>
    <t>40550WIGXK-4347</t>
  </si>
  <si>
    <t>40118NBHFM-9533</t>
  </si>
  <si>
    <t>40206FDXQH-4390</t>
  </si>
  <si>
    <t>39917XUDJX-7754</t>
  </si>
  <si>
    <t>40530JXHBU-3372</t>
  </si>
  <si>
    <t>40278WQEWE-8678</t>
  </si>
  <si>
    <t>40358XWNDV-6487</t>
  </si>
  <si>
    <t>40072BNQDH-5262</t>
  </si>
  <si>
    <t>40000UMUBI-3244</t>
  </si>
  <si>
    <t>39971TEWIK-2385</t>
  </si>
  <si>
    <t>40278XRRYR-6617</t>
  </si>
  <si>
    <t>40213EPHHQ-5223</t>
  </si>
  <si>
    <t>40616ONLOE-4073</t>
  </si>
  <si>
    <t>39950FVBWO-7339</t>
  </si>
  <si>
    <t>40296GYBQO-8672</t>
  </si>
  <si>
    <t>40248UNWYO-5586</t>
  </si>
  <si>
    <t>40471FODHU-2008</t>
  </si>
  <si>
    <t>40506XWJFQ-3462</t>
  </si>
  <si>
    <t>40149YFHCN-4692</t>
  </si>
  <si>
    <t>40394LXDVV-7761</t>
  </si>
  <si>
    <t>40489FYOGR-5003</t>
  </si>
  <si>
    <t>40226PMCUH-9675</t>
  </si>
  <si>
    <t>39970IVOSS-3277</t>
  </si>
  <si>
    <t>40613PTOOU-2823</t>
  </si>
  <si>
    <t>40183DGKBM-1367</t>
  </si>
  <si>
    <t>40157OBNQQ-6061</t>
  </si>
  <si>
    <t>40565XKNPV-6197</t>
  </si>
  <si>
    <t>39992TLEHU-3251</t>
  </si>
  <si>
    <t>40406SPWDB-6394</t>
  </si>
  <si>
    <t>39950HYXUF-2436</t>
  </si>
  <si>
    <t>40460OYTGQ-6878</t>
  </si>
  <si>
    <t>40473SOQYO-3507</t>
  </si>
  <si>
    <t>40527JBXJI-5404</t>
  </si>
  <si>
    <t>40043DDUED-3214</t>
  </si>
  <si>
    <t>40603WMRWP-5401</t>
  </si>
  <si>
    <t>40259HVNFR-6706</t>
  </si>
  <si>
    <t>40266MTGMH-4214</t>
  </si>
  <si>
    <t>40296CUIVI-3137</t>
  </si>
  <si>
    <t>40065VUFRH-8026</t>
  </si>
  <si>
    <t>39924KSJLB-8200</t>
  </si>
  <si>
    <t>39966KBUHW-6934</t>
  </si>
  <si>
    <t>40542NJQFE-3992</t>
  </si>
  <si>
    <t>39915QSNTQ-2967</t>
  </si>
  <si>
    <t>40508XFCJC-7709</t>
  </si>
  <si>
    <t>40458NUVSY-2136</t>
  </si>
  <si>
    <t>40505UDKUW-7296</t>
  </si>
  <si>
    <t>40275PGGRN-9976</t>
  </si>
  <si>
    <t>39952SXLIP-3066</t>
  </si>
  <si>
    <t>40314NTXRX-9378</t>
  </si>
  <si>
    <t>40066IHWHU-3462</t>
  </si>
  <si>
    <t>40159YOVSJ-8183</t>
  </si>
  <si>
    <t>40230RKPTV-2016</t>
  </si>
  <si>
    <t>40551KLMQJ-9303</t>
  </si>
  <si>
    <t>40325XJKDY-2456</t>
  </si>
  <si>
    <t>39938BGJPY-4660</t>
  </si>
  <si>
    <t>40215JVFMK-4435</t>
  </si>
  <si>
    <t>40404CFUOO-3244</t>
  </si>
  <si>
    <t>40339SBDDD-7641</t>
  </si>
  <si>
    <t>40567KNUFX-6303</t>
  </si>
  <si>
    <t>40224RBSVK-5354</t>
  </si>
  <si>
    <t>40021KEYHD-5678</t>
  </si>
  <si>
    <t>40325DSJXV-5389</t>
  </si>
  <si>
    <t>40165FQGSY-7166</t>
  </si>
  <si>
    <t>39911TXHVY-4682</t>
  </si>
  <si>
    <t>40140ISPHM-7121</t>
  </si>
  <si>
    <t>40535DMLWJ-8506</t>
  </si>
  <si>
    <t>40061XHNFP-7724</t>
  </si>
  <si>
    <t>40516KKBCH-5778</t>
  </si>
  <si>
    <t>40638FKUMW-6707</t>
  </si>
  <si>
    <t>40628SEJBX-7182</t>
  </si>
  <si>
    <t>39945RIOHR-7231</t>
  </si>
  <si>
    <t>40438VSBIX-5732</t>
  </si>
  <si>
    <t>40076FVWGF-4510</t>
  </si>
  <si>
    <t>40541PFXCJ-5260</t>
  </si>
  <si>
    <t>40096CTGED-6692</t>
  </si>
  <si>
    <t>40407PNGGF-8904</t>
  </si>
  <si>
    <t>40013EMVYC-7710</t>
  </si>
  <si>
    <t>40179RNJXP-9350</t>
  </si>
  <si>
    <t>40166GRVMT-3921</t>
  </si>
  <si>
    <t>40570DHMMN-9657</t>
  </si>
  <si>
    <t>40469LQQDG-9323</t>
  </si>
  <si>
    <t>40445WTYKG-9613</t>
  </si>
  <si>
    <t>40309DQIKJ-5489</t>
  </si>
  <si>
    <t>39962BEHRY-2068</t>
  </si>
  <si>
    <t>40301TMCWY-7596</t>
  </si>
  <si>
    <t>39967VILEL-2006</t>
  </si>
  <si>
    <t>39961IFCCX-9110</t>
  </si>
  <si>
    <t>40541HSNCL-5596</t>
  </si>
  <si>
    <t>40475YGFJH-8543</t>
  </si>
  <si>
    <t>40619GRWYX-4556</t>
  </si>
  <si>
    <t>40072KKYQN-1267</t>
  </si>
  <si>
    <t>40631TBUFW-8488</t>
  </si>
  <si>
    <t>40003ULPSI-3108</t>
  </si>
  <si>
    <t>40488IYWNF-8184</t>
  </si>
  <si>
    <t>40133NXEKX-4529</t>
  </si>
  <si>
    <t>40517YFFUT-5008</t>
  </si>
  <si>
    <t>40555GSKYI-5539</t>
  </si>
  <si>
    <t>39923MJSJH-1492</t>
  </si>
  <si>
    <t>40248FYYMO-9576</t>
  </si>
  <si>
    <t>40241HWIOB-9479</t>
  </si>
  <si>
    <t>39921EIFOV-1461</t>
  </si>
  <si>
    <t>40130NJEFV-8709</t>
  </si>
  <si>
    <t>40179LIUUJ-2431</t>
  </si>
  <si>
    <t>40566VLSVX-6408</t>
  </si>
  <si>
    <t>40175JGIBK-6229</t>
  </si>
  <si>
    <t>40627NJUGV-5576</t>
  </si>
  <si>
    <t>40140HDVEB-2874</t>
  </si>
  <si>
    <t>40194OXWJN-6545</t>
  </si>
  <si>
    <t>40420SSBEP-9524</t>
  </si>
  <si>
    <t>40080MSFWJ-4837</t>
  </si>
  <si>
    <t>40382UKKSK-8688</t>
  </si>
  <si>
    <t>40254DPTKF-2384</t>
  </si>
  <si>
    <t>40058SRYYQ-8230</t>
  </si>
  <si>
    <t>40478WFPMG-8683</t>
  </si>
  <si>
    <t>40611OENLW-9339</t>
  </si>
  <si>
    <t>40488ICFYQ-3756</t>
  </si>
  <si>
    <t>40536TKQSS-7375</t>
  </si>
  <si>
    <t>40404PNOKU-4800</t>
  </si>
  <si>
    <t>40201LECVU-9449</t>
  </si>
  <si>
    <t>39972YYJIG-7318</t>
  </si>
  <si>
    <t>40574KMPCL-3096</t>
  </si>
  <si>
    <t>40246KSXBF-7588</t>
  </si>
  <si>
    <t>40102QBSET-3371</t>
  </si>
  <si>
    <t>40244ILQHB-7652</t>
  </si>
  <si>
    <t>40555QQDIC-2891</t>
  </si>
  <si>
    <t>40558UOWFQ-8014</t>
  </si>
  <si>
    <t>40515IVDIG-1632</t>
  </si>
  <si>
    <t>40607NWUTB-6708</t>
  </si>
  <si>
    <t>40338CVYJK-6772</t>
  </si>
  <si>
    <t>39941YYFLH-5087</t>
  </si>
  <si>
    <t>39935JUXWR-2654</t>
  </si>
  <si>
    <t>39919SXHOJ-3181</t>
  </si>
  <si>
    <t>40443WKSYH-5443</t>
  </si>
  <si>
    <t>40364FORBB-9124</t>
  </si>
  <si>
    <t>40405HEYSF-4900</t>
  </si>
  <si>
    <t>39977HYBVH-4603</t>
  </si>
  <si>
    <t>39962KUKIE-3125</t>
  </si>
  <si>
    <t>40028USLJS-7015</t>
  </si>
  <si>
    <t>40409IPQKM-5214</t>
  </si>
  <si>
    <t>40076LLVJX-1575</t>
  </si>
  <si>
    <t>40614YLTEN-5219</t>
  </si>
  <si>
    <t>40393YBKTE-6747</t>
  </si>
  <si>
    <t>40295JJXHD-8642</t>
  </si>
  <si>
    <t>40396WXOJV-3880</t>
  </si>
  <si>
    <t>40526TTRNO-3036</t>
  </si>
  <si>
    <t>40208YGWDR-4481</t>
  </si>
  <si>
    <t>40545GMLUX-9381</t>
  </si>
  <si>
    <t>40183BBOUN-4332</t>
  </si>
  <si>
    <t>40266MLSGU-2517</t>
  </si>
  <si>
    <t>39929QWVWB-5213</t>
  </si>
  <si>
    <t>40410CTPQQ-8818</t>
  </si>
  <si>
    <t>40370DCCRX-7188</t>
  </si>
  <si>
    <t>40606VOVDV-8489</t>
  </si>
  <si>
    <t>40608FMTUX-2154</t>
  </si>
  <si>
    <t>40006MFRMQ-1675</t>
  </si>
  <si>
    <t>40289CVERQ-9567</t>
  </si>
  <si>
    <t>40289RHTMD-8068</t>
  </si>
  <si>
    <t>40588WLKFK-3679</t>
  </si>
  <si>
    <t>40122YWKGF-8695</t>
  </si>
  <si>
    <t>40388JPKOC-4062</t>
  </si>
  <si>
    <t>40399VKLTH-9576</t>
  </si>
  <si>
    <t>40214BBUYG-7422</t>
  </si>
  <si>
    <t>40629ENKGU-5845</t>
  </si>
  <si>
    <t>40558BRUVU-1884</t>
  </si>
  <si>
    <t>40597DKXMO-2204</t>
  </si>
  <si>
    <t>40327MOQCB-7206</t>
  </si>
  <si>
    <t>40265IJNNU-1964</t>
  </si>
  <si>
    <t>40382KEBTF-3771</t>
  </si>
  <si>
    <t>40185JGFMB-4235</t>
  </si>
  <si>
    <t>39987PICQQ-2785</t>
  </si>
  <si>
    <t>40366JHMQF-4231</t>
  </si>
  <si>
    <t>39970HDOLK-4405</t>
  </si>
  <si>
    <t>40309DBVVS-2321</t>
  </si>
  <si>
    <t>40108RIQPR-5879</t>
  </si>
  <si>
    <t>40163EWXXH-6412</t>
  </si>
  <si>
    <t>40083REJBV-9129</t>
  </si>
  <si>
    <t>40264BSIHX-3595</t>
  </si>
  <si>
    <t>39957JXISE-1164</t>
  </si>
  <si>
    <t>40007GPDYJ-7726</t>
  </si>
  <si>
    <t>40054TUOJK-8421</t>
  </si>
  <si>
    <t>40360OTIDH-5740</t>
  </si>
  <si>
    <t>40063RVKQR-6518</t>
  </si>
  <si>
    <t>40533YVJSO-8934</t>
  </si>
  <si>
    <t>40521NQDPQ-9986</t>
  </si>
  <si>
    <t>40126JXSOE-3293</t>
  </si>
  <si>
    <t>40448TSMFH-7063</t>
  </si>
  <si>
    <t>40405WXJNX-3716</t>
  </si>
  <si>
    <t>40109MXEED-6742</t>
  </si>
  <si>
    <t>40126GDTLB-6081</t>
  </si>
  <si>
    <t>40260GMXSN-9513</t>
  </si>
  <si>
    <t>39960TQRCK-6215</t>
  </si>
  <si>
    <t>39957VSXCG-8854</t>
  </si>
  <si>
    <t>40153TEHWT-4463</t>
  </si>
  <si>
    <t>40026UGDUH-2383</t>
  </si>
  <si>
    <t>40201FFBQY-2949</t>
  </si>
  <si>
    <t>40332SHFYF-7207</t>
  </si>
  <si>
    <t>40216EKGWF-7110</t>
  </si>
  <si>
    <t>40383PDIGL-2728</t>
  </si>
  <si>
    <t>40226XIFIU-1942</t>
  </si>
  <si>
    <t>40178WBVJY-1783</t>
  </si>
  <si>
    <t>40243MQLUW-7559</t>
  </si>
  <si>
    <t>40189BSEOQ-8971</t>
  </si>
  <si>
    <t>40491DKQYF-6824</t>
  </si>
  <si>
    <t>40374WEPDO-1398</t>
  </si>
  <si>
    <t>40091TSVSP-6709</t>
  </si>
  <si>
    <t>40031ROVED-7160</t>
  </si>
  <si>
    <t>40262FGWGR-4568</t>
  </si>
  <si>
    <t>40431YQSOW-9433</t>
  </si>
  <si>
    <t>40405KMRXD-6231</t>
  </si>
  <si>
    <t>40562BPMGK-9812</t>
  </si>
  <si>
    <t>40165FNTYJ-4862</t>
  </si>
  <si>
    <t>40583QOWMF-6190</t>
  </si>
  <si>
    <t>40523JJSGN-3681</t>
  </si>
  <si>
    <t>40410EOLWX-9902</t>
  </si>
  <si>
    <t>40559KVFHC-3300</t>
  </si>
  <si>
    <t>39957EDXII-6369</t>
  </si>
  <si>
    <t>40225VHSYE-1381</t>
  </si>
  <si>
    <t>40349WCKFS-1055</t>
  </si>
  <si>
    <t>40263IBTFL-5229</t>
  </si>
  <si>
    <t>39912JYICF-9642</t>
  </si>
  <si>
    <t>40033GOQUO-5125</t>
  </si>
  <si>
    <t>40343KJGQQ-9917</t>
  </si>
  <si>
    <t>40255TEXVC-1676</t>
  </si>
  <si>
    <t>40187FXIVI-7676</t>
  </si>
  <si>
    <t>40220EDGHQ-6058</t>
  </si>
  <si>
    <t>40621SIHNU-9456</t>
  </si>
  <si>
    <t>40505VTQJM-6974</t>
  </si>
  <si>
    <t>40502TLOLE-8292</t>
  </si>
  <si>
    <t>39918VQYDE-2107</t>
  </si>
  <si>
    <t>40297EOLJS-7429</t>
  </si>
  <si>
    <t>40018CSOIL-3403</t>
  </si>
  <si>
    <t>39988POGQY-5528</t>
  </si>
  <si>
    <t>40597KVOJE-1980</t>
  </si>
  <si>
    <t>40407DQTRF-7606</t>
  </si>
  <si>
    <t>40101WBWCE-4758</t>
  </si>
  <si>
    <t>40508NSYKF-9957</t>
  </si>
  <si>
    <t>40324MHRCE-1710</t>
  </si>
  <si>
    <t>40617UIUET-3107</t>
  </si>
  <si>
    <t>40352SGRUW-7238</t>
  </si>
  <si>
    <t>40325KMIKK-1287</t>
  </si>
  <si>
    <t>40393KMWHG-9447</t>
  </si>
  <si>
    <t>40111QORXJ-1301</t>
  </si>
  <si>
    <t>40361NCFXK-8687</t>
  </si>
  <si>
    <t>40284HKMOO-8760</t>
  </si>
  <si>
    <t>40410IQCCQ-2627</t>
  </si>
  <si>
    <t>39910MDCCT-3612</t>
  </si>
  <si>
    <t>40196CNECO-4812</t>
  </si>
  <si>
    <t>40165FIMFQ-9954</t>
  </si>
  <si>
    <t>40187NBEPK-4905</t>
  </si>
  <si>
    <t>40552UKYEP-6792</t>
  </si>
  <si>
    <t>40015VXTQH-7073</t>
  </si>
  <si>
    <t>40241CTPRS-3628</t>
  </si>
  <si>
    <t>40198GOQVH-4626</t>
  </si>
  <si>
    <t>40351NFTMV-8550</t>
  </si>
  <si>
    <t>40406KQWUD-1247</t>
  </si>
  <si>
    <t>40529OSNJW-9129</t>
  </si>
  <si>
    <t>40199TPYOL-5130</t>
  </si>
  <si>
    <t>40308FCKUU-3545</t>
  </si>
  <si>
    <t>40531IGGDF-7728</t>
  </si>
  <si>
    <t>40617CTYOO-2615</t>
  </si>
  <si>
    <t>40181FFHJO-7264</t>
  </si>
  <si>
    <t>40419YVKCH-9213</t>
  </si>
  <si>
    <t>40445BHQEP-2452</t>
  </si>
  <si>
    <t>40346JKFFY-2549</t>
  </si>
  <si>
    <t>40138QVMWP-7939</t>
  </si>
  <si>
    <t>40608LHCGS-3681</t>
  </si>
  <si>
    <t>40110GLTRE-7680</t>
  </si>
  <si>
    <t>40335BGGBU-7792</t>
  </si>
  <si>
    <t>40219IBTBO-3161</t>
  </si>
  <si>
    <t>40610SYPPL-9721</t>
  </si>
  <si>
    <t>40438ESPNE-9483</t>
  </si>
  <si>
    <t>40058GKXOU-1394</t>
  </si>
  <si>
    <t>40413WKUCQ-1968</t>
  </si>
  <si>
    <t>40331PORMR-3179</t>
  </si>
  <si>
    <t>39911NXKJT-7449</t>
  </si>
  <si>
    <t>40320OCJQU-6657</t>
  </si>
  <si>
    <t>40253MUEYP-8790</t>
  </si>
  <si>
    <t>40045SENEM-7611</t>
  </si>
  <si>
    <t>40031QUOXU-7153</t>
  </si>
  <si>
    <t>40199WVHJR-8260</t>
  </si>
  <si>
    <t>40028GSQQW-8856</t>
  </si>
  <si>
    <t>40582FFEQG-9274</t>
  </si>
  <si>
    <t>40401KGJFD-8923</t>
  </si>
  <si>
    <t>40370DYTXQ-5893</t>
  </si>
  <si>
    <t>39959YDNEG-4844</t>
  </si>
  <si>
    <t>39948SEKJH-1523</t>
  </si>
  <si>
    <t>39933HJUFQ-8140</t>
  </si>
  <si>
    <t>40439FUVBH-7378</t>
  </si>
  <si>
    <t>39910SGTWF-4252</t>
  </si>
  <si>
    <t>40080FDNVB-3362</t>
  </si>
  <si>
    <t>40636JRGIG-4191</t>
  </si>
  <si>
    <t>40224NBNCH-5048</t>
  </si>
  <si>
    <t>40292CJVLX-6768</t>
  </si>
  <si>
    <t>39934MHGWT-2425</t>
  </si>
  <si>
    <t>40279NKNQR-4009</t>
  </si>
  <si>
    <t>40635MOIQI-4186</t>
  </si>
  <si>
    <t>40149JPCTQ-6170</t>
  </si>
  <si>
    <t>40547YERSR-6529</t>
  </si>
  <si>
    <t>40492ULBTV-3206</t>
  </si>
  <si>
    <t>40367EXBKG-7362</t>
  </si>
  <si>
    <t>39925ETIQL-7756</t>
  </si>
  <si>
    <t>40274GSNQW-8658</t>
  </si>
  <si>
    <t>40538PEKHT-9550</t>
  </si>
  <si>
    <t>40514MERWO-6485</t>
  </si>
  <si>
    <t>39963FQOJL-2342</t>
  </si>
  <si>
    <t>40565DBFYM-1087</t>
  </si>
  <si>
    <t>40513KHMYW-2203</t>
  </si>
  <si>
    <t>40050RJJMV-4871</t>
  </si>
  <si>
    <t>40582FXJHO-5099</t>
  </si>
  <si>
    <t>40535RHGUX-9427</t>
  </si>
  <si>
    <t>40297MLYDT-2656</t>
  </si>
  <si>
    <t>40491ORTMR-4083</t>
  </si>
  <si>
    <t>40284TCXBQ-1225</t>
  </si>
  <si>
    <t>40602MGBUS-4991</t>
  </si>
  <si>
    <t>40241MJVWW-4430</t>
  </si>
  <si>
    <t>40177HLTVE-4357</t>
  </si>
  <si>
    <t>39929YOEUF-3722</t>
  </si>
  <si>
    <t>40128GFHGV-1291</t>
  </si>
  <si>
    <t>40045WMNPS-3753</t>
  </si>
  <si>
    <t>40425PRQIQ-7887</t>
  </si>
  <si>
    <t>40429RSREP-5070</t>
  </si>
  <si>
    <t>40487KUMKG-3497</t>
  </si>
  <si>
    <t>40198EDXBQ-7740</t>
  </si>
  <si>
    <t>40547KNRUV-8096</t>
  </si>
  <si>
    <t>40447YUHPE-1140</t>
  </si>
  <si>
    <t>39910SVOKG-4078</t>
  </si>
  <si>
    <t>39983VDBHK-1697</t>
  </si>
  <si>
    <t>40459JOODU-6446</t>
  </si>
  <si>
    <t>40602KDGLD-1807</t>
  </si>
  <si>
    <t>40443CLDHB-5885</t>
  </si>
  <si>
    <t>40093XPRTL-4634</t>
  </si>
  <si>
    <t>40426XXBME-8944</t>
  </si>
  <si>
    <t>40518RHLSN-9105</t>
  </si>
  <si>
    <t>40165RMCEJ-7726</t>
  </si>
  <si>
    <t>40496OBBHW-2105</t>
  </si>
  <si>
    <t>40146BHEYK-4089</t>
  </si>
  <si>
    <t>40375IYLBH-5571</t>
  </si>
  <si>
    <t>40226PEIUU-5135</t>
  </si>
  <si>
    <t>40614GOGGU-5638</t>
  </si>
  <si>
    <t>40464BLUKQ-5510</t>
  </si>
  <si>
    <t>40028CXVFH-4164</t>
  </si>
  <si>
    <t>40516LKCOF-3633</t>
  </si>
  <si>
    <t>40452YYHEQ-3600</t>
  </si>
  <si>
    <t>40158SPKVG-6187</t>
  </si>
  <si>
    <t>40172VXPIF-4524</t>
  </si>
  <si>
    <t>40100FHJYS-6937</t>
  </si>
  <si>
    <t>40445QRLWX-2730</t>
  </si>
  <si>
    <t>40407LLFIJ-4270</t>
  </si>
  <si>
    <t>40631QLNSW-5518</t>
  </si>
  <si>
    <t>40610OGMJF-9023</t>
  </si>
  <si>
    <t>40604NCLWS-7990</t>
  </si>
  <si>
    <t>40482IKCYH-3218</t>
  </si>
  <si>
    <t>40554GCGMR-5773</t>
  </si>
  <si>
    <t>40357KOIPD-4441</t>
  </si>
  <si>
    <t>40604OJPBQ-3359</t>
  </si>
  <si>
    <t>40063QNLEK-4132</t>
  </si>
  <si>
    <t>40461PYHBC-1142</t>
  </si>
  <si>
    <t>40451DEBNP-2603</t>
  </si>
  <si>
    <t>40279VLLQK-6050</t>
  </si>
  <si>
    <t>40001FMDKT-5728</t>
  </si>
  <si>
    <t>40022RFRDO-2084</t>
  </si>
  <si>
    <t>39986GTOUF-9838</t>
  </si>
  <si>
    <t>40060SYOBM-9052</t>
  </si>
  <si>
    <t>40266ROSXI-6652</t>
  </si>
  <si>
    <t>40410BOOWH-2930</t>
  </si>
  <si>
    <t>40504XPRKO-1955</t>
  </si>
  <si>
    <t>40534GPWQQ-2105</t>
  </si>
  <si>
    <t>40301LFUKS-7425</t>
  </si>
  <si>
    <t>39978GWKPC-3201</t>
  </si>
  <si>
    <t>40459EYTQE-4843</t>
  </si>
  <si>
    <t>40063XOWOI-8799</t>
  </si>
  <si>
    <t>40125UNXHS-4713</t>
  </si>
  <si>
    <t>39972JQDRE-5460</t>
  </si>
  <si>
    <t>40491BEJWC-9765</t>
  </si>
  <si>
    <t>40151CDEHP-1158</t>
  </si>
  <si>
    <t>40624TTXMV-5623</t>
  </si>
  <si>
    <t>40480DUMWS-9040</t>
  </si>
  <si>
    <t>40088NITPX-5690</t>
  </si>
  <si>
    <t>40451PGPLX-6980</t>
  </si>
  <si>
    <t>40612MBQCE-6807</t>
  </si>
  <si>
    <t>40113WCDJY-9820</t>
  </si>
  <si>
    <t>40509XQBGB-9741</t>
  </si>
  <si>
    <t>40479QIMEJ-6566</t>
  </si>
  <si>
    <t>40283HXMIK-8301</t>
  </si>
  <si>
    <t>39958PSBFI-8727</t>
  </si>
  <si>
    <t>40144LNTBL-6790</t>
  </si>
  <si>
    <t>40053XIKDK-3798</t>
  </si>
  <si>
    <t>40177KRLVO-8367</t>
  </si>
  <si>
    <t>40018VBVDG-5115</t>
  </si>
  <si>
    <t>40407KPYTT-8812</t>
  </si>
  <si>
    <t>40467VIBYK-5219</t>
  </si>
  <si>
    <t>40092UFRBE-4155</t>
  </si>
  <si>
    <t>40210JBJGO-9328</t>
  </si>
  <si>
    <t>40573JVNBS-7602</t>
  </si>
  <si>
    <t>40464RJDCN-3758</t>
  </si>
  <si>
    <t>40067JGEVK-2040</t>
  </si>
  <si>
    <t>40502JMFSK-1472</t>
  </si>
  <si>
    <t>40368BUMOK-6018</t>
  </si>
  <si>
    <t>40124SFNIS-7265</t>
  </si>
  <si>
    <t>40254HNJVJ-2029</t>
  </si>
  <si>
    <t>40534RNCCL-7843</t>
  </si>
  <si>
    <t>40222IRQVF-7478</t>
  </si>
  <si>
    <t>40536KSPSP-9767</t>
  </si>
  <si>
    <t>40003NDOGG-3908</t>
  </si>
  <si>
    <t>40320MMLMF-3068</t>
  </si>
  <si>
    <t>40229MEPSN-2445</t>
  </si>
  <si>
    <t>40388UHGVK-5944</t>
  </si>
  <si>
    <t>40184YLSIP-9428</t>
  </si>
  <si>
    <t>40132FYVKT-8234</t>
  </si>
  <si>
    <t>40326SJOCT-4531</t>
  </si>
  <si>
    <t>40503JRJEQ-4576</t>
  </si>
  <si>
    <t>39996SKEUP-3506</t>
  </si>
  <si>
    <t>40633WQNTE-1624</t>
  </si>
  <si>
    <t>40511EXMKP-8770</t>
  </si>
  <si>
    <t>40509JFLGI-9064</t>
  </si>
  <si>
    <t>39939ODGEE-1006</t>
  </si>
  <si>
    <t>40485QBLCU-5960</t>
  </si>
  <si>
    <t>40051CEOTY-9236</t>
  </si>
  <si>
    <t>40162WDVHB-7622</t>
  </si>
  <si>
    <t>40087RLOKP-5572</t>
  </si>
  <si>
    <t>40256BHUIL-6202</t>
  </si>
  <si>
    <t>39929TOOEW-3395</t>
  </si>
  <si>
    <t>40034NYKMK-3949</t>
  </si>
  <si>
    <t>40609IYOXF-8783</t>
  </si>
  <si>
    <t>40183MBRRC-4620</t>
  </si>
  <si>
    <t>40289DRFDS-8915</t>
  </si>
  <si>
    <t>40507PRVYH-6462</t>
  </si>
  <si>
    <t>40500HSWLU-2247</t>
  </si>
  <si>
    <t>40208GKPXO-6127</t>
  </si>
  <si>
    <t>39920JUXSH-8296</t>
  </si>
  <si>
    <t>40021BIUHN-4657</t>
  </si>
  <si>
    <t>40239VXFCP-1300</t>
  </si>
  <si>
    <t>39948OSLIS-5148</t>
  </si>
  <si>
    <t>39953RPOPQ-6933</t>
  </si>
  <si>
    <t>39936YUWBY-4193</t>
  </si>
  <si>
    <t>40472BFDPC-7909</t>
  </si>
  <si>
    <t>40187JVJVF-6775</t>
  </si>
  <si>
    <t>39967TUUCV-9447</t>
  </si>
  <si>
    <t>40012MEHTT-9112</t>
  </si>
  <si>
    <t>40192MWOWT-2783</t>
  </si>
  <si>
    <t>40241XRYHG-1053</t>
  </si>
  <si>
    <t>40463UTWYU-7876</t>
  </si>
  <si>
    <t>40436YNQSY-2270</t>
  </si>
  <si>
    <t>40097RSPVI-2794</t>
  </si>
  <si>
    <t>40443YCUJC-9848</t>
  </si>
  <si>
    <t>40479HCEOV-6426</t>
  </si>
  <si>
    <t>40410CYWWO-9675</t>
  </si>
  <si>
    <t>40210JXNQT-6976</t>
  </si>
  <si>
    <t>40504UVSHL-7022</t>
  </si>
  <si>
    <t>40526LFIFV-8202</t>
  </si>
  <si>
    <t>40028RLYGM-8897</t>
  </si>
  <si>
    <t>39989REROU-3971</t>
  </si>
  <si>
    <t>40587VQCUH-3379</t>
  </si>
  <si>
    <t>40506JKWJI-5460</t>
  </si>
  <si>
    <t>40414EHNDS-2616</t>
  </si>
  <si>
    <t>40444ULBMO-7914</t>
  </si>
  <si>
    <t>40096YVMQR-3186</t>
  </si>
  <si>
    <t>39910XROOY-9216</t>
  </si>
  <si>
    <t>40574CCPKJ-3922</t>
  </si>
  <si>
    <t>40163QPMQL-1411</t>
  </si>
  <si>
    <t>40461WRIJY-3309</t>
  </si>
  <si>
    <t>40448ULMEV-2840</t>
  </si>
  <si>
    <t>39935BJMNR-3921</t>
  </si>
  <si>
    <t>40183LDYUD-8079</t>
  </si>
  <si>
    <t>40277JODNR-5835</t>
  </si>
  <si>
    <t>40140GHMXG-6706</t>
  </si>
  <si>
    <t>40548JCUCI-6191</t>
  </si>
  <si>
    <t>40599DLIEB-5921</t>
  </si>
  <si>
    <t>40606OTCVB-8228</t>
  </si>
  <si>
    <t>40571VJTKW-2913</t>
  </si>
  <si>
    <t>40555UIWQV-1351</t>
  </si>
  <si>
    <t>40284MGQEH-8170</t>
  </si>
  <si>
    <t>40212JHTHE-8972</t>
  </si>
  <si>
    <t>40249HVJKE-6499</t>
  </si>
  <si>
    <t>39970IOJUT-4332</t>
  </si>
  <si>
    <t>40638TBLIL-1722</t>
  </si>
  <si>
    <t>40183SFMWD-5317</t>
  </si>
  <si>
    <t>40201KOEUB-8306</t>
  </si>
  <si>
    <t>39966GLMVW-8538</t>
  </si>
  <si>
    <t>40105GHREY-2113</t>
  </si>
  <si>
    <t>39977YGPUE-8258</t>
  </si>
  <si>
    <t>40437OVYNT-7350</t>
  </si>
  <si>
    <t>40031IUOSG-7426</t>
  </si>
  <si>
    <t>40436EYSOU-3985</t>
  </si>
  <si>
    <t>40587YPKSQ-3025</t>
  </si>
  <si>
    <t>40488YTSIG-1801</t>
  </si>
  <si>
    <t>40160JYDKK-5733</t>
  </si>
  <si>
    <t>39950QOOQW-2969</t>
  </si>
  <si>
    <t>40136SHCBR-3171</t>
  </si>
  <si>
    <t>40508QCLOY-5987</t>
  </si>
  <si>
    <t>39942TNFES-4453</t>
  </si>
  <si>
    <t>40030QSJJJ-4696</t>
  </si>
  <si>
    <t>40629YORMD-5704</t>
  </si>
  <si>
    <t>39983NPWCT-6554</t>
  </si>
  <si>
    <t>40549HTFKF-5248</t>
  </si>
  <si>
    <t>40535EDVYQ-6523</t>
  </si>
  <si>
    <t>40389UYTHH-1736</t>
  </si>
  <si>
    <t>40300MMSIL-5285</t>
  </si>
  <si>
    <t>40445PUEVX-7803</t>
  </si>
  <si>
    <t>40139MLNKG-1263</t>
  </si>
  <si>
    <t>39916SKHWV-3807</t>
  </si>
  <si>
    <t>40608OYUKY-8412</t>
  </si>
  <si>
    <t>40073JFBXI-2081</t>
  </si>
  <si>
    <t>40619TWWQL-6186</t>
  </si>
  <si>
    <t>40047WUDHL-2107</t>
  </si>
  <si>
    <t>40366NCPEQ-5829</t>
  </si>
  <si>
    <t>39916UMSLX-8297</t>
  </si>
  <si>
    <t>40265QYYLG-9363</t>
  </si>
  <si>
    <t>40165BPMCC-4067</t>
  </si>
  <si>
    <t>40389OTSNN-5551</t>
  </si>
  <si>
    <t>40555LHUGQ-4165</t>
  </si>
  <si>
    <t>40572OTCEM-4657</t>
  </si>
  <si>
    <t>40124CCMEC-7399</t>
  </si>
  <si>
    <t>39961LGRJI-3525</t>
  </si>
  <si>
    <t>39975DRWTY-3696</t>
  </si>
  <si>
    <t>40545EQVQE-1954</t>
  </si>
  <si>
    <t>40571TUEBI-3327</t>
  </si>
  <si>
    <t>40067CXEBT-7049</t>
  </si>
  <si>
    <t>40556VUPIH-5463</t>
  </si>
  <si>
    <t>40610VGPHY-2876</t>
  </si>
  <si>
    <t>40041BBKOE-9654</t>
  </si>
  <si>
    <t>40015FOWQC-1100</t>
  </si>
  <si>
    <t>40462CEQOJ-9353</t>
  </si>
  <si>
    <t>40226FQOWB-9179</t>
  </si>
  <si>
    <t>40177MBPMV-4484</t>
  </si>
  <si>
    <t>40565TSUWV-9009</t>
  </si>
  <si>
    <t>40637CBGRE-3413</t>
  </si>
  <si>
    <t>40630YFCGR-3722</t>
  </si>
  <si>
    <t>40361DKGBR-5616</t>
  </si>
  <si>
    <t>40347QRISV-6746</t>
  </si>
  <si>
    <t>39938MMDDM-6413</t>
  </si>
  <si>
    <t>40144TQQKF-8489</t>
  </si>
  <si>
    <t>40620WBMPX-3400</t>
  </si>
  <si>
    <t>40338VFYPM-3300</t>
  </si>
  <si>
    <t>40411HINWT-8855</t>
  </si>
  <si>
    <t>39933QDWTH-7305</t>
  </si>
  <si>
    <t>40392CIJRY-5142</t>
  </si>
  <si>
    <t>40224QGKPK-4907</t>
  </si>
  <si>
    <t>40196LPIGM-4008</t>
  </si>
  <si>
    <t>40569PQGXO-5051</t>
  </si>
  <si>
    <t>40090RDYHI-7632</t>
  </si>
  <si>
    <t>40289TFIMJ-6455</t>
  </si>
  <si>
    <t>40452UONUU-7478</t>
  </si>
  <si>
    <t>40394LDQQI-2077</t>
  </si>
  <si>
    <t>40031YLSHD-5324</t>
  </si>
  <si>
    <t>40333KEXPX-2776</t>
  </si>
  <si>
    <t>40158PKXKM-6257</t>
  </si>
  <si>
    <t>40406QUWML-8562</t>
  </si>
  <si>
    <t>39946TCINL-5353</t>
  </si>
  <si>
    <t>40145JGWFF-4734</t>
  </si>
  <si>
    <t>Create A PivotTable that sums sales for each Sales Rep by month and then make a column chart that shows the cross tabulated table in visual form. Create the PivotTable and Chart on this sheet. In this problem, you are trying to visually show the answer to the question "Which month did each SalesRep sell the most?"</t>
  </si>
  <si>
    <t>Label:</t>
  </si>
  <si>
    <t>Which Month Did Each SalesRep Sell The Most?</t>
  </si>
  <si>
    <t>Times For Manufacturing</t>
  </si>
  <si>
    <t>Times For Manufacturing (minutes are not entered as Time Serial Numbers).</t>
  </si>
  <si>
    <t>Using a PivotTable count the number of times that occur in the categories "10 &lt;= Times &lt; 15", "15 &lt;= Times &lt; 20", etc. up to the last category "45 &lt;= Times &lt;50". Then create a Histogram showing the pattern of the data.</t>
  </si>
  <si>
    <t>In cell B4 create a formula that calculates the average for the scores in column A that will not include the zeros in the calculation (you must leave the zero values in column A.
In cell E4 use the AVERAGE function to calculate the average - but before you do this remove all the zero values from column D so that they are not included in the calculation.</t>
  </si>
  <si>
    <t>Scores</t>
  </si>
  <si>
    <t>Sum of Sales</t>
  </si>
  <si>
    <t>Row Labels</t>
  </si>
  <si>
    <t>(Beginning Inventory+Purchase)-Ending Inventory=COGS</t>
  </si>
  <si>
    <t>in Time</t>
  </si>
  <si>
    <t>out Time</t>
  </si>
  <si>
    <t>COGS Formula</t>
  </si>
  <si>
    <t>Formula</t>
  </si>
  <si>
    <t>Sales Amount*Commission</t>
  </si>
  <si>
    <t>Sum of COGS</t>
  </si>
  <si>
    <t>SalesRep Count</t>
  </si>
  <si>
    <t>SalesRep Sum</t>
  </si>
  <si>
    <t xml:space="preserve"> </t>
  </si>
  <si>
    <t>Ad.Expense</t>
  </si>
  <si>
    <t>Op. Expense</t>
  </si>
  <si>
    <t>Oth. Expense</t>
  </si>
  <si>
    <t>jan</t>
  </si>
  <si>
    <t>Rent 25%</t>
  </si>
  <si>
    <t>Operating Expensee = 35%</t>
  </si>
  <si>
    <t>Administrative Expences = 10%</t>
  </si>
  <si>
    <t>Miscellaneous Expences = 8.5%</t>
  </si>
  <si>
    <t>Total Revenue</t>
  </si>
  <si>
    <t>Net Sales</t>
  </si>
  <si>
    <t>March</t>
  </si>
  <si>
    <t>April</t>
  </si>
  <si>
    <t>June</t>
  </si>
  <si>
    <t>July</t>
  </si>
  <si>
    <t>August</t>
  </si>
  <si>
    <t>September</t>
  </si>
  <si>
    <t>October</t>
  </si>
  <si>
    <t>Running Sales</t>
  </si>
  <si>
    <t>Average of Sales</t>
  </si>
  <si>
    <t>Max of Sales</t>
  </si>
  <si>
    <t>Interval</t>
  </si>
  <si>
    <t>Count of Sales</t>
  </si>
  <si>
    <t>Brittanie</t>
  </si>
  <si>
    <t>Woeste</t>
  </si>
  <si>
    <t>Lorette</t>
  </si>
  <si>
    <t>Degrave</t>
  </si>
  <si>
    <t>Fidel</t>
  </si>
  <si>
    <t>Kegg</t>
  </si>
  <si>
    <t>Merrilee</t>
  </si>
  <si>
    <t>Schallhorn</t>
  </si>
  <si>
    <t>Marlin</t>
  </si>
  <si>
    <t>Karstetter</t>
  </si>
  <si>
    <t>Pura</t>
  </si>
  <si>
    <t>Top</t>
  </si>
  <si>
    <t>Ali</t>
  </si>
  <si>
    <t>Glenna</t>
  </si>
  <si>
    <t>Quinton</t>
  </si>
  <si>
    <t>Onks</t>
  </si>
  <si>
    <t>Bryon</t>
  </si>
  <si>
    <t>Lukaszewski</t>
  </si>
  <si>
    <t>Lashon</t>
  </si>
  <si>
    <t>Crumedy</t>
  </si>
  <si>
    <t>Toi</t>
  </si>
  <si>
    <t>Sammarco</t>
  </si>
  <si>
    <t>Millonzi</t>
  </si>
  <si>
    <t>Frein</t>
  </si>
  <si>
    <t>Carey</t>
  </si>
  <si>
    <t>Burkert</t>
  </si>
  <si>
    <t>Darius</t>
  </si>
  <si>
    <t>Stampe</t>
  </si>
  <si>
    <t>Ruthanne</t>
  </si>
  <si>
    <t>Hosse</t>
  </si>
  <si>
    <t>Ventris</t>
  </si>
  <si>
    <t>Voran</t>
  </si>
  <si>
    <t>Deonna</t>
  </si>
  <si>
    <t>Gradwell</t>
  </si>
  <si>
    <t>Thaddeus</t>
  </si>
  <si>
    <t>Uyematsu</t>
  </si>
  <si>
    <t>Rob</t>
  </si>
  <si>
    <t>Ostergren</t>
  </si>
  <si>
    <t>Loralee</t>
  </si>
  <si>
    <t>Mennig</t>
  </si>
  <si>
    <t>Cliff</t>
  </si>
  <si>
    <t>Gadsby</t>
  </si>
  <si>
    <t>Asen</t>
  </si>
  <si>
    <t>Emely</t>
  </si>
  <si>
    <t>Gverrero</t>
  </si>
  <si>
    <t>Sotomayer</t>
  </si>
  <si>
    <t>Vernaglia</t>
  </si>
  <si>
    <t>Rivka</t>
  </si>
  <si>
    <t>Badanguio</t>
  </si>
  <si>
    <t>Nolan</t>
  </si>
  <si>
    <t>Mcdavitt</t>
  </si>
  <si>
    <t>Hargus</t>
  </si>
  <si>
    <t>313 173rd Blvd</t>
  </si>
  <si>
    <t xml:space="preserve"> Kent</t>
  </si>
  <si>
    <t>316 66th Blvd</t>
  </si>
  <si>
    <t>4358 23rd St</t>
  </si>
  <si>
    <t>965 151st St</t>
  </si>
  <si>
    <t>7900 173rd Lane</t>
  </si>
  <si>
    <t>4047 15th Ave</t>
  </si>
  <si>
    <t>4907 13th Ave</t>
  </si>
  <si>
    <t>3789 4th Blvd</t>
  </si>
  <si>
    <t xml:space="preserve"> Seattle</t>
  </si>
  <si>
    <t>2977 66th Lane</t>
  </si>
  <si>
    <t>3392 23rd St</t>
  </si>
  <si>
    <t>WA</t>
  </si>
  <si>
    <t>Address</t>
  </si>
  <si>
    <t>State</t>
  </si>
  <si>
    <t>Zip Code</t>
  </si>
  <si>
    <t>Column Labels</t>
  </si>
  <si>
    <t>Sum of Units Sold</t>
  </si>
  <si>
    <t>Year</t>
  </si>
  <si>
    <t>January</t>
  </si>
  <si>
    <t>February</t>
  </si>
  <si>
    <t>November</t>
  </si>
  <si>
    <t>December</t>
  </si>
  <si>
    <t>2010</t>
  </si>
  <si>
    <t>2011</t>
  </si>
  <si>
    <t>2009</t>
  </si>
  <si>
    <t>Count of Times For Manufacturing (minutes are not entered as Time Serial Numbers).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</si>
</sst>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6" formatCode="&quot;$&quot;#,##0_);[Red]\(&quot;$&quot;#,##0\)"/>
    <numFmt numFmtId="8" formatCode="&quot;$&quot;#,##0.00_);[Red]\(&quot;$&quot;#,##0.00\)"/>
    <numFmt numFmtId="44" formatCode="_(&quot;$&quot;* #,##0.00_);_(&quot;$&quot;* \(#,##0.00\);_(&quot;$&quot;* &quot;-&quot;??_);_(@_)"/>
    <numFmt numFmtId="43" formatCode="_(* #,##0.00_);_(* \(#,##0.00\);_(* &quot;-&quot;??_);_(@_)"/>
    <numFmt numFmtId="164" formatCode="_ * #,##0.00_ ;_ * \-#,##0.00_ ;_ * &quot;-&quot;??_ ;_ @_ "/>
    <numFmt numFmtId="165" formatCode="[$-409]h:mm\ AM/PM;@"/>
    <numFmt numFmtId="166" formatCode="#,##0.00;\-#,##0.00;"/>
    <numFmt numFmtId="167" formatCode="&quot;$&quot;#,##0.00"/>
    <numFmt numFmtId="168" formatCode="0.0%"/>
    <numFmt numFmtId="169" formatCode="m/d/yy"/>
    <numFmt numFmtId="170" formatCode="mmmm\,\ yyyy"/>
    <numFmt numFmtId="171" formatCode="mm/dd/yy;@"/>
    <numFmt numFmtId="172" formatCode="[$$-409]#,##0.00"/>
    <numFmt numFmtId="173" formatCode="0.0"/>
    <numFmt numFmtId="174" formatCode="h:mm;@"/>
    <numFmt numFmtId="175" formatCode="#,##0.00;[Red]#,##0.00"/>
  </numFmts>
  <fonts count="1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name val="Arial"/>
      <family val="2"/>
    </font>
    <font>
      <sz val="10"/>
      <color theme="0"/>
      <name val="Arial"/>
      <family val="2"/>
    </font>
    <font>
      <b/>
      <sz val="11"/>
      <color rgb="FFFFFFFF"/>
      <name val="Calibri"/>
      <family val="2"/>
    </font>
    <font>
      <i/>
      <sz val="11"/>
      <color theme="1"/>
      <name val="Calibri"/>
      <family val="2"/>
      <scheme val="minor"/>
    </font>
    <font>
      <sz val="9"/>
      <color rgb="FF333333"/>
      <name val="Verdana"/>
      <family val="2"/>
    </font>
    <font>
      <sz val="10"/>
      <name val="Wingdings"/>
      <charset val="2"/>
    </font>
    <font>
      <b/>
      <sz val="10"/>
      <name val="Arial"/>
      <family val="2"/>
    </font>
    <font>
      <b/>
      <sz val="10"/>
      <color theme="0"/>
      <name val="Arial"/>
      <family val="2"/>
    </font>
  </fonts>
  <fills count="19">
    <fill>
      <patternFill patternType="none"/>
    </fill>
    <fill>
      <patternFill patternType="gray125"/>
    </fill>
    <fill>
      <patternFill patternType="solid">
        <fgColor rgb="FFFFFF99"/>
        <bgColor indexed="64"/>
      </patternFill>
    </fill>
    <fill>
      <patternFill patternType="solid">
        <fgColor rgb="FF002060"/>
        <bgColor indexed="64"/>
      </patternFill>
    </fill>
    <fill>
      <patternFill patternType="solid">
        <fgColor rgb="FF0070C0"/>
        <bgColor indexed="64"/>
      </patternFill>
    </fill>
    <fill>
      <patternFill patternType="solid">
        <fgColor rgb="FFCCFFCC"/>
        <bgColor indexed="64"/>
      </patternFill>
    </fill>
    <fill>
      <patternFill patternType="solid">
        <fgColor rgb="FFFFFF00"/>
        <bgColor indexed="64"/>
      </patternFill>
    </fill>
    <fill>
      <patternFill patternType="solid">
        <fgColor theme="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6" tint="-0.499984740745262"/>
        <bgColor indexed="64"/>
      </patternFill>
    </fill>
    <fill>
      <patternFill patternType="solid">
        <fgColor rgb="FF002060"/>
        <bgColor rgb="FF000000"/>
      </patternFill>
    </fill>
    <fill>
      <patternFill patternType="solid">
        <fgColor theme="4" tint="0.79998168889431442"/>
        <bgColor indexed="64"/>
      </patternFill>
    </fill>
    <fill>
      <patternFill patternType="solid">
        <fgColor indexed="13"/>
        <bgColor indexed="64"/>
      </patternFill>
    </fill>
    <fill>
      <patternFill patternType="solid">
        <fgColor rgb="FF006600"/>
        <bgColor indexed="64"/>
      </patternFill>
    </fill>
    <fill>
      <patternFill patternType="solid">
        <fgColor rgb="FFFFC000"/>
        <bgColor indexed="64"/>
      </patternFill>
    </fill>
    <fill>
      <patternFill patternType="solid">
        <fgColor theme="0"/>
        <bgColor indexed="64"/>
      </patternFill>
    </fill>
    <fill>
      <patternFill patternType="solid">
        <fgColor theme="1" tint="0.34998626667073579"/>
        <bgColor indexed="64"/>
      </patternFill>
    </fill>
  </fills>
  <borders count="1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double">
        <color indexed="64"/>
      </bottom>
      <diagonal/>
    </border>
    <border>
      <left/>
      <right/>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153">
    <xf numFmtId="0" fontId="0" fillId="0" borderId="0" xfId="0"/>
    <xf numFmtId="0" fontId="0" fillId="2" borderId="1" xfId="0" applyFill="1" applyBorder="1" applyAlignment="1">
      <alignment horizontal="centerContinuous" wrapText="1"/>
    </xf>
    <xf numFmtId="0" fontId="0" fillId="2" borderId="2" xfId="0" applyFill="1" applyBorder="1" applyAlignment="1">
      <alignment horizontal="centerContinuous" wrapText="1"/>
    </xf>
    <xf numFmtId="0" fontId="0" fillId="2" borderId="3" xfId="0" applyFill="1" applyBorder="1" applyAlignment="1">
      <alignment horizontal="centerContinuous" wrapText="1"/>
    </xf>
    <xf numFmtId="0" fontId="0" fillId="0" borderId="4" xfId="0" applyBorder="1"/>
    <xf numFmtId="0" fontId="2" fillId="3" borderId="4" xfId="0" applyFont="1" applyFill="1" applyBorder="1"/>
    <xf numFmtId="0" fontId="2" fillId="4" borderId="4" xfId="0" applyFont="1" applyFill="1" applyBorder="1"/>
    <xf numFmtId="8" fontId="0" fillId="0" borderId="4" xfId="0" applyNumberFormat="1" applyBorder="1"/>
    <xf numFmtId="0" fontId="4" fillId="3" borderId="4" xfId="0" applyFont="1" applyFill="1" applyBorder="1"/>
    <xf numFmtId="8" fontId="0" fillId="0" borderId="0" xfId="0" applyNumberFormat="1"/>
    <xf numFmtId="8" fontId="0" fillId="5" borderId="4" xfId="0" applyNumberFormat="1" applyFill="1" applyBorder="1"/>
    <xf numFmtId="0" fontId="3" fillId="0" borderId="4" xfId="0" applyFont="1" applyBorder="1"/>
    <xf numFmtId="164" fontId="0" fillId="0" borderId="4" xfId="1" applyFont="1" applyBorder="1"/>
    <xf numFmtId="0" fontId="3" fillId="0" borderId="4" xfId="0" applyFont="1" applyBorder="1" applyAlignment="1">
      <alignment horizontal="left" indent="1"/>
    </xf>
    <xf numFmtId="164" fontId="0" fillId="5" borderId="4" xfId="1" applyFont="1" applyFill="1" applyBorder="1"/>
    <xf numFmtId="0" fontId="4" fillId="3" borderId="0" xfId="0" applyFont="1" applyFill="1"/>
    <xf numFmtId="0" fontId="0" fillId="5" borderId="4" xfId="0" applyFill="1" applyBorder="1"/>
    <xf numFmtId="14" fontId="0" fillId="0" borderId="4" xfId="0" applyNumberFormat="1" applyBorder="1"/>
    <xf numFmtId="14" fontId="0" fillId="6" borderId="4" xfId="0" applyNumberFormat="1" applyFill="1" applyBorder="1"/>
    <xf numFmtId="0" fontId="0" fillId="6" borderId="4" xfId="0" applyFill="1" applyBorder="1"/>
    <xf numFmtId="8" fontId="0" fillId="6" borderId="4" xfId="0" applyNumberFormat="1" applyFill="1" applyBorder="1"/>
    <xf numFmtId="0" fontId="4" fillId="3" borderId="4" xfId="0" applyFont="1" applyFill="1" applyBorder="1" applyAlignment="1">
      <alignment wrapText="1"/>
    </xf>
    <xf numFmtId="165" fontId="0" fillId="0" borderId="4" xfId="0" applyNumberFormat="1" applyBorder="1"/>
    <xf numFmtId="9" fontId="0" fillId="0" borderId="4" xfId="0" applyNumberFormat="1" applyBorder="1"/>
    <xf numFmtId="0" fontId="5" fillId="2" borderId="4" xfId="0" applyFont="1" applyFill="1" applyBorder="1"/>
    <xf numFmtId="0" fontId="0" fillId="2" borderId="4" xfId="0" applyFill="1" applyBorder="1" applyAlignment="1">
      <alignment horizontal="centerContinuous" wrapText="1"/>
    </xf>
    <xf numFmtId="0" fontId="0" fillId="0" borderId="4" xfId="0" quotePrefix="1" applyBorder="1"/>
    <xf numFmtId="0" fontId="3" fillId="0" borderId="0" xfId="0" applyFont="1"/>
    <xf numFmtId="166" fontId="0" fillId="0" borderId="4" xfId="0" applyNumberFormat="1" applyBorder="1"/>
    <xf numFmtId="166" fontId="0" fillId="5" borderId="4" xfId="0" applyNumberFormat="1" applyFill="1" applyBorder="1"/>
    <xf numFmtId="8" fontId="0" fillId="5" borderId="4" xfId="0" quotePrefix="1" applyNumberFormat="1" applyFill="1" applyBorder="1"/>
    <xf numFmtId="0" fontId="3" fillId="0" borderId="4" xfId="0" applyFont="1" applyBorder="1" applyAlignment="1">
      <alignment wrapText="1"/>
    </xf>
    <xf numFmtId="0" fontId="0" fillId="0" borderId="3" xfId="0" applyBorder="1"/>
    <xf numFmtId="8" fontId="0" fillId="0" borderId="3" xfId="0" applyNumberFormat="1" applyBorder="1"/>
    <xf numFmtId="8" fontId="0" fillId="5" borderId="3" xfId="0" applyNumberFormat="1" applyFill="1" applyBorder="1"/>
    <xf numFmtId="2" fontId="0" fillId="0" borderId="4" xfId="0" applyNumberFormat="1" applyBorder="1"/>
    <xf numFmtId="2" fontId="0" fillId="0" borderId="4" xfId="0" applyNumberFormat="1" applyBorder="1" applyAlignment="1">
      <alignment wrapText="1"/>
    </xf>
    <xf numFmtId="2" fontId="0" fillId="5" borderId="4" xfId="0" applyNumberFormat="1" applyFill="1" applyBorder="1" applyAlignment="1">
      <alignment wrapText="1"/>
    </xf>
    <xf numFmtId="0" fontId="2" fillId="3" borderId="4" xfId="0" applyFont="1" applyFill="1" applyBorder="1" applyAlignment="1">
      <alignment wrapText="1"/>
    </xf>
    <xf numFmtId="18" fontId="0" fillId="0" borderId="4" xfId="0" applyNumberFormat="1" applyBorder="1"/>
    <xf numFmtId="6" fontId="0" fillId="0" borderId="4" xfId="0" applyNumberFormat="1" applyBorder="1"/>
    <xf numFmtId="0" fontId="6" fillId="0" borderId="0" xfId="0" applyFont="1"/>
    <xf numFmtId="0" fontId="7" fillId="7" borderId="0" xfId="0" applyFont="1" applyFill="1" applyAlignment="1">
      <alignment horizontal="centerContinuous" wrapText="1"/>
    </xf>
    <xf numFmtId="0" fontId="7" fillId="3" borderId="4" xfId="0" applyFont="1" applyFill="1" applyBorder="1"/>
    <xf numFmtId="9" fontId="7" fillId="3" borderId="4" xfId="0" applyNumberFormat="1" applyFont="1" applyFill="1" applyBorder="1"/>
    <xf numFmtId="0" fontId="6" fillId="0" borderId="4" xfId="0" applyFont="1" applyBorder="1" applyAlignment="1">
      <alignment horizontal="left"/>
    </xf>
    <xf numFmtId="167" fontId="6" fillId="9" borderId="4" xfId="0" applyNumberFormat="1" applyFont="1" applyFill="1" applyBorder="1"/>
    <xf numFmtId="0" fontId="4" fillId="10" borderId="0" xfId="0" applyFont="1" applyFill="1" applyAlignment="1">
      <alignment horizontal="centerContinuous" wrapText="1"/>
    </xf>
    <xf numFmtId="0" fontId="6" fillId="0" borderId="4" xfId="0" applyFont="1" applyBorder="1" applyAlignment="1">
      <alignment wrapText="1"/>
    </xf>
    <xf numFmtId="9" fontId="6" fillId="0" borderId="4" xfId="0" applyNumberFormat="1" applyFont="1" applyBorder="1"/>
    <xf numFmtId="168" fontId="6" fillId="0" borderId="4" xfId="0" applyNumberFormat="1" applyFont="1" applyBorder="1"/>
    <xf numFmtId="0" fontId="4" fillId="10" borderId="4" xfId="0" applyFont="1" applyFill="1" applyBorder="1" applyAlignment="1">
      <alignment horizontal="centerContinuous" wrapText="1"/>
    </xf>
    <xf numFmtId="169" fontId="0" fillId="0" borderId="4" xfId="0" applyNumberFormat="1" applyBorder="1"/>
    <xf numFmtId="0" fontId="4" fillId="4" borderId="4" xfId="0" applyFont="1" applyFill="1" applyBorder="1"/>
    <xf numFmtId="0" fontId="4" fillId="4" borderId="4" xfId="0" applyFont="1" applyFill="1" applyBorder="1" applyAlignment="1">
      <alignment horizontal="left"/>
    </xf>
    <xf numFmtId="0" fontId="4" fillId="11" borderId="4" xfId="0" applyFont="1" applyFill="1" applyBorder="1"/>
    <xf numFmtId="9" fontId="0" fillId="0" borderId="4" xfId="2" applyFont="1" applyBorder="1"/>
    <xf numFmtId="0" fontId="0" fillId="2" borderId="4" xfId="0" applyFill="1" applyBorder="1" applyAlignment="1">
      <alignment horizontal="centerContinuous"/>
    </xf>
    <xf numFmtId="14" fontId="0" fillId="0" borderId="0" xfId="0" applyNumberFormat="1"/>
    <xf numFmtId="14" fontId="4" fillId="4" borderId="4" xfId="0" applyNumberFormat="1" applyFont="1" applyFill="1" applyBorder="1"/>
    <xf numFmtId="0" fontId="2" fillId="3" borderId="5" xfId="0" applyFont="1" applyFill="1" applyBorder="1"/>
    <xf numFmtId="0" fontId="4" fillId="4" borderId="6" xfId="0" applyFont="1" applyFill="1" applyBorder="1"/>
    <xf numFmtId="0" fontId="0" fillId="5" borderId="6" xfId="0" applyFill="1" applyBorder="1"/>
    <xf numFmtId="0" fontId="4" fillId="4" borderId="7" xfId="0" applyFont="1" applyFill="1" applyBorder="1"/>
    <xf numFmtId="0" fontId="0" fillId="5" borderId="7" xfId="0" applyFill="1" applyBorder="1"/>
    <xf numFmtId="0" fontId="4" fillId="10" borderId="4" xfId="0" applyFont="1" applyFill="1" applyBorder="1"/>
    <xf numFmtId="10" fontId="0" fillId="0" borderId="4" xfId="0" applyNumberFormat="1" applyBorder="1"/>
    <xf numFmtId="0" fontId="0" fillId="0" borderId="4" xfId="0" applyBorder="1" applyAlignment="1">
      <alignment wrapText="1"/>
    </xf>
    <xf numFmtId="0" fontId="8" fillId="12" borderId="4" xfId="0" applyFont="1" applyFill="1" applyBorder="1"/>
    <xf numFmtId="0" fontId="4" fillId="3" borderId="0" xfId="0" applyFont="1" applyFill="1" applyAlignment="1">
      <alignment wrapText="1"/>
    </xf>
    <xf numFmtId="0" fontId="4" fillId="4" borderId="6" xfId="0" applyFont="1" applyFill="1" applyBorder="1" applyAlignment="1">
      <alignment wrapText="1"/>
    </xf>
    <xf numFmtId="0" fontId="0" fillId="2" borderId="4" xfId="0" applyFill="1" applyBorder="1"/>
    <xf numFmtId="14" fontId="0" fillId="5" borderId="4" xfId="0" applyNumberFormat="1" applyFill="1" applyBorder="1"/>
    <xf numFmtId="14" fontId="4" fillId="10" borderId="4" xfId="0" applyNumberFormat="1" applyFont="1" applyFill="1" applyBorder="1"/>
    <xf numFmtId="0" fontId="4" fillId="10" borderId="0" xfId="0" applyFont="1" applyFill="1"/>
    <xf numFmtId="170" fontId="0" fillId="5" borderId="4" xfId="0" applyNumberFormat="1" applyFill="1" applyBorder="1"/>
    <xf numFmtId="0" fontId="9" fillId="6" borderId="0" xfId="0" applyFont="1" applyFill="1"/>
    <xf numFmtId="0" fontId="0" fillId="6" borderId="0" xfId="0" applyFill="1"/>
    <xf numFmtId="0" fontId="4" fillId="10" borderId="1" xfId="0" applyFont="1" applyFill="1" applyBorder="1"/>
    <xf numFmtId="0" fontId="4" fillId="10" borderId="2" xfId="0" applyFont="1" applyFill="1" applyBorder="1"/>
    <xf numFmtId="0" fontId="4" fillId="10" borderId="3" xfId="0" applyFont="1" applyFill="1" applyBorder="1"/>
    <xf numFmtId="0" fontId="0" fillId="5" borderId="4" xfId="0" applyFill="1" applyBorder="1" applyAlignment="1">
      <alignment horizontal="left" indent="2"/>
    </xf>
    <xf numFmtId="0" fontId="0" fillId="13" borderId="4" xfId="0" applyFill="1" applyBorder="1"/>
    <xf numFmtId="2" fontId="0" fillId="5" borderId="4" xfId="0" applyNumberFormat="1" applyFill="1" applyBorder="1"/>
    <xf numFmtId="0" fontId="4" fillId="10" borderId="1" xfId="0" applyFont="1" applyFill="1" applyBorder="1" applyAlignment="1">
      <alignment horizontal="centerContinuous" wrapText="1"/>
    </xf>
    <xf numFmtId="0" fontId="4" fillId="10" borderId="2" xfId="0" applyFont="1" applyFill="1" applyBorder="1" applyAlignment="1">
      <alignment horizontal="centerContinuous" wrapText="1"/>
    </xf>
    <xf numFmtId="0" fontId="10" fillId="0" borderId="4" xfId="0" applyFont="1" applyBorder="1" applyAlignment="1">
      <alignment horizontal="left" vertical="center"/>
    </xf>
    <xf numFmtId="0" fontId="10" fillId="0" borderId="0" xfId="0" applyFont="1"/>
    <xf numFmtId="0" fontId="0" fillId="14" borderId="9" xfId="0" applyFill="1" applyBorder="1" applyAlignment="1">
      <alignment wrapText="1"/>
    </xf>
    <xf numFmtId="0" fontId="0" fillId="14" borderId="10" xfId="0" applyFill="1" applyBorder="1" applyAlignment="1">
      <alignment wrapText="1"/>
    </xf>
    <xf numFmtId="0" fontId="11" fillId="14" borderId="10" xfId="0" applyFont="1" applyFill="1" applyBorder="1" applyAlignment="1">
      <alignment wrapText="1"/>
    </xf>
    <xf numFmtId="0" fontId="0" fillId="14" borderId="11" xfId="0" applyFill="1" applyBorder="1" applyAlignment="1">
      <alignment wrapText="1"/>
    </xf>
    <xf numFmtId="0" fontId="0" fillId="0" borderId="1" xfId="0" applyBorder="1"/>
    <xf numFmtId="0" fontId="0" fillId="0" borderId="2" xfId="0" applyBorder="1"/>
    <xf numFmtId="0" fontId="0" fillId="0" borderId="12" xfId="0" applyBorder="1" applyAlignment="1">
      <alignment horizontal="right"/>
    </xf>
    <xf numFmtId="0" fontId="0" fillId="0" borderId="11" xfId="0" applyBorder="1"/>
    <xf numFmtId="0" fontId="0" fillId="0" borderId="9" xfId="0" applyBorder="1"/>
    <xf numFmtId="171" fontId="0" fillId="0" borderId="10" xfId="0" applyNumberFormat="1" applyBorder="1"/>
    <xf numFmtId="0" fontId="0" fillId="0" borderId="10" xfId="0" applyBorder="1"/>
    <xf numFmtId="43" fontId="4" fillId="10" borderId="10" xfId="0" applyNumberFormat="1" applyFont="1" applyFill="1" applyBorder="1"/>
    <xf numFmtId="43" fontId="4" fillId="15" borderId="10" xfId="0" applyNumberFormat="1" applyFont="1" applyFill="1" applyBorder="1"/>
    <xf numFmtId="43" fontId="0" fillId="5" borderId="11" xfId="0" applyNumberFormat="1" applyFill="1" applyBorder="1"/>
    <xf numFmtId="0" fontId="12" fillId="0" borderId="9" xfId="0" applyFont="1" applyBorder="1"/>
    <xf numFmtId="171" fontId="12" fillId="0" borderId="10" xfId="0" applyNumberFormat="1" applyFont="1" applyBorder="1"/>
    <xf numFmtId="0" fontId="12" fillId="0" borderId="10" xfId="0" applyFont="1" applyBorder="1"/>
    <xf numFmtId="43" fontId="13" fillId="15" borderId="10" xfId="0" applyNumberFormat="1" applyFont="1" applyFill="1" applyBorder="1"/>
    <xf numFmtId="10" fontId="0" fillId="0" borderId="4" xfId="2" applyNumberFormat="1" applyFont="1" applyBorder="1"/>
    <xf numFmtId="168" fontId="0" fillId="0" borderId="4" xfId="2" applyNumberFormat="1" applyFont="1" applyBorder="1"/>
    <xf numFmtId="0" fontId="3" fillId="16" borderId="4" xfId="0" applyFont="1" applyFill="1" applyBorder="1"/>
    <xf numFmtId="172"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4" xfId="0" applyNumberFormat="1" applyBorder="1"/>
    <xf numFmtId="165" fontId="0" fillId="5" borderId="4" xfId="0" applyNumberFormat="1" applyFill="1" applyBorder="1"/>
    <xf numFmtId="49" fontId="0" fillId="0" borderId="0" xfId="0" applyNumberFormat="1"/>
    <xf numFmtId="2" fontId="0" fillId="0" borderId="4" xfId="0" quotePrefix="1" applyNumberFormat="1" applyBorder="1"/>
    <xf numFmtId="0" fontId="3" fillId="6" borderId="0" xfId="0" applyFont="1" applyFill="1"/>
    <xf numFmtId="173" fontId="0" fillId="5" borderId="4" xfId="0" applyNumberFormat="1" applyFill="1" applyBorder="1"/>
    <xf numFmtId="6" fontId="0" fillId="5" borderId="4" xfId="0" applyNumberFormat="1" applyFill="1" applyBorder="1"/>
    <xf numFmtId="0" fontId="3" fillId="16" borderId="0" xfId="0" applyFont="1" applyFill="1"/>
    <xf numFmtId="172" fontId="0" fillId="5" borderId="4" xfId="0" applyNumberFormat="1" applyFill="1" applyBorder="1"/>
    <xf numFmtId="174" fontId="0" fillId="0" borderId="4" xfId="0" applyNumberFormat="1" applyBorder="1"/>
    <xf numFmtId="172" fontId="0" fillId="0" borderId="4" xfId="0" applyNumberFormat="1" applyBorder="1"/>
    <xf numFmtId="0" fontId="0" fillId="0" borderId="4" xfId="0" applyBorder="1" applyAlignment="1">
      <alignment horizontal="left"/>
    </xf>
    <xf numFmtId="172" fontId="4" fillId="7" borderId="4" xfId="0" applyNumberFormat="1" applyFont="1" applyFill="1" applyBorder="1"/>
    <xf numFmtId="172" fontId="4" fillId="11" borderId="4" xfId="0" applyNumberFormat="1" applyFont="1" applyFill="1" applyBorder="1"/>
    <xf numFmtId="9" fontId="0" fillId="0" borderId="0" xfId="0" applyNumberFormat="1"/>
    <xf numFmtId="2" fontId="0" fillId="5" borderId="4" xfId="2" applyNumberFormat="1" applyFont="1" applyFill="1" applyBorder="1"/>
    <xf numFmtId="172" fontId="0" fillId="5" borderId="3" xfId="0" applyNumberFormat="1" applyFill="1" applyBorder="1"/>
    <xf numFmtId="175" fontId="0" fillId="0" borderId="0" xfId="0" applyNumberFormat="1"/>
    <xf numFmtId="20" fontId="0" fillId="5" borderId="4" xfId="0" applyNumberFormat="1" applyFill="1" applyBorder="1"/>
    <xf numFmtId="167" fontId="0" fillId="5" borderId="4" xfId="0" applyNumberFormat="1" applyFill="1" applyBorder="1"/>
    <xf numFmtId="0" fontId="3" fillId="17" borderId="0" xfId="0" applyFont="1" applyFill="1"/>
    <xf numFmtId="167" fontId="0" fillId="0" borderId="4" xfId="0" applyNumberFormat="1" applyBorder="1"/>
    <xf numFmtId="167" fontId="0" fillId="16" borderId="4" xfId="0" applyNumberFormat="1" applyFill="1" applyBorder="1"/>
    <xf numFmtId="166" fontId="0" fillId="0" borderId="0" xfId="0" applyNumberFormat="1"/>
    <xf numFmtId="49" fontId="2" fillId="3" borderId="4" xfId="0" applyNumberFormat="1" applyFont="1" applyFill="1" applyBorder="1" applyAlignment="1">
      <alignment wrapText="1"/>
    </xf>
    <xf numFmtId="18" fontId="0" fillId="0" borderId="0" xfId="0" applyNumberFormat="1"/>
    <xf numFmtId="172" fontId="6" fillId="8" borderId="4" xfId="0" applyNumberFormat="1" applyFont="1" applyFill="1" applyBorder="1"/>
    <xf numFmtId="9" fontId="7" fillId="3" borderId="4" xfId="0" applyNumberFormat="1" applyFont="1" applyFill="1" applyBorder="1" applyAlignment="1">
      <alignment wrapText="1"/>
    </xf>
    <xf numFmtId="167" fontId="0" fillId="0" borderId="0" xfId="0" applyNumberFormat="1"/>
    <xf numFmtId="0" fontId="4" fillId="18" borderId="4" xfId="0" applyFont="1" applyFill="1" applyBorder="1"/>
    <xf numFmtId="170" fontId="0" fillId="0" borderId="0" xfId="0" applyNumberFormat="1"/>
    <xf numFmtId="167" fontId="0" fillId="5" borderId="4" xfId="3" applyNumberFormat="1" applyFont="1" applyFill="1" applyBorder="1"/>
    <xf numFmtId="0" fontId="2" fillId="3" borderId="13" xfId="0" applyFont="1" applyFill="1" applyBorder="1"/>
    <xf numFmtId="2" fontId="0" fillId="0" borderId="0" xfId="0" applyNumberFormat="1"/>
    <xf numFmtId="8" fontId="0" fillId="0" borderId="0" xfId="0" applyNumberFormat="1" applyAlignment="1">
      <alignment horizontal="left"/>
    </xf>
    <xf numFmtId="0" fontId="3" fillId="6" borderId="4" xfId="0" applyFont="1" applyFill="1" applyBorder="1"/>
    <xf numFmtId="0" fontId="2" fillId="3" borderId="0" xfId="0" applyFont="1" applyFill="1" applyBorder="1"/>
    <xf numFmtId="1" fontId="0" fillId="0" borderId="0" xfId="0" applyNumberFormat="1"/>
    <xf numFmtId="1" fontId="0" fillId="0" borderId="0" xfId="0" applyNumberFormat="1" applyAlignment="1">
      <alignment horizontal="left"/>
    </xf>
    <xf numFmtId="0" fontId="0" fillId="6" borderId="8" xfId="0" applyFill="1" applyBorder="1" applyAlignment="1">
      <alignment horizontal="center"/>
    </xf>
  </cellXfs>
  <cellStyles count="4">
    <cellStyle name="Comma" xfId="1" builtinId="3"/>
    <cellStyle name="Currency" xfId="3" builtinId="4"/>
    <cellStyle name="Normal" xfId="0" builtinId="0"/>
    <cellStyle name="Percent" xfId="2" builtinId="5"/>
  </cellStyles>
  <dxfs count="8">
    <dxf>
      <numFmt numFmtId="2" formatCode="0.00"/>
    </dxf>
    <dxf>
      <numFmt numFmtId="176" formatCode="0.000"/>
    </dxf>
    <dxf>
      <font>
        <condense val="0"/>
        <extend val="0"/>
        <color rgb="FF9C0006"/>
      </font>
      <fill>
        <patternFill>
          <bgColor rgb="FFFFC7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409]#,##0.00"/>
    </dxf>
    <dxf>
      <numFmt numFmtId="172" formatCode="[$$-409]#,##0.00"/>
    </dxf>
  </dxfs>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externalLink" Target="externalLinks/externalLink1.xml"/><Relationship Id="rId68" Type="http://schemas.openxmlformats.org/officeDocument/2006/relationships/pivotCacheDefinition" Target="pivotCache/pivotCacheDefinition5.xml"/><Relationship Id="rId7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pivotCacheDefinition" Target="pivotCache/pivotCacheDefinition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pivotCacheDefinition" Target="pivotCache/pivotCacheDefinition3.xml"/><Relationship Id="rId74" Type="http://schemas.openxmlformats.org/officeDocument/2006/relationships/pivotCacheDefinition" Target="pivotCache/pivotCacheDefinition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pivotCacheDefinition" Target="pivotCache/pivotCacheDefinition2.xml"/><Relationship Id="rId73" Type="http://schemas.openxmlformats.org/officeDocument/2006/relationships/pivotCacheDefinition" Target="pivotCache/pivotCacheDefinition10.xml"/><Relationship Id="rId78"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pivotCacheDefinition" Target="pivotCache/pivotCacheDefinition1.xml"/><Relationship Id="rId69" Type="http://schemas.openxmlformats.org/officeDocument/2006/relationships/pivotCacheDefinition" Target="pivotCache/pivotCacheDefinition6.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pivotCacheDefinition" Target="pivotCache/pivotCacheDefinition9.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pivotCacheDefinition" Target="pivotCache/pivotCacheDefinition4.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pivotCacheDefinition" Target="pivotCache/pivotCacheDefinition7.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Exercises.xlsx]Sheet57!PivotTable4</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Sheet57!$F$4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Sheet57!$E$5:$E$11</c:f>
              <c:strCache>
                <c:ptCount val="6"/>
                <c:pt idx="0">
                  <c:v>Chin</c:v>
                </c:pt>
                <c:pt idx="1">
                  <c:v>Fred</c:v>
                </c:pt>
                <c:pt idx="2">
                  <c:v>Jo</c:v>
                </c:pt>
                <c:pt idx="3">
                  <c:v>Joe</c:v>
                </c:pt>
                <c:pt idx="4">
                  <c:v>Sioux</c:v>
                </c:pt>
                <c:pt idx="5">
                  <c:v>Sue</c:v>
                </c:pt>
              </c:strCache>
            </c:strRef>
          </c:cat>
          <c:val>
            <c:numRef>
              <c:f>Sheet57!$F$5:$F$11</c:f>
              <c:numCache>
                <c:formatCode>General</c:formatCode>
                <c:ptCount val="6"/>
                <c:pt idx="0">
                  <c:v>2718</c:v>
                </c:pt>
                <c:pt idx="1">
                  <c:v>3601</c:v>
                </c:pt>
                <c:pt idx="2">
                  <c:v>4087</c:v>
                </c:pt>
                <c:pt idx="3">
                  <c:v>4659</c:v>
                </c:pt>
                <c:pt idx="4">
                  <c:v>2571</c:v>
                </c:pt>
                <c:pt idx="5">
                  <c:v>5109</c:v>
                </c:pt>
              </c:numCache>
            </c:numRef>
          </c:val>
        </c:ser>
        <c:dLbls>
          <c:dLblPos val="bestFit"/>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Exercises.xlsx]Sheet58!PivotTable5</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stacked"/>
        <c:varyColors val="0"/>
        <c:ser>
          <c:idx val="0"/>
          <c:order val="0"/>
          <c:tx>
            <c:strRef>
              <c:f>Sheet58!$G$3:$G$4</c:f>
              <c:strCache>
                <c:ptCount val="1"/>
                <c:pt idx="0">
                  <c:v>March</c:v>
                </c:pt>
              </c:strCache>
            </c:strRef>
          </c:tx>
          <c:spPr>
            <a:solidFill>
              <a:schemeClr val="accent1"/>
            </a:solidFill>
            <a:ln>
              <a:noFill/>
            </a:ln>
            <a:effectLst/>
          </c:spPr>
          <c:invertIfNegative val="0"/>
          <c:cat>
            <c:strRef>
              <c:f>Sheet58!$F$5:$F$11</c:f>
              <c:strCache>
                <c:ptCount val="6"/>
                <c:pt idx="0">
                  <c:v>Chin</c:v>
                </c:pt>
                <c:pt idx="1">
                  <c:v>Fred</c:v>
                </c:pt>
                <c:pt idx="2">
                  <c:v>Jo</c:v>
                </c:pt>
                <c:pt idx="3">
                  <c:v>Joe</c:v>
                </c:pt>
                <c:pt idx="4">
                  <c:v>Sioux</c:v>
                </c:pt>
                <c:pt idx="5">
                  <c:v>Sue</c:v>
                </c:pt>
              </c:strCache>
            </c:strRef>
          </c:cat>
          <c:val>
            <c:numRef>
              <c:f>Sheet58!$G$5:$G$11</c:f>
              <c:numCache>
                <c:formatCode>General</c:formatCode>
                <c:ptCount val="6"/>
                <c:pt idx="1">
                  <c:v>505</c:v>
                </c:pt>
                <c:pt idx="2">
                  <c:v>260</c:v>
                </c:pt>
                <c:pt idx="3">
                  <c:v>289</c:v>
                </c:pt>
                <c:pt idx="4">
                  <c:v>266</c:v>
                </c:pt>
                <c:pt idx="5">
                  <c:v>202</c:v>
                </c:pt>
              </c:numCache>
            </c:numRef>
          </c:val>
        </c:ser>
        <c:ser>
          <c:idx val="1"/>
          <c:order val="1"/>
          <c:tx>
            <c:strRef>
              <c:f>Sheet58!$H$3:$H$4</c:f>
              <c:strCache>
                <c:ptCount val="1"/>
                <c:pt idx="0">
                  <c:v>April</c:v>
                </c:pt>
              </c:strCache>
            </c:strRef>
          </c:tx>
          <c:spPr>
            <a:solidFill>
              <a:schemeClr val="accent2"/>
            </a:solidFill>
            <a:ln>
              <a:noFill/>
            </a:ln>
            <a:effectLst/>
          </c:spPr>
          <c:invertIfNegative val="0"/>
          <c:cat>
            <c:strRef>
              <c:f>Sheet58!$F$5:$F$11</c:f>
              <c:strCache>
                <c:ptCount val="6"/>
                <c:pt idx="0">
                  <c:v>Chin</c:v>
                </c:pt>
                <c:pt idx="1">
                  <c:v>Fred</c:v>
                </c:pt>
                <c:pt idx="2">
                  <c:v>Jo</c:v>
                </c:pt>
                <c:pt idx="3">
                  <c:v>Joe</c:v>
                </c:pt>
                <c:pt idx="4">
                  <c:v>Sioux</c:v>
                </c:pt>
                <c:pt idx="5">
                  <c:v>Sue</c:v>
                </c:pt>
              </c:strCache>
            </c:strRef>
          </c:cat>
          <c:val>
            <c:numRef>
              <c:f>Sheet58!$H$5:$H$11</c:f>
              <c:numCache>
                <c:formatCode>General</c:formatCode>
                <c:ptCount val="6"/>
                <c:pt idx="0">
                  <c:v>758</c:v>
                </c:pt>
                <c:pt idx="1">
                  <c:v>580</c:v>
                </c:pt>
                <c:pt idx="2">
                  <c:v>408</c:v>
                </c:pt>
                <c:pt idx="3">
                  <c:v>256</c:v>
                </c:pt>
                <c:pt idx="4">
                  <c:v>408</c:v>
                </c:pt>
                <c:pt idx="5">
                  <c:v>593</c:v>
                </c:pt>
              </c:numCache>
            </c:numRef>
          </c:val>
        </c:ser>
        <c:ser>
          <c:idx val="2"/>
          <c:order val="2"/>
          <c:tx>
            <c:strRef>
              <c:f>Sheet58!$I$3:$I$4</c:f>
              <c:strCache>
                <c:ptCount val="1"/>
                <c:pt idx="0">
                  <c:v>May</c:v>
                </c:pt>
              </c:strCache>
            </c:strRef>
          </c:tx>
          <c:spPr>
            <a:solidFill>
              <a:schemeClr val="accent3"/>
            </a:solidFill>
            <a:ln>
              <a:noFill/>
            </a:ln>
            <a:effectLst/>
          </c:spPr>
          <c:invertIfNegative val="0"/>
          <c:cat>
            <c:strRef>
              <c:f>Sheet58!$F$5:$F$11</c:f>
              <c:strCache>
                <c:ptCount val="6"/>
                <c:pt idx="0">
                  <c:v>Chin</c:v>
                </c:pt>
                <c:pt idx="1">
                  <c:v>Fred</c:v>
                </c:pt>
                <c:pt idx="2">
                  <c:v>Jo</c:v>
                </c:pt>
                <c:pt idx="3">
                  <c:v>Joe</c:v>
                </c:pt>
                <c:pt idx="4">
                  <c:v>Sioux</c:v>
                </c:pt>
                <c:pt idx="5">
                  <c:v>Sue</c:v>
                </c:pt>
              </c:strCache>
            </c:strRef>
          </c:cat>
          <c:val>
            <c:numRef>
              <c:f>Sheet58!$I$5:$I$11</c:f>
              <c:numCache>
                <c:formatCode>General</c:formatCode>
                <c:ptCount val="6"/>
                <c:pt idx="0">
                  <c:v>319</c:v>
                </c:pt>
                <c:pt idx="1">
                  <c:v>829</c:v>
                </c:pt>
                <c:pt idx="2">
                  <c:v>230</c:v>
                </c:pt>
                <c:pt idx="3">
                  <c:v>1310</c:v>
                </c:pt>
                <c:pt idx="4">
                  <c:v>547</c:v>
                </c:pt>
                <c:pt idx="5">
                  <c:v>130</c:v>
                </c:pt>
              </c:numCache>
            </c:numRef>
          </c:val>
        </c:ser>
        <c:ser>
          <c:idx val="3"/>
          <c:order val="3"/>
          <c:tx>
            <c:strRef>
              <c:f>Sheet58!$J$3:$J$4</c:f>
              <c:strCache>
                <c:ptCount val="1"/>
                <c:pt idx="0">
                  <c:v>June</c:v>
                </c:pt>
              </c:strCache>
            </c:strRef>
          </c:tx>
          <c:spPr>
            <a:solidFill>
              <a:schemeClr val="accent4"/>
            </a:solidFill>
            <a:ln>
              <a:noFill/>
            </a:ln>
            <a:effectLst/>
          </c:spPr>
          <c:invertIfNegative val="0"/>
          <c:cat>
            <c:strRef>
              <c:f>Sheet58!$F$5:$F$11</c:f>
              <c:strCache>
                <c:ptCount val="6"/>
                <c:pt idx="0">
                  <c:v>Chin</c:v>
                </c:pt>
                <c:pt idx="1">
                  <c:v>Fred</c:v>
                </c:pt>
                <c:pt idx="2">
                  <c:v>Jo</c:v>
                </c:pt>
                <c:pt idx="3">
                  <c:v>Joe</c:v>
                </c:pt>
                <c:pt idx="4">
                  <c:v>Sioux</c:v>
                </c:pt>
                <c:pt idx="5">
                  <c:v>Sue</c:v>
                </c:pt>
              </c:strCache>
            </c:strRef>
          </c:cat>
          <c:val>
            <c:numRef>
              <c:f>Sheet58!$J$5:$J$11</c:f>
              <c:numCache>
                <c:formatCode>General</c:formatCode>
                <c:ptCount val="6"/>
                <c:pt idx="0">
                  <c:v>343</c:v>
                </c:pt>
                <c:pt idx="1">
                  <c:v>408</c:v>
                </c:pt>
                <c:pt idx="2">
                  <c:v>665</c:v>
                </c:pt>
                <c:pt idx="3">
                  <c:v>902</c:v>
                </c:pt>
                <c:pt idx="4">
                  <c:v>305</c:v>
                </c:pt>
                <c:pt idx="5">
                  <c:v>1041</c:v>
                </c:pt>
              </c:numCache>
            </c:numRef>
          </c:val>
        </c:ser>
        <c:ser>
          <c:idx val="4"/>
          <c:order val="4"/>
          <c:tx>
            <c:strRef>
              <c:f>Sheet58!$K$3:$K$4</c:f>
              <c:strCache>
                <c:ptCount val="1"/>
                <c:pt idx="0">
                  <c:v>July</c:v>
                </c:pt>
              </c:strCache>
            </c:strRef>
          </c:tx>
          <c:spPr>
            <a:solidFill>
              <a:schemeClr val="accent5"/>
            </a:solidFill>
            <a:ln>
              <a:noFill/>
            </a:ln>
            <a:effectLst/>
          </c:spPr>
          <c:invertIfNegative val="0"/>
          <c:cat>
            <c:strRef>
              <c:f>Sheet58!$F$5:$F$11</c:f>
              <c:strCache>
                <c:ptCount val="6"/>
                <c:pt idx="0">
                  <c:v>Chin</c:v>
                </c:pt>
                <c:pt idx="1">
                  <c:v>Fred</c:v>
                </c:pt>
                <c:pt idx="2">
                  <c:v>Jo</c:v>
                </c:pt>
                <c:pt idx="3">
                  <c:v>Joe</c:v>
                </c:pt>
                <c:pt idx="4">
                  <c:v>Sioux</c:v>
                </c:pt>
                <c:pt idx="5">
                  <c:v>Sue</c:v>
                </c:pt>
              </c:strCache>
            </c:strRef>
          </c:cat>
          <c:val>
            <c:numRef>
              <c:f>Sheet58!$K$5:$K$11</c:f>
              <c:numCache>
                <c:formatCode>General</c:formatCode>
                <c:ptCount val="6"/>
                <c:pt idx="0">
                  <c:v>656</c:v>
                </c:pt>
                <c:pt idx="1">
                  <c:v>271</c:v>
                </c:pt>
                <c:pt idx="2">
                  <c:v>839</c:v>
                </c:pt>
                <c:pt idx="3">
                  <c:v>529</c:v>
                </c:pt>
                <c:pt idx="4">
                  <c:v>199</c:v>
                </c:pt>
                <c:pt idx="5">
                  <c:v>1021</c:v>
                </c:pt>
              </c:numCache>
            </c:numRef>
          </c:val>
        </c:ser>
        <c:ser>
          <c:idx val="5"/>
          <c:order val="5"/>
          <c:tx>
            <c:strRef>
              <c:f>Sheet58!$L$3:$L$4</c:f>
              <c:strCache>
                <c:ptCount val="1"/>
                <c:pt idx="0">
                  <c:v>August</c:v>
                </c:pt>
              </c:strCache>
            </c:strRef>
          </c:tx>
          <c:spPr>
            <a:solidFill>
              <a:schemeClr val="accent6"/>
            </a:solidFill>
            <a:ln>
              <a:noFill/>
            </a:ln>
            <a:effectLst/>
          </c:spPr>
          <c:invertIfNegative val="0"/>
          <c:cat>
            <c:strRef>
              <c:f>Sheet58!$F$5:$F$11</c:f>
              <c:strCache>
                <c:ptCount val="6"/>
                <c:pt idx="0">
                  <c:v>Chin</c:v>
                </c:pt>
                <c:pt idx="1">
                  <c:v>Fred</c:v>
                </c:pt>
                <c:pt idx="2">
                  <c:v>Jo</c:v>
                </c:pt>
                <c:pt idx="3">
                  <c:v>Joe</c:v>
                </c:pt>
                <c:pt idx="4">
                  <c:v>Sioux</c:v>
                </c:pt>
                <c:pt idx="5">
                  <c:v>Sue</c:v>
                </c:pt>
              </c:strCache>
            </c:strRef>
          </c:cat>
          <c:val>
            <c:numRef>
              <c:f>Sheet58!$L$5:$L$11</c:f>
              <c:numCache>
                <c:formatCode>General</c:formatCode>
                <c:ptCount val="6"/>
                <c:pt idx="0">
                  <c:v>144</c:v>
                </c:pt>
                <c:pt idx="1">
                  <c:v>334</c:v>
                </c:pt>
                <c:pt idx="2">
                  <c:v>822</c:v>
                </c:pt>
                <c:pt idx="3">
                  <c:v>755</c:v>
                </c:pt>
                <c:pt idx="4">
                  <c:v>339</c:v>
                </c:pt>
                <c:pt idx="5">
                  <c:v>1074</c:v>
                </c:pt>
              </c:numCache>
            </c:numRef>
          </c:val>
        </c:ser>
        <c:ser>
          <c:idx val="6"/>
          <c:order val="6"/>
          <c:tx>
            <c:strRef>
              <c:f>Sheet58!$M$3:$M$4</c:f>
              <c:strCache>
                <c:ptCount val="1"/>
                <c:pt idx="0">
                  <c:v>September</c:v>
                </c:pt>
              </c:strCache>
            </c:strRef>
          </c:tx>
          <c:spPr>
            <a:solidFill>
              <a:schemeClr val="accent1">
                <a:lumMod val="60000"/>
              </a:schemeClr>
            </a:solidFill>
            <a:ln>
              <a:noFill/>
            </a:ln>
            <a:effectLst/>
          </c:spPr>
          <c:invertIfNegative val="0"/>
          <c:cat>
            <c:strRef>
              <c:f>Sheet58!$F$5:$F$11</c:f>
              <c:strCache>
                <c:ptCount val="6"/>
                <c:pt idx="0">
                  <c:v>Chin</c:v>
                </c:pt>
                <c:pt idx="1">
                  <c:v>Fred</c:v>
                </c:pt>
                <c:pt idx="2">
                  <c:v>Jo</c:v>
                </c:pt>
                <c:pt idx="3">
                  <c:v>Joe</c:v>
                </c:pt>
                <c:pt idx="4">
                  <c:v>Sioux</c:v>
                </c:pt>
                <c:pt idx="5">
                  <c:v>Sue</c:v>
                </c:pt>
              </c:strCache>
            </c:strRef>
          </c:cat>
          <c:val>
            <c:numRef>
              <c:f>Sheet58!$M$5:$M$11</c:f>
              <c:numCache>
                <c:formatCode>General</c:formatCode>
                <c:ptCount val="6"/>
                <c:pt idx="0">
                  <c:v>498</c:v>
                </c:pt>
                <c:pt idx="1">
                  <c:v>531</c:v>
                </c:pt>
                <c:pt idx="2">
                  <c:v>863</c:v>
                </c:pt>
                <c:pt idx="3">
                  <c:v>486</c:v>
                </c:pt>
                <c:pt idx="4">
                  <c:v>288</c:v>
                </c:pt>
                <c:pt idx="5">
                  <c:v>574</c:v>
                </c:pt>
              </c:numCache>
            </c:numRef>
          </c:val>
        </c:ser>
        <c:ser>
          <c:idx val="7"/>
          <c:order val="7"/>
          <c:tx>
            <c:strRef>
              <c:f>Sheet58!$N$3:$N$4</c:f>
              <c:strCache>
                <c:ptCount val="1"/>
                <c:pt idx="0">
                  <c:v>October</c:v>
                </c:pt>
              </c:strCache>
            </c:strRef>
          </c:tx>
          <c:spPr>
            <a:solidFill>
              <a:schemeClr val="accent2">
                <a:lumMod val="60000"/>
              </a:schemeClr>
            </a:solidFill>
            <a:ln>
              <a:noFill/>
            </a:ln>
            <a:effectLst/>
          </c:spPr>
          <c:invertIfNegative val="0"/>
          <c:cat>
            <c:strRef>
              <c:f>Sheet58!$F$5:$F$11</c:f>
              <c:strCache>
                <c:ptCount val="6"/>
                <c:pt idx="0">
                  <c:v>Chin</c:v>
                </c:pt>
                <c:pt idx="1">
                  <c:v>Fred</c:v>
                </c:pt>
                <c:pt idx="2">
                  <c:v>Jo</c:v>
                </c:pt>
                <c:pt idx="3">
                  <c:v>Joe</c:v>
                </c:pt>
                <c:pt idx="4">
                  <c:v>Sioux</c:v>
                </c:pt>
                <c:pt idx="5">
                  <c:v>Sue</c:v>
                </c:pt>
              </c:strCache>
            </c:strRef>
          </c:cat>
          <c:val>
            <c:numRef>
              <c:f>Sheet58!$N$5:$N$11</c:f>
              <c:numCache>
                <c:formatCode>General</c:formatCode>
                <c:ptCount val="6"/>
                <c:pt idx="1">
                  <c:v>143</c:v>
                </c:pt>
                <c:pt idx="3">
                  <c:v>132</c:v>
                </c:pt>
                <c:pt idx="4">
                  <c:v>219</c:v>
                </c:pt>
                <c:pt idx="5">
                  <c:v>474</c:v>
                </c:pt>
              </c:numCache>
            </c:numRef>
          </c:val>
        </c:ser>
        <c:dLbls>
          <c:showLegendKey val="0"/>
          <c:showVal val="0"/>
          <c:showCatName val="0"/>
          <c:showSerName val="0"/>
          <c:showPercent val="0"/>
          <c:showBubbleSize val="0"/>
        </c:dLbls>
        <c:gapWidth val="150"/>
        <c:overlap val="100"/>
        <c:axId val="414591592"/>
        <c:axId val="414066888"/>
      </c:barChart>
      <c:catAx>
        <c:axId val="414591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066888"/>
        <c:crosses val="autoZero"/>
        <c:auto val="1"/>
        <c:lblAlgn val="ctr"/>
        <c:lblOffset val="100"/>
        <c:noMultiLvlLbl val="0"/>
      </c:catAx>
      <c:valAx>
        <c:axId val="414066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591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Exercises.xlsx]Sheet59!PivotTable6</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cked"/>
        <c:varyColors val="0"/>
        <c:ser>
          <c:idx val="0"/>
          <c:order val="0"/>
          <c:tx>
            <c:strRef>
              <c:f>Sheet59!$K$3:$K$4</c:f>
              <c:strCache>
                <c:ptCount val="1"/>
                <c:pt idx="0">
                  <c:v>2009</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Sheet59!$J$5:$J$17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Sheet59!$K$5:$K$17</c:f>
              <c:numCache>
                <c:formatCode>General</c:formatCode>
                <c:ptCount val="12"/>
                <c:pt idx="3">
                  <c:v>1005</c:v>
                </c:pt>
                <c:pt idx="4">
                  <c:v>1508</c:v>
                </c:pt>
                <c:pt idx="5">
                  <c:v>1383</c:v>
                </c:pt>
                <c:pt idx="6">
                  <c:v>1323</c:v>
                </c:pt>
                <c:pt idx="7">
                  <c:v>1437</c:v>
                </c:pt>
                <c:pt idx="8">
                  <c:v>1362</c:v>
                </c:pt>
                <c:pt idx="9">
                  <c:v>1005</c:v>
                </c:pt>
                <c:pt idx="10">
                  <c:v>1328</c:v>
                </c:pt>
                <c:pt idx="11">
                  <c:v>1192</c:v>
                </c:pt>
              </c:numCache>
            </c:numRef>
          </c:val>
          <c:smooth val="0"/>
        </c:ser>
        <c:ser>
          <c:idx val="1"/>
          <c:order val="1"/>
          <c:tx>
            <c:strRef>
              <c:f>Sheet59!$L$3:$L$4</c:f>
              <c:strCache>
                <c:ptCount val="1"/>
                <c:pt idx="0">
                  <c:v>2010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Sheet59!$J$5:$J$17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Sheet59!$L$5:$L$17</c:f>
              <c:numCache>
                <c:formatCode>General</c:formatCode>
                <c:ptCount val="12"/>
                <c:pt idx="0">
                  <c:v>1005</c:v>
                </c:pt>
                <c:pt idx="1">
                  <c:v>1135</c:v>
                </c:pt>
                <c:pt idx="2">
                  <c:v>1386</c:v>
                </c:pt>
                <c:pt idx="3">
                  <c:v>1538</c:v>
                </c:pt>
                <c:pt idx="4">
                  <c:v>1034</c:v>
                </c:pt>
                <c:pt idx="5">
                  <c:v>1001</c:v>
                </c:pt>
                <c:pt idx="6">
                  <c:v>1116</c:v>
                </c:pt>
                <c:pt idx="7">
                  <c:v>1252</c:v>
                </c:pt>
                <c:pt idx="8">
                  <c:v>1499</c:v>
                </c:pt>
                <c:pt idx="9">
                  <c:v>1136</c:v>
                </c:pt>
                <c:pt idx="10">
                  <c:v>911</c:v>
                </c:pt>
                <c:pt idx="11">
                  <c:v>1414</c:v>
                </c:pt>
              </c:numCache>
            </c:numRef>
          </c:val>
          <c:smooth val="0"/>
        </c:ser>
        <c:ser>
          <c:idx val="2"/>
          <c:order val="2"/>
          <c:tx>
            <c:strRef>
              <c:f>Sheet59!$M$3:$M$4</c:f>
              <c:strCache>
                <c:ptCount val="1"/>
                <c:pt idx="0">
                  <c:v>2011</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Sheet59!$J$5:$J$17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Sheet59!$M$5:$M$17</c:f>
              <c:numCache>
                <c:formatCode>General</c:formatCode>
                <c:ptCount val="12"/>
                <c:pt idx="0">
                  <c:v>1489</c:v>
                </c:pt>
                <c:pt idx="1">
                  <c:v>816</c:v>
                </c:pt>
                <c:pt idx="2">
                  <c:v>1161</c:v>
                </c:pt>
                <c:pt idx="3">
                  <c:v>330</c:v>
                </c:pt>
              </c:numCache>
            </c:numRef>
          </c:val>
          <c:smooth val="0"/>
        </c:ser>
        <c:dLbls>
          <c:showLegendKey val="0"/>
          <c:showVal val="0"/>
          <c:showCatName val="0"/>
          <c:showSerName val="0"/>
          <c:showPercent val="0"/>
          <c:showBubbleSize val="0"/>
        </c:dLbls>
        <c:marker val="1"/>
        <c:smooth val="0"/>
        <c:axId val="394997152"/>
        <c:axId val="394997536"/>
      </c:lineChart>
      <c:catAx>
        <c:axId val="394997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997536"/>
        <c:crosses val="autoZero"/>
        <c:auto val="1"/>
        <c:lblAlgn val="ctr"/>
        <c:lblOffset val="100"/>
        <c:noMultiLvlLbl val="0"/>
      </c:catAx>
      <c:valAx>
        <c:axId val="39499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997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Exercises.xlsx]Sheet60!PivotTable7</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stacked"/>
        <c:varyColors val="0"/>
        <c:ser>
          <c:idx val="0"/>
          <c:order val="0"/>
          <c:tx>
            <c:strRef>
              <c:f>Sheet60!$G$4:$G$5</c:f>
              <c:strCache>
                <c:ptCount val="1"/>
                <c:pt idx="0">
                  <c:v>March</c:v>
                </c:pt>
              </c:strCache>
            </c:strRef>
          </c:tx>
          <c:spPr>
            <a:solidFill>
              <a:schemeClr val="accent1"/>
            </a:solidFill>
            <a:ln>
              <a:noFill/>
            </a:ln>
            <a:effectLst/>
          </c:spPr>
          <c:invertIfNegative val="0"/>
          <c:cat>
            <c:strRef>
              <c:f>Sheet60!$F$6:$F$10</c:f>
              <c:strCache>
                <c:ptCount val="4"/>
                <c:pt idx="0">
                  <c:v>Fred</c:v>
                </c:pt>
                <c:pt idx="1">
                  <c:v>Jo</c:v>
                </c:pt>
                <c:pt idx="2">
                  <c:v>Joe</c:v>
                </c:pt>
                <c:pt idx="3">
                  <c:v>Sioux</c:v>
                </c:pt>
              </c:strCache>
            </c:strRef>
          </c:cat>
          <c:val>
            <c:numRef>
              <c:f>Sheet60!$G$6:$G$10</c:f>
              <c:numCache>
                <c:formatCode>General</c:formatCode>
                <c:ptCount val="4"/>
                <c:pt idx="0">
                  <c:v>368</c:v>
                </c:pt>
                <c:pt idx="1">
                  <c:v>200</c:v>
                </c:pt>
                <c:pt idx="2">
                  <c:v>289</c:v>
                </c:pt>
                <c:pt idx="3">
                  <c:v>665</c:v>
                </c:pt>
              </c:numCache>
            </c:numRef>
          </c:val>
        </c:ser>
        <c:ser>
          <c:idx val="1"/>
          <c:order val="1"/>
          <c:tx>
            <c:strRef>
              <c:f>Sheet60!$H$4:$H$5</c:f>
              <c:strCache>
                <c:ptCount val="1"/>
                <c:pt idx="0">
                  <c:v>April</c:v>
                </c:pt>
              </c:strCache>
            </c:strRef>
          </c:tx>
          <c:spPr>
            <a:solidFill>
              <a:schemeClr val="accent2"/>
            </a:solidFill>
            <a:ln>
              <a:noFill/>
            </a:ln>
            <a:effectLst/>
          </c:spPr>
          <c:invertIfNegative val="0"/>
          <c:cat>
            <c:strRef>
              <c:f>Sheet60!$F$6:$F$10</c:f>
              <c:strCache>
                <c:ptCount val="4"/>
                <c:pt idx="0">
                  <c:v>Fred</c:v>
                </c:pt>
                <c:pt idx="1">
                  <c:v>Jo</c:v>
                </c:pt>
                <c:pt idx="2">
                  <c:v>Joe</c:v>
                </c:pt>
                <c:pt idx="3">
                  <c:v>Sioux</c:v>
                </c:pt>
              </c:strCache>
            </c:strRef>
          </c:cat>
          <c:val>
            <c:numRef>
              <c:f>Sheet60!$H$6:$H$10</c:f>
              <c:numCache>
                <c:formatCode>General</c:formatCode>
                <c:ptCount val="4"/>
                <c:pt idx="0">
                  <c:v>685</c:v>
                </c:pt>
                <c:pt idx="1">
                  <c:v>884</c:v>
                </c:pt>
                <c:pt idx="2">
                  <c:v>587</c:v>
                </c:pt>
                <c:pt idx="3">
                  <c:v>847</c:v>
                </c:pt>
              </c:numCache>
            </c:numRef>
          </c:val>
        </c:ser>
        <c:ser>
          <c:idx val="2"/>
          <c:order val="2"/>
          <c:tx>
            <c:strRef>
              <c:f>Sheet60!$I$4:$I$5</c:f>
              <c:strCache>
                <c:ptCount val="1"/>
                <c:pt idx="0">
                  <c:v>May</c:v>
                </c:pt>
              </c:strCache>
            </c:strRef>
          </c:tx>
          <c:spPr>
            <a:solidFill>
              <a:schemeClr val="accent3"/>
            </a:solidFill>
            <a:ln>
              <a:noFill/>
            </a:ln>
            <a:effectLst/>
          </c:spPr>
          <c:invertIfNegative val="0"/>
          <c:cat>
            <c:strRef>
              <c:f>Sheet60!$F$6:$F$10</c:f>
              <c:strCache>
                <c:ptCount val="4"/>
                <c:pt idx="0">
                  <c:v>Fred</c:v>
                </c:pt>
                <c:pt idx="1">
                  <c:v>Jo</c:v>
                </c:pt>
                <c:pt idx="2">
                  <c:v>Joe</c:v>
                </c:pt>
                <c:pt idx="3">
                  <c:v>Sioux</c:v>
                </c:pt>
              </c:strCache>
            </c:strRef>
          </c:cat>
          <c:val>
            <c:numRef>
              <c:f>Sheet60!$I$6:$I$10</c:f>
              <c:numCache>
                <c:formatCode>General</c:formatCode>
                <c:ptCount val="4"/>
                <c:pt idx="0">
                  <c:v>1118</c:v>
                </c:pt>
                <c:pt idx="1">
                  <c:v>814</c:v>
                </c:pt>
                <c:pt idx="2">
                  <c:v>278</c:v>
                </c:pt>
                <c:pt idx="3">
                  <c:v>1155</c:v>
                </c:pt>
              </c:numCache>
            </c:numRef>
          </c:val>
        </c:ser>
        <c:ser>
          <c:idx val="3"/>
          <c:order val="3"/>
          <c:tx>
            <c:strRef>
              <c:f>Sheet60!$J$4:$J$5</c:f>
              <c:strCache>
                <c:ptCount val="1"/>
                <c:pt idx="0">
                  <c:v>June</c:v>
                </c:pt>
              </c:strCache>
            </c:strRef>
          </c:tx>
          <c:spPr>
            <a:solidFill>
              <a:schemeClr val="accent4"/>
            </a:solidFill>
            <a:ln>
              <a:noFill/>
            </a:ln>
            <a:effectLst/>
          </c:spPr>
          <c:invertIfNegative val="0"/>
          <c:cat>
            <c:strRef>
              <c:f>Sheet60!$F$6:$F$10</c:f>
              <c:strCache>
                <c:ptCount val="4"/>
                <c:pt idx="0">
                  <c:v>Fred</c:v>
                </c:pt>
                <c:pt idx="1">
                  <c:v>Jo</c:v>
                </c:pt>
                <c:pt idx="2">
                  <c:v>Joe</c:v>
                </c:pt>
                <c:pt idx="3">
                  <c:v>Sioux</c:v>
                </c:pt>
              </c:strCache>
            </c:strRef>
          </c:cat>
          <c:val>
            <c:numRef>
              <c:f>Sheet60!$J$6:$J$10</c:f>
              <c:numCache>
                <c:formatCode>General</c:formatCode>
                <c:ptCount val="4"/>
                <c:pt idx="0">
                  <c:v>1044</c:v>
                </c:pt>
                <c:pt idx="1">
                  <c:v>991</c:v>
                </c:pt>
                <c:pt idx="2">
                  <c:v>1246</c:v>
                </c:pt>
                <c:pt idx="3">
                  <c:v>383</c:v>
                </c:pt>
              </c:numCache>
            </c:numRef>
          </c:val>
        </c:ser>
        <c:ser>
          <c:idx val="4"/>
          <c:order val="4"/>
          <c:tx>
            <c:strRef>
              <c:f>Sheet60!$K$4:$K$5</c:f>
              <c:strCache>
                <c:ptCount val="1"/>
                <c:pt idx="0">
                  <c:v>July</c:v>
                </c:pt>
              </c:strCache>
            </c:strRef>
          </c:tx>
          <c:spPr>
            <a:solidFill>
              <a:schemeClr val="accent5"/>
            </a:solidFill>
            <a:ln>
              <a:noFill/>
            </a:ln>
            <a:effectLst/>
          </c:spPr>
          <c:invertIfNegative val="0"/>
          <c:cat>
            <c:strRef>
              <c:f>Sheet60!$F$6:$F$10</c:f>
              <c:strCache>
                <c:ptCount val="4"/>
                <c:pt idx="0">
                  <c:v>Fred</c:v>
                </c:pt>
                <c:pt idx="1">
                  <c:v>Jo</c:v>
                </c:pt>
                <c:pt idx="2">
                  <c:v>Joe</c:v>
                </c:pt>
                <c:pt idx="3">
                  <c:v>Sioux</c:v>
                </c:pt>
              </c:strCache>
            </c:strRef>
          </c:cat>
          <c:val>
            <c:numRef>
              <c:f>Sheet60!$K$6:$K$10</c:f>
              <c:numCache>
                <c:formatCode>General</c:formatCode>
                <c:ptCount val="4"/>
                <c:pt idx="0">
                  <c:v>1051</c:v>
                </c:pt>
                <c:pt idx="1">
                  <c:v>911</c:v>
                </c:pt>
                <c:pt idx="2">
                  <c:v>1189</c:v>
                </c:pt>
                <c:pt idx="3">
                  <c:v>364</c:v>
                </c:pt>
              </c:numCache>
            </c:numRef>
          </c:val>
        </c:ser>
        <c:ser>
          <c:idx val="5"/>
          <c:order val="5"/>
          <c:tx>
            <c:strRef>
              <c:f>Sheet60!$L$4:$L$5</c:f>
              <c:strCache>
                <c:ptCount val="1"/>
                <c:pt idx="0">
                  <c:v>August</c:v>
                </c:pt>
              </c:strCache>
            </c:strRef>
          </c:tx>
          <c:spPr>
            <a:solidFill>
              <a:schemeClr val="accent6"/>
            </a:solidFill>
            <a:ln>
              <a:noFill/>
            </a:ln>
            <a:effectLst/>
          </c:spPr>
          <c:invertIfNegative val="0"/>
          <c:cat>
            <c:strRef>
              <c:f>Sheet60!$F$6:$F$10</c:f>
              <c:strCache>
                <c:ptCount val="4"/>
                <c:pt idx="0">
                  <c:v>Fred</c:v>
                </c:pt>
                <c:pt idx="1">
                  <c:v>Jo</c:v>
                </c:pt>
                <c:pt idx="2">
                  <c:v>Joe</c:v>
                </c:pt>
                <c:pt idx="3">
                  <c:v>Sioux</c:v>
                </c:pt>
              </c:strCache>
            </c:strRef>
          </c:cat>
          <c:val>
            <c:numRef>
              <c:f>Sheet60!$L$6:$L$10</c:f>
              <c:numCache>
                <c:formatCode>General</c:formatCode>
                <c:ptCount val="4"/>
                <c:pt idx="0">
                  <c:v>529</c:v>
                </c:pt>
                <c:pt idx="1">
                  <c:v>343</c:v>
                </c:pt>
                <c:pt idx="2">
                  <c:v>1024</c:v>
                </c:pt>
                <c:pt idx="3">
                  <c:v>1572</c:v>
                </c:pt>
              </c:numCache>
            </c:numRef>
          </c:val>
        </c:ser>
        <c:ser>
          <c:idx val="6"/>
          <c:order val="6"/>
          <c:tx>
            <c:strRef>
              <c:f>Sheet60!$M$4:$M$5</c:f>
              <c:strCache>
                <c:ptCount val="1"/>
                <c:pt idx="0">
                  <c:v>September</c:v>
                </c:pt>
              </c:strCache>
            </c:strRef>
          </c:tx>
          <c:spPr>
            <a:solidFill>
              <a:schemeClr val="accent1">
                <a:lumMod val="60000"/>
              </a:schemeClr>
            </a:solidFill>
            <a:ln>
              <a:noFill/>
            </a:ln>
            <a:effectLst/>
          </c:spPr>
          <c:invertIfNegative val="0"/>
          <c:cat>
            <c:strRef>
              <c:f>Sheet60!$F$6:$F$10</c:f>
              <c:strCache>
                <c:ptCount val="4"/>
                <c:pt idx="0">
                  <c:v>Fred</c:v>
                </c:pt>
                <c:pt idx="1">
                  <c:v>Jo</c:v>
                </c:pt>
                <c:pt idx="2">
                  <c:v>Joe</c:v>
                </c:pt>
                <c:pt idx="3">
                  <c:v>Sioux</c:v>
                </c:pt>
              </c:strCache>
            </c:strRef>
          </c:cat>
          <c:val>
            <c:numRef>
              <c:f>Sheet60!$M$6:$M$10</c:f>
              <c:numCache>
                <c:formatCode>General</c:formatCode>
                <c:ptCount val="4"/>
                <c:pt idx="0">
                  <c:v>1088</c:v>
                </c:pt>
                <c:pt idx="1">
                  <c:v>714</c:v>
                </c:pt>
                <c:pt idx="2">
                  <c:v>617</c:v>
                </c:pt>
                <c:pt idx="3">
                  <c:v>821</c:v>
                </c:pt>
              </c:numCache>
            </c:numRef>
          </c:val>
        </c:ser>
        <c:ser>
          <c:idx val="7"/>
          <c:order val="7"/>
          <c:tx>
            <c:strRef>
              <c:f>Sheet60!$N$4:$N$5</c:f>
              <c:strCache>
                <c:ptCount val="1"/>
                <c:pt idx="0">
                  <c:v>October</c:v>
                </c:pt>
              </c:strCache>
            </c:strRef>
          </c:tx>
          <c:spPr>
            <a:solidFill>
              <a:schemeClr val="accent2">
                <a:lumMod val="60000"/>
              </a:schemeClr>
            </a:solidFill>
            <a:ln>
              <a:noFill/>
            </a:ln>
            <a:effectLst/>
          </c:spPr>
          <c:invertIfNegative val="0"/>
          <c:cat>
            <c:strRef>
              <c:f>Sheet60!$F$6:$F$10</c:f>
              <c:strCache>
                <c:ptCount val="4"/>
                <c:pt idx="0">
                  <c:v>Fred</c:v>
                </c:pt>
                <c:pt idx="1">
                  <c:v>Jo</c:v>
                </c:pt>
                <c:pt idx="2">
                  <c:v>Joe</c:v>
                </c:pt>
                <c:pt idx="3">
                  <c:v>Sioux</c:v>
                </c:pt>
              </c:strCache>
            </c:strRef>
          </c:cat>
          <c:val>
            <c:numRef>
              <c:f>Sheet60!$N$6:$N$10</c:f>
              <c:numCache>
                <c:formatCode>General</c:formatCode>
                <c:ptCount val="4"/>
                <c:pt idx="0">
                  <c:v>365</c:v>
                </c:pt>
                <c:pt idx="2">
                  <c:v>223</c:v>
                </c:pt>
                <c:pt idx="3">
                  <c:v>380</c:v>
                </c:pt>
              </c:numCache>
            </c:numRef>
          </c:val>
        </c:ser>
        <c:dLbls>
          <c:showLegendKey val="0"/>
          <c:showVal val="0"/>
          <c:showCatName val="0"/>
          <c:showSerName val="0"/>
          <c:showPercent val="0"/>
          <c:showBubbleSize val="0"/>
        </c:dLbls>
        <c:gapWidth val="150"/>
        <c:overlap val="100"/>
        <c:axId val="414701648"/>
        <c:axId val="415350896"/>
      </c:barChart>
      <c:catAx>
        <c:axId val="41470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350896"/>
        <c:crosses val="autoZero"/>
        <c:auto val="1"/>
        <c:lblAlgn val="ctr"/>
        <c:lblOffset val="100"/>
        <c:noMultiLvlLbl val="0"/>
      </c:catAx>
      <c:valAx>
        <c:axId val="415350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7016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Exercises.xlsx]Sheet61!PivotTable8</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Sheet61!$F$5</c:f>
              <c:strCache>
                <c:ptCount val="1"/>
                <c:pt idx="0">
                  <c:v>Total</c:v>
                </c:pt>
              </c:strCache>
            </c:strRef>
          </c:tx>
          <c:spPr>
            <a:solidFill>
              <a:schemeClr val="accent1"/>
            </a:solidFill>
            <a:ln>
              <a:noFill/>
            </a:ln>
            <a:effectLst/>
          </c:spPr>
          <c:invertIfNegative val="0"/>
          <c:cat>
            <c:strRef>
              <c:f>Sheet61!$E$6:$E$14</c:f>
              <c:strCache>
                <c:ptCount val="8"/>
                <c:pt idx="0">
                  <c:v>15</c:v>
                </c:pt>
                <c:pt idx="1">
                  <c:v>20</c:v>
                </c:pt>
                <c:pt idx="2">
                  <c:v>25</c:v>
                </c:pt>
                <c:pt idx="3">
                  <c:v>30</c:v>
                </c:pt>
                <c:pt idx="4">
                  <c:v>35</c:v>
                </c:pt>
                <c:pt idx="5">
                  <c:v>40</c:v>
                </c:pt>
                <c:pt idx="6">
                  <c:v>45</c:v>
                </c:pt>
                <c:pt idx="7">
                  <c:v>50</c:v>
                </c:pt>
              </c:strCache>
            </c:strRef>
          </c:cat>
          <c:val>
            <c:numRef>
              <c:f>Sheet61!$F$6:$F$14</c:f>
              <c:numCache>
                <c:formatCode>General</c:formatCode>
                <c:ptCount val="8"/>
                <c:pt idx="0">
                  <c:v>44</c:v>
                </c:pt>
                <c:pt idx="1">
                  <c:v>54</c:v>
                </c:pt>
                <c:pt idx="2">
                  <c:v>163</c:v>
                </c:pt>
                <c:pt idx="3">
                  <c:v>248</c:v>
                </c:pt>
                <c:pt idx="4">
                  <c:v>109</c:v>
                </c:pt>
                <c:pt idx="5">
                  <c:v>98</c:v>
                </c:pt>
                <c:pt idx="6">
                  <c:v>42</c:v>
                </c:pt>
                <c:pt idx="7">
                  <c:v>32</c:v>
                </c:pt>
              </c:numCache>
            </c:numRef>
          </c:val>
        </c:ser>
        <c:dLbls>
          <c:showLegendKey val="0"/>
          <c:showVal val="0"/>
          <c:showCatName val="0"/>
          <c:showSerName val="0"/>
          <c:showPercent val="0"/>
          <c:showBubbleSize val="0"/>
        </c:dLbls>
        <c:gapWidth val="219"/>
        <c:overlap val="-27"/>
        <c:axId val="414811640"/>
        <c:axId val="414812024"/>
      </c:barChart>
      <c:catAx>
        <c:axId val="414811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812024"/>
        <c:crosses val="autoZero"/>
        <c:auto val="1"/>
        <c:lblAlgn val="ctr"/>
        <c:lblOffset val="100"/>
        <c:noMultiLvlLbl val="0"/>
      </c:catAx>
      <c:valAx>
        <c:axId val="414812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8116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403860</xdr:colOff>
      <xdr:row>3</xdr:row>
      <xdr:rowOff>11430</xdr:rowOff>
    </xdr:from>
    <xdr:to>
      <xdr:col>11</xdr:col>
      <xdr:colOff>952500</xdr:colOff>
      <xdr:row>18</xdr:row>
      <xdr:rowOff>11430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179070</xdr:rowOff>
    </xdr:from>
    <xdr:to>
      <xdr:col>15</xdr:col>
      <xdr:colOff>0</xdr:colOff>
      <xdr:row>26</xdr:row>
      <xdr:rowOff>179070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533400</xdr:colOff>
      <xdr:row>17</xdr:row>
      <xdr:rowOff>179070</xdr:rowOff>
    </xdr:from>
    <xdr:to>
      <xdr:col>15</xdr:col>
      <xdr:colOff>228600</xdr:colOff>
      <xdr:row>32</xdr:row>
      <xdr:rowOff>179070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15240</xdr:colOff>
      <xdr:row>11</xdr:row>
      <xdr:rowOff>19050</xdr:rowOff>
    </xdr:from>
    <xdr:to>
      <xdr:col>14</xdr:col>
      <xdr:colOff>731520</xdr:colOff>
      <xdr:row>26</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7620</xdr:colOff>
      <xdr:row>15</xdr:row>
      <xdr:rowOff>64770</xdr:rowOff>
    </xdr:from>
    <xdr:to>
      <xdr:col>5</xdr:col>
      <xdr:colOff>5036820</xdr:colOff>
      <xdr:row>30</xdr:row>
      <xdr:rowOff>64770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L/Desktop/Sid/Excel%20Exam/ExcelSidArtSoni.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pter1&amp;2Pages1-24"/>
      <sheetName val="HW(1)"/>
      <sheetName val="HW(1an)"/>
      <sheetName val="HW(2)"/>
      <sheetName val="HW(2an)"/>
      <sheetName val="HW(3)"/>
      <sheetName val="HW(3an)"/>
      <sheetName val="HW(4)"/>
      <sheetName val="HW(4an)"/>
      <sheetName val="Chapter3Pages25-40"/>
      <sheetName val="HW(5)"/>
      <sheetName val="HW(5an)"/>
      <sheetName val="HW(6)"/>
      <sheetName val="HW(6an)"/>
      <sheetName val="HW(7)"/>
      <sheetName val="HW(7an)"/>
      <sheetName val="HW(8)"/>
      <sheetName val="HW(8an)"/>
      <sheetName val="Chapter3Pages40-57"/>
      <sheetName val="HW(9)"/>
      <sheetName val="HW(9an)"/>
      <sheetName val="HW(10)"/>
      <sheetName val="HW(10an)"/>
      <sheetName val="HW(11)"/>
      <sheetName val="HW(11an)"/>
      <sheetName val="Chapter3Pages57-78"/>
      <sheetName val="HW(12)"/>
      <sheetName val="HW(12an)"/>
      <sheetName val="HW(13)"/>
      <sheetName val="HW(13an)"/>
      <sheetName val="HW(14)"/>
      <sheetName val="HW(14an)"/>
      <sheetName val="Chapter3Pages78-87"/>
      <sheetName val="HW(15)"/>
      <sheetName val="HW(15an)"/>
      <sheetName val="HW(16)"/>
      <sheetName val="HW(16an)"/>
      <sheetName val="HW(17)"/>
      <sheetName val="HW(17an)"/>
      <sheetName val="HW(18)"/>
      <sheetName val="HW(18an)"/>
      <sheetName val="Chapter4Pages89-118"/>
      <sheetName val="HW(19)"/>
      <sheetName val="HW(19an)"/>
      <sheetName val="HW(20)"/>
      <sheetName val="HW(20an)"/>
      <sheetName val="HW(21)"/>
      <sheetName val="HW(21an)"/>
      <sheetName val="Chapter5Pages119-143"/>
      <sheetName val="HW(22)"/>
      <sheetName val="HW(22an)"/>
      <sheetName val="HW(23)"/>
      <sheetName val="HW(23an)"/>
      <sheetName val="HW(24)"/>
      <sheetName val="HW(24an)"/>
      <sheetName val="HW(25)"/>
      <sheetName val="HW(25an)"/>
      <sheetName val="HW(26)"/>
      <sheetName val="HW(26an)"/>
      <sheetName val="HW(27)"/>
      <sheetName val="HW(27an)"/>
      <sheetName val="HW(28)"/>
      <sheetName val="HW(28an)"/>
      <sheetName val="HW(29)"/>
      <sheetName val="HW(29an)"/>
      <sheetName val="HW(30)"/>
      <sheetName val="HW(30an)"/>
      <sheetName val="Chapter5Pages144-155"/>
      <sheetName val="HW(31)"/>
      <sheetName val="HW(31an)"/>
      <sheetName val="HW(32)"/>
      <sheetName val="HW(32an)"/>
      <sheetName val="HW(33)"/>
      <sheetName val="HW(33an)"/>
      <sheetName val="Chapter5Pages155-184"/>
      <sheetName val="HW(34)"/>
      <sheetName val="HW(34an)"/>
      <sheetName val="HW(35)"/>
      <sheetName val="HW(35an)"/>
      <sheetName val="HW(36)"/>
      <sheetName val="HW(36an)"/>
      <sheetName val="HW(37)"/>
      <sheetName val="HW(37an)"/>
      <sheetName val="Chapter5Pages185-207"/>
      <sheetName val="HW(38)"/>
      <sheetName val="HW(38an)"/>
      <sheetName val="HW(39)"/>
      <sheetName val="HW(39an)"/>
      <sheetName val="HW(40)"/>
      <sheetName val="HW(40an)"/>
      <sheetName val="HW(41)"/>
      <sheetName val="HW(41an)"/>
      <sheetName val="HW(42)"/>
      <sheetName val="HW(42an)"/>
      <sheetName val="HW(43)"/>
      <sheetName val="AssumptionsFor43"/>
      <sheetName val="HW(43an)"/>
      <sheetName val="HW(44)"/>
      <sheetName val="HW(44an)"/>
      <sheetName val="Chapter5Pages207-247"/>
      <sheetName val="HW(45)"/>
      <sheetName val="HW(45an)"/>
      <sheetName val="HW(46)"/>
      <sheetName val="HW(46an)"/>
      <sheetName val="HW(47)"/>
      <sheetName val="HW(47an)"/>
      <sheetName val="HW(48)"/>
      <sheetName val="HW(48an)"/>
      <sheetName val="Chapter5Pages248-308"/>
      <sheetName val="HW(49)"/>
      <sheetName val="HW(49an)"/>
      <sheetName val="HW(50)"/>
      <sheetName val="HW(50an)"/>
      <sheetName val="HW(51)"/>
      <sheetName val="HW(51an)"/>
      <sheetName val="HW(52)"/>
      <sheetName val="HW(52an)"/>
      <sheetName val="HW(53)"/>
      <sheetName val="HW(53an)"/>
      <sheetName val="HW(54)"/>
      <sheetName val="HW(54an)"/>
      <sheetName val="HW(55)"/>
      <sheetName val="HW(55an)"/>
      <sheetName val="HW(56)"/>
      <sheetName val="HW(56an)"/>
      <sheetName val="HW(57)"/>
      <sheetName val="HW(57an)"/>
      <sheetName val="HW(58)"/>
      <sheetName val="HW(58an)"/>
      <sheetName val="HW(59)"/>
      <sheetName val="HW(59an)"/>
      <sheetName val="Chapter5Pages308-340"/>
      <sheetName val="HW(60)"/>
      <sheetName val="HW(60an)"/>
      <sheetName val="HW(61)"/>
      <sheetName val="HW(61an)"/>
      <sheetName val="HW(62)"/>
      <sheetName val="HW(62an)"/>
      <sheetName val="HW(63)"/>
      <sheetName val="HW(63an)"/>
      <sheetName val="HW(64)"/>
      <sheetName val="HW(64an)"/>
      <sheetName val="HW(65)"/>
      <sheetName val="HW(65an)"/>
      <sheetName val="HW(66)"/>
      <sheetName val="HW(66an)"/>
      <sheetName val="HW(67)"/>
      <sheetName val="HW(67an)"/>
      <sheetName val="HW(68)"/>
      <sheetName val="HW(68an)"/>
      <sheetName val="Chapter6Pages341-373"/>
      <sheetName val="HW(69)"/>
      <sheetName val="HW(69an)"/>
      <sheetName val="HW(70)"/>
      <sheetName val="HW(70an)"/>
      <sheetName val="HW(71)"/>
      <sheetName val="HW(71an)"/>
      <sheetName val="HW(72)"/>
      <sheetName val="HW(72an)"/>
      <sheetName val="HW(73)"/>
      <sheetName val="HW(73an)"/>
      <sheetName val="HW(74)"/>
      <sheetName val="HW(74an)"/>
      <sheetName val="HW(75)"/>
      <sheetName val="HW(75an)"/>
      <sheetName val="Chapter6Pages374-433"/>
      <sheetName val="HW(76)"/>
      <sheetName val="HW(76an)"/>
      <sheetName val="HW(77)"/>
      <sheetName val="HW(77an)"/>
      <sheetName val="HW(78)"/>
      <sheetName val="HW(78an)"/>
      <sheetName val="HW(79)"/>
      <sheetName val="HW(79an)"/>
      <sheetName val="HW(80)"/>
      <sheetName val="HW(80an)"/>
      <sheetName val="HW(81)"/>
      <sheetName val="HW(81an)"/>
      <sheetName val="HW(82)"/>
      <sheetName val="HW(82an)"/>
      <sheetName val="HW(83)"/>
      <sheetName val="HW(83an)"/>
      <sheetName val="Chapter6Pages434-464"/>
      <sheetName val="HW(84)"/>
      <sheetName val="HW(84an)"/>
      <sheetName val="HW(85)"/>
      <sheetName val="HW(85an)"/>
      <sheetName val="HW(86)"/>
      <sheetName val="HW(86an)"/>
      <sheetName val="HW(87)"/>
      <sheetName val="HW(87an)"/>
      <sheetName val="HW(88)"/>
      <sheetName val="HW(88an)"/>
      <sheetName val="HW(89)"/>
      <sheetName val="HW(89an)"/>
      <sheetName val="HW(90)"/>
      <sheetName val="HW(90an)"/>
      <sheetName val="Chapter7Pages465-506"/>
      <sheetName val="HW(91)"/>
      <sheetName val="HW(91an)"/>
      <sheetName val="HW(92)"/>
      <sheetName val="HW(92an)"/>
      <sheetName val="HW(93)"/>
      <sheetName val="HW(93an)"/>
      <sheetName val="HW(94)"/>
      <sheetName val="HW(94an)"/>
      <sheetName val="(HW95)"/>
      <sheetName val="(HW95an)"/>
      <sheetName val="(HW96)"/>
      <sheetName val="(HW96an)"/>
      <sheetName val="Chapter8and9Pages507-526"/>
      <sheetName val="HW(97)"/>
      <sheetName val="HW(97an)"/>
      <sheetName val="HW(98)"/>
      <sheetName val="HW(98an)"/>
      <sheetName val="HW(99)"/>
      <sheetName val="HW(99an)"/>
      <sheetName val="HW(100)"/>
      <sheetName val="HW(100an)"/>
      <sheetName val="Extra==&gt;&gt;"/>
      <sheetName val="(101.1)"/>
      <sheetName val="(101.2)"/>
      <sheetName val="(101.3)"/>
      <sheetName val="(101.1an)"/>
      <sheetName val="(101.2an)"/>
      <sheetName val="(101.3an)"/>
      <sheetName val="(102)"/>
      <sheetName val="(102an)"/>
      <sheetName val="(103)"/>
      <sheetName val="(103a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ow r="1">
          <cell r="A1" t="str">
            <v>1) If Revenue was ₹ 5,28,050.00, Administrative Expense was ₹ 65,874.00, Operational Expense was ₹ 3,50,200.00, and Other Expense was ₹ 58,500.00, list the revenue and expenses and calculate Net Income without calculating total expenses in a separate cell. Then format the report nicely.</v>
          </cell>
        </row>
      </sheetData>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r:id="rId1" refreshedBy="Admin" refreshedDate="45124.592327199076" createdVersion="5" refreshedVersion="5" minRefreshableVersion="3" recordCount="27">
  <cacheSource type="worksheet">
    <worksheetSource ref="A3:C30" sheet="Sheet6"/>
  </cacheSource>
  <cacheFields count="3">
    <cacheField name="Date" numFmtId="14">
      <sharedItems containsSemiMixedTypes="0" containsNonDate="0" containsDate="1" containsString="0" minDate="2010-03-18T00:00:00" maxDate="2010-04-14T00:00:00"/>
    </cacheField>
    <cacheField name="SalesRep" numFmtId="0">
      <sharedItems count="6">
        <s v="Fred"/>
        <s v="Jo"/>
        <s v="Joe"/>
        <s v="Sue"/>
        <s v="Sioux"/>
        <s v="Chin"/>
      </sharedItems>
    </cacheField>
    <cacheField name="Sales" numFmtId="8">
      <sharedItems containsSemiMixedTypes="0" containsString="0" containsNumber="1" containsInteger="1" minValue="50" maxValue="16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124.599067013885" createdVersion="5" refreshedVersion="5" minRefreshableVersion="3" recordCount="27">
  <cacheSource type="worksheet">
    <worksheetSource ref="A3:D30" sheet="Sheet8"/>
  </cacheSource>
  <cacheFields count="4">
    <cacheField name="Date" numFmtId="14">
      <sharedItems containsSemiMixedTypes="0" containsNonDate="0" containsDate="1" containsString="0" minDate="2010-03-18T00:00:00" maxDate="2010-04-14T00:00:00"/>
    </cacheField>
    <cacheField name="SalesRep" numFmtId="0">
      <sharedItems count="6">
        <s v="Fred"/>
        <s v="Jo"/>
        <s v="Joe"/>
        <s v="Sue"/>
        <s v="Sioux"/>
        <s v="Chin"/>
      </sharedItems>
    </cacheField>
    <cacheField name="Sales" numFmtId="8">
      <sharedItems containsSemiMixedTypes="0" containsString="0" containsNumber="1" containsInteger="1" minValue="50" maxValue="168"/>
    </cacheField>
    <cacheField name="ProductSold" numFmtId="0">
      <sharedItems count="3">
        <s v="Compressor 3"/>
        <s v="Compressor 1"/>
        <s v="Compressor 2"/>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dmin" refreshedDate="45128.638537384257" createdVersion="5" refreshedVersion="5" minRefreshableVersion="3" recordCount="105">
  <cacheSource type="worksheet">
    <worksheetSource ref="A12:H117" sheet="Sheet30"/>
  </cacheSource>
  <cacheFields count="8">
    <cacheField name="Date" numFmtId="169">
      <sharedItems containsSemiMixedTypes="0" containsNonDate="0" containsDate="1" containsString="0" minDate="2011-01-01T00:00:00" maxDate="2011-01-31T00:00:00"/>
    </cacheField>
    <cacheField name="Product" numFmtId="0">
      <sharedItems count="5">
        <s v="Sunshine"/>
        <s v="Carlota"/>
        <s v="Sunset"/>
        <s v="Quad"/>
        <s v="Bellen"/>
      </sharedItems>
    </cacheField>
    <cacheField name="Region" numFmtId="0">
      <sharedItems/>
    </cacheField>
    <cacheField name="SalesRep" numFmtId="0">
      <sharedItems/>
    </cacheField>
    <cacheField name="Customer" numFmtId="0">
      <sharedItems/>
    </cacheField>
    <cacheField name="Units" numFmtId="0">
      <sharedItems containsSemiMixedTypes="0" containsString="0" containsNumber="1" containsInteger="1" minValue="6" maxValue="65"/>
    </cacheField>
    <cacheField name="Sales" numFmtId="8">
      <sharedItems containsSemiMixedTypes="0" containsString="0" containsNumber="1" containsInteger="1" minValue="126" maxValue="1728"/>
    </cacheField>
    <cacheField name="COGS" numFmtId="8">
      <sharedItems containsSemiMixedTypes="0" containsString="0" containsNumber="1" minValue="55.5" maxValue="928"/>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vivek patel" refreshedDate="45327.645838310185" createdVersion="5" refreshedVersion="5" minRefreshableVersion="3" recordCount="205">
  <cacheSource type="worksheet">
    <worksheetSource ref="A3:D208" sheet="Sheet52"/>
  </cacheSource>
  <cacheFields count="4">
    <cacheField name="Date" numFmtId="14">
      <sharedItems containsSemiMixedTypes="0" containsNonDate="0" containsDate="1" containsString="0" minDate="2010-03-18T00:00:00" maxDate="2010-10-09T00:00:00" count="205">
        <d v="2010-03-18T00:00:00"/>
        <d v="2010-03-19T00:00:00"/>
        <d v="2010-03-20T00:00:00"/>
        <d v="2010-03-21T00:00:00"/>
        <d v="2010-03-22T00:00:00"/>
        <d v="2010-03-23T00:00:00"/>
        <d v="2010-03-24T00:00:00"/>
        <d v="2010-03-25T00:00:00"/>
        <d v="2010-03-26T00:00:00"/>
        <d v="2010-03-27T00:00:00"/>
        <d v="2010-03-28T00:00:00"/>
        <d v="2010-03-29T00:00:00"/>
        <d v="2010-03-30T00:00:00"/>
        <d v="2010-03-31T00:00:00"/>
        <d v="2010-04-01T00:00:00"/>
        <d v="2010-04-02T00:00:00"/>
        <d v="2010-04-03T00:00:00"/>
        <d v="2010-04-04T00:00:00"/>
        <d v="2010-04-05T00:00:00"/>
        <d v="2010-04-06T00:00:00"/>
        <d v="2010-04-07T00:00:00"/>
        <d v="2010-04-08T00:00:00"/>
        <d v="2010-04-09T00:00:00"/>
        <d v="2010-04-10T00:00:00"/>
        <d v="2010-04-11T00:00:00"/>
        <d v="2010-04-12T00:00:00"/>
        <d v="2010-04-13T00:00:00"/>
        <d v="2010-04-14T00:00:00"/>
        <d v="2010-04-15T00:00:00"/>
        <d v="2010-04-16T00:00:00"/>
        <d v="2010-04-17T00:00:00"/>
        <d v="2010-04-18T00:00:00"/>
        <d v="2010-04-19T00:00:00"/>
        <d v="2010-04-20T00:00:00"/>
        <d v="2010-04-21T00:00:00"/>
        <d v="2010-04-22T00:00:00"/>
        <d v="2010-04-23T00:00:00"/>
        <d v="2010-04-24T00:00:00"/>
        <d v="2010-04-25T00:00:00"/>
        <d v="2010-04-26T00:00:00"/>
        <d v="2010-04-27T00:00:00"/>
        <d v="2010-04-28T00:00:00"/>
        <d v="2010-04-29T00:00:00"/>
        <d v="2010-04-30T00:00:00"/>
        <d v="2010-05-01T00:00:00"/>
        <d v="2010-05-02T00:00:00"/>
        <d v="2010-05-03T00:00:00"/>
        <d v="2010-05-04T00:00:00"/>
        <d v="2010-05-05T00:00:00"/>
        <d v="2010-05-06T00:00:00"/>
        <d v="2010-05-07T00:00:00"/>
        <d v="2010-05-08T00:00:00"/>
        <d v="2010-05-09T00:00:00"/>
        <d v="2010-05-10T00:00:00"/>
        <d v="2010-05-11T00:00:00"/>
        <d v="2010-05-12T00:00:00"/>
        <d v="2010-05-13T00:00:00"/>
        <d v="2010-05-14T00:00:00"/>
        <d v="2010-05-15T00:00:00"/>
        <d v="2010-05-16T00:00:00"/>
        <d v="2010-05-17T00:00:00"/>
        <d v="2010-05-18T00:00:00"/>
        <d v="2010-05-19T00:00:00"/>
        <d v="2010-05-20T00:00:00"/>
        <d v="2010-05-21T00:00:00"/>
        <d v="2010-05-22T00:00:00"/>
        <d v="2010-05-23T00:00:00"/>
        <d v="2010-05-24T00:00:00"/>
        <d v="2010-05-25T00:00:00"/>
        <d v="2010-05-26T00:00:00"/>
        <d v="2010-05-27T00:00:00"/>
        <d v="2010-05-28T00:00:00"/>
        <d v="2010-05-29T00:00:00"/>
        <d v="2010-05-30T00:00:00"/>
        <d v="2010-05-31T00:00:00"/>
        <d v="2010-06-01T00:00:00"/>
        <d v="2010-06-02T00:00:00"/>
        <d v="2010-06-03T00:00:00"/>
        <d v="2010-06-04T00:00:00"/>
        <d v="2010-06-05T00:00:00"/>
        <d v="2010-06-06T00:00:00"/>
        <d v="2010-06-07T00:00:00"/>
        <d v="2010-06-08T00:00:00"/>
        <d v="2010-06-09T00:00:00"/>
        <d v="2010-06-10T00:00:00"/>
        <d v="2010-06-11T00:00:00"/>
        <d v="2010-06-12T00:00:00"/>
        <d v="2010-06-13T00:00:00"/>
        <d v="2010-06-14T00:00:00"/>
        <d v="2010-06-15T00:00:00"/>
        <d v="2010-06-16T00:00:00"/>
        <d v="2010-06-17T00:00:00"/>
        <d v="2010-06-18T00:00:00"/>
        <d v="2010-06-19T00:00:00"/>
        <d v="2010-06-20T00:00:00"/>
        <d v="2010-06-21T00:00:00"/>
        <d v="2010-06-22T00:00:00"/>
        <d v="2010-06-23T00:00:00"/>
        <d v="2010-06-24T00:00:00"/>
        <d v="2010-06-25T00:00:00"/>
        <d v="2010-06-26T00:00:00"/>
        <d v="2010-06-27T00:00:00"/>
        <d v="2010-06-28T00:00:00"/>
        <d v="2010-06-29T00:00:00"/>
        <d v="2010-06-30T00:00:00"/>
        <d v="2010-07-01T00:00:00"/>
        <d v="2010-07-02T00:00:00"/>
        <d v="2010-07-03T00:00:00"/>
        <d v="2010-07-04T00:00:00"/>
        <d v="2010-07-05T00:00:00"/>
        <d v="2010-07-06T00:00:00"/>
        <d v="2010-07-07T00:00:00"/>
        <d v="2010-07-08T00:00:00"/>
        <d v="2010-07-09T00:00:00"/>
        <d v="2010-07-10T00:00:00"/>
        <d v="2010-07-11T00:00:00"/>
        <d v="2010-07-12T00:00:00"/>
        <d v="2010-07-13T00:00:00"/>
        <d v="2010-07-14T00:00:00"/>
        <d v="2010-07-15T00:00:00"/>
        <d v="2010-07-16T00:00:00"/>
        <d v="2010-07-17T00:00:00"/>
        <d v="2010-07-18T00:00:00"/>
        <d v="2010-07-19T00:00:00"/>
        <d v="2010-07-20T00:00:00"/>
        <d v="2010-07-21T00:00:00"/>
        <d v="2010-07-22T00:00:00"/>
        <d v="2010-07-23T00:00:00"/>
        <d v="2010-07-24T00:00:00"/>
        <d v="2010-07-25T00:00:00"/>
        <d v="2010-07-26T00:00:00"/>
        <d v="2010-07-27T00:00:00"/>
        <d v="2010-07-28T00:00:00"/>
        <d v="2010-07-29T00:00:00"/>
        <d v="2010-07-30T00:00:00"/>
        <d v="2010-07-31T00:00:00"/>
        <d v="2010-08-01T00:00:00"/>
        <d v="2010-08-02T00:00:00"/>
        <d v="2010-08-03T00:00:00"/>
        <d v="2010-08-04T00:00:00"/>
        <d v="2010-08-05T00:00:00"/>
        <d v="2010-08-06T00:00:00"/>
        <d v="2010-08-07T00:00:00"/>
        <d v="2010-08-08T00:00:00"/>
        <d v="2010-08-09T00:00:00"/>
        <d v="2010-08-10T00:00:00"/>
        <d v="2010-08-11T00:00:00"/>
        <d v="2010-08-12T00:00:00"/>
        <d v="2010-08-13T00:00:00"/>
        <d v="2010-08-14T00:00:00"/>
        <d v="2010-08-15T00:00:00"/>
        <d v="2010-08-16T00:00:00"/>
        <d v="2010-08-17T00:00:00"/>
        <d v="2010-08-18T00:00:00"/>
        <d v="2010-08-19T00:00:00"/>
        <d v="2010-08-20T00:00:00"/>
        <d v="2010-08-21T00:00:00"/>
        <d v="2010-08-22T00:00:00"/>
        <d v="2010-08-23T00:00:00"/>
        <d v="2010-08-24T00:00:00"/>
        <d v="2010-08-25T00:00:00"/>
        <d v="2010-08-26T00:00:00"/>
        <d v="2010-08-27T00:00:00"/>
        <d v="2010-08-28T00:00:00"/>
        <d v="2010-08-29T00:00:00"/>
        <d v="2010-08-30T00:00:00"/>
        <d v="2010-08-31T00:00:00"/>
        <d v="2010-09-01T00:00:00"/>
        <d v="2010-09-02T00:00:00"/>
        <d v="2010-09-03T00:00:00"/>
        <d v="2010-09-04T00:00:00"/>
        <d v="2010-09-05T00:00:00"/>
        <d v="2010-09-06T00:00:00"/>
        <d v="2010-09-07T00:00:00"/>
        <d v="2010-09-08T00:00:00"/>
        <d v="2010-09-09T00:00:00"/>
        <d v="2010-09-10T00:00:00"/>
        <d v="2010-09-11T00:00:00"/>
        <d v="2010-09-12T00:00:00"/>
        <d v="2010-09-13T00:00:00"/>
        <d v="2010-09-14T00:00:00"/>
        <d v="2010-09-15T00:00:00"/>
        <d v="2010-09-16T00:00:00"/>
        <d v="2010-09-17T00:00:00"/>
        <d v="2010-09-18T00:00:00"/>
        <d v="2010-09-19T00:00:00"/>
        <d v="2010-09-20T00:00:00"/>
        <d v="2010-09-21T00:00:00"/>
        <d v="2010-09-22T00:00:00"/>
        <d v="2010-09-23T00:00:00"/>
        <d v="2010-09-24T00:00:00"/>
        <d v="2010-09-25T00:00:00"/>
        <d v="2010-09-26T00:00:00"/>
        <d v="2010-09-27T00:00:00"/>
        <d v="2010-09-28T00:00:00"/>
        <d v="2010-09-29T00:00:00"/>
        <d v="2010-09-30T00:00:00"/>
        <d v="2010-10-01T00:00:00"/>
        <d v="2010-10-02T00:00:00"/>
        <d v="2010-10-03T00:00:00"/>
        <d v="2010-10-04T00:00:00"/>
        <d v="2010-10-05T00:00:00"/>
        <d v="2010-10-06T00:00:00"/>
        <d v="2010-10-07T00:00:00"/>
        <d v="2010-10-08T00:00:00"/>
      </sharedItems>
    </cacheField>
    <cacheField name="SalesRep" numFmtId="0">
      <sharedItems/>
    </cacheField>
    <cacheField name="Sales" numFmtId="8">
      <sharedItems containsSemiMixedTypes="0" containsString="0" containsNumber="1" containsInteger="1" minValue="50" maxValue="170"/>
    </cacheField>
    <cacheField name="Month" numFmtId="0">
      <sharedItems count="8">
        <s v="March"/>
        <s v="April"/>
        <s v="May"/>
        <s v="June"/>
        <s v="July"/>
        <s v="August"/>
        <s v="Septem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vivek patel" refreshedDate="45327.648881944442" createdVersion="5" refreshedVersion="5" minRefreshableVersion="3" recordCount="205">
  <cacheSource type="worksheet">
    <worksheetSource ref="A3:C208" sheet="Sheet53"/>
  </cacheSource>
  <cacheFields count="3">
    <cacheField name="Date" numFmtId="14">
      <sharedItems containsSemiMixedTypes="0" containsNonDate="0" containsDate="1" containsString="0" minDate="2010-03-18T00:00:00" maxDate="2010-10-09T00:00:00"/>
    </cacheField>
    <cacheField name="SalesRep" numFmtId="0">
      <sharedItems count="6">
        <s v="Fred"/>
        <s v="Jo"/>
        <s v="Joe"/>
        <s v="Sue"/>
        <s v="Sioux"/>
        <s v="Chin"/>
      </sharedItems>
    </cacheField>
    <cacheField name="Sales" numFmtId="8">
      <sharedItems containsSemiMixedTypes="0" containsString="0" containsNumber="1" containsInteger="1" minValue="50" maxValue="17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vivek patel" refreshedDate="45327.653403587959" createdVersion="5" refreshedVersion="5" minRefreshableVersion="3" recordCount="205">
  <cacheSource type="worksheet">
    <worksheetSource ref="A3:D208" sheet="Sheet54"/>
  </cacheSource>
  <cacheFields count="4">
    <cacheField name="Date" numFmtId="14">
      <sharedItems containsSemiMixedTypes="0" containsNonDate="0" containsDate="1" containsString="0" minDate="2010-03-18T00:00:00" maxDate="2010-10-09T00:00:00"/>
    </cacheField>
    <cacheField name="SalesRep" numFmtId="0">
      <sharedItems/>
    </cacheField>
    <cacheField name="Sales" numFmtId="8">
      <sharedItems containsSemiMixedTypes="0" containsString="0" containsNumber="1" minValue="2.38" maxValue="197.73"/>
    </cacheField>
    <cacheField name="Interval" numFmtId="8">
      <sharedItems containsSemiMixedTypes="0" containsString="0" containsNumber="1" containsInteger="1" minValue="50" maxValue="200" count="4">
        <n v="50"/>
        <n v="200"/>
        <n v="150"/>
        <n v="10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vivek patel" refreshedDate="45327.69030115741" createdVersion="5" refreshedVersion="5" minRefreshableVersion="3" recordCount="205">
  <cacheSource type="worksheet">
    <worksheetSource ref="A3:C208" sheet="Sheet57"/>
  </cacheSource>
  <cacheFields count="3">
    <cacheField name="Date" numFmtId="14">
      <sharedItems containsSemiMixedTypes="0" containsNonDate="0" containsDate="1" containsString="0" minDate="2010-03-18T00:00:00" maxDate="2010-10-09T00:00:00"/>
    </cacheField>
    <cacheField name="SalesRep" numFmtId="0">
      <sharedItems count="6">
        <s v="Fred"/>
        <s v="Jo"/>
        <s v="Joe"/>
        <s v="Sue"/>
        <s v="Sioux"/>
        <s v="Chin"/>
      </sharedItems>
    </cacheField>
    <cacheField name="Sales" numFmtId="8">
      <sharedItems containsSemiMixedTypes="0" containsString="0" containsNumber="1" containsInteger="1" minValue="50" maxValue="17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vivek patel" refreshedDate="45327.697272453704" createdVersion="5" refreshedVersion="5" minRefreshableVersion="3" recordCount="205">
  <cacheSource type="worksheet">
    <worksheetSource ref="A3:D208" sheet="Sheet58"/>
  </cacheSource>
  <cacheFields count="4">
    <cacheField name="Date" numFmtId="14">
      <sharedItems containsSemiMixedTypes="0" containsNonDate="0" containsDate="1" containsString="0" minDate="2010-03-18T00:00:00" maxDate="2010-10-09T00:00:00"/>
    </cacheField>
    <cacheField name="SalesRep" numFmtId="0">
      <sharedItems count="6">
        <s v="Fred"/>
        <s v="Jo"/>
        <s v="Joe"/>
        <s v="Sue"/>
        <s v="Sioux"/>
        <s v="Chin"/>
      </sharedItems>
    </cacheField>
    <cacheField name="Sales" numFmtId="8">
      <sharedItems containsSemiMixedTypes="0" containsString="0" containsNumber="1" containsInteger="1" minValue="50" maxValue="170"/>
    </cacheField>
    <cacheField name="Month" numFmtId="0">
      <sharedItems count="8">
        <s v="March"/>
        <s v="April"/>
        <s v="May"/>
        <s v="June"/>
        <s v="July"/>
        <s v="August"/>
        <s v="September"/>
        <s v="October"/>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vivek patel" refreshedDate="45327.711399305554" createdVersion="5" refreshedVersion="5" minRefreshableVersion="3" recordCount="1469">
  <cacheSource type="worksheet">
    <worksheetSource ref="A3:H1472" sheet="Sheet59"/>
  </cacheSource>
  <cacheFields count="8">
    <cacheField name="Date" numFmtId="14">
      <sharedItems containsSemiMixedTypes="0" containsNonDate="0" containsDate="1" containsString="0" minDate="2009-04-07T00:00:00" maxDate="2011-04-08T00:00:00" count="616">
        <d v="2010-11-16T00:00:00"/>
        <d v="2010-01-04T00:00:00"/>
        <d v="2009-09-02T00:00:00"/>
        <d v="2011-01-15T00:00:00"/>
        <d v="2009-07-11T00:00:00"/>
        <d v="2010-03-09T00:00:00"/>
        <d v="2010-07-11T00:00:00"/>
        <d v="2010-02-01T00:00:00"/>
        <d v="2010-01-29T00:00:00"/>
        <d v="2009-12-25T00:00:00"/>
        <d v="2010-07-04T00:00:00"/>
        <d v="2009-12-05T00:00:00"/>
        <d v="2009-07-21T00:00:00"/>
        <d v="2010-12-24T00:00:00"/>
        <d v="2009-07-06T00:00:00"/>
        <d v="2009-05-19T00:00:00"/>
        <d v="2010-06-28T00:00:00"/>
        <d v="2009-04-07T00:00:00"/>
        <d v="2010-11-11T00:00:00"/>
        <d v="2010-09-11T00:00:00"/>
        <d v="2010-02-10T00:00:00"/>
        <d v="2009-05-24T00:00:00"/>
        <d v="2010-05-25T00:00:00"/>
        <d v="2010-02-11T00:00:00"/>
        <d v="2009-11-01T00:00:00"/>
        <d v="2009-11-13T00:00:00"/>
        <d v="2009-08-31T00:00:00"/>
        <d v="2009-05-14T00:00:00"/>
        <d v="2010-03-06T00:00:00"/>
        <d v="2010-11-23T00:00:00"/>
        <d v="2010-01-18T00:00:00"/>
        <d v="2011-02-07T00:00:00"/>
        <d v="2010-12-07T00:00:00"/>
        <d v="2010-04-01T00:00:00"/>
        <d v="2009-06-24T00:00:00"/>
        <d v="2009-05-31T00:00:00"/>
        <d v="2009-07-04T00:00:00"/>
        <d v="2010-12-14T00:00:00"/>
        <d v="2010-02-12T00:00:00"/>
        <d v="2010-01-13T00:00:00"/>
        <d v="2009-07-03T00:00:00"/>
        <d v="2010-12-21T00:00:00"/>
        <d v="2010-04-15T00:00:00"/>
        <d v="2009-09-23T00:00:00"/>
        <d v="2009-07-20T00:00:00"/>
        <d v="2011-02-08T00:00:00"/>
        <d v="2009-06-02T00:00:00"/>
        <d v="2011-01-28T00:00:00"/>
        <d v="2010-09-30T00:00:00"/>
        <d v="2011-02-18T00:00:00"/>
        <d v="2010-10-16T00:00:00"/>
        <d v="2010-05-31T00:00:00"/>
        <d v="2010-03-23T00:00:00"/>
        <d v="2010-12-01T00:00:00"/>
        <d v="2009-07-29T00:00:00"/>
        <d v="2011-03-03T00:00:00"/>
        <d v="2010-09-16T00:00:00"/>
        <d v="2010-09-12T00:00:00"/>
        <d v="2009-10-27T00:00:00"/>
        <d v="2009-04-18T00:00:00"/>
        <d v="2010-07-21T00:00:00"/>
        <d v="2011-01-22T00:00:00"/>
        <d v="2010-11-13T00:00:00"/>
        <d v="2009-07-07T00:00:00"/>
        <d v="2010-08-26T00:00:00"/>
        <d v="2011-02-11T00:00:00"/>
        <d v="2011-01-19T00:00:00"/>
        <d v="2010-06-13T00:00:00"/>
        <d v="2009-06-04T00:00:00"/>
        <d v="2009-09-07T00:00:00"/>
        <d v="2010-11-20T00:00:00"/>
        <d v="2010-06-27T00:00:00"/>
        <d v="2010-05-02T00:00:00"/>
        <d v="2010-04-13T00:00:00"/>
        <d v="2009-09-04T00:00:00"/>
        <d v="2009-12-22T00:00:00"/>
        <d v="2010-11-30T00:00:00"/>
        <d v="2011-02-22T00:00:00"/>
        <d v="2011-03-14T00:00:00"/>
        <d v="2010-12-26T00:00:00"/>
        <d v="2009-09-24T00:00:00"/>
        <d v="2010-05-30T00:00:00"/>
        <d v="2011-03-29T00:00:00"/>
        <d v="2009-05-29T00:00:00"/>
        <d v="2009-08-18T00:00:00"/>
        <d v="2009-08-07T00:00:00"/>
        <d v="2010-11-27T00:00:00"/>
        <d v="2010-07-17T00:00:00"/>
        <d v="2009-09-18T00:00:00"/>
        <d v="2010-12-30T00:00:00"/>
        <d v="2009-04-12T00:00:00"/>
        <d v="2010-05-08T00:00:00"/>
        <d v="2010-09-02T00:00:00"/>
        <d v="2009-11-17T00:00:00"/>
        <d v="2009-09-08T00:00:00"/>
        <d v="2010-07-06T00:00:00"/>
        <d v="2010-04-18T00:00:00"/>
        <d v="2009-06-14T00:00:00"/>
        <d v="2010-03-26T00:00:00"/>
        <d v="2009-06-13T00:00:00"/>
        <d v="2009-11-15T00:00:00"/>
        <d v="2009-09-30T00:00:00"/>
        <d v="2010-05-20T00:00:00"/>
        <d v="2009-06-28T00:00:00"/>
        <d v="2010-10-14T00:00:00"/>
        <d v="2010-08-30T00:00:00"/>
        <d v="2010-05-05T00:00:00"/>
        <d v="2009-08-19T00:00:00"/>
        <d v="2009-09-19T00:00:00"/>
        <d v="2009-07-16T00:00:00"/>
        <d v="2010-11-22T00:00:00"/>
        <d v="2011-02-09T00:00:00"/>
        <d v="2010-04-24T00:00:00"/>
        <d v="2011-02-19T00:00:00"/>
        <d v="2011-03-05T00:00:00"/>
        <d v="2009-09-20T00:00:00"/>
        <d v="2009-08-16T00:00:00"/>
        <d v="2010-10-13T00:00:00"/>
        <d v="2010-08-01T00:00:00"/>
        <d v="2009-05-17T00:00:00"/>
        <d v="2010-02-02T00:00:00"/>
        <d v="2010-09-08T00:00:00"/>
        <d v="2009-10-09T00:00:00"/>
        <d v="2009-04-19T00:00:00"/>
        <d v="2009-05-05T00:00:00"/>
        <d v="2009-09-26T00:00:00"/>
        <d v="2009-06-19T00:00:00"/>
        <d v="2009-11-02T00:00:00"/>
        <d v="2009-11-09T00:00:00"/>
        <d v="2009-08-05T00:00:00"/>
        <d v="2009-08-28T00:00:00"/>
        <d v="2009-05-30T00:00:00"/>
        <d v="2010-01-11T00:00:00"/>
        <d v="2009-05-28T00:00:00"/>
        <d v="2009-04-09T00:00:00"/>
        <d v="2010-02-13T00:00:00"/>
        <d v="2010-10-11T00:00:00"/>
        <d v="2010-06-02T00:00:00"/>
        <d v="2009-10-01T00:00:00"/>
        <d v="2010-11-29T00:00:00"/>
        <d v="2011-01-21T00:00:00"/>
        <d v="2011-04-07T00:00:00"/>
        <d v="2010-06-03T00:00:00"/>
        <d v="2010-04-14T00:00:00"/>
        <d v="2010-01-15T00:00:00"/>
        <d v="2010-08-20T00:00:00"/>
        <d v="2010-02-20T00:00:00"/>
        <d v="2010-04-03T00:00:00"/>
        <d v="2009-04-25T00:00:00"/>
        <d v="2009-06-25T00:00:00"/>
        <d v="2010-08-25T00:00:00"/>
        <d v="2010-12-27T00:00:00"/>
        <d v="2011-03-22T00:00:00"/>
        <d v="2009-05-08T00:00:00"/>
        <d v="2010-11-08T00:00:00"/>
        <d v="2010-03-31T00:00:00"/>
        <d v="2011-01-30T00:00:00"/>
        <d v="2010-05-19T00:00:00"/>
        <d v="2010-08-23T00:00:00"/>
        <d v="2010-01-28T00:00:00"/>
        <d v="2009-06-23T00:00:00"/>
        <d v="2009-06-10T00:00:00"/>
        <d v="2009-10-04T00:00:00"/>
        <d v="2011-04-02T00:00:00"/>
        <d v="2011-02-13T00:00:00"/>
        <d v="2010-06-25T00:00:00"/>
        <d v="2010-02-27T00:00:00"/>
        <d v="2010-09-20T00:00:00"/>
        <d v="2010-02-23T00:00:00"/>
        <d v="2009-12-18T00:00:00"/>
        <d v="2011-02-03T00:00:00"/>
        <d v="2010-02-19T00:00:00"/>
        <d v="2010-01-07T00:00:00"/>
        <d v="2009-05-06T00:00:00"/>
        <d v="2010-03-21T00:00:00"/>
        <d v="2009-05-22T00:00:00"/>
        <d v="2010-03-28T00:00:00"/>
        <d v="2009-12-16T00:00:00"/>
        <d v="2010-12-22T00:00:00"/>
        <d v="2010-12-06T00:00:00"/>
        <d v="2010-12-23T00:00:00"/>
        <d v="2010-02-07T00:00:00"/>
        <d v="2009-06-29T00:00:00"/>
        <d v="2011-03-11T00:00:00"/>
        <d v="2009-10-18T00:00:00"/>
        <d v="2010-10-26T00:00:00"/>
        <d v="2010-08-03T00:00:00"/>
        <d v="2010-07-07T00:00:00"/>
        <d v="2010-08-18T00:00:00"/>
        <d v="2009-12-12T00:00:00"/>
        <d v="2010-09-07T00:00:00"/>
        <d v="2010-12-03T00:00:00"/>
        <d v="2009-11-25T00:00:00"/>
        <d v="2009-04-29T00:00:00"/>
        <d v="2009-10-07T00:00:00"/>
        <d v="2009-09-22T00:00:00"/>
        <d v="2010-03-05T00:00:00"/>
        <d v="2010-04-19T00:00:00"/>
        <d v="2010-03-11T00:00:00"/>
        <d v="2010-04-25T00:00:00"/>
        <d v="2009-07-08T00:00:00"/>
        <d v="2010-03-07T00:00:00"/>
        <d v="2010-09-09T00:00:00"/>
        <d v="2011-02-28T00:00:00"/>
        <d v="2010-08-14T00:00:00"/>
        <d v="2010-03-01T00:00:00"/>
        <d v="2010-04-17T00:00:00"/>
        <d v="2009-07-18T00:00:00"/>
        <d v="2009-12-08T00:00:00"/>
        <d v="2010-01-08T00:00:00"/>
        <d v="2010-03-15T00:00:00"/>
        <d v="2009-11-06T00:00:00"/>
        <d v="2011-01-11T00:00:00"/>
        <d v="2009-09-05T00:00:00"/>
        <d v="2010-04-06T00:00:00"/>
        <d v="2010-07-09T00:00:00"/>
        <d v="2009-08-11T00:00:00"/>
        <d v="2010-12-10T00:00:00"/>
        <d v="2010-03-14T00:00:00"/>
        <d v="2009-08-17T00:00:00"/>
        <d v="2010-10-15T00:00:00"/>
        <d v="2010-04-27T00:00:00"/>
        <d v="2010-03-02T00:00:00"/>
        <d v="2009-07-19T00:00:00"/>
        <d v="2009-11-28T00:00:00"/>
        <d v="2011-01-12T00:00:00"/>
        <d v="2010-09-24T00:00:00"/>
        <d v="2011-02-17T00:00:00"/>
        <d v="2010-12-28T00:00:00"/>
        <d v="2009-09-09T00:00:00"/>
        <d v="2010-05-11T00:00:00"/>
        <d v="2010-10-23T00:00:00"/>
        <d v="2009-08-26T00:00:00"/>
        <d v="2010-09-28T00:00:00"/>
        <d v="2009-05-16T00:00:00"/>
        <d v="2010-09-23T00:00:00"/>
        <d v="2009-05-15T00:00:00"/>
        <d v="2010-02-22T00:00:00"/>
        <d v="2010-07-01T00:00:00"/>
        <d v="2010-05-03T00:00:00"/>
        <d v="2010-02-26T00:00:00"/>
        <d v="2009-07-25T00:00:00"/>
        <d v="2009-04-22T00:00:00"/>
        <d v="2009-07-28T00:00:00"/>
        <d v="2009-08-25T00:00:00"/>
        <d v="2009-07-30T00:00:00"/>
        <d v="2010-08-11T00:00:00"/>
        <d v="2010-12-29T00:00:00"/>
        <d v="2009-09-13T00:00:00"/>
        <d v="2009-07-02T00:00:00"/>
        <d v="2010-06-17T00:00:00"/>
        <d v="2009-06-07T00:00:00"/>
        <d v="2010-11-04T00:00:00"/>
        <d v="2010-08-04T00:00:00"/>
        <d v="2009-11-23T00:00:00"/>
        <d v="2010-06-14T00:00:00"/>
        <d v="2010-03-12T00:00:00"/>
        <d v="2010-05-07T00:00:00"/>
        <d v="2010-06-15T00:00:00"/>
        <d v="2010-09-06T00:00:00"/>
        <d v="2009-11-29T00:00:00"/>
        <d v="2009-07-22T00:00:00"/>
        <d v="2009-08-21T00:00:00"/>
        <d v="2009-10-26T00:00:00"/>
        <d v="2011-03-31T00:00:00"/>
        <d v="2010-10-03T00:00:00"/>
        <d v="2010-07-19T00:00:00"/>
        <d v="2010-06-04T00:00:00"/>
        <d v="2009-11-03T00:00:00"/>
        <d v="2010-06-21T00:00:00"/>
        <d v="2010-04-29T00:00:00"/>
        <d v="2010-08-02T00:00:00"/>
        <d v="2009-07-14T00:00:00"/>
        <d v="2010-07-28T00:00:00"/>
        <d v="2009-08-10T00:00:00"/>
        <d v="2010-02-09T00:00:00"/>
        <d v="2009-04-21T00:00:00"/>
        <d v="2009-12-03T00:00:00"/>
        <d v="2010-07-02T00:00:00"/>
        <d v="2010-09-03T00:00:00"/>
        <d v="2010-02-15T00:00:00"/>
        <d v="2010-11-21T00:00:00"/>
        <d v="2009-10-30T00:00:00"/>
        <d v="2010-03-04T00:00:00"/>
        <d v="2009-04-14T00:00:00"/>
        <d v="2009-10-06T00:00:00"/>
        <d v="2009-09-06T00:00:00"/>
        <d v="2010-04-28T00:00:00"/>
        <d v="2011-01-09T00:00:00"/>
        <d v="2010-04-23T00:00:00"/>
        <d v="2010-08-21T00:00:00"/>
        <d v="2010-09-13T00:00:00"/>
        <d v="2010-01-26T00:00:00"/>
        <d v="2009-06-18T00:00:00"/>
        <d v="2010-02-04T00:00:00"/>
        <d v="2010-09-25T00:00:00"/>
        <d v="2009-10-21T00:00:00"/>
        <d v="2010-09-17T00:00:00"/>
        <d v="2010-01-02T00:00:00"/>
        <d v="2009-12-30T00:00:00"/>
        <d v="2011-04-04T00:00:00"/>
        <d v="2010-01-30T00:00:00"/>
        <d v="2010-05-28T00:00:00"/>
        <d v="2009-05-01T00:00:00"/>
        <d v="2009-06-15T00:00:00"/>
        <d v="2009-07-15T00:00:00"/>
        <d v="2011-03-08T00:00:00"/>
        <d v="2010-11-10T00:00:00"/>
        <d v="2009-09-15T00:00:00"/>
        <d v="2010-05-09T00:00:00"/>
        <d v="2009-12-09T00:00:00"/>
        <d v="2010-10-29T00:00:00"/>
        <d v="2011-01-08T00:00:00"/>
        <d v="2009-06-01T00:00:00"/>
        <d v="2009-06-22T00:00:00"/>
        <d v="2010-10-12T00:00:00"/>
        <d v="2009-06-03T00:00:00"/>
        <d v="2010-06-24T00:00:00"/>
        <d v="2009-04-28T00:00:00"/>
        <d v="2010-12-08T00:00:00"/>
        <d v="2009-05-10T00:00:00"/>
        <d v="2010-09-29T00:00:00"/>
        <d v="2010-04-05T00:00:00"/>
        <d v="2010-07-03T00:00:00"/>
        <d v="2009-09-12T00:00:00"/>
        <d v="2009-07-01T00:00:00"/>
        <d v="2009-11-10T00:00:00"/>
        <d v="2010-01-27T00:00:00"/>
        <d v="2010-12-18T00:00:00"/>
        <d v="2010-10-18T00:00:00"/>
        <d v="2010-10-19T00:00:00"/>
        <d v="2011-03-15T00:00:00"/>
        <d v="2010-09-01T00:00:00"/>
        <d v="2010-04-22T00:00:00"/>
        <d v="2010-09-04T00:00:00"/>
        <d v="2009-12-31T00:00:00"/>
        <d v="2009-12-26T00:00:00"/>
        <d v="2009-12-29T00:00:00"/>
        <d v="2011-03-30T00:00:00"/>
        <d v="2010-11-02T00:00:00"/>
        <d v="2010-05-27T00:00:00"/>
        <d v="2010-11-12T00:00:00"/>
        <d v="2010-08-16T00:00:00"/>
        <d v="2009-08-14T00:00:00"/>
        <d v="2009-10-03T00:00:00"/>
        <d v="2010-07-18T00:00:00"/>
        <d v="2011-03-25T00:00:00"/>
        <d v="2011-01-05T00:00:00"/>
        <d v="2010-03-16T00:00:00"/>
        <d v="2009-07-09T00:00:00"/>
        <d v="2009-11-30T00:00:00"/>
        <d v="2011-01-10T00:00:00"/>
        <d v="2009-10-16T00:00:00"/>
        <d v="2010-09-15T00:00:00"/>
        <d v="2009-07-26T00:00:00"/>
        <d v="2010-06-16T00:00:00"/>
        <d v="2009-09-10T00:00:00"/>
        <d v="2010-05-15T00:00:00"/>
        <d v="2010-06-18T00:00:00"/>
        <d v="2011-03-17T00:00:00"/>
        <d v="2010-01-21T00:00:00"/>
        <d v="2009-06-21T00:00:00"/>
        <d v="2009-06-20T00:00:00"/>
        <d v="2011-01-20T00:00:00"/>
        <d v="2010-05-12T00:00:00"/>
        <d v="2010-06-09T00:00:00"/>
        <d v="2009-07-31T00:00:00"/>
        <d v="2011-03-23T00:00:00"/>
        <d v="2011-04-01T00:00:00"/>
        <d v="2009-11-07T00:00:00"/>
        <d v="2010-07-13T00:00:00"/>
        <d v="2009-11-14T00:00:00"/>
        <d v="2011-01-27T00:00:00"/>
        <d v="2009-11-27T00:00:00"/>
        <d v="2010-06-08T00:00:00"/>
        <d v="2010-03-03T00:00:00"/>
        <d v="2011-04-06T00:00:00"/>
        <d v="2010-03-24T00:00:00"/>
        <d v="2009-08-08T00:00:00"/>
        <d v="2009-08-09T00:00:00"/>
        <d v="2010-03-25T00:00:00"/>
        <d v="2010-03-10T00:00:00"/>
        <d v="2009-11-18T00:00:00"/>
        <d v="2010-08-13T00:00:00"/>
        <d v="2009-12-04T00:00:00"/>
        <d v="2010-06-10T00:00:00"/>
        <d v="2009-05-26T00:00:00"/>
        <d v="2009-09-29T00:00:00"/>
        <d v="2009-10-02T00:00:00"/>
        <d v="2010-01-16T00:00:00"/>
        <d v="2010-07-15T00:00:00"/>
        <d v="2010-10-17T00:00:00"/>
        <d v="2010-12-13T00:00:00"/>
        <d v="2010-09-19T00:00:00"/>
        <d v="2010-10-04T00:00:00"/>
        <d v="2010-12-16T00:00:00"/>
        <d v="2010-12-04T00:00:00"/>
        <d v="2011-02-25T00:00:00"/>
        <d v="2010-03-30T00:00:00"/>
        <d v="2009-11-22T00:00:00"/>
        <d v="2009-04-24T00:00:00"/>
        <d v="2010-06-20T00:00:00"/>
        <d v="2010-01-14T00:00:00"/>
        <d v="2011-03-28T00:00:00"/>
        <d v="2011-02-14T00:00:00"/>
        <d v="2009-06-30T00:00:00"/>
        <d v="2011-04-03T00:00:00"/>
        <d v="2011-01-17T00:00:00"/>
        <d v="2009-05-27T00:00:00"/>
        <d v="2009-12-27T00:00:00"/>
        <d v="2010-03-22T00:00:00"/>
        <d v="2009-05-21T00:00:00"/>
        <d v="2009-08-29T00:00:00"/>
        <d v="2010-04-16T00:00:00"/>
        <d v="2010-06-06T00:00:00"/>
        <d v="2009-07-24T00:00:00"/>
        <d v="2011-01-23T00:00:00"/>
        <d v="2010-02-08T00:00:00"/>
        <d v="2010-07-31T00:00:00"/>
        <d v="2009-11-12T00:00:00"/>
        <d v="2009-05-09T00:00:00"/>
        <d v="2010-02-24T00:00:00"/>
        <d v="2009-10-19T00:00:00"/>
        <d v="2009-12-10T00:00:00"/>
        <d v="2011-01-04T00:00:00"/>
        <d v="2009-05-23T00:00:00"/>
        <d v="2010-03-17T00:00:00"/>
        <d v="2010-05-13T00:00:00"/>
        <d v="2009-06-11T00:00:00"/>
        <d v="2009-04-20T00:00:00"/>
        <d v="2010-11-05T00:00:00"/>
        <d v="2010-03-18T00:00:00"/>
        <d v="2009-08-06T00:00:00"/>
        <d v="2010-04-11T00:00:00"/>
        <d v="2010-09-27T00:00:00"/>
        <d v="2010-04-10T00:00:00"/>
        <d v="2009-06-26T00:00:00"/>
        <d v="2009-10-11T00:00:00"/>
        <d v="2010-12-17T00:00:00"/>
        <d v="2010-02-16T00:00:00"/>
        <d v="2010-06-05T00:00:00"/>
        <d v="2010-12-11T00:00:00"/>
        <d v="2009-04-23T00:00:00"/>
        <d v="2010-02-28T00:00:00"/>
        <d v="2010-10-24T00:00:00"/>
        <d v="2010-08-24T00:00:00"/>
        <d v="2009-11-26T00:00:00"/>
        <d v="2009-06-27T00:00:00"/>
        <d v="2009-09-28T00:00:00"/>
        <d v="2010-10-31T00:00:00"/>
        <d v="2010-04-12T00:00:00"/>
        <d v="2010-10-10T00:00:00"/>
        <d v="2011-02-01T00:00:00"/>
        <d v="2010-08-05T00:00:00"/>
        <d v="2010-12-05T00:00:00"/>
        <d v="2011-03-24T00:00:00"/>
        <d v="2009-04-30T00:00:00"/>
        <d v="2009-10-05T00:00:00"/>
        <d v="2010-07-24T00:00:00"/>
        <d v="2010-06-22T00:00:00"/>
        <d v="2011-02-02T00:00:00"/>
        <d v="2010-02-06T00:00:00"/>
        <d v="2011-01-03T00:00:00"/>
        <d v="2009-05-11T00:00:00"/>
        <d v="2011-03-09T00:00:00"/>
        <d v="2010-11-24T00:00:00"/>
        <d v="2009-09-16T00:00:00"/>
        <d v="2009-09-11T00:00:00"/>
        <d v="2011-01-29T00:00:00"/>
        <d v="2010-05-24T00:00:00"/>
        <d v="2011-03-27T00:00:00"/>
        <d v="2009-08-04T00:00:00"/>
        <d v="2010-12-02T00:00:00"/>
        <d v="2011-02-24T00:00:00"/>
        <d v="2010-01-06T00:00:00"/>
        <d v="2011-01-07T00:00:00"/>
        <d v="2009-07-17T00:00:00"/>
        <d v="2009-04-27T00:00:00"/>
        <d v="2010-05-10T00:00:00"/>
        <d v="2010-11-14T00:00:00"/>
        <d v="2010-09-21T00:00:00"/>
        <d v="2011-03-26T00:00:00"/>
        <d v="2011-03-07T00:00:00"/>
        <d v="2009-10-13T00:00:00"/>
        <d v="2010-01-24T00:00:00"/>
        <d v="2009-05-04T00:00:00"/>
        <d v="2009-05-07T00:00:00"/>
        <d v="2009-10-31T00:00:00"/>
        <d v="2011-01-26T00:00:00"/>
        <d v="2009-06-05T00:00:00"/>
        <d v="2009-11-20T00:00:00"/>
        <d v="2010-07-23T00:00:00"/>
        <d v="2010-10-02T00:00:00"/>
        <d v="2010-04-07T00:00:00"/>
        <d v="2010-05-17T00:00:00"/>
        <d v="2009-08-20T00:00:00"/>
        <d v="2009-12-14T00:00:00"/>
        <d v="2010-08-17T00:00:00"/>
        <d v="2009-10-25T00:00:00"/>
        <d v="2010-01-25T00:00:00"/>
        <d v="2009-10-15T00:00:00"/>
        <d v="2010-03-27T00:00:00"/>
        <d v="2010-08-10T00:00:00"/>
        <d v="2009-05-12T00:00:00"/>
        <d v="2009-05-18T00:00:00"/>
        <d v="2011-03-06T00:00:00"/>
        <d v="2010-08-08T00:00:00"/>
        <d v="2010-10-30T00:00:00"/>
        <d v="2010-04-09T00:00:00"/>
        <d v="2009-04-26T00:00:00"/>
        <d v="2010-06-29T00:00:00"/>
        <d v="2010-10-20T00:00:00"/>
        <d v="2009-12-02T00:00:00"/>
        <d v="2010-11-07T00:00:00"/>
        <d v="2010-02-17T00:00:00"/>
        <d v="2009-06-06T00:00:00"/>
        <d v="2010-01-05T00:00:00"/>
        <d v="2010-10-09T00:00:00"/>
        <d v="2010-10-22T00:00:00"/>
        <d v="2010-12-15T00:00:00"/>
        <d v="2011-03-01T00:00:00"/>
        <d v="2010-03-29T00:00:00"/>
        <d v="2010-11-26T00:00:00"/>
        <d v="2010-10-07T00:00:00"/>
        <d v="2010-05-16T00:00:00"/>
        <d v="2010-02-21T00:00:00"/>
        <d v="2011-01-24T00:00:00"/>
        <d v="2009-07-27T00:00:00"/>
        <d v="2009-04-08T00:00:00"/>
        <d v="2011-04-05T00:00:00"/>
        <d v="2009-10-10T00:00:00"/>
        <d v="2010-01-01T00:00:00"/>
        <d v="2009-12-19T00:00:00"/>
        <d v="2010-11-06T00:00:00"/>
        <d v="2009-11-16T00:00:00"/>
        <d v="2009-12-28T00:00:00"/>
        <d v="2010-10-27T00:00:00"/>
        <d v="2010-01-23T00:00:00"/>
        <d v="2009-06-08T00:00:00"/>
        <d v="2011-01-31T00:00:00"/>
        <d v="2009-05-02T00:00:00"/>
        <d v="2009-04-16T00:00:00"/>
        <d v="2010-09-22T00:00:00"/>
        <d v="2010-07-05T00:00:00"/>
        <d v="2010-08-15T00:00:00"/>
        <d v="2009-08-03T00:00:00"/>
        <d v="2010-08-19T00:00:00"/>
        <d v="2011-03-12T00:00:00"/>
        <d v="2010-08-06T00:00:00"/>
        <d v="2011-01-02T00:00:00"/>
        <d v="2011-03-04T00:00:00"/>
        <d v="2009-07-12T00:00:00"/>
        <d v="2010-04-21T00:00:00"/>
        <d v="2009-11-05T00:00:00"/>
        <d v="2010-07-29T00:00:00"/>
        <d v="2010-08-09T00:00:00"/>
        <d v="2010-02-05T00:00:00"/>
        <d v="2011-02-23T00:00:00"/>
        <d v="2010-05-29T00:00:00"/>
        <d v="2009-10-22T00:00:00"/>
        <d v="2009-09-27T00:00:00"/>
        <d v="2009-07-13T00:00:00"/>
        <d v="2010-12-09T00:00:00"/>
        <d v="2009-10-23T00:00:00"/>
        <d v="2009-12-06T00:00:00"/>
        <d v="2009-08-01T00:00:00"/>
        <d v="2010-11-09T00:00:00"/>
        <d v="2010-09-10T00:00:00"/>
        <d v="2011-01-16T00:00:00"/>
        <d v="2010-01-09T00:00:00"/>
        <d v="2011-03-19T00:00:00"/>
        <d v="2009-04-15T00:00:00"/>
        <d v="2010-05-26T00:00:00"/>
        <d v="2010-06-23T00:00:00"/>
        <d v="2010-01-20T00:00:00"/>
        <d v="2010-12-19T00:00:00"/>
        <d v="2010-01-03T00:00:00"/>
        <d v="2010-08-29T00:00:00"/>
        <d v="2009-11-21T00:00:00"/>
        <d v="2009-10-24T00:00:00"/>
        <d v="2010-05-22T00:00:00"/>
        <d v="2010-09-18T00:00:00"/>
        <d v="2010-07-08T00:00:00"/>
        <d v="2009-11-11T00:00:00"/>
        <d v="2010-09-26T00:00:00"/>
        <d v="2010-10-08T00:00:00"/>
        <d v="2010-09-05T00:00:00"/>
        <d v="2010-07-16T00:00:00"/>
        <d v="2010-10-01T00:00:00"/>
        <d v="2009-12-11T00:00:00"/>
        <d v="2009-10-14T00:00:00"/>
        <d v="2011-03-02T00:00:00"/>
        <d v="2009-11-08T00:00:00"/>
        <d v="2011-03-10T00:00:00"/>
        <d v="2010-10-28T00:00:00"/>
        <d v="2009-05-25T00:00:00"/>
        <d v="2010-11-03T00:00:00"/>
        <d v="2009-12-15T00:00:00"/>
        <d v="2010-03-19T00:00:00"/>
        <d v="2010-11-25T00:00:00"/>
        <d v="2010-11-18T00:00:00"/>
        <d v="2009-04-17T00:00:00"/>
        <d v="2009-05-20T00:00:00"/>
        <d v="2009-05-03T00:00:00"/>
        <d v="2010-10-21T00:00:00"/>
        <d v="2010-02-03T00:00:00"/>
        <d v="2009-12-13T00:00:00"/>
        <d v="2009-11-19T00:00:00"/>
        <d v="2011-01-06T00:00:00"/>
        <d v="2010-07-30T00:00:00"/>
        <d v="2009-04-13T00:00:00"/>
        <d v="2009-09-17T00:00:00"/>
        <d v="2009-08-22T00:00:00"/>
        <d v="2011-01-13T00:00:00"/>
        <d v="2011-03-18T00:00:00"/>
        <d v="2009-05-13T00:00:00"/>
      </sharedItems>
    </cacheField>
    <cacheField name="Sales Rep" numFmtId="0">
      <sharedItems/>
    </cacheField>
    <cacheField name="Product" numFmtId="0">
      <sharedItems/>
    </cacheField>
    <cacheField name="Customer" numFmtId="0">
      <sharedItems/>
    </cacheField>
    <cacheField name="Units Sold" numFmtId="0">
      <sharedItems containsSemiMixedTypes="0" containsString="0" containsNumber="1" containsInteger="1" minValue="1" maxValue="39"/>
    </cacheField>
    <cacheField name="TransactionID" numFmtId="0">
      <sharedItems/>
    </cacheField>
    <cacheField name="Month" numFmtId="0">
      <sharedItems count="12">
        <s v="November"/>
        <s v="January"/>
        <s v="September"/>
        <s v="July"/>
        <s v="March"/>
        <s v="February"/>
        <s v="December"/>
        <s v="May"/>
        <s v="June"/>
        <s v="April"/>
        <s v="August"/>
        <s v="October"/>
      </sharedItems>
    </cacheField>
    <cacheField name="Year" numFmtId="0">
      <sharedItems count="3">
        <s v="2010"/>
        <s v="2009"/>
        <s v="2011"/>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r:id="rId1" refreshedBy="vivek patel" refreshedDate="45327.718453472226" createdVersion="5" refreshedVersion="5" minRefreshableVersion="3" recordCount="205">
  <cacheSource type="worksheet">
    <worksheetSource ref="A3:D208" sheet="Sheet60"/>
  </cacheSource>
  <cacheFields count="4">
    <cacheField name="Date" numFmtId="14">
      <sharedItems containsSemiMixedTypes="0" containsNonDate="0" containsDate="1" containsString="0" minDate="2010-03-18T00:00:00" maxDate="2010-10-09T00:00:00" count="205">
        <d v="2010-03-18T00:00:00"/>
        <d v="2010-03-19T00:00:00"/>
        <d v="2010-03-20T00:00:00"/>
        <d v="2010-03-21T00:00:00"/>
        <d v="2010-03-22T00:00:00"/>
        <d v="2010-03-23T00:00:00"/>
        <d v="2010-03-24T00:00:00"/>
        <d v="2010-03-25T00:00:00"/>
        <d v="2010-03-26T00:00:00"/>
        <d v="2010-03-27T00:00:00"/>
        <d v="2010-03-28T00:00:00"/>
        <d v="2010-03-29T00:00:00"/>
        <d v="2010-03-30T00:00:00"/>
        <d v="2010-03-31T00:00:00"/>
        <d v="2010-04-01T00:00:00"/>
        <d v="2010-04-02T00:00:00"/>
        <d v="2010-04-03T00:00:00"/>
        <d v="2010-04-04T00:00:00"/>
        <d v="2010-04-05T00:00:00"/>
        <d v="2010-04-06T00:00:00"/>
        <d v="2010-04-07T00:00:00"/>
        <d v="2010-04-08T00:00:00"/>
        <d v="2010-04-09T00:00:00"/>
        <d v="2010-04-10T00:00:00"/>
        <d v="2010-04-11T00:00:00"/>
        <d v="2010-04-12T00:00:00"/>
        <d v="2010-04-13T00:00:00"/>
        <d v="2010-04-14T00:00:00"/>
        <d v="2010-04-15T00:00:00"/>
        <d v="2010-04-16T00:00:00"/>
        <d v="2010-04-17T00:00:00"/>
        <d v="2010-04-18T00:00:00"/>
        <d v="2010-04-19T00:00:00"/>
        <d v="2010-04-20T00:00:00"/>
        <d v="2010-04-21T00:00:00"/>
        <d v="2010-04-22T00:00:00"/>
        <d v="2010-04-23T00:00:00"/>
        <d v="2010-04-24T00:00:00"/>
        <d v="2010-04-25T00:00:00"/>
        <d v="2010-04-26T00:00:00"/>
        <d v="2010-04-27T00:00:00"/>
        <d v="2010-04-28T00:00:00"/>
        <d v="2010-04-29T00:00:00"/>
        <d v="2010-04-30T00:00:00"/>
        <d v="2010-05-01T00:00:00"/>
        <d v="2010-05-02T00:00:00"/>
        <d v="2010-05-03T00:00:00"/>
        <d v="2010-05-04T00:00:00"/>
        <d v="2010-05-05T00:00:00"/>
        <d v="2010-05-06T00:00:00"/>
        <d v="2010-05-07T00:00:00"/>
        <d v="2010-05-08T00:00:00"/>
        <d v="2010-05-09T00:00:00"/>
        <d v="2010-05-10T00:00:00"/>
        <d v="2010-05-11T00:00:00"/>
        <d v="2010-05-12T00:00:00"/>
        <d v="2010-05-13T00:00:00"/>
        <d v="2010-05-14T00:00:00"/>
        <d v="2010-05-15T00:00:00"/>
        <d v="2010-05-16T00:00:00"/>
        <d v="2010-05-17T00:00:00"/>
        <d v="2010-05-18T00:00:00"/>
        <d v="2010-05-19T00:00:00"/>
        <d v="2010-05-20T00:00:00"/>
        <d v="2010-05-21T00:00:00"/>
        <d v="2010-05-22T00:00:00"/>
        <d v="2010-05-23T00:00:00"/>
        <d v="2010-05-24T00:00:00"/>
        <d v="2010-05-25T00:00:00"/>
        <d v="2010-05-26T00:00:00"/>
        <d v="2010-05-27T00:00:00"/>
        <d v="2010-05-28T00:00:00"/>
        <d v="2010-05-29T00:00:00"/>
        <d v="2010-05-30T00:00:00"/>
        <d v="2010-05-31T00:00:00"/>
        <d v="2010-06-01T00:00:00"/>
        <d v="2010-06-02T00:00:00"/>
        <d v="2010-06-03T00:00:00"/>
        <d v="2010-06-04T00:00:00"/>
        <d v="2010-06-05T00:00:00"/>
        <d v="2010-06-06T00:00:00"/>
        <d v="2010-06-07T00:00:00"/>
        <d v="2010-06-08T00:00:00"/>
        <d v="2010-06-09T00:00:00"/>
        <d v="2010-06-10T00:00:00"/>
        <d v="2010-06-11T00:00:00"/>
        <d v="2010-06-12T00:00:00"/>
        <d v="2010-06-13T00:00:00"/>
        <d v="2010-06-14T00:00:00"/>
        <d v="2010-06-15T00:00:00"/>
        <d v="2010-06-16T00:00:00"/>
        <d v="2010-06-17T00:00:00"/>
        <d v="2010-06-18T00:00:00"/>
        <d v="2010-06-19T00:00:00"/>
        <d v="2010-06-20T00:00:00"/>
        <d v="2010-06-21T00:00:00"/>
        <d v="2010-06-22T00:00:00"/>
        <d v="2010-06-23T00:00:00"/>
        <d v="2010-06-24T00:00:00"/>
        <d v="2010-06-25T00:00:00"/>
        <d v="2010-06-26T00:00:00"/>
        <d v="2010-06-27T00:00:00"/>
        <d v="2010-06-28T00:00:00"/>
        <d v="2010-06-29T00:00:00"/>
        <d v="2010-06-30T00:00:00"/>
        <d v="2010-07-01T00:00:00"/>
        <d v="2010-07-02T00:00:00"/>
        <d v="2010-07-03T00:00:00"/>
        <d v="2010-07-04T00:00:00"/>
        <d v="2010-07-05T00:00:00"/>
        <d v="2010-07-06T00:00:00"/>
        <d v="2010-07-07T00:00:00"/>
        <d v="2010-07-08T00:00:00"/>
        <d v="2010-07-09T00:00:00"/>
        <d v="2010-07-10T00:00:00"/>
        <d v="2010-07-11T00:00:00"/>
        <d v="2010-07-12T00:00:00"/>
        <d v="2010-07-13T00:00:00"/>
        <d v="2010-07-14T00:00:00"/>
        <d v="2010-07-15T00:00:00"/>
        <d v="2010-07-16T00:00:00"/>
        <d v="2010-07-17T00:00:00"/>
        <d v="2010-07-18T00:00:00"/>
        <d v="2010-07-19T00:00:00"/>
        <d v="2010-07-20T00:00:00"/>
        <d v="2010-07-21T00:00:00"/>
        <d v="2010-07-22T00:00:00"/>
        <d v="2010-07-23T00:00:00"/>
        <d v="2010-07-24T00:00:00"/>
        <d v="2010-07-25T00:00:00"/>
        <d v="2010-07-26T00:00:00"/>
        <d v="2010-07-27T00:00:00"/>
        <d v="2010-07-28T00:00:00"/>
        <d v="2010-07-29T00:00:00"/>
        <d v="2010-07-30T00:00:00"/>
        <d v="2010-07-31T00:00:00"/>
        <d v="2010-08-01T00:00:00"/>
        <d v="2010-08-02T00:00:00"/>
        <d v="2010-08-03T00:00:00"/>
        <d v="2010-08-04T00:00:00"/>
        <d v="2010-08-05T00:00:00"/>
        <d v="2010-08-06T00:00:00"/>
        <d v="2010-08-07T00:00:00"/>
        <d v="2010-08-08T00:00:00"/>
        <d v="2010-08-09T00:00:00"/>
        <d v="2010-08-10T00:00:00"/>
        <d v="2010-08-11T00:00:00"/>
        <d v="2010-08-12T00:00:00"/>
        <d v="2010-08-13T00:00:00"/>
        <d v="2010-08-14T00:00:00"/>
        <d v="2010-08-15T00:00:00"/>
        <d v="2010-08-16T00:00:00"/>
        <d v="2010-08-17T00:00:00"/>
        <d v="2010-08-18T00:00:00"/>
        <d v="2010-08-19T00:00:00"/>
        <d v="2010-08-20T00:00:00"/>
        <d v="2010-08-21T00:00:00"/>
        <d v="2010-08-22T00:00:00"/>
        <d v="2010-08-23T00:00:00"/>
        <d v="2010-08-24T00:00:00"/>
        <d v="2010-08-25T00:00:00"/>
        <d v="2010-08-26T00:00:00"/>
        <d v="2010-08-27T00:00:00"/>
        <d v="2010-08-28T00:00:00"/>
        <d v="2010-08-29T00:00:00"/>
        <d v="2010-08-30T00:00:00"/>
        <d v="2010-08-31T00:00:00"/>
        <d v="2010-09-01T00:00:00"/>
        <d v="2010-09-02T00:00:00"/>
        <d v="2010-09-03T00:00:00"/>
        <d v="2010-09-04T00:00:00"/>
        <d v="2010-09-05T00:00:00"/>
        <d v="2010-09-06T00:00:00"/>
        <d v="2010-09-07T00:00:00"/>
        <d v="2010-09-08T00:00:00"/>
        <d v="2010-09-09T00:00:00"/>
        <d v="2010-09-10T00:00:00"/>
        <d v="2010-09-11T00:00:00"/>
        <d v="2010-09-12T00:00:00"/>
        <d v="2010-09-13T00:00:00"/>
        <d v="2010-09-14T00:00:00"/>
        <d v="2010-09-15T00:00:00"/>
        <d v="2010-09-16T00:00:00"/>
        <d v="2010-09-17T00:00:00"/>
        <d v="2010-09-18T00:00:00"/>
        <d v="2010-09-19T00:00:00"/>
        <d v="2010-09-20T00:00:00"/>
        <d v="2010-09-21T00:00:00"/>
        <d v="2010-09-22T00:00:00"/>
        <d v="2010-09-23T00:00:00"/>
        <d v="2010-09-24T00:00:00"/>
        <d v="2010-09-25T00:00:00"/>
        <d v="2010-09-26T00:00:00"/>
        <d v="2010-09-27T00:00:00"/>
        <d v="2010-09-28T00:00:00"/>
        <d v="2010-09-29T00:00:00"/>
        <d v="2010-09-30T00:00:00"/>
        <d v="2010-10-01T00:00:00"/>
        <d v="2010-10-02T00:00:00"/>
        <d v="2010-10-03T00:00:00"/>
        <d v="2010-10-04T00:00:00"/>
        <d v="2010-10-05T00:00:00"/>
        <d v="2010-10-06T00:00:00"/>
        <d v="2010-10-07T00:00:00"/>
        <d v="2010-10-08T00:00:00"/>
      </sharedItems>
    </cacheField>
    <cacheField name="SalesRep" numFmtId="0">
      <sharedItems count="4">
        <s v="Fred"/>
        <s v="Joe"/>
        <s v="Sioux"/>
        <s v="Jo"/>
      </sharedItems>
    </cacheField>
    <cacheField name="Sales" numFmtId="8">
      <sharedItems containsSemiMixedTypes="0" containsString="0" containsNumber="1" containsInteger="1" minValue="50" maxValue="170"/>
    </cacheField>
    <cacheField name="Month" numFmtId="0">
      <sharedItems count="8">
        <s v="March"/>
        <s v="April"/>
        <s v="May"/>
        <s v="June"/>
        <s v="July"/>
        <s v="August"/>
        <s v="September"/>
        <s v="October"/>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r:id="rId1" refreshedBy="vivek patel" refreshedDate="45327.723953356479" createdVersion="5" refreshedVersion="5" minRefreshableVersion="3" recordCount="790">
  <cacheSource type="worksheet">
    <worksheetSource ref="A4:B794" sheet="Sheet61"/>
  </cacheSource>
  <cacheFields count="2">
    <cacheField name="Times For Manufacturing (minutes are not entered as Time Serial Numbers)." numFmtId="0">
      <sharedItems containsSemiMixedTypes="0" containsString="0" containsNumber="1" minValue="11.1" maxValue="49.6" count="297">
        <n v="29.2"/>
        <n v="26.4"/>
        <n v="21.5"/>
        <n v="30.3"/>
        <n v="30.9"/>
        <n v="26.1"/>
        <n v="33.5"/>
        <n v="23.7"/>
        <n v="14.5"/>
        <n v="27.1"/>
        <n v="28.9"/>
        <n v="49.6"/>
        <n v="29.8"/>
        <n v="46"/>
        <n v="28.6"/>
        <n v="11.4"/>
        <n v="33"/>
        <n v="37"/>
        <n v="14"/>
        <n v="31.1"/>
        <n v="29.4"/>
        <n v="24.1"/>
        <n v="14.2"/>
        <n v="31.9"/>
        <n v="48.2"/>
        <n v="47.8"/>
        <n v="24.8"/>
        <n v="19"/>
        <n v="13.6"/>
        <n v="27"/>
        <n v="32.5"/>
        <n v="29.7"/>
        <n v="21.7"/>
        <n v="18.399999999999999"/>
        <n v="38.1"/>
        <n v="20.2"/>
        <n v="30.2"/>
        <n v="20.6"/>
        <n v="32.1"/>
        <n v="26.2"/>
        <n v="37.200000000000003"/>
        <n v="26.9"/>
        <n v="11.9"/>
        <n v="18.5"/>
        <n v="34.6"/>
        <n v="23.6"/>
        <n v="16.8"/>
        <n v="23.4"/>
        <n v="28.3"/>
        <n v="30.1"/>
        <n v="14.7"/>
        <n v="18.3"/>
        <n v="42.6"/>
        <n v="37.299999999999997"/>
        <n v="19.3"/>
        <n v="20.100000000000001"/>
        <n v="21.2"/>
        <n v="38"/>
        <n v="11.5"/>
        <n v="41.4"/>
        <n v="28.4"/>
        <n v="21.9"/>
        <n v="38.799999999999997"/>
        <n v="22.6"/>
        <n v="23.8"/>
        <n v="32.799999999999997"/>
        <n v="15.9"/>
        <n v="36"/>
        <n v="25.2"/>
        <n v="14.6"/>
        <n v="13.4"/>
        <n v="26.8"/>
        <n v="20.399999999999999"/>
        <n v="40.4"/>
        <n v="40.799999999999997"/>
        <n v="20.3"/>
        <n v="37.9"/>
        <n v="39.9"/>
        <n v="49.2"/>
        <n v="43.8"/>
        <n v="47.3"/>
        <n v="30.7"/>
        <n v="33.1"/>
        <n v="29.3"/>
        <n v="23.3"/>
        <n v="31.5"/>
        <n v="23.5"/>
        <n v="12.5"/>
        <n v="32.6"/>
        <n v="28.2"/>
        <n v="17.600000000000001"/>
        <n v="40.1"/>
        <n v="22.7"/>
        <n v="42.2"/>
        <n v="30.4"/>
        <n v="15.3"/>
        <n v="41.2"/>
        <n v="22.3"/>
        <n v="24.3"/>
        <n v="22.4"/>
        <n v="22.9"/>
        <n v="30.5"/>
        <n v="21.4"/>
        <n v="25.3"/>
        <n v="27.9"/>
        <n v="15.8"/>
        <n v="49.5"/>
        <n v="15.2"/>
        <n v="38.9"/>
        <n v="27.4"/>
        <n v="25"/>
        <n v="30"/>
        <n v="46.8"/>
        <n v="21.3"/>
        <n v="32.200000000000003"/>
        <n v="20.5"/>
        <n v="36.5"/>
        <n v="35.9"/>
        <n v="39.5"/>
        <n v="37.5"/>
        <n v="13.8"/>
        <n v="16"/>
        <n v="26.5"/>
        <n v="19.8"/>
        <n v="32.4"/>
        <n v="29"/>
        <n v="27.6"/>
        <n v="19.100000000000001"/>
        <n v="41.8"/>
        <n v="25.4"/>
        <n v="28.7"/>
        <n v="37.4"/>
        <n v="35.1"/>
        <n v="25.7"/>
        <n v="42.3"/>
        <n v="28.8"/>
        <n v="16.399999999999999"/>
        <n v="34.9"/>
        <n v="26"/>
        <n v="20"/>
        <n v="36.1"/>
        <n v="24.2"/>
        <n v="24.6"/>
        <n v="34"/>
        <n v="24.4"/>
        <n v="34.200000000000003"/>
        <n v="17.5"/>
        <n v="31.7"/>
        <n v="30.8"/>
        <n v="27.5"/>
        <n v="22.1"/>
        <n v="28.5"/>
        <n v="31.3"/>
        <n v="21.6"/>
        <n v="25.1"/>
        <n v="31.2"/>
        <n v="29.5"/>
        <n v="21.8"/>
        <n v="32.299999999999997"/>
        <n v="16.100000000000001"/>
        <n v="26.3"/>
        <n v="12.7"/>
        <n v="34.5"/>
        <n v="40"/>
        <n v="14.8"/>
        <n v="28.1"/>
        <n v="38.5"/>
        <n v="22.5"/>
        <n v="24.9"/>
        <n v="22.8"/>
        <n v="40.6"/>
        <n v="21.1"/>
        <n v="39.4"/>
        <n v="28"/>
        <n v="38.200000000000003"/>
        <n v="29.1"/>
        <n v="27.3"/>
        <n v="12.4"/>
        <n v="38.4"/>
        <n v="13.3"/>
        <n v="13.1"/>
        <n v="42.9"/>
        <n v="12"/>
        <n v="31"/>
        <n v="48.4"/>
        <n v="29.9"/>
        <n v="19.899999999999999"/>
        <n v="41.3"/>
        <n v="16.3"/>
        <n v="25.6"/>
        <n v="24"/>
        <n v="32.9"/>
        <n v="11.8"/>
        <n v="45.2"/>
        <n v="11.3"/>
        <n v="25.8"/>
        <n v="36.700000000000003"/>
        <n v="34.700000000000003"/>
        <n v="15.1"/>
        <n v="15.4"/>
        <n v="31.8"/>
        <n v="48.6"/>
        <n v="46.3"/>
        <n v="21"/>
        <n v="23.9"/>
        <n v="36.9"/>
        <n v="24.5"/>
        <n v="40.200000000000003"/>
        <n v="35.6"/>
        <n v="40.700000000000003"/>
        <n v="37.700000000000003"/>
        <n v="30.6"/>
        <n v="20.7"/>
        <n v="29.6"/>
        <n v="43"/>
        <n v="26.6"/>
        <n v="27.2"/>
        <n v="27.8"/>
        <n v="41.1"/>
        <n v="46.4"/>
        <n v="25.5"/>
        <n v="19.5"/>
        <n v="44.8"/>
        <n v="43.7"/>
        <n v="18.8"/>
        <n v="17.399999999999999"/>
        <n v="15.5"/>
        <n v="25.9"/>
        <n v="26.7"/>
        <n v="35.5"/>
        <n v="46.6"/>
        <n v="38.299999999999997"/>
        <n v="37.6"/>
        <n v="23.1"/>
        <n v="39"/>
        <n v="20.9"/>
        <n v="39.299999999999997"/>
        <n v="34.799999999999997"/>
        <n v="33.700000000000003"/>
        <n v="36.200000000000003"/>
        <n v="44.4"/>
        <n v="23"/>
        <n v="47.1"/>
        <n v="35.4"/>
        <n v="33.9"/>
        <n v="13.7"/>
        <n v="43.2"/>
        <n v="14.1"/>
        <n v="41"/>
        <n v="35"/>
        <n v="18.2"/>
        <n v="11.1"/>
        <n v="34.4"/>
        <n v="32.700000000000003"/>
        <n v="20.8"/>
        <n v="12.2"/>
        <n v="27.7"/>
        <n v="49"/>
        <n v="22"/>
        <n v="36.299999999999997"/>
        <n v="11.6"/>
        <n v="17.100000000000001"/>
        <n v="17.2"/>
        <n v="16.7"/>
        <n v="16.5"/>
        <n v="39.200000000000003"/>
        <n v="47.7"/>
        <n v="13.2"/>
        <n v="18.899999999999999"/>
        <n v="49.4"/>
        <n v="13.5"/>
        <n v="40.9"/>
        <n v="39.700000000000003"/>
        <n v="44.5"/>
        <n v="17.8"/>
        <n v="24.7"/>
        <n v="47.9"/>
        <n v="18.7"/>
        <n v="16.2"/>
        <n v="48.3"/>
        <n v="36.799999999999997"/>
        <n v="35.700000000000003"/>
        <n v="35.200000000000003"/>
        <n v="36.6"/>
        <n v="45.8"/>
        <n v="44.6"/>
        <n v="33.6"/>
        <n v="38.700000000000003"/>
        <n v="42.1"/>
        <n v="38.6"/>
        <n v="44.3"/>
        <n v="45.3"/>
        <n v="33.4"/>
        <n v="41.5"/>
        <n v="45.9"/>
        <n v="43.6"/>
        <n v="41.6"/>
      </sharedItems>
    </cacheField>
    <cacheField name="Interval" numFmtId="1">
      <sharedItems containsSemiMixedTypes="0" containsString="0" containsNumber="1" containsInteger="1" minValue="15" maxValue="50" count="8">
        <n v="30"/>
        <n v="25"/>
        <n v="35"/>
        <n v="15"/>
        <n v="50"/>
        <n v="40"/>
        <n v="20"/>
        <n v="4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
  <r>
    <d v="2010-03-18T00:00:00"/>
    <x v="0"/>
    <n v="73"/>
  </r>
  <r>
    <d v="2010-03-19T00:00:00"/>
    <x v="1"/>
    <n v="121"/>
  </r>
  <r>
    <d v="2010-03-20T00:00:00"/>
    <x v="0"/>
    <n v="167"/>
  </r>
  <r>
    <d v="2010-03-21T00:00:00"/>
    <x v="2"/>
    <n v="167"/>
  </r>
  <r>
    <d v="2010-03-22T00:00:00"/>
    <x v="3"/>
    <n v="75"/>
  </r>
  <r>
    <d v="2010-03-23T00:00:00"/>
    <x v="0"/>
    <n v="157"/>
  </r>
  <r>
    <d v="2010-03-24T00:00:00"/>
    <x v="3"/>
    <n v="61"/>
  </r>
  <r>
    <d v="2010-03-25T00:00:00"/>
    <x v="0"/>
    <n v="108"/>
  </r>
  <r>
    <d v="2010-03-26T00:00:00"/>
    <x v="1"/>
    <n v="139"/>
  </r>
  <r>
    <d v="2010-03-27T00:00:00"/>
    <x v="4"/>
    <n v="130"/>
  </r>
  <r>
    <d v="2010-03-28T00:00:00"/>
    <x v="3"/>
    <n v="66"/>
  </r>
  <r>
    <d v="2010-03-29T00:00:00"/>
    <x v="4"/>
    <n v="86"/>
  </r>
  <r>
    <d v="2010-03-30T00:00:00"/>
    <x v="2"/>
    <n v="122"/>
  </r>
  <r>
    <d v="2010-03-31T00:00:00"/>
    <x v="4"/>
    <n v="50"/>
  </r>
  <r>
    <d v="2010-04-01T00:00:00"/>
    <x v="3"/>
    <n v="77"/>
  </r>
  <r>
    <d v="2010-04-02T00:00:00"/>
    <x v="0"/>
    <n v="140"/>
  </r>
  <r>
    <d v="2010-04-03T00:00:00"/>
    <x v="3"/>
    <n v="107"/>
  </r>
  <r>
    <d v="2010-04-04T00:00:00"/>
    <x v="4"/>
    <n v="109"/>
  </r>
  <r>
    <d v="2010-04-05T00:00:00"/>
    <x v="2"/>
    <n v="121"/>
  </r>
  <r>
    <d v="2010-04-06T00:00:00"/>
    <x v="0"/>
    <n v="78"/>
  </r>
  <r>
    <d v="2010-04-07T00:00:00"/>
    <x v="4"/>
    <n v="168"/>
  </r>
  <r>
    <d v="2010-04-08T00:00:00"/>
    <x v="1"/>
    <n v="88"/>
  </r>
  <r>
    <d v="2010-04-09T00:00:00"/>
    <x v="5"/>
    <n v="110"/>
  </r>
  <r>
    <d v="2010-04-10T00:00:00"/>
    <x v="5"/>
    <n v="132"/>
  </r>
  <r>
    <d v="2010-04-11T00:00:00"/>
    <x v="1"/>
    <n v="54"/>
  </r>
  <r>
    <d v="2010-04-12T00:00:00"/>
    <x v="0"/>
    <n v="58"/>
  </r>
  <r>
    <d v="2010-04-13T00:00:00"/>
    <x v="3"/>
    <n v="71"/>
  </r>
</pivotCacheRecords>
</file>

<file path=xl/pivotCache/pivotCacheRecords2.xml><?xml version="1.0" encoding="utf-8"?>
<pivotCacheRecords xmlns="http://schemas.openxmlformats.org/spreadsheetml/2006/main" xmlns:r="http://schemas.openxmlformats.org/officeDocument/2006/relationships" count="27">
  <r>
    <d v="2010-03-18T00:00:00"/>
    <x v="0"/>
    <n v="73"/>
    <x v="0"/>
  </r>
  <r>
    <d v="2010-03-19T00:00:00"/>
    <x v="1"/>
    <n v="121"/>
    <x v="0"/>
  </r>
  <r>
    <d v="2010-03-20T00:00:00"/>
    <x v="0"/>
    <n v="167"/>
    <x v="1"/>
  </r>
  <r>
    <d v="2010-03-21T00:00:00"/>
    <x v="2"/>
    <n v="167"/>
    <x v="2"/>
  </r>
  <r>
    <d v="2010-03-22T00:00:00"/>
    <x v="3"/>
    <n v="75"/>
    <x v="0"/>
  </r>
  <r>
    <d v="2010-03-23T00:00:00"/>
    <x v="0"/>
    <n v="157"/>
    <x v="0"/>
  </r>
  <r>
    <d v="2010-03-24T00:00:00"/>
    <x v="3"/>
    <n v="61"/>
    <x v="0"/>
  </r>
  <r>
    <d v="2010-03-25T00:00:00"/>
    <x v="0"/>
    <n v="108"/>
    <x v="2"/>
  </r>
  <r>
    <d v="2010-03-26T00:00:00"/>
    <x v="1"/>
    <n v="139"/>
    <x v="1"/>
  </r>
  <r>
    <d v="2010-03-27T00:00:00"/>
    <x v="4"/>
    <n v="130"/>
    <x v="2"/>
  </r>
  <r>
    <d v="2010-03-28T00:00:00"/>
    <x v="3"/>
    <n v="66"/>
    <x v="0"/>
  </r>
  <r>
    <d v="2010-03-29T00:00:00"/>
    <x v="4"/>
    <n v="86"/>
    <x v="2"/>
  </r>
  <r>
    <d v="2010-03-30T00:00:00"/>
    <x v="2"/>
    <n v="122"/>
    <x v="0"/>
  </r>
  <r>
    <d v="2010-03-31T00:00:00"/>
    <x v="4"/>
    <n v="50"/>
    <x v="2"/>
  </r>
  <r>
    <d v="2010-04-01T00:00:00"/>
    <x v="3"/>
    <n v="77"/>
    <x v="2"/>
  </r>
  <r>
    <d v="2010-04-02T00:00:00"/>
    <x v="0"/>
    <n v="140"/>
    <x v="0"/>
  </r>
  <r>
    <d v="2010-04-03T00:00:00"/>
    <x v="3"/>
    <n v="107"/>
    <x v="2"/>
  </r>
  <r>
    <d v="2010-04-04T00:00:00"/>
    <x v="4"/>
    <n v="109"/>
    <x v="2"/>
  </r>
  <r>
    <d v="2010-04-05T00:00:00"/>
    <x v="2"/>
    <n v="121"/>
    <x v="2"/>
  </r>
  <r>
    <d v="2010-04-06T00:00:00"/>
    <x v="0"/>
    <n v="78"/>
    <x v="1"/>
  </r>
  <r>
    <d v="2010-04-07T00:00:00"/>
    <x v="4"/>
    <n v="168"/>
    <x v="0"/>
  </r>
  <r>
    <d v="2010-04-08T00:00:00"/>
    <x v="1"/>
    <n v="88"/>
    <x v="1"/>
  </r>
  <r>
    <d v="2010-04-09T00:00:00"/>
    <x v="5"/>
    <n v="110"/>
    <x v="0"/>
  </r>
  <r>
    <d v="2010-04-10T00:00:00"/>
    <x v="5"/>
    <n v="132"/>
    <x v="2"/>
  </r>
  <r>
    <d v="2010-04-11T00:00:00"/>
    <x v="1"/>
    <n v="54"/>
    <x v="0"/>
  </r>
  <r>
    <d v="2010-04-12T00:00:00"/>
    <x v="0"/>
    <n v="58"/>
    <x v="1"/>
  </r>
  <r>
    <d v="2010-04-13T00:00:00"/>
    <x v="3"/>
    <n v="71"/>
    <x v="1"/>
  </r>
</pivotCacheRecords>
</file>

<file path=xl/pivotCache/pivotCacheRecords3.xml><?xml version="1.0" encoding="utf-8"?>
<pivotCacheRecords xmlns="http://schemas.openxmlformats.org/spreadsheetml/2006/main" xmlns:r="http://schemas.openxmlformats.org/officeDocument/2006/relationships" count="105">
  <r>
    <d v="2011-01-13T00:00:00"/>
    <x v="0"/>
    <s v="East"/>
    <s v="Franks"/>
    <s v="KBTB"/>
    <n v="58"/>
    <n v="1102"/>
    <n v="464"/>
  </r>
  <r>
    <d v="2011-01-15T00:00:00"/>
    <x v="0"/>
    <s v="MidWest"/>
    <s v="Sioux"/>
    <s v="MNGD"/>
    <n v="17"/>
    <n v="323"/>
    <n v="136"/>
  </r>
  <r>
    <d v="2011-01-25T00:00:00"/>
    <x v="0"/>
    <s v="West"/>
    <s v="Franks"/>
    <s v="JAQ"/>
    <n v="59"/>
    <n v="1121"/>
    <n v="472"/>
  </r>
  <r>
    <d v="2011-01-03T00:00:00"/>
    <x v="1"/>
    <s v="MidWest"/>
    <s v="Chin"/>
    <s v="FRED"/>
    <n v="55"/>
    <n v="1265"/>
    <n v="605"/>
  </r>
  <r>
    <d v="2011-01-27T00:00:00"/>
    <x v="2"/>
    <s v="MidWest"/>
    <s v="Franks"/>
    <s v="WFMI"/>
    <n v="44"/>
    <n v="924"/>
    <n v="407"/>
  </r>
  <r>
    <d v="2011-01-14T00:00:00"/>
    <x v="3"/>
    <s v="MidWest"/>
    <s v="Smith"/>
    <s v="TTT"/>
    <n v="61"/>
    <n v="1647"/>
    <n v="884.5"/>
  </r>
  <r>
    <d v="2011-01-08T00:00:00"/>
    <x v="3"/>
    <s v="MidWest"/>
    <s v="Franks"/>
    <s v="ET"/>
    <n v="50"/>
    <n v="1350"/>
    <n v="725"/>
  </r>
  <r>
    <d v="2011-01-16T00:00:00"/>
    <x v="3"/>
    <s v="East"/>
    <s v="Pham"/>
    <s v="FM"/>
    <n v="59"/>
    <n v="1593"/>
    <n v="855.5"/>
  </r>
  <r>
    <d v="2011-01-07T00:00:00"/>
    <x v="3"/>
    <s v="East"/>
    <s v="Sioux"/>
    <s v="EPP"/>
    <n v="36"/>
    <n v="972"/>
    <n v="522"/>
  </r>
  <r>
    <d v="2011-01-15T00:00:00"/>
    <x v="2"/>
    <s v="East"/>
    <s v="Chin"/>
    <s v="FRED"/>
    <n v="14"/>
    <n v="294"/>
    <n v="129.5"/>
  </r>
  <r>
    <d v="2011-01-20T00:00:00"/>
    <x v="3"/>
    <s v="South"/>
    <s v="Pham"/>
    <s v="T"/>
    <n v="38"/>
    <n v="1026"/>
    <n v="551"/>
  </r>
  <r>
    <d v="2011-01-27T00:00:00"/>
    <x v="1"/>
    <s v="MidWest"/>
    <s v="Sioux"/>
    <s v="LOP"/>
    <n v="63"/>
    <n v="1449"/>
    <n v="693"/>
  </r>
  <r>
    <d v="2011-01-08T00:00:00"/>
    <x v="0"/>
    <s v="East"/>
    <s v="Gault"/>
    <s v="PSA"/>
    <n v="9"/>
    <n v="171"/>
    <n v="72"/>
  </r>
  <r>
    <d v="2011-01-20T00:00:00"/>
    <x v="1"/>
    <s v="MidWest"/>
    <s v="Chin"/>
    <s v="T"/>
    <n v="65"/>
    <n v="1495"/>
    <n v="715"/>
  </r>
  <r>
    <d v="2011-01-05T00:00:00"/>
    <x v="3"/>
    <s v="East"/>
    <s v="Pham"/>
    <s v="AST"/>
    <n v="35"/>
    <n v="945"/>
    <n v="507.5"/>
  </r>
  <r>
    <d v="2011-01-12T00:00:00"/>
    <x v="0"/>
    <s v="West"/>
    <s v="Chin"/>
    <s v="EPP"/>
    <n v="37"/>
    <n v="703"/>
    <n v="296"/>
  </r>
  <r>
    <d v="2011-01-04T00:00:00"/>
    <x v="0"/>
    <s v="East"/>
    <s v="Pham"/>
    <s v="SFWK"/>
    <n v="55"/>
    <n v="1045"/>
    <n v="440"/>
  </r>
  <r>
    <d v="2011-01-28T00:00:00"/>
    <x v="0"/>
    <s v="South"/>
    <s v="Smith"/>
    <s v="KBTB"/>
    <n v="33"/>
    <n v="627"/>
    <n v="264"/>
  </r>
  <r>
    <d v="2011-01-04T00:00:00"/>
    <x v="1"/>
    <s v="East"/>
    <s v="Chin"/>
    <s v="WSD"/>
    <n v="28"/>
    <n v="644"/>
    <n v="308"/>
  </r>
  <r>
    <d v="2011-01-18T00:00:00"/>
    <x v="3"/>
    <s v="East"/>
    <s v="Sioux"/>
    <s v="WFMI"/>
    <n v="10"/>
    <n v="270"/>
    <n v="145"/>
  </r>
  <r>
    <d v="2011-01-21T00:00:00"/>
    <x v="4"/>
    <s v="East"/>
    <s v="Chin"/>
    <s v="QT"/>
    <n v="30"/>
    <n v="660"/>
    <n v="300"/>
  </r>
  <r>
    <d v="2011-01-01T00:00:00"/>
    <x v="0"/>
    <s v="West"/>
    <s v="Pham"/>
    <s v="TTT"/>
    <n v="26"/>
    <n v="494"/>
    <n v="208"/>
  </r>
  <r>
    <d v="2011-01-23T00:00:00"/>
    <x v="2"/>
    <s v="East"/>
    <s v="Chin"/>
    <s v="DFR"/>
    <n v="6"/>
    <n v="126"/>
    <n v="55.5"/>
  </r>
  <r>
    <d v="2011-01-25T00:00:00"/>
    <x v="3"/>
    <s v="MidWest"/>
    <s v="Franks"/>
    <s v="EPP"/>
    <n v="41"/>
    <n v="1107"/>
    <n v="594.5"/>
  </r>
  <r>
    <d v="2011-01-19T00:00:00"/>
    <x v="3"/>
    <s v="West"/>
    <s v="Smith"/>
    <s v="HII"/>
    <n v="26"/>
    <n v="702"/>
    <n v="377"/>
  </r>
  <r>
    <d v="2011-01-29T00:00:00"/>
    <x v="0"/>
    <s v="MidWest"/>
    <s v="Gault"/>
    <s v="SFWK"/>
    <n v="45"/>
    <n v="855"/>
    <n v="360"/>
  </r>
  <r>
    <d v="2011-01-29T00:00:00"/>
    <x v="2"/>
    <s v="South"/>
    <s v="Gault"/>
    <s v="ITW"/>
    <n v="15"/>
    <n v="315"/>
    <n v="138.75"/>
  </r>
  <r>
    <d v="2011-01-22T00:00:00"/>
    <x v="1"/>
    <s v="West"/>
    <s v="Chin"/>
    <s v="KBTB"/>
    <n v="65"/>
    <n v="1495"/>
    <n v="715"/>
  </r>
  <r>
    <d v="2011-01-30T00:00:00"/>
    <x v="3"/>
    <s v="East"/>
    <s v="Franks"/>
    <s v="HII"/>
    <n v="14"/>
    <n v="378"/>
    <n v="203"/>
  </r>
  <r>
    <d v="2011-01-18T00:00:00"/>
    <x v="4"/>
    <s v="West"/>
    <s v="Chin"/>
    <s v="MNGD"/>
    <n v="56"/>
    <n v="1232"/>
    <n v="560"/>
  </r>
  <r>
    <d v="2011-01-01T00:00:00"/>
    <x v="0"/>
    <s v="West"/>
    <s v="Franks"/>
    <s v="FM"/>
    <n v="11"/>
    <n v="209"/>
    <n v="88"/>
  </r>
  <r>
    <d v="2011-01-18T00:00:00"/>
    <x v="3"/>
    <s v="West"/>
    <s v="Smith"/>
    <s v="AA"/>
    <n v="40"/>
    <n v="1080"/>
    <n v="580"/>
  </r>
  <r>
    <d v="2011-01-21T00:00:00"/>
    <x v="3"/>
    <s v="MidWest"/>
    <s v="Sioux"/>
    <s v="KBTB"/>
    <n v="58"/>
    <n v="1566"/>
    <n v="841"/>
  </r>
  <r>
    <d v="2011-01-12T00:00:00"/>
    <x v="1"/>
    <s v="MidWest"/>
    <s v="Chin"/>
    <s v="WT"/>
    <n v="40"/>
    <n v="920"/>
    <n v="440"/>
  </r>
  <r>
    <d v="2011-01-16T00:00:00"/>
    <x v="3"/>
    <s v="West"/>
    <s v="Chin"/>
    <s v="PCC"/>
    <n v="40"/>
    <n v="1080"/>
    <n v="580"/>
  </r>
  <r>
    <d v="2011-01-05T00:00:00"/>
    <x v="1"/>
    <s v="South"/>
    <s v="Franks"/>
    <s v="FM"/>
    <n v="11"/>
    <n v="253"/>
    <n v="121"/>
  </r>
  <r>
    <d v="2011-01-30T00:00:00"/>
    <x v="4"/>
    <s v="West"/>
    <s v="Franks"/>
    <s v="ZAT"/>
    <n v="17"/>
    <n v="374"/>
    <n v="170"/>
  </r>
  <r>
    <d v="2011-01-15T00:00:00"/>
    <x v="3"/>
    <s v="East"/>
    <s v="Gault"/>
    <s v="WT"/>
    <n v="19"/>
    <n v="513"/>
    <n v="275.5"/>
  </r>
  <r>
    <d v="2011-01-30T00:00:00"/>
    <x v="3"/>
    <s v="MidWest"/>
    <s v="Gault"/>
    <s v="EPP"/>
    <n v="15"/>
    <n v="405"/>
    <n v="217.5"/>
  </r>
  <r>
    <d v="2011-01-16T00:00:00"/>
    <x v="0"/>
    <s v="East"/>
    <s v="Gault"/>
    <s v="WSD"/>
    <n v="57"/>
    <n v="1083"/>
    <n v="456"/>
  </r>
  <r>
    <d v="2011-01-24T00:00:00"/>
    <x v="2"/>
    <s v="MidWest"/>
    <s v="Franks"/>
    <s v="WSD"/>
    <n v="17"/>
    <n v="357"/>
    <n v="157.25"/>
  </r>
  <r>
    <d v="2011-01-26T00:00:00"/>
    <x v="1"/>
    <s v="South"/>
    <s v="Smith"/>
    <s v="TTT"/>
    <n v="31"/>
    <n v="713"/>
    <n v="341"/>
  </r>
  <r>
    <d v="2011-01-11T00:00:00"/>
    <x v="2"/>
    <s v="South"/>
    <s v="Gault"/>
    <s v="MBG"/>
    <n v="28"/>
    <n v="588"/>
    <n v="259"/>
  </r>
  <r>
    <d v="2011-01-06T00:00:00"/>
    <x v="4"/>
    <s v="MidWest"/>
    <s v="Smith"/>
    <s v="TRU"/>
    <n v="11"/>
    <n v="242"/>
    <n v="110"/>
  </r>
  <r>
    <d v="2011-01-09T00:00:00"/>
    <x v="4"/>
    <s v="East"/>
    <s v="Smith"/>
    <s v="EPP"/>
    <n v="20"/>
    <n v="440"/>
    <n v="200"/>
  </r>
  <r>
    <d v="2011-01-16T00:00:00"/>
    <x v="3"/>
    <s v="East"/>
    <s v="Sioux"/>
    <s v="PLOT"/>
    <n v="8"/>
    <n v="216"/>
    <n v="116"/>
  </r>
  <r>
    <d v="2011-01-12T00:00:00"/>
    <x v="3"/>
    <s v="West"/>
    <s v="Franks"/>
    <s v="EPP"/>
    <n v="34"/>
    <n v="918"/>
    <n v="493"/>
  </r>
  <r>
    <d v="2011-01-14T00:00:00"/>
    <x v="1"/>
    <s v="MidWest"/>
    <s v="Sioux"/>
    <s v="TRU"/>
    <n v="34"/>
    <n v="782"/>
    <n v="374"/>
  </r>
  <r>
    <d v="2011-01-02T00:00:00"/>
    <x v="0"/>
    <s v="West"/>
    <s v="Franks"/>
    <s v="BBT"/>
    <n v="16"/>
    <n v="304"/>
    <n v="128"/>
  </r>
  <r>
    <d v="2011-01-10T00:00:00"/>
    <x v="1"/>
    <s v="East"/>
    <s v="Chin"/>
    <s v="TTT"/>
    <n v="32"/>
    <n v="736"/>
    <n v="352"/>
  </r>
  <r>
    <d v="2011-01-28T00:00:00"/>
    <x v="2"/>
    <s v="MidWest"/>
    <s v="Sioux"/>
    <s v="QT"/>
    <n v="61"/>
    <n v="1281"/>
    <n v="564.25"/>
  </r>
  <r>
    <d v="2011-01-11T00:00:00"/>
    <x v="2"/>
    <s v="South"/>
    <s v="Franks"/>
    <s v="TTT"/>
    <n v="59"/>
    <n v="1239"/>
    <n v="545.75"/>
  </r>
  <r>
    <d v="2011-01-03T00:00:00"/>
    <x v="4"/>
    <s v="South"/>
    <s v="Chin"/>
    <s v="TTT"/>
    <n v="30"/>
    <n v="660"/>
    <n v="300"/>
  </r>
  <r>
    <d v="2011-01-15T00:00:00"/>
    <x v="4"/>
    <s v="MidWest"/>
    <s v="Pham"/>
    <s v="LOP"/>
    <n v="22"/>
    <n v="484"/>
    <n v="220"/>
  </r>
  <r>
    <d v="2011-01-14T00:00:00"/>
    <x v="1"/>
    <s v="West"/>
    <s v="Franks"/>
    <s v="ET"/>
    <n v="6"/>
    <n v="138"/>
    <n v="66"/>
  </r>
  <r>
    <d v="2011-01-28T00:00:00"/>
    <x v="3"/>
    <s v="MidWest"/>
    <s v="Smith"/>
    <s v="DFGH"/>
    <n v="16"/>
    <n v="432"/>
    <n v="232"/>
  </r>
  <r>
    <d v="2011-01-04T00:00:00"/>
    <x v="3"/>
    <s v="East"/>
    <s v="Sioux"/>
    <s v="MBG"/>
    <n v="19"/>
    <n v="513"/>
    <n v="275.5"/>
  </r>
  <r>
    <d v="2011-01-13T00:00:00"/>
    <x v="1"/>
    <s v="South"/>
    <s v="Chin"/>
    <s v="AA"/>
    <n v="30"/>
    <n v="690"/>
    <n v="330"/>
  </r>
  <r>
    <d v="2011-01-12T00:00:00"/>
    <x v="0"/>
    <s v="West"/>
    <s v="Pham"/>
    <s v="WFMI"/>
    <n v="62"/>
    <n v="1178"/>
    <n v="496"/>
  </r>
  <r>
    <d v="2011-01-24T00:00:00"/>
    <x v="4"/>
    <s v="MidWest"/>
    <s v="Franks"/>
    <s v="EPP"/>
    <n v="25"/>
    <n v="550"/>
    <n v="250"/>
  </r>
  <r>
    <d v="2011-01-14T00:00:00"/>
    <x v="0"/>
    <s v="West"/>
    <s v="Sioux"/>
    <s v="FM"/>
    <n v="13"/>
    <n v="247"/>
    <n v="104"/>
  </r>
  <r>
    <d v="2011-01-06T00:00:00"/>
    <x v="2"/>
    <s v="MidWest"/>
    <s v="Chin"/>
    <s v="DFR"/>
    <n v="24"/>
    <n v="504"/>
    <n v="222"/>
  </r>
  <r>
    <d v="2011-01-19T00:00:00"/>
    <x v="1"/>
    <s v="South"/>
    <s v="Pham"/>
    <s v="GRR"/>
    <n v="51"/>
    <n v="1173"/>
    <n v="561"/>
  </r>
  <r>
    <d v="2011-01-27T00:00:00"/>
    <x v="0"/>
    <s v="East"/>
    <s v="Franks"/>
    <s v="ITW"/>
    <n v="23"/>
    <n v="437"/>
    <n v="184"/>
  </r>
  <r>
    <d v="2011-01-21T00:00:00"/>
    <x v="1"/>
    <s v="West"/>
    <s v="Pham"/>
    <s v="WSD"/>
    <n v="41"/>
    <n v="943"/>
    <n v="451"/>
  </r>
  <r>
    <d v="2011-01-04T00:00:00"/>
    <x v="0"/>
    <s v="West"/>
    <s v="Pham"/>
    <s v="FM"/>
    <n v="11"/>
    <n v="209"/>
    <n v="88"/>
  </r>
  <r>
    <d v="2011-01-04T00:00:00"/>
    <x v="3"/>
    <s v="MidWest"/>
    <s v="Franks"/>
    <s v="TRU"/>
    <n v="19"/>
    <n v="513"/>
    <n v="275.5"/>
  </r>
  <r>
    <d v="2011-01-27T00:00:00"/>
    <x v="4"/>
    <s v="West"/>
    <s v="Smith"/>
    <s v="TRU"/>
    <n v="62"/>
    <n v="1364"/>
    <n v="620"/>
  </r>
  <r>
    <d v="2011-01-19T00:00:00"/>
    <x v="0"/>
    <s v="South"/>
    <s v="Pham"/>
    <s v="ITW"/>
    <n v="48"/>
    <n v="912"/>
    <n v="384"/>
  </r>
  <r>
    <d v="2011-01-11T00:00:00"/>
    <x v="4"/>
    <s v="East"/>
    <s v="Franks"/>
    <s v="MNGD"/>
    <n v="34"/>
    <n v="748"/>
    <n v="340"/>
  </r>
  <r>
    <d v="2011-01-01T00:00:00"/>
    <x v="1"/>
    <s v="MidWest"/>
    <s v="Franks"/>
    <s v="JAQ"/>
    <n v="37"/>
    <n v="851"/>
    <n v="407"/>
  </r>
  <r>
    <d v="2011-01-05T00:00:00"/>
    <x v="0"/>
    <s v="West"/>
    <s v="Sioux"/>
    <s v="WT"/>
    <n v="50"/>
    <n v="950"/>
    <n v="400"/>
  </r>
  <r>
    <d v="2011-01-15T00:00:00"/>
    <x v="1"/>
    <s v="West"/>
    <s v="Smith"/>
    <s v="TTT"/>
    <n v="51"/>
    <n v="1173"/>
    <n v="561"/>
  </r>
  <r>
    <d v="2011-01-23T00:00:00"/>
    <x v="1"/>
    <s v="West"/>
    <s v="Pham"/>
    <s v="ET"/>
    <n v="32"/>
    <n v="736"/>
    <n v="352"/>
  </r>
  <r>
    <d v="2011-01-07T00:00:00"/>
    <x v="1"/>
    <s v="South"/>
    <s v="Chin"/>
    <s v="JAQ"/>
    <n v="22"/>
    <n v="506"/>
    <n v="242"/>
  </r>
  <r>
    <d v="2011-01-16T00:00:00"/>
    <x v="1"/>
    <s v="South"/>
    <s v="Sioux"/>
    <s v="ZAT"/>
    <n v="33"/>
    <n v="759"/>
    <n v="363"/>
  </r>
  <r>
    <d v="2011-01-19T00:00:00"/>
    <x v="4"/>
    <s v="South"/>
    <s v="Pham"/>
    <s v="TTT"/>
    <n v="18"/>
    <n v="396"/>
    <n v="180"/>
  </r>
  <r>
    <d v="2011-01-28T00:00:00"/>
    <x v="0"/>
    <s v="East"/>
    <s v="Sioux"/>
    <s v="QT"/>
    <n v="17"/>
    <n v="323"/>
    <n v="136"/>
  </r>
  <r>
    <d v="2011-01-16T00:00:00"/>
    <x v="0"/>
    <s v="South"/>
    <s v="Chin"/>
    <s v="T"/>
    <n v="14"/>
    <n v="266"/>
    <n v="112"/>
  </r>
  <r>
    <d v="2011-01-15T00:00:00"/>
    <x v="0"/>
    <s v="MidWest"/>
    <s v="Pham"/>
    <s v="DFGH"/>
    <n v="54"/>
    <n v="1026"/>
    <n v="432"/>
  </r>
  <r>
    <d v="2011-01-27T00:00:00"/>
    <x v="4"/>
    <s v="East"/>
    <s v="Franks"/>
    <s v="TTT"/>
    <n v="56"/>
    <n v="1232"/>
    <n v="560"/>
  </r>
  <r>
    <d v="2011-01-28T00:00:00"/>
    <x v="4"/>
    <s v="South"/>
    <s v="Sioux"/>
    <s v="WT"/>
    <n v="47"/>
    <n v="1034"/>
    <n v="470"/>
  </r>
  <r>
    <d v="2011-01-28T00:00:00"/>
    <x v="4"/>
    <s v="West"/>
    <s v="Chin"/>
    <s v="KPSA"/>
    <n v="65"/>
    <n v="1430"/>
    <n v="650"/>
  </r>
  <r>
    <d v="2011-01-15T00:00:00"/>
    <x v="2"/>
    <s v="MidWest"/>
    <s v="Franks"/>
    <s v="FM"/>
    <n v="56"/>
    <n v="1176"/>
    <n v="518"/>
  </r>
  <r>
    <d v="2011-01-14T00:00:00"/>
    <x v="3"/>
    <s v="South"/>
    <s v="Pham"/>
    <s v="AA"/>
    <n v="64"/>
    <n v="1728"/>
    <n v="928"/>
  </r>
  <r>
    <d v="2011-01-19T00:00:00"/>
    <x v="2"/>
    <s v="MidWest"/>
    <s v="Smith"/>
    <s v="DDH"/>
    <n v="63"/>
    <n v="1323"/>
    <n v="582.75"/>
  </r>
  <r>
    <d v="2011-01-29T00:00:00"/>
    <x v="2"/>
    <s v="West"/>
    <s v="Smith"/>
    <s v="TTT"/>
    <n v="25"/>
    <n v="525"/>
    <n v="231.25"/>
  </r>
  <r>
    <d v="2011-01-17T00:00:00"/>
    <x v="3"/>
    <s v="East"/>
    <s v="Franks"/>
    <s v="SFWK"/>
    <n v="15"/>
    <n v="405"/>
    <n v="217.5"/>
  </r>
  <r>
    <d v="2011-01-30T00:00:00"/>
    <x v="0"/>
    <s v="MidWest"/>
    <s v="Franks"/>
    <s v="LOP"/>
    <n v="42"/>
    <n v="798"/>
    <n v="336"/>
  </r>
  <r>
    <d v="2011-01-16T00:00:00"/>
    <x v="2"/>
    <s v="MidWest"/>
    <s v="Pham"/>
    <s v="JAQ"/>
    <n v="31"/>
    <n v="651"/>
    <n v="286.75"/>
  </r>
  <r>
    <d v="2011-01-19T00:00:00"/>
    <x v="2"/>
    <s v="West"/>
    <s v="Gault"/>
    <s v="QT"/>
    <n v="32"/>
    <n v="672"/>
    <n v="296"/>
  </r>
  <r>
    <d v="2011-01-05T00:00:00"/>
    <x v="1"/>
    <s v="South"/>
    <s v="Sioux"/>
    <s v="WSD"/>
    <n v="34"/>
    <n v="782"/>
    <n v="374"/>
  </r>
  <r>
    <d v="2011-01-18T00:00:00"/>
    <x v="1"/>
    <s v="East"/>
    <s v="Chin"/>
    <s v="TRU"/>
    <n v="50"/>
    <n v="1150"/>
    <n v="550"/>
  </r>
  <r>
    <d v="2011-01-08T00:00:00"/>
    <x v="0"/>
    <s v="South"/>
    <s v="Sioux"/>
    <s v="ZAT"/>
    <n v="53"/>
    <n v="1007"/>
    <n v="424"/>
  </r>
  <r>
    <d v="2011-01-10T00:00:00"/>
    <x v="3"/>
    <s v="MidWest"/>
    <s v="Sioux"/>
    <s v="KPSA"/>
    <n v="27"/>
    <n v="729"/>
    <n v="391.5"/>
  </r>
  <r>
    <d v="2011-01-05T00:00:00"/>
    <x v="4"/>
    <s v="East"/>
    <s v="Gault"/>
    <s v="WSD"/>
    <n v="23"/>
    <n v="506"/>
    <n v="230"/>
  </r>
  <r>
    <d v="2011-01-15T00:00:00"/>
    <x v="3"/>
    <s v="West"/>
    <s v="Chin"/>
    <s v="MBG"/>
    <n v="12"/>
    <n v="324"/>
    <n v="174"/>
  </r>
  <r>
    <d v="2011-01-17T00:00:00"/>
    <x v="3"/>
    <s v="West"/>
    <s v="Chin"/>
    <s v="HII"/>
    <n v="50"/>
    <n v="1350"/>
    <n v="725"/>
  </r>
  <r>
    <d v="2011-01-26T00:00:00"/>
    <x v="0"/>
    <s v="MidWest"/>
    <s v="Smith"/>
    <s v="TRU"/>
    <n v="49"/>
    <n v="931"/>
    <n v="392"/>
  </r>
  <r>
    <d v="2011-01-11T00:00:00"/>
    <x v="2"/>
    <s v="South"/>
    <s v="Smith"/>
    <s v="HII"/>
    <n v="17"/>
    <n v="357"/>
    <n v="157.25"/>
  </r>
  <r>
    <d v="2011-01-04T00:00:00"/>
    <x v="3"/>
    <s v="South"/>
    <s v="Sioux"/>
    <s v="ET"/>
    <n v="12"/>
    <n v="324"/>
    <n v="174"/>
  </r>
  <r>
    <d v="2011-01-21T00:00:00"/>
    <x v="1"/>
    <s v="MidWest"/>
    <s v="Chin"/>
    <s v="BBT"/>
    <n v="53"/>
    <n v="1219"/>
    <n v="583"/>
  </r>
  <r>
    <d v="2011-01-22T00:00:00"/>
    <x v="2"/>
    <s v="West"/>
    <s v="Franks"/>
    <s v="AA"/>
    <n v="41"/>
    <n v="861"/>
    <n v="379.25"/>
  </r>
  <r>
    <d v="2011-01-10T00:00:00"/>
    <x v="0"/>
    <s v="East"/>
    <s v="Franks"/>
    <s v="JAQ"/>
    <n v="8"/>
    <n v="152"/>
    <n v="64"/>
  </r>
  <r>
    <d v="2011-01-12T00:00:00"/>
    <x v="2"/>
    <s v="South"/>
    <s v="Franks"/>
    <s v="QT"/>
    <n v="47"/>
    <n v="987"/>
    <n v="434.75"/>
  </r>
</pivotCacheRecords>
</file>

<file path=xl/pivotCache/pivotCacheRecords4.xml><?xml version="1.0" encoding="utf-8"?>
<pivotCacheRecords xmlns="http://schemas.openxmlformats.org/spreadsheetml/2006/main" xmlns:r="http://schemas.openxmlformats.org/officeDocument/2006/relationships" count="205">
  <r>
    <x v="0"/>
    <s v="Fred"/>
    <n v="73"/>
    <x v="0"/>
  </r>
  <r>
    <x v="1"/>
    <s v="Jo"/>
    <n v="121"/>
    <x v="0"/>
  </r>
  <r>
    <x v="2"/>
    <s v="Fred"/>
    <n v="167"/>
    <x v="0"/>
  </r>
  <r>
    <x v="3"/>
    <s v="Joe"/>
    <n v="167"/>
    <x v="0"/>
  </r>
  <r>
    <x v="4"/>
    <s v="Sue"/>
    <n v="75"/>
    <x v="0"/>
  </r>
  <r>
    <x v="5"/>
    <s v="Fred"/>
    <n v="157"/>
    <x v="0"/>
  </r>
  <r>
    <x v="6"/>
    <s v="Sue"/>
    <n v="61"/>
    <x v="0"/>
  </r>
  <r>
    <x v="7"/>
    <s v="Fred"/>
    <n v="108"/>
    <x v="0"/>
  </r>
  <r>
    <x v="8"/>
    <s v="Jo"/>
    <n v="139"/>
    <x v="0"/>
  </r>
  <r>
    <x v="9"/>
    <s v="Sioux"/>
    <n v="130"/>
    <x v="0"/>
  </r>
  <r>
    <x v="10"/>
    <s v="Sue"/>
    <n v="66"/>
    <x v="0"/>
  </r>
  <r>
    <x v="11"/>
    <s v="Sioux"/>
    <n v="86"/>
    <x v="0"/>
  </r>
  <r>
    <x v="12"/>
    <s v="Joe"/>
    <n v="122"/>
    <x v="0"/>
  </r>
  <r>
    <x v="13"/>
    <s v="Sioux"/>
    <n v="50"/>
    <x v="0"/>
  </r>
  <r>
    <x v="14"/>
    <s v="Sue"/>
    <n v="77"/>
    <x v="1"/>
  </r>
  <r>
    <x v="15"/>
    <s v="Fred"/>
    <n v="140"/>
    <x v="1"/>
  </r>
  <r>
    <x v="16"/>
    <s v="Sue"/>
    <n v="107"/>
    <x v="1"/>
  </r>
  <r>
    <x v="17"/>
    <s v="Sioux"/>
    <n v="109"/>
    <x v="1"/>
  </r>
  <r>
    <x v="18"/>
    <s v="Joe"/>
    <n v="121"/>
    <x v="1"/>
  </r>
  <r>
    <x v="19"/>
    <s v="Fred"/>
    <n v="78"/>
    <x v="1"/>
  </r>
  <r>
    <x v="20"/>
    <s v="Sioux"/>
    <n v="168"/>
    <x v="1"/>
  </r>
  <r>
    <x v="21"/>
    <s v="Jo"/>
    <n v="88"/>
    <x v="1"/>
  </r>
  <r>
    <x v="22"/>
    <s v="Chin"/>
    <n v="110"/>
    <x v="1"/>
  </r>
  <r>
    <x v="23"/>
    <s v="Chin"/>
    <n v="132"/>
    <x v="1"/>
  </r>
  <r>
    <x v="24"/>
    <s v="Jo"/>
    <n v="54"/>
    <x v="1"/>
  </r>
  <r>
    <x v="25"/>
    <s v="Fred"/>
    <n v="58"/>
    <x v="1"/>
  </r>
  <r>
    <x v="26"/>
    <s v="Sue"/>
    <n v="71"/>
    <x v="1"/>
  </r>
  <r>
    <x v="27"/>
    <s v="Jo"/>
    <n v="50"/>
    <x v="1"/>
  </r>
  <r>
    <x v="28"/>
    <s v="Fred"/>
    <n v="109"/>
    <x v="1"/>
  </r>
  <r>
    <x v="29"/>
    <s v="Sue"/>
    <n v="138"/>
    <x v="1"/>
  </r>
  <r>
    <x v="30"/>
    <s v="Jo"/>
    <n v="74"/>
    <x v="1"/>
  </r>
  <r>
    <x v="31"/>
    <s v="Sioux"/>
    <n v="50"/>
    <x v="1"/>
  </r>
  <r>
    <x v="32"/>
    <s v="Chin"/>
    <n v="103"/>
    <x v="1"/>
  </r>
  <r>
    <x v="33"/>
    <s v="Sue"/>
    <n v="134"/>
    <x v="1"/>
  </r>
  <r>
    <x v="34"/>
    <s v="Chin"/>
    <n v="151"/>
    <x v="1"/>
  </r>
  <r>
    <x v="35"/>
    <s v="Joe"/>
    <n v="135"/>
    <x v="1"/>
  </r>
  <r>
    <x v="36"/>
    <s v="Chin"/>
    <n v="54"/>
    <x v="1"/>
  </r>
  <r>
    <x v="37"/>
    <s v="Sue"/>
    <n v="66"/>
    <x v="1"/>
  </r>
  <r>
    <x v="38"/>
    <s v="Sioux"/>
    <n v="81"/>
    <x v="1"/>
  </r>
  <r>
    <x v="39"/>
    <s v="Chin"/>
    <n v="94"/>
    <x v="1"/>
  </r>
  <r>
    <x v="40"/>
    <s v="Jo"/>
    <n v="142"/>
    <x v="1"/>
  </r>
  <r>
    <x v="41"/>
    <s v="Fred"/>
    <n v="75"/>
    <x v="1"/>
  </r>
  <r>
    <x v="42"/>
    <s v="Chin"/>
    <n v="114"/>
    <x v="1"/>
  </r>
  <r>
    <x v="43"/>
    <s v="Fred"/>
    <n v="120"/>
    <x v="1"/>
  </r>
  <r>
    <x v="44"/>
    <s v="Chin"/>
    <n v="146"/>
    <x v="2"/>
  </r>
  <r>
    <x v="45"/>
    <s v="Sioux"/>
    <n v="96"/>
    <x v="2"/>
  </r>
  <r>
    <x v="46"/>
    <s v="Sioux"/>
    <n v="69"/>
    <x v="2"/>
  </r>
  <r>
    <x v="47"/>
    <s v="Sue"/>
    <n v="130"/>
    <x v="2"/>
  </r>
  <r>
    <x v="48"/>
    <s v="Fred"/>
    <n v="150"/>
    <x v="2"/>
  </r>
  <r>
    <x v="49"/>
    <s v="Chin"/>
    <n v="62"/>
    <x v="2"/>
  </r>
  <r>
    <x v="50"/>
    <s v="Sioux"/>
    <n v="166"/>
    <x v="2"/>
  </r>
  <r>
    <x v="51"/>
    <s v="Sioux"/>
    <n v="152"/>
    <x v="2"/>
  </r>
  <r>
    <x v="52"/>
    <s v="Joe"/>
    <n v="143"/>
    <x v="2"/>
  </r>
  <r>
    <x v="53"/>
    <s v="Joe"/>
    <n v="139"/>
    <x v="2"/>
  </r>
  <r>
    <x v="54"/>
    <s v="Chin"/>
    <n v="111"/>
    <x v="2"/>
  </r>
  <r>
    <x v="55"/>
    <s v="Joe"/>
    <n v="70"/>
    <x v="2"/>
  </r>
  <r>
    <x v="56"/>
    <s v="Fred"/>
    <n v="104"/>
    <x v="2"/>
  </r>
  <r>
    <x v="57"/>
    <s v="Sioux"/>
    <n v="64"/>
    <x v="2"/>
  </r>
  <r>
    <x v="58"/>
    <s v="Jo"/>
    <n v="56"/>
    <x v="2"/>
  </r>
  <r>
    <x v="59"/>
    <s v="Joe"/>
    <n v="76"/>
    <x v="2"/>
  </r>
  <r>
    <x v="60"/>
    <s v="Joe"/>
    <n v="96"/>
    <x v="2"/>
  </r>
  <r>
    <x v="61"/>
    <s v="Fred"/>
    <n v="163"/>
    <x v="2"/>
  </r>
  <r>
    <x v="62"/>
    <s v="Joe"/>
    <n v="108"/>
    <x v="2"/>
  </r>
  <r>
    <x v="63"/>
    <s v="Joe"/>
    <n v="63"/>
    <x v="2"/>
  </r>
  <r>
    <x v="64"/>
    <s v="Fred"/>
    <n v="99"/>
    <x v="2"/>
  </r>
  <r>
    <x v="65"/>
    <s v="Jo"/>
    <n v="115"/>
    <x v="2"/>
  </r>
  <r>
    <x v="66"/>
    <s v="Fred"/>
    <n v="125"/>
    <x v="2"/>
  </r>
  <r>
    <x v="67"/>
    <s v="Joe"/>
    <n v="130"/>
    <x v="2"/>
  </r>
  <r>
    <x v="68"/>
    <s v="Joe"/>
    <n v="133"/>
    <x v="2"/>
  </r>
  <r>
    <x v="69"/>
    <s v="Joe"/>
    <n v="148"/>
    <x v="2"/>
  </r>
  <r>
    <x v="70"/>
    <s v="Joe"/>
    <n v="148"/>
    <x v="2"/>
  </r>
  <r>
    <x v="71"/>
    <s v="Joe"/>
    <n v="56"/>
    <x v="2"/>
  </r>
  <r>
    <x v="72"/>
    <s v="Fred"/>
    <n v="134"/>
    <x v="2"/>
  </r>
  <r>
    <x v="73"/>
    <s v="Fred"/>
    <n v="54"/>
    <x v="2"/>
  </r>
  <r>
    <x v="74"/>
    <s v="Jo"/>
    <n v="59"/>
    <x v="2"/>
  </r>
  <r>
    <x v="75"/>
    <s v="Jo"/>
    <n v="99"/>
    <x v="3"/>
  </r>
  <r>
    <x v="76"/>
    <s v="Sue"/>
    <n v="135"/>
    <x v="3"/>
  </r>
  <r>
    <x v="77"/>
    <s v="Joe"/>
    <n v="135"/>
    <x v="3"/>
  </r>
  <r>
    <x v="78"/>
    <s v="Joe"/>
    <n v="75"/>
    <x v="3"/>
  </r>
  <r>
    <x v="79"/>
    <s v="Sue"/>
    <n v="167"/>
    <x v="3"/>
  </r>
  <r>
    <x v="80"/>
    <s v="Joe"/>
    <n v="152"/>
    <x v="3"/>
  </r>
  <r>
    <x v="81"/>
    <s v="Sue"/>
    <n v="129"/>
    <x v="3"/>
  </r>
  <r>
    <x v="82"/>
    <s v="Sioux"/>
    <n v="167"/>
    <x v="3"/>
  </r>
  <r>
    <x v="83"/>
    <s v="Joe"/>
    <n v="74"/>
    <x v="3"/>
  </r>
  <r>
    <x v="84"/>
    <s v="Chin"/>
    <n v="69"/>
    <x v="3"/>
  </r>
  <r>
    <x v="85"/>
    <s v="Chin"/>
    <n v="109"/>
    <x v="3"/>
  </r>
  <r>
    <x v="86"/>
    <s v="Joe"/>
    <n v="119"/>
    <x v="3"/>
  </r>
  <r>
    <x v="87"/>
    <s v="Jo"/>
    <n v="76"/>
    <x v="3"/>
  </r>
  <r>
    <x v="88"/>
    <s v="Sue"/>
    <n v="108"/>
    <x v="3"/>
  </r>
  <r>
    <x v="89"/>
    <s v="Sue"/>
    <n v="109"/>
    <x v="3"/>
  </r>
  <r>
    <x v="90"/>
    <s v="Sioux"/>
    <n v="138"/>
    <x v="3"/>
  </r>
  <r>
    <x v="91"/>
    <s v="Fred"/>
    <n v="130"/>
    <x v="3"/>
  </r>
  <r>
    <x v="92"/>
    <s v="Sue"/>
    <n v="137"/>
    <x v="3"/>
  </r>
  <r>
    <x v="93"/>
    <s v="Fred"/>
    <n v="152"/>
    <x v="3"/>
  </r>
  <r>
    <x v="94"/>
    <s v="Jo"/>
    <n v="100"/>
    <x v="3"/>
  </r>
  <r>
    <x v="95"/>
    <s v="Jo"/>
    <n v="123"/>
    <x v="3"/>
  </r>
  <r>
    <x v="96"/>
    <s v="Sue"/>
    <n v="110"/>
    <x v="3"/>
  </r>
  <r>
    <x v="97"/>
    <s v="Sue"/>
    <n v="146"/>
    <x v="3"/>
  </r>
  <r>
    <x v="98"/>
    <s v="Joe"/>
    <n v="71"/>
    <x v="3"/>
  </r>
  <r>
    <x v="99"/>
    <s v="Jo"/>
    <n v="141"/>
    <x v="3"/>
  </r>
  <r>
    <x v="100"/>
    <s v="Fred"/>
    <n v="126"/>
    <x v="3"/>
  </r>
  <r>
    <x v="101"/>
    <s v="Jo"/>
    <n v="126"/>
    <x v="3"/>
  </r>
  <r>
    <x v="102"/>
    <s v="Joe"/>
    <n v="123"/>
    <x v="3"/>
  </r>
  <r>
    <x v="103"/>
    <s v="Chin"/>
    <n v="165"/>
    <x v="3"/>
  </r>
  <r>
    <x v="104"/>
    <s v="Joe"/>
    <n v="153"/>
    <x v="3"/>
  </r>
  <r>
    <x v="105"/>
    <s v="Sue"/>
    <n v="103"/>
    <x v="4"/>
  </r>
  <r>
    <x v="106"/>
    <s v="Sue"/>
    <n v="156"/>
    <x v="4"/>
  </r>
  <r>
    <x v="107"/>
    <s v="Jo"/>
    <n v="141"/>
    <x v="4"/>
  </r>
  <r>
    <x v="108"/>
    <s v="Fred"/>
    <n v="79"/>
    <x v="4"/>
  </r>
  <r>
    <x v="109"/>
    <s v="Chin"/>
    <n v="78"/>
    <x v="4"/>
  </r>
  <r>
    <x v="110"/>
    <s v="Sue"/>
    <n v="120"/>
    <x v="4"/>
  </r>
  <r>
    <x v="111"/>
    <s v="Jo"/>
    <n v="157"/>
    <x v="4"/>
  </r>
  <r>
    <x v="112"/>
    <s v="Joe"/>
    <n v="67"/>
    <x v="4"/>
  </r>
  <r>
    <x v="113"/>
    <s v="Sue"/>
    <n v="170"/>
    <x v="4"/>
  </r>
  <r>
    <x v="114"/>
    <s v="Fred"/>
    <n v="92"/>
    <x v="4"/>
  </r>
  <r>
    <x v="115"/>
    <s v="Jo"/>
    <n v="104"/>
    <x v="4"/>
  </r>
  <r>
    <x v="116"/>
    <s v="Jo"/>
    <n v="141"/>
    <x v="4"/>
  </r>
  <r>
    <x v="117"/>
    <s v="Chin"/>
    <n v="153"/>
    <x v="4"/>
  </r>
  <r>
    <x v="118"/>
    <s v="Fred"/>
    <n v="100"/>
    <x v="4"/>
  </r>
  <r>
    <x v="119"/>
    <s v="Sue"/>
    <n v="56"/>
    <x v="4"/>
  </r>
  <r>
    <x v="120"/>
    <s v="Sioux"/>
    <n v="76"/>
    <x v="4"/>
  </r>
  <r>
    <x v="121"/>
    <s v="Jo"/>
    <n v="113"/>
    <x v="4"/>
  </r>
  <r>
    <x v="122"/>
    <s v="Joe"/>
    <n v="117"/>
    <x v="4"/>
  </r>
  <r>
    <x v="123"/>
    <s v="Chin"/>
    <n v="78"/>
    <x v="4"/>
  </r>
  <r>
    <x v="124"/>
    <s v="Sue"/>
    <n v="88"/>
    <x v="4"/>
  </r>
  <r>
    <x v="125"/>
    <s v="Sue"/>
    <n v="168"/>
    <x v="4"/>
  </r>
  <r>
    <x v="126"/>
    <s v="Joe"/>
    <n v="159"/>
    <x v="4"/>
  </r>
  <r>
    <x v="127"/>
    <s v="Chin"/>
    <n v="98"/>
    <x v="4"/>
  </r>
  <r>
    <x v="128"/>
    <s v="Jo"/>
    <n v="130"/>
    <x v="4"/>
  </r>
  <r>
    <x v="129"/>
    <s v="Chin"/>
    <n v="136"/>
    <x v="4"/>
  </r>
  <r>
    <x v="130"/>
    <s v="Joe"/>
    <n v="56"/>
    <x v="4"/>
  </r>
  <r>
    <x v="131"/>
    <s v="Joe"/>
    <n v="130"/>
    <x v="4"/>
  </r>
  <r>
    <x v="132"/>
    <s v="Jo"/>
    <n v="53"/>
    <x v="4"/>
  </r>
  <r>
    <x v="133"/>
    <s v="Sue"/>
    <n v="160"/>
    <x v="4"/>
  </r>
  <r>
    <x v="134"/>
    <s v="Chin"/>
    <n v="113"/>
    <x v="4"/>
  </r>
  <r>
    <x v="135"/>
    <s v="Sioux"/>
    <n v="123"/>
    <x v="4"/>
  </r>
  <r>
    <x v="136"/>
    <s v="Chin"/>
    <n v="60"/>
    <x v="5"/>
  </r>
  <r>
    <x v="137"/>
    <s v="Sioux"/>
    <n v="73"/>
    <x v="5"/>
  </r>
  <r>
    <x v="138"/>
    <s v="Sue"/>
    <n v="167"/>
    <x v="5"/>
  </r>
  <r>
    <x v="139"/>
    <s v="Sioux"/>
    <n v="114"/>
    <x v="5"/>
  </r>
  <r>
    <x v="140"/>
    <s v="Sue"/>
    <n v="148"/>
    <x v="5"/>
  </r>
  <r>
    <x v="141"/>
    <s v="Jo"/>
    <n v="81"/>
    <x v="5"/>
  </r>
  <r>
    <x v="142"/>
    <s v="Jo"/>
    <n v="79"/>
    <x v="5"/>
  </r>
  <r>
    <x v="143"/>
    <s v="Jo"/>
    <n v="76"/>
    <x v="5"/>
  </r>
  <r>
    <x v="144"/>
    <s v="Joe"/>
    <n v="166"/>
    <x v="5"/>
  </r>
  <r>
    <x v="145"/>
    <s v="Jo"/>
    <n v="106"/>
    <x v="5"/>
  </r>
  <r>
    <x v="146"/>
    <s v="Sue"/>
    <n v="74"/>
    <x v="5"/>
  </r>
  <r>
    <x v="147"/>
    <s v="Sioux"/>
    <n v="95"/>
    <x v="5"/>
  </r>
  <r>
    <x v="148"/>
    <s v="Joe"/>
    <n v="151"/>
    <x v="5"/>
  </r>
  <r>
    <x v="149"/>
    <s v="Fred"/>
    <n v="117"/>
    <x v="5"/>
  </r>
  <r>
    <x v="150"/>
    <s v="Sue"/>
    <n v="143"/>
    <x v="5"/>
  </r>
  <r>
    <x v="151"/>
    <s v="Jo"/>
    <n v="122"/>
    <x v="5"/>
  </r>
  <r>
    <x v="152"/>
    <s v="Fred"/>
    <n v="76"/>
    <x v="5"/>
  </r>
  <r>
    <x v="153"/>
    <s v="Joe"/>
    <n v="145"/>
    <x v="5"/>
  </r>
  <r>
    <x v="154"/>
    <s v="Joe"/>
    <n v="123"/>
    <x v="5"/>
  </r>
  <r>
    <x v="155"/>
    <s v="Jo"/>
    <n v="116"/>
    <x v="5"/>
  </r>
  <r>
    <x v="156"/>
    <s v="Sue"/>
    <n v="91"/>
    <x v="5"/>
  </r>
  <r>
    <x v="157"/>
    <s v="Sue"/>
    <n v="117"/>
    <x v="5"/>
  </r>
  <r>
    <x v="158"/>
    <s v="Joe"/>
    <n v="170"/>
    <x v="5"/>
  </r>
  <r>
    <x v="159"/>
    <s v="Fred"/>
    <n v="141"/>
    <x v="5"/>
  </r>
  <r>
    <x v="160"/>
    <s v="Sue"/>
    <n v="54"/>
    <x v="5"/>
  </r>
  <r>
    <x v="161"/>
    <s v="Jo"/>
    <n v="95"/>
    <x v="5"/>
  </r>
  <r>
    <x v="162"/>
    <s v="Sioux"/>
    <n v="57"/>
    <x v="5"/>
  </r>
  <r>
    <x v="163"/>
    <s v="Sue"/>
    <n v="133"/>
    <x v="5"/>
  </r>
  <r>
    <x v="164"/>
    <s v="Jo"/>
    <n v="147"/>
    <x v="5"/>
  </r>
  <r>
    <x v="165"/>
    <s v="Chin"/>
    <n v="84"/>
    <x v="5"/>
  </r>
  <r>
    <x v="166"/>
    <s v="Sue"/>
    <n v="147"/>
    <x v="5"/>
  </r>
  <r>
    <x v="167"/>
    <s v="Fred"/>
    <n v="86"/>
    <x v="6"/>
  </r>
  <r>
    <x v="168"/>
    <s v="Fred"/>
    <n v="87"/>
    <x v="6"/>
  </r>
  <r>
    <x v="169"/>
    <s v="Jo"/>
    <n v="150"/>
    <x v="6"/>
  </r>
  <r>
    <x v="170"/>
    <s v="Chin"/>
    <n v="97"/>
    <x v="6"/>
  </r>
  <r>
    <x v="171"/>
    <s v="Jo"/>
    <n v="151"/>
    <x v="6"/>
  </r>
  <r>
    <x v="172"/>
    <s v="Chin"/>
    <n v="62"/>
    <x v="6"/>
  </r>
  <r>
    <x v="173"/>
    <s v="Jo"/>
    <n v="125"/>
    <x v="6"/>
  </r>
  <r>
    <x v="174"/>
    <s v="Fred"/>
    <n v="69"/>
    <x v="6"/>
  </r>
  <r>
    <x v="175"/>
    <s v="Jo"/>
    <n v="160"/>
    <x v="6"/>
  </r>
  <r>
    <x v="176"/>
    <s v="Joe"/>
    <n v="88"/>
    <x v="6"/>
  </r>
  <r>
    <x v="177"/>
    <s v="Chin"/>
    <n v="107"/>
    <x v="6"/>
  </r>
  <r>
    <x v="178"/>
    <s v="Chin"/>
    <n v="148"/>
    <x v="6"/>
  </r>
  <r>
    <x v="179"/>
    <s v="Fred"/>
    <n v="75"/>
    <x v="6"/>
  </r>
  <r>
    <x v="180"/>
    <s v="Fred"/>
    <n v="68"/>
    <x v="6"/>
  </r>
  <r>
    <x v="181"/>
    <s v="Joe"/>
    <n v="98"/>
    <x v="6"/>
  </r>
  <r>
    <x v="182"/>
    <s v="Sue"/>
    <n v="134"/>
    <x v="6"/>
  </r>
  <r>
    <x v="183"/>
    <s v="Chin"/>
    <n v="84"/>
    <x v="6"/>
  </r>
  <r>
    <x v="184"/>
    <s v="Sioux"/>
    <n v="155"/>
    <x v="6"/>
  </r>
  <r>
    <x v="185"/>
    <s v="Jo"/>
    <n v="146"/>
    <x v="6"/>
  </r>
  <r>
    <x v="186"/>
    <s v="Sue"/>
    <n v="110"/>
    <x v="6"/>
  </r>
  <r>
    <x v="187"/>
    <s v="Sue"/>
    <n v="139"/>
    <x v="6"/>
  </r>
  <r>
    <x v="188"/>
    <s v="Sioux"/>
    <n v="68"/>
    <x v="6"/>
  </r>
  <r>
    <x v="189"/>
    <s v="Jo"/>
    <n v="131"/>
    <x v="6"/>
  </r>
  <r>
    <x v="190"/>
    <s v="Sue"/>
    <n v="141"/>
    <x v="6"/>
  </r>
  <r>
    <x v="191"/>
    <s v="Sue"/>
    <n v="50"/>
    <x v="6"/>
  </r>
  <r>
    <x v="192"/>
    <s v="Sioux"/>
    <n v="65"/>
    <x v="6"/>
  </r>
  <r>
    <x v="193"/>
    <s v="Joe"/>
    <n v="126"/>
    <x v="6"/>
  </r>
  <r>
    <x v="194"/>
    <s v="Joe"/>
    <n v="117"/>
    <x v="6"/>
  </r>
  <r>
    <x v="195"/>
    <s v="Joe"/>
    <n v="57"/>
    <x v="6"/>
  </r>
  <r>
    <x v="196"/>
    <s v="Fred"/>
    <n v="146"/>
    <x v="6"/>
  </r>
  <r>
    <x v="197"/>
    <s v="Sioux"/>
    <n v="159"/>
    <x v="7"/>
  </r>
  <r>
    <x v="198"/>
    <s v="Sue"/>
    <n v="80"/>
    <x v="7"/>
  </r>
  <r>
    <x v="199"/>
    <s v="Sue"/>
    <n v="132"/>
    <x v="7"/>
  </r>
  <r>
    <x v="200"/>
    <s v="Sioux"/>
    <n v="60"/>
    <x v="7"/>
  </r>
  <r>
    <x v="201"/>
    <s v="Sue"/>
    <n v="116"/>
    <x v="7"/>
  </r>
  <r>
    <x v="202"/>
    <s v="Joe"/>
    <n v="132"/>
    <x v="7"/>
  </r>
  <r>
    <x v="203"/>
    <s v="Fred"/>
    <n v="143"/>
    <x v="7"/>
  </r>
  <r>
    <x v="204"/>
    <s v="Sue"/>
    <n v="146"/>
    <x v="7"/>
  </r>
</pivotCacheRecords>
</file>

<file path=xl/pivotCache/pivotCacheRecords5.xml><?xml version="1.0" encoding="utf-8"?>
<pivotCacheRecords xmlns="http://schemas.openxmlformats.org/spreadsheetml/2006/main" xmlns:r="http://schemas.openxmlformats.org/officeDocument/2006/relationships" count="205">
  <r>
    <d v="2010-03-18T00:00:00"/>
    <x v="0"/>
    <n v="73"/>
  </r>
  <r>
    <d v="2010-03-19T00:00:00"/>
    <x v="1"/>
    <n v="121"/>
  </r>
  <r>
    <d v="2010-03-20T00:00:00"/>
    <x v="0"/>
    <n v="167"/>
  </r>
  <r>
    <d v="2010-03-21T00:00:00"/>
    <x v="2"/>
    <n v="167"/>
  </r>
  <r>
    <d v="2010-03-22T00:00:00"/>
    <x v="3"/>
    <n v="75"/>
  </r>
  <r>
    <d v="2010-03-23T00:00:00"/>
    <x v="0"/>
    <n v="157"/>
  </r>
  <r>
    <d v="2010-03-24T00:00:00"/>
    <x v="3"/>
    <n v="61"/>
  </r>
  <r>
    <d v="2010-03-25T00:00:00"/>
    <x v="0"/>
    <n v="108"/>
  </r>
  <r>
    <d v="2010-03-26T00:00:00"/>
    <x v="1"/>
    <n v="139"/>
  </r>
  <r>
    <d v="2010-03-27T00:00:00"/>
    <x v="4"/>
    <n v="130"/>
  </r>
  <r>
    <d v="2010-03-28T00:00:00"/>
    <x v="3"/>
    <n v="66"/>
  </r>
  <r>
    <d v="2010-03-29T00:00:00"/>
    <x v="4"/>
    <n v="86"/>
  </r>
  <r>
    <d v="2010-03-30T00:00:00"/>
    <x v="2"/>
    <n v="122"/>
  </r>
  <r>
    <d v="2010-03-31T00:00:00"/>
    <x v="4"/>
    <n v="50"/>
  </r>
  <r>
    <d v="2010-04-01T00:00:00"/>
    <x v="3"/>
    <n v="77"/>
  </r>
  <r>
    <d v="2010-04-02T00:00:00"/>
    <x v="0"/>
    <n v="140"/>
  </r>
  <r>
    <d v="2010-04-03T00:00:00"/>
    <x v="3"/>
    <n v="107"/>
  </r>
  <r>
    <d v="2010-04-04T00:00:00"/>
    <x v="4"/>
    <n v="109"/>
  </r>
  <r>
    <d v="2010-04-05T00:00:00"/>
    <x v="2"/>
    <n v="121"/>
  </r>
  <r>
    <d v="2010-04-06T00:00:00"/>
    <x v="0"/>
    <n v="78"/>
  </r>
  <r>
    <d v="2010-04-07T00:00:00"/>
    <x v="4"/>
    <n v="168"/>
  </r>
  <r>
    <d v="2010-04-08T00:00:00"/>
    <x v="1"/>
    <n v="88"/>
  </r>
  <r>
    <d v="2010-04-09T00:00:00"/>
    <x v="5"/>
    <n v="110"/>
  </r>
  <r>
    <d v="2010-04-10T00:00:00"/>
    <x v="5"/>
    <n v="132"/>
  </r>
  <r>
    <d v="2010-04-11T00:00:00"/>
    <x v="1"/>
    <n v="54"/>
  </r>
  <r>
    <d v="2010-04-12T00:00:00"/>
    <x v="0"/>
    <n v="58"/>
  </r>
  <r>
    <d v="2010-04-13T00:00:00"/>
    <x v="3"/>
    <n v="71"/>
  </r>
  <r>
    <d v="2010-04-14T00:00:00"/>
    <x v="1"/>
    <n v="50"/>
  </r>
  <r>
    <d v="2010-04-15T00:00:00"/>
    <x v="0"/>
    <n v="109"/>
  </r>
  <r>
    <d v="2010-04-16T00:00:00"/>
    <x v="3"/>
    <n v="138"/>
  </r>
  <r>
    <d v="2010-04-17T00:00:00"/>
    <x v="1"/>
    <n v="74"/>
  </r>
  <r>
    <d v="2010-04-18T00:00:00"/>
    <x v="4"/>
    <n v="50"/>
  </r>
  <r>
    <d v="2010-04-19T00:00:00"/>
    <x v="5"/>
    <n v="103"/>
  </r>
  <r>
    <d v="2010-04-20T00:00:00"/>
    <x v="3"/>
    <n v="134"/>
  </r>
  <r>
    <d v="2010-04-21T00:00:00"/>
    <x v="5"/>
    <n v="151"/>
  </r>
  <r>
    <d v="2010-04-22T00:00:00"/>
    <x v="2"/>
    <n v="135"/>
  </r>
  <r>
    <d v="2010-04-23T00:00:00"/>
    <x v="5"/>
    <n v="54"/>
  </r>
  <r>
    <d v="2010-04-24T00:00:00"/>
    <x v="3"/>
    <n v="66"/>
  </r>
  <r>
    <d v="2010-04-25T00:00:00"/>
    <x v="4"/>
    <n v="81"/>
  </r>
  <r>
    <d v="2010-04-26T00:00:00"/>
    <x v="5"/>
    <n v="94"/>
  </r>
  <r>
    <d v="2010-04-27T00:00:00"/>
    <x v="1"/>
    <n v="142"/>
  </r>
  <r>
    <d v="2010-04-28T00:00:00"/>
    <x v="0"/>
    <n v="75"/>
  </r>
  <r>
    <d v="2010-04-29T00:00:00"/>
    <x v="5"/>
    <n v="114"/>
  </r>
  <r>
    <d v="2010-04-30T00:00:00"/>
    <x v="0"/>
    <n v="120"/>
  </r>
  <r>
    <d v="2010-05-01T00:00:00"/>
    <x v="5"/>
    <n v="146"/>
  </r>
  <r>
    <d v="2010-05-02T00:00:00"/>
    <x v="4"/>
    <n v="96"/>
  </r>
  <r>
    <d v="2010-05-03T00:00:00"/>
    <x v="4"/>
    <n v="69"/>
  </r>
  <r>
    <d v="2010-05-04T00:00:00"/>
    <x v="3"/>
    <n v="130"/>
  </r>
  <r>
    <d v="2010-05-05T00:00:00"/>
    <x v="0"/>
    <n v="150"/>
  </r>
  <r>
    <d v="2010-05-06T00:00:00"/>
    <x v="5"/>
    <n v="62"/>
  </r>
  <r>
    <d v="2010-05-07T00:00:00"/>
    <x v="4"/>
    <n v="166"/>
  </r>
  <r>
    <d v="2010-05-08T00:00:00"/>
    <x v="4"/>
    <n v="152"/>
  </r>
  <r>
    <d v="2010-05-09T00:00:00"/>
    <x v="2"/>
    <n v="143"/>
  </r>
  <r>
    <d v="2010-05-10T00:00:00"/>
    <x v="2"/>
    <n v="139"/>
  </r>
  <r>
    <d v="2010-05-11T00:00:00"/>
    <x v="5"/>
    <n v="111"/>
  </r>
  <r>
    <d v="2010-05-12T00:00:00"/>
    <x v="2"/>
    <n v="70"/>
  </r>
  <r>
    <d v="2010-05-13T00:00:00"/>
    <x v="0"/>
    <n v="104"/>
  </r>
  <r>
    <d v="2010-05-14T00:00:00"/>
    <x v="4"/>
    <n v="64"/>
  </r>
  <r>
    <d v="2010-05-15T00:00:00"/>
    <x v="1"/>
    <n v="56"/>
  </r>
  <r>
    <d v="2010-05-16T00:00:00"/>
    <x v="2"/>
    <n v="76"/>
  </r>
  <r>
    <d v="2010-05-17T00:00:00"/>
    <x v="2"/>
    <n v="96"/>
  </r>
  <r>
    <d v="2010-05-18T00:00:00"/>
    <x v="0"/>
    <n v="163"/>
  </r>
  <r>
    <d v="2010-05-19T00:00:00"/>
    <x v="2"/>
    <n v="108"/>
  </r>
  <r>
    <d v="2010-05-20T00:00:00"/>
    <x v="2"/>
    <n v="63"/>
  </r>
  <r>
    <d v="2010-05-21T00:00:00"/>
    <x v="0"/>
    <n v="99"/>
  </r>
  <r>
    <d v="2010-05-22T00:00:00"/>
    <x v="1"/>
    <n v="115"/>
  </r>
  <r>
    <d v="2010-05-23T00:00:00"/>
    <x v="0"/>
    <n v="125"/>
  </r>
  <r>
    <d v="2010-05-24T00:00:00"/>
    <x v="2"/>
    <n v="130"/>
  </r>
  <r>
    <d v="2010-05-25T00:00:00"/>
    <x v="2"/>
    <n v="133"/>
  </r>
  <r>
    <d v="2010-05-26T00:00:00"/>
    <x v="2"/>
    <n v="148"/>
  </r>
  <r>
    <d v="2010-05-27T00:00:00"/>
    <x v="2"/>
    <n v="148"/>
  </r>
  <r>
    <d v="2010-05-28T00:00:00"/>
    <x v="2"/>
    <n v="56"/>
  </r>
  <r>
    <d v="2010-05-29T00:00:00"/>
    <x v="0"/>
    <n v="134"/>
  </r>
  <r>
    <d v="2010-05-30T00:00:00"/>
    <x v="0"/>
    <n v="54"/>
  </r>
  <r>
    <d v="2010-05-31T00:00:00"/>
    <x v="1"/>
    <n v="59"/>
  </r>
  <r>
    <d v="2010-06-01T00:00:00"/>
    <x v="1"/>
    <n v="99"/>
  </r>
  <r>
    <d v="2010-06-02T00:00:00"/>
    <x v="3"/>
    <n v="135"/>
  </r>
  <r>
    <d v="2010-06-03T00:00:00"/>
    <x v="2"/>
    <n v="135"/>
  </r>
  <r>
    <d v="2010-06-04T00:00:00"/>
    <x v="2"/>
    <n v="75"/>
  </r>
  <r>
    <d v="2010-06-05T00:00:00"/>
    <x v="3"/>
    <n v="167"/>
  </r>
  <r>
    <d v="2010-06-06T00:00:00"/>
    <x v="2"/>
    <n v="152"/>
  </r>
  <r>
    <d v="2010-06-07T00:00:00"/>
    <x v="3"/>
    <n v="129"/>
  </r>
  <r>
    <d v="2010-06-08T00:00:00"/>
    <x v="4"/>
    <n v="167"/>
  </r>
  <r>
    <d v="2010-06-09T00:00:00"/>
    <x v="2"/>
    <n v="74"/>
  </r>
  <r>
    <d v="2010-06-10T00:00:00"/>
    <x v="5"/>
    <n v="69"/>
  </r>
  <r>
    <d v="2010-06-11T00:00:00"/>
    <x v="5"/>
    <n v="109"/>
  </r>
  <r>
    <d v="2010-06-12T00:00:00"/>
    <x v="2"/>
    <n v="119"/>
  </r>
  <r>
    <d v="2010-06-13T00:00:00"/>
    <x v="1"/>
    <n v="76"/>
  </r>
  <r>
    <d v="2010-06-14T00:00:00"/>
    <x v="3"/>
    <n v="108"/>
  </r>
  <r>
    <d v="2010-06-15T00:00:00"/>
    <x v="3"/>
    <n v="109"/>
  </r>
  <r>
    <d v="2010-06-16T00:00:00"/>
    <x v="4"/>
    <n v="138"/>
  </r>
  <r>
    <d v="2010-06-17T00:00:00"/>
    <x v="0"/>
    <n v="130"/>
  </r>
  <r>
    <d v="2010-06-18T00:00:00"/>
    <x v="3"/>
    <n v="137"/>
  </r>
  <r>
    <d v="2010-06-19T00:00:00"/>
    <x v="0"/>
    <n v="152"/>
  </r>
  <r>
    <d v="2010-06-20T00:00:00"/>
    <x v="1"/>
    <n v="100"/>
  </r>
  <r>
    <d v="2010-06-21T00:00:00"/>
    <x v="1"/>
    <n v="123"/>
  </r>
  <r>
    <d v="2010-06-22T00:00:00"/>
    <x v="3"/>
    <n v="110"/>
  </r>
  <r>
    <d v="2010-06-23T00:00:00"/>
    <x v="3"/>
    <n v="146"/>
  </r>
  <r>
    <d v="2010-06-24T00:00:00"/>
    <x v="2"/>
    <n v="71"/>
  </r>
  <r>
    <d v="2010-06-25T00:00:00"/>
    <x v="1"/>
    <n v="141"/>
  </r>
  <r>
    <d v="2010-06-26T00:00:00"/>
    <x v="0"/>
    <n v="126"/>
  </r>
  <r>
    <d v="2010-06-27T00:00:00"/>
    <x v="1"/>
    <n v="126"/>
  </r>
  <r>
    <d v="2010-06-28T00:00:00"/>
    <x v="2"/>
    <n v="123"/>
  </r>
  <r>
    <d v="2010-06-29T00:00:00"/>
    <x v="5"/>
    <n v="165"/>
  </r>
  <r>
    <d v="2010-06-30T00:00:00"/>
    <x v="2"/>
    <n v="153"/>
  </r>
  <r>
    <d v="2010-07-01T00:00:00"/>
    <x v="3"/>
    <n v="103"/>
  </r>
  <r>
    <d v="2010-07-02T00:00:00"/>
    <x v="3"/>
    <n v="156"/>
  </r>
  <r>
    <d v="2010-07-03T00:00:00"/>
    <x v="1"/>
    <n v="141"/>
  </r>
  <r>
    <d v="2010-07-04T00:00:00"/>
    <x v="0"/>
    <n v="79"/>
  </r>
  <r>
    <d v="2010-07-05T00:00:00"/>
    <x v="5"/>
    <n v="78"/>
  </r>
  <r>
    <d v="2010-07-06T00:00:00"/>
    <x v="3"/>
    <n v="120"/>
  </r>
  <r>
    <d v="2010-07-07T00:00:00"/>
    <x v="1"/>
    <n v="157"/>
  </r>
  <r>
    <d v="2010-07-08T00:00:00"/>
    <x v="2"/>
    <n v="67"/>
  </r>
  <r>
    <d v="2010-07-09T00:00:00"/>
    <x v="3"/>
    <n v="170"/>
  </r>
  <r>
    <d v="2010-07-10T00:00:00"/>
    <x v="0"/>
    <n v="92"/>
  </r>
  <r>
    <d v="2010-07-11T00:00:00"/>
    <x v="1"/>
    <n v="104"/>
  </r>
  <r>
    <d v="2010-07-12T00:00:00"/>
    <x v="1"/>
    <n v="141"/>
  </r>
  <r>
    <d v="2010-07-13T00:00:00"/>
    <x v="5"/>
    <n v="153"/>
  </r>
  <r>
    <d v="2010-07-14T00:00:00"/>
    <x v="0"/>
    <n v="100"/>
  </r>
  <r>
    <d v="2010-07-15T00:00:00"/>
    <x v="3"/>
    <n v="56"/>
  </r>
  <r>
    <d v="2010-07-16T00:00:00"/>
    <x v="4"/>
    <n v="76"/>
  </r>
  <r>
    <d v="2010-07-17T00:00:00"/>
    <x v="1"/>
    <n v="113"/>
  </r>
  <r>
    <d v="2010-07-18T00:00:00"/>
    <x v="2"/>
    <n v="117"/>
  </r>
  <r>
    <d v="2010-07-19T00:00:00"/>
    <x v="5"/>
    <n v="78"/>
  </r>
  <r>
    <d v="2010-07-20T00:00:00"/>
    <x v="3"/>
    <n v="88"/>
  </r>
  <r>
    <d v="2010-07-21T00:00:00"/>
    <x v="3"/>
    <n v="168"/>
  </r>
  <r>
    <d v="2010-07-22T00:00:00"/>
    <x v="2"/>
    <n v="159"/>
  </r>
  <r>
    <d v="2010-07-23T00:00:00"/>
    <x v="5"/>
    <n v="98"/>
  </r>
  <r>
    <d v="2010-07-24T00:00:00"/>
    <x v="1"/>
    <n v="130"/>
  </r>
  <r>
    <d v="2010-07-25T00:00:00"/>
    <x v="5"/>
    <n v="136"/>
  </r>
  <r>
    <d v="2010-07-26T00:00:00"/>
    <x v="2"/>
    <n v="56"/>
  </r>
  <r>
    <d v="2010-07-27T00:00:00"/>
    <x v="2"/>
    <n v="130"/>
  </r>
  <r>
    <d v="2010-07-28T00:00:00"/>
    <x v="1"/>
    <n v="53"/>
  </r>
  <r>
    <d v="2010-07-29T00:00:00"/>
    <x v="3"/>
    <n v="160"/>
  </r>
  <r>
    <d v="2010-07-30T00:00:00"/>
    <x v="5"/>
    <n v="113"/>
  </r>
  <r>
    <d v="2010-07-31T00:00:00"/>
    <x v="4"/>
    <n v="123"/>
  </r>
  <r>
    <d v="2010-08-01T00:00:00"/>
    <x v="5"/>
    <n v="60"/>
  </r>
  <r>
    <d v="2010-08-02T00:00:00"/>
    <x v="4"/>
    <n v="73"/>
  </r>
  <r>
    <d v="2010-08-03T00:00:00"/>
    <x v="3"/>
    <n v="167"/>
  </r>
  <r>
    <d v="2010-08-04T00:00:00"/>
    <x v="4"/>
    <n v="114"/>
  </r>
  <r>
    <d v="2010-08-05T00:00:00"/>
    <x v="3"/>
    <n v="148"/>
  </r>
  <r>
    <d v="2010-08-06T00:00:00"/>
    <x v="1"/>
    <n v="81"/>
  </r>
  <r>
    <d v="2010-08-07T00:00:00"/>
    <x v="1"/>
    <n v="79"/>
  </r>
  <r>
    <d v="2010-08-08T00:00:00"/>
    <x v="1"/>
    <n v="76"/>
  </r>
  <r>
    <d v="2010-08-09T00:00:00"/>
    <x v="2"/>
    <n v="166"/>
  </r>
  <r>
    <d v="2010-08-10T00:00:00"/>
    <x v="1"/>
    <n v="106"/>
  </r>
  <r>
    <d v="2010-08-11T00:00:00"/>
    <x v="3"/>
    <n v="74"/>
  </r>
  <r>
    <d v="2010-08-12T00:00:00"/>
    <x v="4"/>
    <n v="95"/>
  </r>
  <r>
    <d v="2010-08-13T00:00:00"/>
    <x v="2"/>
    <n v="151"/>
  </r>
  <r>
    <d v="2010-08-14T00:00:00"/>
    <x v="0"/>
    <n v="117"/>
  </r>
  <r>
    <d v="2010-08-15T00:00:00"/>
    <x v="3"/>
    <n v="143"/>
  </r>
  <r>
    <d v="2010-08-16T00:00:00"/>
    <x v="1"/>
    <n v="122"/>
  </r>
  <r>
    <d v="2010-08-17T00:00:00"/>
    <x v="0"/>
    <n v="76"/>
  </r>
  <r>
    <d v="2010-08-18T00:00:00"/>
    <x v="2"/>
    <n v="145"/>
  </r>
  <r>
    <d v="2010-08-19T00:00:00"/>
    <x v="2"/>
    <n v="123"/>
  </r>
  <r>
    <d v="2010-08-20T00:00:00"/>
    <x v="1"/>
    <n v="116"/>
  </r>
  <r>
    <d v="2010-08-21T00:00:00"/>
    <x v="3"/>
    <n v="91"/>
  </r>
  <r>
    <d v="2010-08-22T00:00:00"/>
    <x v="3"/>
    <n v="117"/>
  </r>
  <r>
    <d v="2010-08-23T00:00:00"/>
    <x v="2"/>
    <n v="170"/>
  </r>
  <r>
    <d v="2010-08-24T00:00:00"/>
    <x v="0"/>
    <n v="141"/>
  </r>
  <r>
    <d v="2010-08-25T00:00:00"/>
    <x v="3"/>
    <n v="54"/>
  </r>
  <r>
    <d v="2010-08-26T00:00:00"/>
    <x v="1"/>
    <n v="95"/>
  </r>
  <r>
    <d v="2010-08-27T00:00:00"/>
    <x v="4"/>
    <n v="57"/>
  </r>
  <r>
    <d v="2010-08-28T00:00:00"/>
    <x v="3"/>
    <n v="133"/>
  </r>
  <r>
    <d v="2010-08-29T00:00:00"/>
    <x v="1"/>
    <n v="147"/>
  </r>
  <r>
    <d v="2010-08-30T00:00:00"/>
    <x v="5"/>
    <n v="84"/>
  </r>
  <r>
    <d v="2010-08-31T00:00:00"/>
    <x v="3"/>
    <n v="147"/>
  </r>
  <r>
    <d v="2010-09-01T00:00:00"/>
    <x v="0"/>
    <n v="86"/>
  </r>
  <r>
    <d v="2010-09-02T00:00:00"/>
    <x v="0"/>
    <n v="87"/>
  </r>
  <r>
    <d v="2010-09-03T00:00:00"/>
    <x v="1"/>
    <n v="150"/>
  </r>
  <r>
    <d v="2010-09-04T00:00:00"/>
    <x v="5"/>
    <n v="97"/>
  </r>
  <r>
    <d v="2010-09-05T00:00:00"/>
    <x v="1"/>
    <n v="151"/>
  </r>
  <r>
    <d v="2010-09-06T00:00:00"/>
    <x v="5"/>
    <n v="62"/>
  </r>
  <r>
    <d v="2010-09-07T00:00:00"/>
    <x v="1"/>
    <n v="125"/>
  </r>
  <r>
    <d v="2010-09-08T00:00:00"/>
    <x v="0"/>
    <n v="69"/>
  </r>
  <r>
    <d v="2010-09-09T00:00:00"/>
    <x v="1"/>
    <n v="160"/>
  </r>
  <r>
    <d v="2010-09-10T00:00:00"/>
    <x v="2"/>
    <n v="88"/>
  </r>
  <r>
    <d v="2010-09-11T00:00:00"/>
    <x v="5"/>
    <n v="107"/>
  </r>
  <r>
    <d v="2010-09-12T00:00:00"/>
    <x v="5"/>
    <n v="148"/>
  </r>
  <r>
    <d v="2010-09-13T00:00:00"/>
    <x v="0"/>
    <n v="75"/>
  </r>
  <r>
    <d v="2010-09-14T00:00:00"/>
    <x v="0"/>
    <n v="68"/>
  </r>
  <r>
    <d v="2010-09-15T00:00:00"/>
    <x v="2"/>
    <n v="98"/>
  </r>
  <r>
    <d v="2010-09-16T00:00:00"/>
    <x v="3"/>
    <n v="134"/>
  </r>
  <r>
    <d v="2010-09-17T00:00:00"/>
    <x v="5"/>
    <n v="84"/>
  </r>
  <r>
    <d v="2010-09-18T00:00:00"/>
    <x v="4"/>
    <n v="155"/>
  </r>
  <r>
    <d v="2010-09-19T00:00:00"/>
    <x v="1"/>
    <n v="146"/>
  </r>
  <r>
    <d v="2010-09-20T00:00:00"/>
    <x v="3"/>
    <n v="110"/>
  </r>
  <r>
    <d v="2010-09-21T00:00:00"/>
    <x v="3"/>
    <n v="139"/>
  </r>
  <r>
    <d v="2010-09-22T00:00:00"/>
    <x v="4"/>
    <n v="68"/>
  </r>
  <r>
    <d v="2010-09-23T00:00:00"/>
    <x v="1"/>
    <n v="131"/>
  </r>
  <r>
    <d v="2010-09-24T00:00:00"/>
    <x v="3"/>
    <n v="141"/>
  </r>
  <r>
    <d v="2010-09-25T00:00:00"/>
    <x v="3"/>
    <n v="50"/>
  </r>
  <r>
    <d v="2010-09-26T00:00:00"/>
    <x v="4"/>
    <n v="65"/>
  </r>
  <r>
    <d v="2010-09-27T00:00:00"/>
    <x v="2"/>
    <n v="126"/>
  </r>
  <r>
    <d v="2010-09-28T00:00:00"/>
    <x v="2"/>
    <n v="117"/>
  </r>
  <r>
    <d v="2010-09-29T00:00:00"/>
    <x v="2"/>
    <n v="57"/>
  </r>
  <r>
    <d v="2010-09-30T00:00:00"/>
    <x v="0"/>
    <n v="146"/>
  </r>
  <r>
    <d v="2010-10-01T00:00:00"/>
    <x v="4"/>
    <n v="159"/>
  </r>
  <r>
    <d v="2010-10-02T00:00:00"/>
    <x v="3"/>
    <n v="80"/>
  </r>
  <r>
    <d v="2010-10-03T00:00:00"/>
    <x v="3"/>
    <n v="132"/>
  </r>
  <r>
    <d v="2010-10-04T00:00:00"/>
    <x v="4"/>
    <n v="60"/>
  </r>
  <r>
    <d v="2010-10-05T00:00:00"/>
    <x v="3"/>
    <n v="116"/>
  </r>
  <r>
    <d v="2010-10-06T00:00:00"/>
    <x v="2"/>
    <n v="132"/>
  </r>
  <r>
    <d v="2010-10-07T00:00:00"/>
    <x v="0"/>
    <n v="143"/>
  </r>
  <r>
    <d v="2010-10-08T00:00:00"/>
    <x v="3"/>
    <n v="146"/>
  </r>
</pivotCacheRecords>
</file>

<file path=xl/pivotCache/pivotCacheRecords6.xml><?xml version="1.0" encoding="utf-8"?>
<pivotCacheRecords xmlns="http://schemas.openxmlformats.org/spreadsheetml/2006/main" xmlns:r="http://schemas.openxmlformats.org/officeDocument/2006/relationships" count="205">
  <r>
    <d v="2010-03-18T00:00:00"/>
    <s v="Fred"/>
    <n v="12.69"/>
    <x v="0"/>
  </r>
  <r>
    <d v="2010-03-19T00:00:00"/>
    <s v="Jo"/>
    <n v="33.86"/>
    <x v="0"/>
  </r>
  <r>
    <d v="2010-03-20T00:00:00"/>
    <s v="Fred"/>
    <n v="182.71"/>
    <x v="1"/>
  </r>
  <r>
    <d v="2010-03-21T00:00:00"/>
    <s v="Joe"/>
    <n v="151"/>
    <x v="1"/>
  </r>
  <r>
    <d v="2010-03-22T00:00:00"/>
    <s v="Sue"/>
    <n v="128.91"/>
    <x v="2"/>
  </r>
  <r>
    <d v="2010-03-23T00:00:00"/>
    <s v="Fred"/>
    <n v="23.87"/>
    <x v="0"/>
  </r>
  <r>
    <d v="2010-03-24T00:00:00"/>
    <s v="Sue"/>
    <n v="194.61"/>
    <x v="1"/>
  </r>
  <r>
    <d v="2010-03-25T00:00:00"/>
    <s v="Fred"/>
    <n v="28.37"/>
    <x v="0"/>
  </r>
  <r>
    <d v="2010-03-26T00:00:00"/>
    <s v="Jo"/>
    <n v="29.57"/>
    <x v="0"/>
  </r>
  <r>
    <d v="2010-03-27T00:00:00"/>
    <s v="Sioux"/>
    <n v="86.13"/>
    <x v="3"/>
  </r>
  <r>
    <d v="2010-03-28T00:00:00"/>
    <s v="Sue"/>
    <n v="9.6999999999999993"/>
    <x v="0"/>
  </r>
  <r>
    <d v="2010-03-29T00:00:00"/>
    <s v="Sioux"/>
    <n v="133.01"/>
    <x v="2"/>
  </r>
  <r>
    <d v="2010-03-30T00:00:00"/>
    <s v="Joe"/>
    <n v="171.5"/>
    <x v="1"/>
  </r>
  <r>
    <d v="2010-03-31T00:00:00"/>
    <s v="Sioux"/>
    <n v="5.78"/>
    <x v="0"/>
  </r>
  <r>
    <d v="2010-04-01T00:00:00"/>
    <s v="Sue"/>
    <n v="147.04"/>
    <x v="2"/>
  </r>
  <r>
    <d v="2010-04-02T00:00:00"/>
    <s v="Fred"/>
    <n v="128.09"/>
    <x v="2"/>
  </r>
  <r>
    <d v="2010-04-03T00:00:00"/>
    <s v="Sue"/>
    <n v="140.57"/>
    <x v="2"/>
  </r>
  <r>
    <d v="2010-04-04T00:00:00"/>
    <s v="Sioux"/>
    <n v="22.69"/>
    <x v="0"/>
  </r>
  <r>
    <d v="2010-04-05T00:00:00"/>
    <s v="Joe"/>
    <n v="152.36000000000001"/>
    <x v="1"/>
  </r>
  <r>
    <d v="2010-04-06T00:00:00"/>
    <s v="Fred"/>
    <n v="114.5"/>
    <x v="2"/>
  </r>
  <r>
    <d v="2010-04-07T00:00:00"/>
    <s v="Sioux"/>
    <n v="193.6"/>
    <x v="1"/>
  </r>
  <r>
    <d v="2010-04-08T00:00:00"/>
    <s v="Jo"/>
    <n v="154.86000000000001"/>
    <x v="1"/>
  </r>
  <r>
    <d v="2010-04-09T00:00:00"/>
    <s v="Chin"/>
    <n v="13.75"/>
    <x v="0"/>
  </r>
  <r>
    <d v="2010-04-10T00:00:00"/>
    <s v="Chin"/>
    <n v="44.61"/>
    <x v="0"/>
  </r>
  <r>
    <d v="2010-04-11T00:00:00"/>
    <s v="Jo"/>
    <n v="139.24"/>
    <x v="2"/>
  </r>
  <r>
    <d v="2010-04-12T00:00:00"/>
    <s v="Fred"/>
    <n v="186.67"/>
    <x v="1"/>
  </r>
  <r>
    <d v="2010-04-13T00:00:00"/>
    <s v="Sue"/>
    <n v="40.76"/>
    <x v="0"/>
  </r>
  <r>
    <d v="2010-04-14T00:00:00"/>
    <s v="Jo"/>
    <n v="188.4"/>
    <x v="1"/>
  </r>
  <r>
    <d v="2010-04-15T00:00:00"/>
    <s v="Fred"/>
    <n v="155.65"/>
    <x v="1"/>
  </r>
  <r>
    <d v="2010-04-16T00:00:00"/>
    <s v="Sue"/>
    <n v="59.58"/>
    <x v="3"/>
  </r>
  <r>
    <d v="2010-04-17T00:00:00"/>
    <s v="Jo"/>
    <n v="18.88"/>
    <x v="0"/>
  </r>
  <r>
    <d v="2010-04-18T00:00:00"/>
    <s v="Sioux"/>
    <n v="90.03"/>
    <x v="3"/>
  </r>
  <r>
    <d v="2010-04-19T00:00:00"/>
    <s v="Chin"/>
    <n v="166.44"/>
    <x v="1"/>
  </r>
  <r>
    <d v="2010-04-20T00:00:00"/>
    <s v="Sue"/>
    <n v="80.12"/>
    <x v="3"/>
  </r>
  <r>
    <d v="2010-04-21T00:00:00"/>
    <s v="Chin"/>
    <n v="2.38"/>
    <x v="0"/>
  </r>
  <r>
    <d v="2010-04-22T00:00:00"/>
    <s v="Joe"/>
    <n v="20.8"/>
    <x v="0"/>
  </r>
  <r>
    <d v="2010-04-23T00:00:00"/>
    <s v="Chin"/>
    <n v="197.73"/>
    <x v="1"/>
  </r>
  <r>
    <d v="2010-04-24T00:00:00"/>
    <s v="Sue"/>
    <n v="143.66"/>
    <x v="2"/>
  </r>
  <r>
    <d v="2010-04-25T00:00:00"/>
    <s v="Sioux"/>
    <n v="110.98"/>
    <x v="2"/>
  </r>
  <r>
    <d v="2010-04-26T00:00:00"/>
    <s v="Chin"/>
    <n v="71.33"/>
    <x v="3"/>
  </r>
  <r>
    <d v="2010-04-27T00:00:00"/>
    <s v="Jo"/>
    <n v="109.24"/>
    <x v="2"/>
  </r>
  <r>
    <d v="2010-04-28T00:00:00"/>
    <s v="Fred"/>
    <n v="96.87"/>
    <x v="3"/>
  </r>
  <r>
    <d v="2010-04-29T00:00:00"/>
    <s v="Chin"/>
    <n v="46.27"/>
    <x v="0"/>
  </r>
  <r>
    <d v="2010-04-30T00:00:00"/>
    <s v="Fred"/>
    <n v="17.21"/>
    <x v="0"/>
  </r>
  <r>
    <d v="2010-05-01T00:00:00"/>
    <s v="Chin"/>
    <n v="40.340000000000003"/>
    <x v="0"/>
  </r>
  <r>
    <d v="2010-05-02T00:00:00"/>
    <s v="Sioux"/>
    <n v="143.69999999999999"/>
    <x v="2"/>
  </r>
  <r>
    <d v="2010-05-03T00:00:00"/>
    <s v="Sioux"/>
    <n v="170.84"/>
    <x v="1"/>
  </r>
  <r>
    <d v="2010-05-04T00:00:00"/>
    <s v="Sue"/>
    <n v="139.85"/>
    <x v="2"/>
  </r>
  <r>
    <d v="2010-05-05T00:00:00"/>
    <s v="Fred"/>
    <n v="77.180000000000007"/>
    <x v="3"/>
  </r>
  <r>
    <d v="2010-05-06T00:00:00"/>
    <s v="Chin"/>
    <n v="157.03"/>
    <x v="1"/>
  </r>
  <r>
    <d v="2010-05-07T00:00:00"/>
    <s v="Sioux"/>
    <n v="19.86"/>
    <x v="0"/>
  </r>
  <r>
    <d v="2010-05-08T00:00:00"/>
    <s v="Sioux"/>
    <n v="4"/>
    <x v="0"/>
  </r>
  <r>
    <d v="2010-05-09T00:00:00"/>
    <s v="Joe"/>
    <n v="47.65"/>
    <x v="0"/>
  </r>
  <r>
    <d v="2010-05-10T00:00:00"/>
    <s v="Joe"/>
    <n v="156.51"/>
    <x v="1"/>
  </r>
  <r>
    <d v="2010-05-11T00:00:00"/>
    <s v="Chin"/>
    <n v="123.65"/>
    <x v="2"/>
  </r>
  <r>
    <d v="2010-05-12T00:00:00"/>
    <s v="Joe"/>
    <n v="76.36"/>
    <x v="3"/>
  </r>
  <r>
    <d v="2010-05-13T00:00:00"/>
    <s v="Fred"/>
    <n v="44.74"/>
    <x v="0"/>
  </r>
  <r>
    <d v="2010-05-14T00:00:00"/>
    <s v="Sioux"/>
    <n v="56.58"/>
    <x v="3"/>
  </r>
  <r>
    <d v="2010-05-15T00:00:00"/>
    <s v="Jo"/>
    <n v="184.22"/>
    <x v="1"/>
  </r>
  <r>
    <d v="2010-05-16T00:00:00"/>
    <s v="Joe"/>
    <n v="194.59"/>
    <x v="1"/>
  </r>
  <r>
    <d v="2010-05-17T00:00:00"/>
    <s v="Joe"/>
    <n v="68.05"/>
    <x v="3"/>
  </r>
  <r>
    <d v="2010-05-18T00:00:00"/>
    <s v="Fred"/>
    <n v="131.05000000000001"/>
    <x v="2"/>
  </r>
  <r>
    <d v="2010-05-19T00:00:00"/>
    <s v="Joe"/>
    <n v="70.36"/>
    <x v="3"/>
  </r>
  <r>
    <d v="2010-05-20T00:00:00"/>
    <s v="Joe"/>
    <n v="56.45"/>
    <x v="3"/>
  </r>
  <r>
    <d v="2010-05-21T00:00:00"/>
    <s v="Fred"/>
    <n v="154.87"/>
    <x v="1"/>
  </r>
  <r>
    <d v="2010-05-22T00:00:00"/>
    <s v="Jo"/>
    <n v="126.5"/>
    <x v="2"/>
  </r>
  <r>
    <d v="2010-05-23T00:00:00"/>
    <s v="Fred"/>
    <n v="127.46"/>
    <x v="2"/>
  </r>
  <r>
    <d v="2010-05-24T00:00:00"/>
    <s v="Joe"/>
    <n v="24.3"/>
    <x v="0"/>
  </r>
  <r>
    <d v="2010-05-25T00:00:00"/>
    <s v="Joe"/>
    <n v="43.69"/>
    <x v="0"/>
  </r>
  <r>
    <d v="2010-05-26T00:00:00"/>
    <s v="Joe"/>
    <n v="157.59"/>
    <x v="1"/>
  </r>
  <r>
    <d v="2010-05-27T00:00:00"/>
    <s v="Joe"/>
    <n v="91.29"/>
    <x v="3"/>
  </r>
  <r>
    <d v="2010-05-28T00:00:00"/>
    <s v="Joe"/>
    <n v="175.7"/>
    <x v="1"/>
  </r>
  <r>
    <d v="2010-05-29T00:00:00"/>
    <s v="Fred"/>
    <n v="180.93"/>
    <x v="1"/>
  </r>
  <r>
    <d v="2010-05-30T00:00:00"/>
    <s v="Fred"/>
    <n v="54.59"/>
    <x v="3"/>
  </r>
  <r>
    <d v="2010-05-31T00:00:00"/>
    <s v="Jo"/>
    <n v="124.26"/>
    <x v="2"/>
  </r>
  <r>
    <d v="2010-06-01T00:00:00"/>
    <s v="Jo"/>
    <n v="160.76"/>
    <x v="1"/>
  </r>
  <r>
    <d v="2010-06-02T00:00:00"/>
    <s v="Sue"/>
    <n v="187.48"/>
    <x v="1"/>
  </r>
  <r>
    <d v="2010-06-03T00:00:00"/>
    <s v="Joe"/>
    <n v="78.680000000000007"/>
    <x v="3"/>
  </r>
  <r>
    <d v="2010-06-04T00:00:00"/>
    <s v="Joe"/>
    <n v="123.38"/>
    <x v="2"/>
  </r>
  <r>
    <d v="2010-06-05T00:00:00"/>
    <s v="Sue"/>
    <n v="36.68"/>
    <x v="0"/>
  </r>
  <r>
    <d v="2010-06-06T00:00:00"/>
    <s v="Joe"/>
    <n v="25.67"/>
    <x v="0"/>
  </r>
  <r>
    <d v="2010-06-07T00:00:00"/>
    <s v="Sue"/>
    <n v="77.56"/>
    <x v="3"/>
  </r>
  <r>
    <d v="2010-06-08T00:00:00"/>
    <s v="Sioux"/>
    <n v="164.29"/>
    <x v="1"/>
  </r>
  <r>
    <d v="2010-06-09T00:00:00"/>
    <s v="Joe"/>
    <n v="154.96"/>
    <x v="1"/>
  </r>
  <r>
    <d v="2010-06-10T00:00:00"/>
    <s v="Chin"/>
    <n v="12.11"/>
    <x v="0"/>
  </r>
  <r>
    <d v="2010-06-11T00:00:00"/>
    <s v="Chin"/>
    <n v="190.11"/>
    <x v="1"/>
  </r>
  <r>
    <d v="2010-06-12T00:00:00"/>
    <s v="Joe"/>
    <n v="112.96"/>
    <x v="2"/>
  </r>
  <r>
    <d v="2010-06-13T00:00:00"/>
    <s v="Jo"/>
    <n v="52.86"/>
    <x v="3"/>
  </r>
  <r>
    <d v="2010-06-14T00:00:00"/>
    <s v="Sue"/>
    <n v="32.090000000000003"/>
    <x v="0"/>
  </r>
  <r>
    <d v="2010-06-15T00:00:00"/>
    <s v="Sue"/>
    <n v="162.13"/>
    <x v="1"/>
  </r>
  <r>
    <d v="2010-06-16T00:00:00"/>
    <s v="Sioux"/>
    <n v="11.83"/>
    <x v="0"/>
  </r>
  <r>
    <d v="2010-06-17T00:00:00"/>
    <s v="Fred"/>
    <n v="37.71"/>
    <x v="0"/>
  </r>
  <r>
    <d v="2010-06-18T00:00:00"/>
    <s v="Sue"/>
    <n v="187.75"/>
    <x v="1"/>
  </r>
  <r>
    <d v="2010-06-19T00:00:00"/>
    <s v="Fred"/>
    <n v="60.06"/>
    <x v="3"/>
  </r>
  <r>
    <d v="2010-06-20T00:00:00"/>
    <s v="Jo"/>
    <n v="34.56"/>
    <x v="0"/>
  </r>
  <r>
    <d v="2010-06-21T00:00:00"/>
    <s v="Jo"/>
    <n v="108.87"/>
    <x v="2"/>
  </r>
  <r>
    <d v="2010-06-22T00:00:00"/>
    <s v="Sue"/>
    <n v="11.93"/>
    <x v="0"/>
  </r>
  <r>
    <d v="2010-06-23T00:00:00"/>
    <s v="Sue"/>
    <n v="153.25"/>
    <x v="1"/>
  </r>
  <r>
    <d v="2010-06-24T00:00:00"/>
    <s v="Joe"/>
    <n v="70.540000000000006"/>
    <x v="3"/>
  </r>
  <r>
    <d v="2010-06-25T00:00:00"/>
    <s v="Jo"/>
    <n v="101.9"/>
    <x v="2"/>
  </r>
  <r>
    <d v="2010-06-26T00:00:00"/>
    <s v="Fred"/>
    <n v="104.16"/>
    <x v="2"/>
  </r>
  <r>
    <d v="2010-06-27T00:00:00"/>
    <s v="Jo"/>
    <n v="175.72"/>
    <x v="1"/>
  </r>
  <r>
    <d v="2010-06-28T00:00:00"/>
    <s v="Joe"/>
    <n v="154.32"/>
    <x v="1"/>
  </r>
  <r>
    <d v="2010-06-29T00:00:00"/>
    <s v="Chin"/>
    <n v="29.41"/>
    <x v="0"/>
  </r>
  <r>
    <d v="2010-06-30T00:00:00"/>
    <s v="Joe"/>
    <n v="34.909999999999997"/>
    <x v="0"/>
  </r>
  <r>
    <d v="2010-07-01T00:00:00"/>
    <s v="Sue"/>
    <n v="184.06"/>
    <x v="1"/>
  </r>
  <r>
    <d v="2010-07-02T00:00:00"/>
    <s v="Sue"/>
    <n v="21"/>
    <x v="0"/>
  </r>
  <r>
    <d v="2010-07-03T00:00:00"/>
    <s v="Jo"/>
    <n v="129.32"/>
    <x v="2"/>
  </r>
  <r>
    <d v="2010-07-04T00:00:00"/>
    <s v="Fred"/>
    <n v="25.58"/>
    <x v="0"/>
  </r>
  <r>
    <d v="2010-07-05T00:00:00"/>
    <s v="Chin"/>
    <n v="60.54"/>
    <x v="3"/>
  </r>
  <r>
    <d v="2010-07-06T00:00:00"/>
    <s v="Sue"/>
    <n v="28.12"/>
    <x v="0"/>
  </r>
  <r>
    <d v="2010-07-07T00:00:00"/>
    <s v="Jo"/>
    <n v="127.44"/>
    <x v="2"/>
  </r>
  <r>
    <d v="2010-07-08T00:00:00"/>
    <s v="Joe"/>
    <n v="62.12"/>
    <x v="3"/>
  </r>
  <r>
    <d v="2010-07-09T00:00:00"/>
    <s v="Sue"/>
    <n v="176.24"/>
    <x v="1"/>
  </r>
  <r>
    <d v="2010-07-10T00:00:00"/>
    <s v="Fred"/>
    <n v="12.06"/>
    <x v="0"/>
  </r>
  <r>
    <d v="2010-07-11T00:00:00"/>
    <s v="Jo"/>
    <n v="18.670000000000002"/>
    <x v="0"/>
  </r>
  <r>
    <d v="2010-07-12T00:00:00"/>
    <s v="Jo"/>
    <n v="153.94"/>
    <x v="1"/>
  </r>
  <r>
    <d v="2010-07-13T00:00:00"/>
    <s v="Chin"/>
    <n v="52.79"/>
    <x v="3"/>
  </r>
  <r>
    <d v="2010-07-14T00:00:00"/>
    <s v="Fred"/>
    <n v="84.07"/>
    <x v="3"/>
  </r>
  <r>
    <d v="2010-07-15T00:00:00"/>
    <s v="Sue"/>
    <n v="158.47"/>
    <x v="1"/>
  </r>
  <r>
    <d v="2010-07-16T00:00:00"/>
    <s v="Sioux"/>
    <n v="89.13"/>
    <x v="3"/>
  </r>
  <r>
    <d v="2010-07-17T00:00:00"/>
    <s v="Jo"/>
    <n v="119.02"/>
    <x v="2"/>
  </r>
  <r>
    <d v="2010-07-18T00:00:00"/>
    <s v="Joe"/>
    <n v="27.81"/>
    <x v="0"/>
  </r>
  <r>
    <d v="2010-07-19T00:00:00"/>
    <s v="Chin"/>
    <n v="161.33000000000001"/>
    <x v="1"/>
  </r>
  <r>
    <d v="2010-07-20T00:00:00"/>
    <s v="Sue"/>
    <n v="72.09"/>
    <x v="3"/>
  </r>
  <r>
    <d v="2010-07-21T00:00:00"/>
    <s v="Sue"/>
    <n v="128.82"/>
    <x v="2"/>
  </r>
  <r>
    <d v="2010-07-22T00:00:00"/>
    <s v="Joe"/>
    <n v="105.19"/>
    <x v="2"/>
  </r>
  <r>
    <d v="2010-07-23T00:00:00"/>
    <s v="Chin"/>
    <n v="63.91"/>
    <x v="3"/>
  </r>
  <r>
    <d v="2010-07-24T00:00:00"/>
    <s v="Jo"/>
    <n v="30.93"/>
    <x v="0"/>
  </r>
  <r>
    <d v="2010-07-25T00:00:00"/>
    <s v="Chin"/>
    <n v="8.51"/>
    <x v="0"/>
  </r>
  <r>
    <d v="2010-07-26T00:00:00"/>
    <s v="Joe"/>
    <n v="69.09"/>
    <x v="3"/>
  </r>
  <r>
    <d v="2010-07-27T00:00:00"/>
    <s v="Joe"/>
    <n v="193.17"/>
    <x v="1"/>
  </r>
  <r>
    <d v="2010-07-28T00:00:00"/>
    <s v="Jo"/>
    <n v="142.56"/>
    <x v="2"/>
  </r>
  <r>
    <d v="2010-07-29T00:00:00"/>
    <s v="Sue"/>
    <n v="3.49"/>
    <x v="0"/>
  </r>
  <r>
    <d v="2010-07-30T00:00:00"/>
    <s v="Chin"/>
    <n v="43.39"/>
    <x v="0"/>
  </r>
  <r>
    <d v="2010-07-31T00:00:00"/>
    <s v="Sioux"/>
    <n v="77.290000000000006"/>
    <x v="3"/>
  </r>
  <r>
    <d v="2010-08-01T00:00:00"/>
    <s v="Chin"/>
    <n v="48.15"/>
    <x v="0"/>
  </r>
  <r>
    <d v="2010-08-02T00:00:00"/>
    <s v="Sioux"/>
    <n v="123.46"/>
    <x v="2"/>
  </r>
  <r>
    <d v="2010-08-03T00:00:00"/>
    <s v="Sue"/>
    <n v="48.71"/>
    <x v="0"/>
  </r>
  <r>
    <d v="2010-08-04T00:00:00"/>
    <s v="Sioux"/>
    <n v="183.32"/>
    <x v="1"/>
  </r>
  <r>
    <d v="2010-08-05T00:00:00"/>
    <s v="Sue"/>
    <n v="163.78"/>
    <x v="1"/>
  </r>
  <r>
    <d v="2010-08-06T00:00:00"/>
    <s v="Jo"/>
    <n v="119.14"/>
    <x v="2"/>
  </r>
  <r>
    <d v="2010-08-07T00:00:00"/>
    <s v="Jo"/>
    <n v="196.91"/>
    <x v="1"/>
  </r>
  <r>
    <d v="2010-08-08T00:00:00"/>
    <s v="Jo"/>
    <n v="129.4"/>
    <x v="2"/>
  </r>
  <r>
    <d v="2010-08-09T00:00:00"/>
    <s v="Joe"/>
    <n v="26.61"/>
    <x v="0"/>
  </r>
  <r>
    <d v="2010-08-10T00:00:00"/>
    <s v="Jo"/>
    <n v="194.96"/>
    <x v="1"/>
  </r>
  <r>
    <d v="2010-08-11T00:00:00"/>
    <s v="Sue"/>
    <n v="105.59"/>
    <x v="2"/>
  </r>
  <r>
    <d v="2010-08-12T00:00:00"/>
    <s v="Sioux"/>
    <n v="19.7"/>
    <x v="0"/>
  </r>
  <r>
    <d v="2010-08-13T00:00:00"/>
    <s v="Joe"/>
    <n v="78.78"/>
    <x v="3"/>
  </r>
  <r>
    <d v="2010-08-14T00:00:00"/>
    <s v="Fred"/>
    <n v="3.12"/>
    <x v="0"/>
  </r>
  <r>
    <d v="2010-08-15T00:00:00"/>
    <s v="Sue"/>
    <n v="174.64"/>
    <x v="1"/>
  </r>
  <r>
    <d v="2010-08-16T00:00:00"/>
    <s v="Jo"/>
    <n v="51.67"/>
    <x v="3"/>
  </r>
  <r>
    <d v="2010-08-17T00:00:00"/>
    <s v="Fred"/>
    <n v="86.79"/>
    <x v="3"/>
  </r>
  <r>
    <d v="2010-08-18T00:00:00"/>
    <s v="Joe"/>
    <n v="147.6"/>
    <x v="2"/>
  </r>
  <r>
    <d v="2010-08-19T00:00:00"/>
    <s v="Joe"/>
    <n v="16.149999999999999"/>
    <x v="0"/>
  </r>
  <r>
    <d v="2010-08-20T00:00:00"/>
    <s v="Jo"/>
    <n v="182.14"/>
    <x v="1"/>
  </r>
  <r>
    <d v="2010-08-21T00:00:00"/>
    <s v="Sue"/>
    <n v="126.21"/>
    <x v="2"/>
  </r>
  <r>
    <d v="2010-08-22T00:00:00"/>
    <s v="Sue"/>
    <n v="82.97"/>
    <x v="3"/>
  </r>
  <r>
    <d v="2010-08-23T00:00:00"/>
    <s v="Joe"/>
    <n v="87.91"/>
    <x v="3"/>
  </r>
  <r>
    <d v="2010-08-24T00:00:00"/>
    <s v="Fred"/>
    <n v="112.39"/>
    <x v="2"/>
  </r>
  <r>
    <d v="2010-08-25T00:00:00"/>
    <s v="Sue"/>
    <n v="188.4"/>
    <x v="1"/>
  </r>
  <r>
    <d v="2010-08-26T00:00:00"/>
    <s v="Jo"/>
    <n v="188.53"/>
    <x v="1"/>
  </r>
  <r>
    <d v="2010-08-27T00:00:00"/>
    <s v="Sioux"/>
    <n v="64"/>
    <x v="3"/>
  </r>
  <r>
    <d v="2010-08-28T00:00:00"/>
    <s v="Sue"/>
    <n v="116.78"/>
    <x v="2"/>
  </r>
  <r>
    <d v="2010-08-29T00:00:00"/>
    <s v="Jo"/>
    <n v="14.45"/>
    <x v="0"/>
  </r>
  <r>
    <d v="2010-08-30T00:00:00"/>
    <s v="Chin"/>
    <n v="71.53"/>
    <x v="3"/>
  </r>
  <r>
    <d v="2010-08-31T00:00:00"/>
    <s v="Sue"/>
    <n v="191.66"/>
    <x v="1"/>
  </r>
  <r>
    <d v="2010-09-01T00:00:00"/>
    <s v="Fred"/>
    <n v="2.5"/>
    <x v="0"/>
  </r>
  <r>
    <d v="2010-09-02T00:00:00"/>
    <s v="Fred"/>
    <n v="185.28"/>
    <x v="1"/>
  </r>
  <r>
    <d v="2010-09-03T00:00:00"/>
    <s v="Jo"/>
    <n v="45.35"/>
    <x v="0"/>
  </r>
  <r>
    <d v="2010-09-04T00:00:00"/>
    <s v="Chin"/>
    <n v="74.739999999999995"/>
    <x v="3"/>
  </r>
  <r>
    <d v="2010-09-05T00:00:00"/>
    <s v="Jo"/>
    <n v="146.35"/>
    <x v="2"/>
  </r>
  <r>
    <d v="2010-09-06T00:00:00"/>
    <s v="Chin"/>
    <n v="195.69"/>
    <x v="1"/>
  </r>
  <r>
    <d v="2010-09-07T00:00:00"/>
    <s v="Jo"/>
    <n v="81.03"/>
    <x v="3"/>
  </r>
  <r>
    <d v="2010-09-08T00:00:00"/>
    <s v="Fred"/>
    <n v="51.26"/>
    <x v="3"/>
  </r>
  <r>
    <d v="2010-09-09T00:00:00"/>
    <s v="Jo"/>
    <n v="126.38"/>
    <x v="2"/>
  </r>
  <r>
    <d v="2010-09-10T00:00:00"/>
    <s v="Joe"/>
    <n v="65.97"/>
    <x v="3"/>
  </r>
  <r>
    <d v="2010-09-11T00:00:00"/>
    <s v="Chin"/>
    <n v="150.96"/>
    <x v="1"/>
  </r>
  <r>
    <d v="2010-09-12T00:00:00"/>
    <s v="Chin"/>
    <n v="66.650000000000006"/>
    <x v="3"/>
  </r>
  <r>
    <d v="2010-09-13T00:00:00"/>
    <s v="Fred"/>
    <n v="176.47"/>
    <x v="1"/>
  </r>
  <r>
    <d v="2010-09-14T00:00:00"/>
    <s v="Fred"/>
    <n v="128.91"/>
    <x v="2"/>
  </r>
  <r>
    <d v="2010-09-15T00:00:00"/>
    <s v="Joe"/>
    <n v="12.49"/>
    <x v="0"/>
  </r>
  <r>
    <d v="2010-09-16T00:00:00"/>
    <s v="Sue"/>
    <n v="188.14"/>
    <x v="1"/>
  </r>
  <r>
    <d v="2010-09-17T00:00:00"/>
    <s v="Chin"/>
    <n v="173.7"/>
    <x v="1"/>
  </r>
  <r>
    <d v="2010-09-18T00:00:00"/>
    <s v="Sioux"/>
    <n v="174.39"/>
    <x v="1"/>
  </r>
  <r>
    <d v="2010-09-19T00:00:00"/>
    <s v="Jo"/>
    <n v="117.24"/>
    <x v="2"/>
  </r>
  <r>
    <d v="2010-09-20T00:00:00"/>
    <s v="Sue"/>
    <n v="67.05"/>
    <x v="3"/>
  </r>
  <r>
    <d v="2010-09-21T00:00:00"/>
    <s v="Sue"/>
    <n v="76.64"/>
    <x v="3"/>
  </r>
  <r>
    <d v="2010-09-22T00:00:00"/>
    <s v="Sioux"/>
    <n v="161.02000000000001"/>
    <x v="1"/>
  </r>
  <r>
    <d v="2010-09-23T00:00:00"/>
    <s v="Jo"/>
    <n v="130.22999999999999"/>
    <x v="2"/>
  </r>
  <r>
    <d v="2010-09-24T00:00:00"/>
    <s v="Sue"/>
    <n v="99.53"/>
    <x v="3"/>
  </r>
  <r>
    <d v="2010-09-25T00:00:00"/>
    <s v="Sue"/>
    <n v="54.42"/>
    <x v="3"/>
  </r>
  <r>
    <d v="2010-09-26T00:00:00"/>
    <s v="Sioux"/>
    <n v="193.46"/>
    <x v="1"/>
  </r>
  <r>
    <d v="2010-09-27T00:00:00"/>
    <s v="Joe"/>
    <n v="197.54"/>
    <x v="1"/>
  </r>
  <r>
    <d v="2010-09-28T00:00:00"/>
    <s v="Joe"/>
    <n v="160.68"/>
    <x v="1"/>
  </r>
  <r>
    <d v="2010-09-29T00:00:00"/>
    <s v="Joe"/>
    <n v="55.74"/>
    <x v="3"/>
  </r>
  <r>
    <d v="2010-09-30T00:00:00"/>
    <s v="Fred"/>
    <n v="24.04"/>
    <x v="0"/>
  </r>
  <r>
    <d v="2010-10-01T00:00:00"/>
    <s v="Sioux"/>
    <n v="148.06"/>
    <x v="2"/>
  </r>
  <r>
    <d v="2010-10-02T00:00:00"/>
    <s v="Sue"/>
    <n v="25.19"/>
    <x v="0"/>
  </r>
  <r>
    <d v="2010-10-03T00:00:00"/>
    <s v="Sue"/>
    <n v="192.83"/>
    <x v="1"/>
  </r>
  <r>
    <d v="2010-10-04T00:00:00"/>
    <s v="Sioux"/>
    <n v="69.05"/>
    <x v="3"/>
  </r>
  <r>
    <d v="2010-10-05T00:00:00"/>
    <s v="Sue"/>
    <n v="114.27"/>
    <x v="2"/>
  </r>
  <r>
    <d v="2010-10-06T00:00:00"/>
    <s v="Joe"/>
    <n v="175.81"/>
    <x v="1"/>
  </r>
  <r>
    <d v="2010-10-07T00:00:00"/>
    <s v="Fred"/>
    <n v="12.42"/>
    <x v="0"/>
  </r>
  <r>
    <d v="2010-10-08T00:00:00"/>
    <s v="Sue"/>
    <n v="6.98"/>
    <x v="0"/>
  </r>
</pivotCacheRecords>
</file>

<file path=xl/pivotCache/pivotCacheRecords7.xml><?xml version="1.0" encoding="utf-8"?>
<pivotCacheRecords xmlns="http://schemas.openxmlformats.org/spreadsheetml/2006/main" xmlns:r="http://schemas.openxmlformats.org/officeDocument/2006/relationships" count="205">
  <r>
    <d v="2010-03-18T00:00:00"/>
    <x v="0"/>
    <n v="73"/>
  </r>
  <r>
    <d v="2010-03-19T00:00:00"/>
    <x v="1"/>
    <n v="121"/>
  </r>
  <r>
    <d v="2010-03-20T00:00:00"/>
    <x v="0"/>
    <n v="167"/>
  </r>
  <r>
    <d v="2010-03-21T00:00:00"/>
    <x v="2"/>
    <n v="167"/>
  </r>
  <r>
    <d v="2010-03-22T00:00:00"/>
    <x v="3"/>
    <n v="75"/>
  </r>
  <r>
    <d v="2010-03-23T00:00:00"/>
    <x v="0"/>
    <n v="157"/>
  </r>
  <r>
    <d v="2010-03-24T00:00:00"/>
    <x v="3"/>
    <n v="61"/>
  </r>
  <r>
    <d v="2010-03-25T00:00:00"/>
    <x v="0"/>
    <n v="108"/>
  </r>
  <r>
    <d v="2010-03-26T00:00:00"/>
    <x v="1"/>
    <n v="139"/>
  </r>
  <r>
    <d v="2010-03-27T00:00:00"/>
    <x v="4"/>
    <n v="130"/>
  </r>
  <r>
    <d v="2010-03-28T00:00:00"/>
    <x v="3"/>
    <n v="66"/>
  </r>
  <r>
    <d v="2010-03-29T00:00:00"/>
    <x v="4"/>
    <n v="86"/>
  </r>
  <r>
    <d v="2010-03-30T00:00:00"/>
    <x v="2"/>
    <n v="122"/>
  </r>
  <r>
    <d v="2010-03-31T00:00:00"/>
    <x v="4"/>
    <n v="50"/>
  </r>
  <r>
    <d v="2010-04-01T00:00:00"/>
    <x v="3"/>
    <n v="77"/>
  </r>
  <r>
    <d v="2010-04-02T00:00:00"/>
    <x v="0"/>
    <n v="140"/>
  </r>
  <r>
    <d v="2010-04-03T00:00:00"/>
    <x v="3"/>
    <n v="107"/>
  </r>
  <r>
    <d v="2010-04-04T00:00:00"/>
    <x v="4"/>
    <n v="109"/>
  </r>
  <r>
    <d v="2010-04-05T00:00:00"/>
    <x v="2"/>
    <n v="121"/>
  </r>
  <r>
    <d v="2010-04-06T00:00:00"/>
    <x v="0"/>
    <n v="78"/>
  </r>
  <r>
    <d v="2010-04-07T00:00:00"/>
    <x v="4"/>
    <n v="168"/>
  </r>
  <r>
    <d v="2010-04-08T00:00:00"/>
    <x v="1"/>
    <n v="88"/>
  </r>
  <r>
    <d v="2010-04-09T00:00:00"/>
    <x v="5"/>
    <n v="110"/>
  </r>
  <r>
    <d v="2010-04-10T00:00:00"/>
    <x v="5"/>
    <n v="132"/>
  </r>
  <r>
    <d v="2010-04-11T00:00:00"/>
    <x v="1"/>
    <n v="54"/>
  </r>
  <r>
    <d v="2010-04-12T00:00:00"/>
    <x v="0"/>
    <n v="58"/>
  </r>
  <r>
    <d v="2010-04-13T00:00:00"/>
    <x v="3"/>
    <n v="71"/>
  </r>
  <r>
    <d v="2010-04-14T00:00:00"/>
    <x v="1"/>
    <n v="50"/>
  </r>
  <r>
    <d v="2010-04-15T00:00:00"/>
    <x v="0"/>
    <n v="109"/>
  </r>
  <r>
    <d v="2010-04-16T00:00:00"/>
    <x v="3"/>
    <n v="138"/>
  </r>
  <r>
    <d v="2010-04-17T00:00:00"/>
    <x v="1"/>
    <n v="74"/>
  </r>
  <r>
    <d v="2010-04-18T00:00:00"/>
    <x v="4"/>
    <n v="50"/>
  </r>
  <r>
    <d v="2010-04-19T00:00:00"/>
    <x v="5"/>
    <n v="103"/>
  </r>
  <r>
    <d v="2010-04-20T00:00:00"/>
    <x v="3"/>
    <n v="134"/>
  </r>
  <r>
    <d v="2010-04-21T00:00:00"/>
    <x v="5"/>
    <n v="151"/>
  </r>
  <r>
    <d v="2010-04-22T00:00:00"/>
    <x v="2"/>
    <n v="135"/>
  </r>
  <r>
    <d v="2010-04-23T00:00:00"/>
    <x v="5"/>
    <n v="54"/>
  </r>
  <r>
    <d v="2010-04-24T00:00:00"/>
    <x v="3"/>
    <n v="66"/>
  </r>
  <r>
    <d v="2010-04-25T00:00:00"/>
    <x v="4"/>
    <n v="81"/>
  </r>
  <r>
    <d v="2010-04-26T00:00:00"/>
    <x v="5"/>
    <n v="94"/>
  </r>
  <r>
    <d v="2010-04-27T00:00:00"/>
    <x v="1"/>
    <n v="142"/>
  </r>
  <r>
    <d v="2010-04-28T00:00:00"/>
    <x v="0"/>
    <n v="75"/>
  </r>
  <r>
    <d v="2010-04-29T00:00:00"/>
    <x v="5"/>
    <n v="114"/>
  </r>
  <r>
    <d v="2010-04-30T00:00:00"/>
    <x v="0"/>
    <n v="120"/>
  </r>
  <r>
    <d v="2010-05-01T00:00:00"/>
    <x v="5"/>
    <n v="146"/>
  </r>
  <r>
    <d v="2010-05-02T00:00:00"/>
    <x v="4"/>
    <n v="96"/>
  </r>
  <r>
    <d v="2010-05-03T00:00:00"/>
    <x v="4"/>
    <n v="69"/>
  </r>
  <r>
    <d v="2010-05-04T00:00:00"/>
    <x v="3"/>
    <n v="130"/>
  </r>
  <r>
    <d v="2010-05-05T00:00:00"/>
    <x v="0"/>
    <n v="150"/>
  </r>
  <r>
    <d v="2010-05-06T00:00:00"/>
    <x v="5"/>
    <n v="62"/>
  </r>
  <r>
    <d v="2010-05-07T00:00:00"/>
    <x v="4"/>
    <n v="166"/>
  </r>
  <r>
    <d v="2010-05-08T00:00:00"/>
    <x v="4"/>
    <n v="152"/>
  </r>
  <r>
    <d v="2010-05-09T00:00:00"/>
    <x v="2"/>
    <n v="143"/>
  </r>
  <r>
    <d v="2010-05-10T00:00:00"/>
    <x v="2"/>
    <n v="139"/>
  </r>
  <r>
    <d v="2010-05-11T00:00:00"/>
    <x v="5"/>
    <n v="111"/>
  </r>
  <r>
    <d v="2010-05-12T00:00:00"/>
    <x v="2"/>
    <n v="70"/>
  </r>
  <r>
    <d v="2010-05-13T00:00:00"/>
    <x v="0"/>
    <n v="104"/>
  </r>
  <r>
    <d v="2010-05-14T00:00:00"/>
    <x v="4"/>
    <n v="64"/>
  </r>
  <r>
    <d v="2010-05-15T00:00:00"/>
    <x v="1"/>
    <n v="56"/>
  </r>
  <r>
    <d v="2010-05-16T00:00:00"/>
    <x v="2"/>
    <n v="76"/>
  </r>
  <r>
    <d v="2010-05-17T00:00:00"/>
    <x v="2"/>
    <n v="96"/>
  </r>
  <r>
    <d v="2010-05-18T00:00:00"/>
    <x v="0"/>
    <n v="163"/>
  </r>
  <r>
    <d v="2010-05-19T00:00:00"/>
    <x v="2"/>
    <n v="108"/>
  </r>
  <r>
    <d v="2010-05-20T00:00:00"/>
    <x v="2"/>
    <n v="63"/>
  </r>
  <r>
    <d v="2010-05-21T00:00:00"/>
    <x v="0"/>
    <n v="99"/>
  </r>
  <r>
    <d v="2010-05-22T00:00:00"/>
    <x v="1"/>
    <n v="115"/>
  </r>
  <r>
    <d v="2010-05-23T00:00:00"/>
    <x v="0"/>
    <n v="125"/>
  </r>
  <r>
    <d v="2010-05-24T00:00:00"/>
    <x v="2"/>
    <n v="130"/>
  </r>
  <r>
    <d v="2010-05-25T00:00:00"/>
    <x v="2"/>
    <n v="133"/>
  </r>
  <r>
    <d v="2010-05-26T00:00:00"/>
    <x v="2"/>
    <n v="148"/>
  </r>
  <r>
    <d v="2010-05-27T00:00:00"/>
    <x v="2"/>
    <n v="148"/>
  </r>
  <r>
    <d v="2010-05-28T00:00:00"/>
    <x v="2"/>
    <n v="56"/>
  </r>
  <r>
    <d v="2010-05-29T00:00:00"/>
    <x v="0"/>
    <n v="134"/>
  </r>
  <r>
    <d v="2010-05-30T00:00:00"/>
    <x v="0"/>
    <n v="54"/>
  </r>
  <r>
    <d v="2010-05-31T00:00:00"/>
    <x v="1"/>
    <n v="59"/>
  </r>
  <r>
    <d v="2010-06-01T00:00:00"/>
    <x v="1"/>
    <n v="99"/>
  </r>
  <r>
    <d v="2010-06-02T00:00:00"/>
    <x v="3"/>
    <n v="135"/>
  </r>
  <r>
    <d v="2010-06-03T00:00:00"/>
    <x v="2"/>
    <n v="135"/>
  </r>
  <r>
    <d v="2010-06-04T00:00:00"/>
    <x v="2"/>
    <n v="75"/>
  </r>
  <r>
    <d v="2010-06-05T00:00:00"/>
    <x v="3"/>
    <n v="167"/>
  </r>
  <r>
    <d v="2010-06-06T00:00:00"/>
    <x v="2"/>
    <n v="152"/>
  </r>
  <r>
    <d v="2010-06-07T00:00:00"/>
    <x v="3"/>
    <n v="129"/>
  </r>
  <r>
    <d v="2010-06-08T00:00:00"/>
    <x v="4"/>
    <n v="167"/>
  </r>
  <r>
    <d v="2010-06-09T00:00:00"/>
    <x v="2"/>
    <n v="74"/>
  </r>
  <r>
    <d v="2010-06-10T00:00:00"/>
    <x v="5"/>
    <n v="69"/>
  </r>
  <r>
    <d v="2010-06-11T00:00:00"/>
    <x v="5"/>
    <n v="109"/>
  </r>
  <r>
    <d v="2010-06-12T00:00:00"/>
    <x v="2"/>
    <n v="119"/>
  </r>
  <r>
    <d v="2010-06-13T00:00:00"/>
    <x v="1"/>
    <n v="76"/>
  </r>
  <r>
    <d v="2010-06-14T00:00:00"/>
    <x v="3"/>
    <n v="108"/>
  </r>
  <r>
    <d v="2010-06-15T00:00:00"/>
    <x v="3"/>
    <n v="109"/>
  </r>
  <r>
    <d v="2010-06-16T00:00:00"/>
    <x v="4"/>
    <n v="138"/>
  </r>
  <r>
    <d v="2010-06-17T00:00:00"/>
    <x v="0"/>
    <n v="130"/>
  </r>
  <r>
    <d v="2010-06-18T00:00:00"/>
    <x v="3"/>
    <n v="137"/>
  </r>
  <r>
    <d v="2010-06-19T00:00:00"/>
    <x v="0"/>
    <n v="152"/>
  </r>
  <r>
    <d v="2010-06-20T00:00:00"/>
    <x v="1"/>
    <n v="100"/>
  </r>
  <r>
    <d v="2010-06-21T00:00:00"/>
    <x v="1"/>
    <n v="123"/>
  </r>
  <r>
    <d v="2010-06-22T00:00:00"/>
    <x v="3"/>
    <n v="110"/>
  </r>
  <r>
    <d v="2010-06-23T00:00:00"/>
    <x v="3"/>
    <n v="146"/>
  </r>
  <r>
    <d v="2010-06-24T00:00:00"/>
    <x v="2"/>
    <n v="71"/>
  </r>
  <r>
    <d v="2010-06-25T00:00:00"/>
    <x v="1"/>
    <n v="141"/>
  </r>
  <r>
    <d v="2010-06-26T00:00:00"/>
    <x v="0"/>
    <n v="126"/>
  </r>
  <r>
    <d v="2010-06-27T00:00:00"/>
    <x v="1"/>
    <n v="126"/>
  </r>
  <r>
    <d v="2010-06-28T00:00:00"/>
    <x v="2"/>
    <n v="123"/>
  </r>
  <r>
    <d v="2010-06-29T00:00:00"/>
    <x v="5"/>
    <n v="165"/>
  </r>
  <r>
    <d v="2010-06-30T00:00:00"/>
    <x v="2"/>
    <n v="153"/>
  </r>
  <r>
    <d v="2010-07-01T00:00:00"/>
    <x v="3"/>
    <n v="103"/>
  </r>
  <r>
    <d v="2010-07-02T00:00:00"/>
    <x v="3"/>
    <n v="156"/>
  </r>
  <r>
    <d v="2010-07-03T00:00:00"/>
    <x v="1"/>
    <n v="141"/>
  </r>
  <r>
    <d v="2010-07-04T00:00:00"/>
    <x v="0"/>
    <n v="79"/>
  </r>
  <r>
    <d v="2010-07-05T00:00:00"/>
    <x v="5"/>
    <n v="78"/>
  </r>
  <r>
    <d v="2010-07-06T00:00:00"/>
    <x v="3"/>
    <n v="120"/>
  </r>
  <r>
    <d v="2010-07-07T00:00:00"/>
    <x v="1"/>
    <n v="157"/>
  </r>
  <r>
    <d v="2010-07-08T00:00:00"/>
    <x v="2"/>
    <n v="67"/>
  </r>
  <r>
    <d v="2010-07-09T00:00:00"/>
    <x v="3"/>
    <n v="170"/>
  </r>
  <r>
    <d v="2010-07-10T00:00:00"/>
    <x v="0"/>
    <n v="92"/>
  </r>
  <r>
    <d v="2010-07-11T00:00:00"/>
    <x v="1"/>
    <n v="104"/>
  </r>
  <r>
    <d v="2010-07-12T00:00:00"/>
    <x v="1"/>
    <n v="141"/>
  </r>
  <r>
    <d v="2010-07-13T00:00:00"/>
    <x v="5"/>
    <n v="153"/>
  </r>
  <r>
    <d v="2010-07-14T00:00:00"/>
    <x v="0"/>
    <n v="100"/>
  </r>
  <r>
    <d v="2010-07-15T00:00:00"/>
    <x v="3"/>
    <n v="56"/>
  </r>
  <r>
    <d v="2010-07-16T00:00:00"/>
    <x v="4"/>
    <n v="76"/>
  </r>
  <r>
    <d v="2010-07-17T00:00:00"/>
    <x v="1"/>
    <n v="113"/>
  </r>
  <r>
    <d v="2010-07-18T00:00:00"/>
    <x v="2"/>
    <n v="117"/>
  </r>
  <r>
    <d v="2010-07-19T00:00:00"/>
    <x v="5"/>
    <n v="78"/>
  </r>
  <r>
    <d v="2010-07-20T00:00:00"/>
    <x v="3"/>
    <n v="88"/>
  </r>
  <r>
    <d v="2010-07-21T00:00:00"/>
    <x v="3"/>
    <n v="168"/>
  </r>
  <r>
    <d v="2010-07-22T00:00:00"/>
    <x v="2"/>
    <n v="159"/>
  </r>
  <r>
    <d v="2010-07-23T00:00:00"/>
    <x v="5"/>
    <n v="98"/>
  </r>
  <r>
    <d v="2010-07-24T00:00:00"/>
    <x v="1"/>
    <n v="130"/>
  </r>
  <r>
    <d v="2010-07-25T00:00:00"/>
    <x v="5"/>
    <n v="136"/>
  </r>
  <r>
    <d v="2010-07-26T00:00:00"/>
    <x v="2"/>
    <n v="56"/>
  </r>
  <r>
    <d v="2010-07-27T00:00:00"/>
    <x v="2"/>
    <n v="130"/>
  </r>
  <r>
    <d v="2010-07-28T00:00:00"/>
    <x v="1"/>
    <n v="53"/>
  </r>
  <r>
    <d v="2010-07-29T00:00:00"/>
    <x v="3"/>
    <n v="160"/>
  </r>
  <r>
    <d v="2010-07-30T00:00:00"/>
    <x v="5"/>
    <n v="113"/>
  </r>
  <r>
    <d v="2010-07-31T00:00:00"/>
    <x v="4"/>
    <n v="123"/>
  </r>
  <r>
    <d v="2010-08-01T00:00:00"/>
    <x v="5"/>
    <n v="60"/>
  </r>
  <r>
    <d v="2010-08-02T00:00:00"/>
    <x v="4"/>
    <n v="73"/>
  </r>
  <r>
    <d v="2010-08-03T00:00:00"/>
    <x v="3"/>
    <n v="167"/>
  </r>
  <r>
    <d v="2010-08-04T00:00:00"/>
    <x v="4"/>
    <n v="114"/>
  </r>
  <r>
    <d v="2010-08-05T00:00:00"/>
    <x v="3"/>
    <n v="148"/>
  </r>
  <r>
    <d v="2010-08-06T00:00:00"/>
    <x v="1"/>
    <n v="81"/>
  </r>
  <r>
    <d v="2010-08-07T00:00:00"/>
    <x v="1"/>
    <n v="79"/>
  </r>
  <r>
    <d v="2010-08-08T00:00:00"/>
    <x v="1"/>
    <n v="76"/>
  </r>
  <r>
    <d v="2010-08-09T00:00:00"/>
    <x v="2"/>
    <n v="166"/>
  </r>
  <r>
    <d v="2010-08-10T00:00:00"/>
    <x v="1"/>
    <n v="106"/>
  </r>
  <r>
    <d v="2010-08-11T00:00:00"/>
    <x v="3"/>
    <n v="74"/>
  </r>
  <r>
    <d v="2010-08-12T00:00:00"/>
    <x v="4"/>
    <n v="95"/>
  </r>
  <r>
    <d v="2010-08-13T00:00:00"/>
    <x v="2"/>
    <n v="151"/>
  </r>
  <r>
    <d v="2010-08-14T00:00:00"/>
    <x v="0"/>
    <n v="117"/>
  </r>
  <r>
    <d v="2010-08-15T00:00:00"/>
    <x v="3"/>
    <n v="143"/>
  </r>
  <r>
    <d v="2010-08-16T00:00:00"/>
    <x v="1"/>
    <n v="122"/>
  </r>
  <r>
    <d v="2010-08-17T00:00:00"/>
    <x v="0"/>
    <n v="76"/>
  </r>
  <r>
    <d v="2010-08-18T00:00:00"/>
    <x v="2"/>
    <n v="145"/>
  </r>
  <r>
    <d v="2010-08-19T00:00:00"/>
    <x v="2"/>
    <n v="123"/>
  </r>
  <r>
    <d v="2010-08-20T00:00:00"/>
    <x v="1"/>
    <n v="116"/>
  </r>
  <r>
    <d v="2010-08-21T00:00:00"/>
    <x v="3"/>
    <n v="91"/>
  </r>
  <r>
    <d v="2010-08-22T00:00:00"/>
    <x v="3"/>
    <n v="117"/>
  </r>
  <r>
    <d v="2010-08-23T00:00:00"/>
    <x v="2"/>
    <n v="170"/>
  </r>
  <r>
    <d v="2010-08-24T00:00:00"/>
    <x v="0"/>
    <n v="141"/>
  </r>
  <r>
    <d v="2010-08-25T00:00:00"/>
    <x v="3"/>
    <n v="54"/>
  </r>
  <r>
    <d v="2010-08-26T00:00:00"/>
    <x v="1"/>
    <n v="95"/>
  </r>
  <r>
    <d v="2010-08-27T00:00:00"/>
    <x v="4"/>
    <n v="57"/>
  </r>
  <r>
    <d v="2010-08-28T00:00:00"/>
    <x v="3"/>
    <n v="133"/>
  </r>
  <r>
    <d v="2010-08-29T00:00:00"/>
    <x v="1"/>
    <n v="147"/>
  </r>
  <r>
    <d v="2010-08-30T00:00:00"/>
    <x v="5"/>
    <n v="84"/>
  </r>
  <r>
    <d v="2010-08-31T00:00:00"/>
    <x v="3"/>
    <n v="147"/>
  </r>
  <r>
    <d v="2010-09-01T00:00:00"/>
    <x v="0"/>
    <n v="86"/>
  </r>
  <r>
    <d v="2010-09-02T00:00:00"/>
    <x v="0"/>
    <n v="87"/>
  </r>
  <r>
    <d v="2010-09-03T00:00:00"/>
    <x v="1"/>
    <n v="150"/>
  </r>
  <r>
    <d v="2010-09-04T00:00:00"/>
    <x v="5"/>
    <n v="97"/>
  </r>
  <r>
    <d v="2010-09-05T00:00:00"/>
    <x v="1"/>
    <n v="151"/>
  </r>
  <r>
    <d v="2010-09-06T00:00:00"/>
    <x v="5"/>
    <n v="62"/>
  </r>
  <r>
    <d v="2010-09-07T00:00:00"/>
    <x v="1"/>
    <n v="125"/>
  </r>
  <r>
    <d v="2010-09-08T00:00:00"/>
    <x v="0"/>
    <n v="69"/>
  </r>
  <r>
    <d v="2010-09-09T00:00:00"/>
    <x v="1"/>
    <n v="160"/>
  </r>
  <r>
    <d v="2010-09-10T00:00:00"/>
    <x v="2"/>
    <n v="88"/>
  </r>
  <r>
    <d v="2010-09-11T00:00:00"/>
    <x v="5"/>
    <n v="107"/>
  </r>
  <r>
    <d v="2010-09-12T00:00:00"/>
    <x v="5"/>
    <n v="148"/>
  </r>
  <r>
    <d v="2010-09-13T00:00:00"/>
    <x v="0"/>
    <n v="75"/>
  </r>
  <r>
    <d v="2010-09-14T00:00:00"/>
    <x v="0"/>
    <n v="68"/>
  </r>
  <r>
    <d v="2010-09-15T00:00:00"/>
    <x v="2"/>
    <n v="98"/>
  </r>
  <r>
    <d v="2010-09-16T00:00:00"/>
    <x v="3"/>
    <n v="134"/>
  </r>
  <r>
    <d v="2010-09-17T00:00:00"/>
    <x v="5"/>
    <n v="84"/>
  </r>
  <r>
    <d v="2010-09-18T00:00:00"/>
    <x v="4"/>
    <n v="155"/>
  </r>
  <r>
    <d v="2010-09-19T00:00:00"/>
    <x v="1"/>
    <n v="146"/>
  </r>
  <r>
    <d v="2010-09-20T00:00:00"/>
    <x v="3"/>
    <n v="110"/>
  </r>
  <r>
    <d v="2010-09-21T00:00:00"/>
    <x v="3"/>
    <n v="139"/>
  </r>
  <r>
    <d v="2010-09-22T00:00:00"/>
    <x v="4"/>
    <n v="68"/>
  </r>
  <r>
    <d v="2010-09-23T00:00:00"/>
    <x v="1"/>
    <n v="131"/>
  </r>
  <r>
    <d v="2010-09-24T00:00:00"/>
    <x v="3"/>
    <n v="141"/>
  </r>
  <r>
    <d v="2010-09-25T00:00:00"/>
    <x v="3"/>
    <n v="50"/>
  </r>
  <r>
    <d v="2010-09-26T00:00:00"/>
    <x v="4"/>
    <n v="65"/>
  </r>
  <r>
    <d v="2010-09-27T00:00:00"/>
    <x v="2"/>
    <n v="126"/>
  </r>
  <r>
    <d v="2010-09-28T00:00:00"/>
    <x v="2"/>
    <n v="117"/>
  </r>
  <r>
    <d v="2010-09-29T00:00:00"/>
    <x v="2"/>
    <n v="57"/>
  </r>
  <r>
    <d v="2010-09-30T00:00:00"/>
    <x v="0"/>
    <n v="146"/>
  </r>
  <r>
    <d v="2010-10-01T00:00:00"/>
    <x v="4"/>
    <n v="159"/>
  </r>
  <r>
    <d v="2010-10-02T00:00:00"/>
    <x v="3"/>
    <n v="80"/>
  </r>
  <r>
    <d v="2010-10-03T00:00:00"/>
    <x v="3"/>
    <n v="132"/>
  </r>
  <r>
    <d v="2010-10-04T00:00:00"/>
    <x v="4"/>
    <n v="60"/>
  </r>
  <r>
    <d v="2010-10-05T00:00:00"/>
    <x v="3"/>
    <n v="116"/>
  </r>
  <r>
    <d v="2010-10-06T00:00:00"/>
    <x v="2"/>
    <n v="132"/>
  </r>
  <r>
    <d v="2010-10-07T00:00:00"/>
    <x v="0"/>
    <n v="143"/>
  </r>
  <r>
    <d v="2010-10-08T00:00:00"/>
    <x v="3"/>
    <n v="146"/>
  </r>
</pivotCacheRecords>
</file>

<file path=xl/pivotCache/pivotCacheRecords8.xml><?xml version="1.0" encoding="utf-8"?>
<pivotCacheRecords xmlns="http://schemas.openxmlformats.org/spreadsheetml/2006/main" xmlns:r="http://schemas.openxmlformats.org/officeDocument/2006/relationships" count="205">
  <r>
    <d v="2010-03-18T00:00:00"/>
    <x v="0"/>
    <n v="73"/>
    <x v="0"/>
  </r>
  <r>
    <d v="2010-03-19T00:00:00"/>
    <x v="1"/>
    <n v="121"/>
    <x v="0"/>
  </r>
  <r>
    <d v="2010-03-20T00:00:00"/>
    <x v="0"/>
    <n v="167"/>
    <x v="0"/>
  </r>
  <r>
    <d v="2010-03-21T00:00:00"/>
    <x v="2"/>
    <n v="167"/>
    <x v="0"/>
  </r>
  <r>
    <d v="2010-03-22T00:00:00"/>
    <x v="3"/>
    <n v="75"/>
    <x v="0"/>
  </r>
  <r>
    <d v="2010-03-23T00:00:00"/>
    <x v="0"/>
    <n v="157"/>
    <x v="0"/>
  </r>
  <r>
    <d v="2010-03-24T00:00:00"/>
    <x v="3"/>
    <n v="61"/>
    <x v="0"/>
  </r>
  <r>
    <d v="2010-03-25T00:00:00"/>
    <x v="0"/>
    <n v="108"/>
    <x v="0"/>
  </r>
  <r>
    <d v="2010-03-26T00:00:00"/>
    <x v="1"/>
    <n v="139"/>
    <x v="0"/>
  </r>
  <r>
    <d v="2010-03-27T00:00:00"/>
    <x v="4"/>
    <n v="130"/>
    <x v="0"/>
  </r>
  <r>
    <d v="2010-03-28T00:00:00"/>
    <x v="3"/>
    <n v="66"/>
    <x v="0"/>
  </r>
  <r>
    <d v="2010-03-29T00:00:00"/>
    <x v="4"/>
    <n v="86"/>
    <x v="0"/>
  </r>
  <r>
    <d v="2010-03-30T00:00:00"/>
    <x v="2"/>
    <n v="122"/>
    <x v="0"/>
  </r>
  <r>
    <d v="2010-03-31T00:00:00"/>
    <x v="4"/>
    <n v="50"/>
    <x v="0"/>
  </r>
  <r>
    <d v="2010-04-01T00:00:00"/>
    <x v="3"/>
    <n v="77"/>
    <x v="1"/>
  </r>
  <r>
    <d v="2010-04-02T00:00:00"/>
    <x v="0"/>
    <n v="140"/>
    <x v="1"/>
  </r>
  <r>
    <d v="2010-04-03T00:00:00"/>
    <x v="3"/>
    <n v="107"/>
    <x v="1"/>
  </r>
  <r>
    <d v="2010-04-04T00:00:00"/>
    <x v="4"/>
    <n v="109"/>
    <x v="1"/>
  </r>
  <r>
    <d v="2010-04-05T00:00:00"/>
    <x v="2"/>
    <n v="121"/>
    <x v="1"/>
  </r>
  <r>
    <d v="2010-04-06T00:00:00"/>
    <x v="0"/>
    <n v="78"/>
    <x v="1"/>
  </r>
  <r>
    <d v="2010-04-07T00:00:00"/>
    <x v="4"/>
    <n v="168"/>
    <x v="1"/>
  </r>
  <r>
    <d v="2010-04-08T00:00:00"/>
    <x v="1"/>
    <n v="88"/>
    <x v="1"/>
  </r>
  <r>
    <d v="2010-04-09T00:00:00"/>
    <x v="5"/>
    <n v="110"/>
    <x v="1"/>
  </r>
  <r>
    <d v="2010-04-10T00:00:00"/>
    <x v="5"/>
    <n v="132"/>
    <x v="1"/>
  </r>
  <r>
    <d v="2010-04-11T00:00:00"/>
    <x v="1"/>
    <n v="54"/>
    <x v="1"/>
  </r>
  <r>
    <d v="2010-04-12T00:00:00"/>
    <x v="0"/>
    <n v="58"/>
    <x v="1"/>
  </r>
  <r>
    <d v="2010-04-13T00:00:00"/>
    <x v="3"/>
    <n v="71"/>
    <x v="1"/>
  </r>
  <r>
    <d v="2010-04-14T00:00:00"/>
    <x v="1"/>
    <n v="50"/>
    <x v="1"/>
  </r>
  <r>
    <d v="2010-04-15T00:00:00"/>
    <x v="0"/>
    <n v="109"/>
    <x v="1"/>
  </r>
  <r>
    <d v="2010-04-16T00:00:00"/>
    <x v="3"/>
    <n v="138"/>
    <x v="1"/>
  </r>
  <r>
    <d v="2010-04-17T00:00:00"/>
    <x v="1"/>
    <n v="74"/>
    <x v="1"/>
  </r>
  <r>
    <d v="2010-04-18T00:00:00"/>
    <x v="4"/>
    <n v="50"/>
    <x v="1"/>
  </r>
  <r>
    <d v="2010-04-19T00:00:00"/>
    <x v="5"/>
    <n v="103"/>
    <x v="1"/>
  </r>
  <r>
    <d v="2010-04-20T00:00:00"/>
    <x v="3"/>
    <n v="134"/>
    <x v="1"/>
  </r>
  <r>
    <d v="2010-04-21T00:00:00"/>
    <x v="5"/>
    <n v="151"/>
    <x v="1"/>
  </r>
  <r>
    <d v="2010-04-22T00:00:00"/>
    <x v="2"/>
    <n v="135"/>
    <x v="1"/>
  </r>
  <r>
    <d v="2010-04-23T00:00:00"/>
    <x v="5"/>
    <n v="54"/>
    <x v="1"/>
  </r>
  <r>
    <d v="2010-04-24T00:00:00"/>
    <x v="3"/>
    <n v="66"/>
    <x v="1"/>
  </r>
  <r>
    <d v="2010-04-25T00:00:00"/>
    <x v="4"/>
    <n v="81"/>
    <x v="1"/>
  </r>
  <r>
    <d v="2010-04-26T00:00:00"/>
    <x v="5"/>
    <n v="94"/>
    <x v="1"/>
  </r>
  <r>
    <d v="2010-04-27T00:00:00"/>
    <x v="1"/>
    <n v="142"/>
    <x v="1"/>
  </r>
  <r>
    <d v="2010-04-28T00:00:00"/>
    <x v="0"/>
    <n v="75"/>
    <x v="1"/>
  </r>
  <r>
    <d v="2010-04-29T00:00:00"/>
    <x v="5"/>
    <n v="114"/>
    <x v="1"/>
  </r>
  <r>
    <d v="2010-04-30T00:00:00"/>
    <x v="0"/>
    <n v="120"/>
    <x v="1"/>
  </r>
  <r>
    <d v="2010-05-01T00:00:00"/>
    <x v="5"/>
    <n v="146"/>
    <x v="2"/>
  </r>
  <r>
    <d v="2010-05-02T00:00:00"/>
    <x v="4"/>
    <n v="96"/>
    <x v="2"/>
  </r>
  <r>
    <d v="2010-05-03T00:00:00"/>
    <x v="4"/>
    <n v="69"/>
    <x v="2"/>
  </r>
  <r>
    <d v="2010-05-04T00:00:00"/>
    <x v="3"/>
    <n v="130"/>
    <x v="2"/>
  </r>
  <r>
    <d v="2010-05-05T00:00:00"/>
    <x v="0"/>
    <n v="150"/>
    <x v="2"/>
  </r>
  <r>
    <d v="2010-05-06T00:00:00"/>
    <x v="5"/>
    <n v="62"/>
    <x v="2"/>
  </r>
  <r>
    <d v="2010-05-07T00:00:00"/>
    <x v="4"/>
    <n v="166"/>
    <x v="2"/>
  </r>
  <r>
    <d v="2010-05-08T00:00:00"/>
    <x v="4"/>
    <n v="152"/>
    <x v="2"/>
  </r>
  <r>
    <d v="2010-05-09T00:00:00"/>
    <x v="2"/>
    <n v="143"/>
    <x v="2"/>
  </r>
  <r>
    <d v="2010-05-10T00:00:00"/>
    <x v="2"/>
    <n v="139"/>
    <x v="2"/>
  </r>
  <r>
    <d v="2010-05-11T00:00:00"/>
    <x v="5"/>
    <n v="111"/>
    <x v="2"/>
  </r>
  <r>
    <d v="2010-05-12T00:00:00"/>
    <x v="2"/>
    <n v="70"/>
    <x v="2"/>
  </r>
  <r>
    <d v="2010-05-13T00:00:00"/>
    <x v="0"/>
    <n v="104"/>
    <x v="2"/>
  </r>
  <r>
    <d v="2010-05-14T00:00:00"/>
    <x v="4"/>
    <n v="64"/>
    <x v="2"/>
  </r>
  <r>
    <d v="2010-05-15T00:00:00"/>
    <x v="1"/>
    <n v="56"/>
    <x v="2"/>
  </r>
  <r>
    <d v="2010-05-16T00:00:00"/>
    <x v="2"/>
    <n v="76"/>
    <x v="2"/>
  </r>
  <r>
    <d v="2010-05-17T00:00:00"/>
    <x v="2"/>
    <n v="96"/>
    <x v="2"/>
  </r>
  <r>
    <d v="2010-05-18T00:00:00"/>
    <x v="0"/>
    <n v="163"/>
    <x v="2"/>
  </r>
  <r>
    <d v="2010-05-19T00:00:00"/>
    <x v="2"/>
    <n v="108"/>
    <x v="2"/>
  </r>
  <r>
    <d v="2010-05-20T00:00:00"/>
    <x v="2"/>
    <n v="63"/>
    <x v="2"/>
  </r>
  <r>
    <d v="2010-05-21T00:00:00"/>
    <x v="0"/>
    <n v="99"/>
    <x v="2"/>
  </r>
  <r>
    <d v="2010-05-22T00:00:00"/>
    <x v="1"/>
    <n v="115"/>
    <x v="2"/>
  </r>
  <r>
    <d v="2010-05-23T00:00:00"/>
    <x v="0"/>
    <n v="125"/>
    <x v="2"/>
  </r>
  <r>
    <d v="2010-05-24T00:00:00"/>
    <x v="2"/>
    <n v="130"/>
    <x v="2"/>
  </r>
  <r>
    <d v="2010-05-25T00:00:00"/>
    <x v="2"/>
    <n v="133"/>
    <x v="2"/>
  </r>
  <r>
    <d v="2010-05-26T00:00:00"/>
    <x v="2"/>
    <n v="148"/>
    <x v="2"/>
  </r>
  <r>
    <d v="2010-05-27T00:00:00"/>
    <x v="2"/>
    <n v="148"/>
    <x v="2"/>
  </r>
  <r>
    <d v="2010-05-28T00:00:00"/>
    <x v="2"/>
    <n v="56"/>
    <x v="2"/>
  </r>
  <r>
    <d v="2010-05-29T00:00:00"/>
    <x v="0"/>
    <n v="134"/>
    <x v="2"/>
  </r>
  <r>
    <d v="2010-05-30T00:00:00"/>
    <x v="0"/>
    <n v="54"/>
    <x v="2"/>
  </r>
  <r>
    <d v="2010-05-31T00:00:00"/>
    <x v="1"/>
    <n v="59"/>
    <x v="2"/>
  </r>
  <r>
    <d v="2010-06-01T00:00:00"/>
    <x v="1"/>
    <n v="99"/>
    <x v="3"/>
  </r>
  <r>
    <d v="2010-06-02T00:00:00"/>
    <x v="3"/>
    <n v="135"/>
    <x v="3"/>
  </r>
  <r>
    <d v="2010-06-03T00:00:00"/>
    <x v="2"/>
    <n v="135"/>
    <x v="3"/>
  </r>
  <r>
    <d v="2010-06-04T00:00:00"/>
    <x v="2"/>
    <n v="75"/>
    <x v="3"/>
  </r>
  <r>
    <d v="2010-06-05T00:00:00"/>
    <x v="3"/>
    <n v="167"/>
    <x v="3"/>
  </r>
  <r>
    <d v="2010-06-06T00:00:00"/>
    <x v="2"/>
    <n v="152"/>
    <x v="3"/>
  </r>
  <r>
    <d v="2010-06-07T00:00:00"/>
    <x v="3"/>
    <n v="129"/>
    <x v="3"/>
  </r>
  <r>
    <d v="2010-06-08T00:00:00"/>
    <x v="4"/>
    <n v="167"/>
    <x v="3"/>
  </r>
  <r>
    <d v="2010-06-09T00:00:00"/>
    <x v="2"/>
    <n v="74"/>
    <x v="3"/>
  </r>
  <r>
    <d v="2010-06-10T00:00:00"/>
    <x v="5"/>
    <n v="69"/>
    <x v="3"/>
  </r>
  <r>
    <d v="2010-06-11T00:00:00"/>
    <x v="5"/>
    <n v="109"/>
    <x v="3"/>
  </r>
  <r>
    <d v="2010-06-12T00:00:00"/>
    <x v="2"/>
    <n v="119"/>
    <x v="3"/>
  </r>
  <r>
    <d v="2010-06-13T00:00:00"/>
    <x v="1"/>
    <n v="76"/>
    <x v="3"/>
  </r>
  <r>
    <d v="2010-06-14T00:00:00"/>
    <x v="3"/>
    <n v="108"/>
    <x v="3"/>
  </r>
  <r>
    <d v="2010-06-15T00:00:00"/>
    <x v="3"/>
    <n v="109"/>
    <x v="3"/>
  </r>
  <r>
    <d v="2010-06-16T00:00:00"/>
    <x v="4"/>
    <n v="138"/>
    <x v="3"/>
  </r>
  <r>
    <d v="2010-06-17T00:00:00"/>
    <x v="0"/>
    <n v="130"/>
    <x v="3"/>
  </r>
  <r>
    <d v="2010-06-18T00:00:00"/>
    <x v="3"/>
    <n v="137"/>
    <x v="3"/>
  </r>
  <r>
    <d v="2010-06-19T00:00:00"/>
    <x v="0"/>
    <n v="152"/>
    <x v="3"/>
  </r>
  <r>
    <d v="2010-06-20T00:00:00"/>
    <x v="1"/>
    <n v="100"/>
    <x v="3"/>
  </r>
  <r>
    <d v="2010-06-21T00:00:00"/>
    <x v="1"/>
    <n v="123"/>
    <x v="3"/>
  </r>
  <r>
    <d v="2010-06-22T00:00:00"/>
    <x v="3"/>
    <n v="110"/>
    <x v="3"/>
  </r>
  <r>
    <d v="2010-06-23T00:00:00"/>
    <x v="3"/>
    <n v="146"/>
    <x v="3"/>
  </r>
  <r>
    <d v="2010-06-24T00:00:00"/>
    <x v="2"/>
    <n v="71"/>
    <x v="3"/>
  </r>
  <r>
    <d v="2010-06-25T00:00:00"/>
    <x v="1"/>
    <n v="141"/>
    <x v="3"/>
  </r>
  <r>
    <d v="2010-06-26T00:00:00"/>
    <x v="0"/>
    <n v="126"/>
    <x v="3"/>
  </r>
  <r>
    <d v="2010-06-27T00:00:00"/>
    <x v="1"/>
    <n v="126"/>
    <x v="3"/>
  </r>
  <r>
    <d v="2010-06-28T00:00:00"/>
    <x v="2"/>
    <n v="123"/>
    <x v="3"/>
  </r>
  <r>
    <d v="2010-06-29T00:00:00"/>
    <x v="5"/>
    <n v="165"/>
    <x v="3"/>
  </r>
  <r>
    <d v="2010-06-30T00:00:00"/>
    <x v="2"/>
    <n v="153"/>
    <x v="3"/>
  </r>
  <r>
    <d v="2010-07-01T00:00:00"/>
    <x v="3"/>
    <n v="103"/>
    <x v="4"/>
  </r>
  <r>
    <d v="2010-07-02T00:00:00"/>
    <x v="3"/>
    <n v="156"/>
    <x v="4"/>
  </r>
  <r>
    <d v="2010-07-03T00:00:00"/>
    <x v="1"/>
    <n v="141"/>
    <x v="4"/>
  </r>
  <r>
    <d v="2010-07-04T00:00:00"/>
    <x v="0"/>
    <n v="79"/>
    <x v="4"/>
  </r>
  <r>
    <d v="2010-07-05T00:00:00"/>
    <x v="5"/>
    <n v="78"/>
    <x v="4"/>
  </r>
  <r>
    <d v="2010-07-06T00:00:00"/>
    <x v="3"/>
    <n v="120"/>
    <x v="4"/>
  </r>
  <r>
    <d v="2010-07-07T00:00:00"/>
    <x v="1"/>
    <n v="157"/>
    <x v="4"/>
  </r>
  <r>
    <d v="2010-07-08T00:00:00"/>
    <x v="2"/>
    <n v="67"/>
    <x v="4"/>
  </r>
  <r>
    <d v="2010-07-09T00:00:00"/>
    <x v="3"/>
    <n v="170"/>
    <x v="4"/>
  </r>
  <r>
    <d v="2010-07-10T00:00:00"/>
    <x v="0"/>
    <n v="92"/>
    <x v="4"/>
  </r>
  <r>
    <d v="2010-07-11T00:00:00"/>
    <x v="1"/>
    <n v="104"/>
    <x v="4"/>
  </r>
  <r>
    <d v="2010-07-12T00:00:00"/>
    <x v="1"/>
    <n v="141"/>
    <x v="4"/>
  </r>
  <r>
    <d v="2010-07-13T00:00:00"/>
    <x v="5"/>
    <n v="153"/>
    <x v="4"/>
  </r>
  <r>
    <d v="2010-07-14T00:00:00"/>
    <x v="0"/>
    <n v="100"/>
    <x v="4"/>
  </r>
  <r>
    <d v="2010-07-15T00:00:00"/>
    <x v="3"/>
    <n v="56"/>
    <x v="4"/>
  </r>
  <r>
    <d v="2010-07-16T00:00:00"/>
    <x v="4"/>
    <n v="76"/>
    <x v="4"/>
  </r>
  <r>
    <d v="2010-07-17T00:00:00"/>
    <x v="1"/>
    <n v="113"/>
    <x v="4"/>
  </r>
  <r>
    <d v="2010-07-18T00:00:00"/>
    <x v="2"/>
    <n v="117"/>
    <x v="4"/>
  </r>
  <r>
    <d v="2010-07-19T00:00:00"/>
    <x v="5"/>
    <n v="78"/>
    <x v="4"/>
  </r>
  <r>
    <d v="2010-07-20T00:00:00"/>
    <x v="3"/>
    <n v="88"/>
    <x v="4"/>
  </r>
  <r>
    <d v="2010-07-21T00:00:00"/>
    <x v="3"/>
    <n v="168"/>
    <x v="4"/>
  </r>
  <r>
    <d v="2010-07-22T00:00:00"/>
    <x v="2"/>
    <n v="159"/>
    <x v="4"/>
  </r>
  <r>
    <d v="2010-07-23T00:00:00"/>
    <x v="5"/>
    <n v="98"/>
    <x v="4"/>
  </r>
  <r>
    <d v="2010-07-24T00:00:00"/>
    <x v="1"/>
    <n v="130"/>
    <x v="4"/>
  </r>
  <r>
    <d v="2010-07-25T00:00:00"/>
    <x v="5"/>
    <n v="136"/>
    <x v="4"/>
  </r>
  <r>
    <d v="2010-07-26T00:00:00"/>
    <x v="2"/>
    <n v="56"/>
    <x v="4"/>
  </r>
  <r>
    <d v="2010-07-27T00:00:00"/>
    <x v="2"/>
    <n v="130"/>
    <x v="4"/>
  </r>
  <r>
    <d v="2010-07-28T00:00:00"/>
    <x v="1"/>
    <n v="53"/>
    <x v="4"/>
  </r>
  <r>
    <d v="2010-07-29T00:00:00"/>
    <x v="3"/>
    <n v="160"/>
    <x v="4"/>
  </r>
  <r>
    <d v="2010-07-30T00:00:00"/>
    <x v="5"/>
    <n v="113"/>
    <x v="4"/>
  </r>
  <r>
    <d v="2010-07-31T00:00:00"/>
    <x v="4"/>
    <n v="123"/>
    <x v="4"/>
  </r>
  <r>
    <d v="2010-08-01T00:00:00"/>
    <x v="5"/>
    <n v="60"/>
    <x v="5"/>
  </r>
  <r>
    <d v="2010-08-02T00:00:00"/>
    <x v="4"/>
    <n v="73"/>
    <x v="5"/>
  </r>
  <r>
    <d v="2010-08-03T00:00:00"/>
    <x v="3"/>
    <n v="167"/>
    <x v="5"/>
  </r>
  <r>
    <d v="2010-08-04T00:00:00"/>
    <x v="4"/>
    <n v="114"/>
    <x v="5"/>
  </r>
  <r>
    <d v="2010-08-05T00:00:00"/>
    <x v="3"/>
    <n v="148"/>
    <x v="5"/>
  </r>
  <r>
    <d v="2010-08-06T00:00:00"/>
    <x v="1"/>
    <n v="81"/>
    <x v="5"/>
  </r>
  <r>
    <d v="2010-08-07T00:00:00"/>
    <x v="1"/>
    <n v="79"/>
    <x v="5"/>
  </r>
  <r>
    <d v="2010-08-08T00:00:00"/>
    <x v="1"/>
    <n v="76"/>
    <x v="5"/>
  </r>
  <r>
    <d v="2010-08-09T00:00:00"/>
    <x v="2"/>
    <n v="166"/>
    <x v="5"/>
  </r>
  <r>
    <d v="2010-08-10T00:00:00"/>
    <x v="1"/>
    <n v="106"/>
    <x v="5"/>
  </r>
  <r>
    <d v="2010-08-11T00:00:00"/>
    <x v="3"/>
    <n v="74"/>
    <x v="5"/>
  </r>
  <r>
    <d v="2010-08-12T00:00:00"/>
    <x v="4"/>
    <n v="95"/>
    <x v="5"/>
  </r>
  <r>
    <d v="2010-08-13T00:00:00"/>
    <x v="2"/>
    <n v="151"/>
    <x v="5"/>
  </r>
  <r>
    <d v="2010-08-14T00:00:00"/>
    <x v="0"/>
    <n v="117"/>
    <x v="5"/>
  </r>
  <r>
    <d v="2010-08-15T00:00:00"/>
    <x v="3"/>
    <n v="143"/>
    <x v="5"/>
  </r>
  <r>
    <d v="2010-08-16T00:00:00"/>
    <x v="1"/>
    <n v="122"/>
    <x v="5"/>
  </r>
  <r>
    <d v="2010-08-17T00:00:00"/>
    <x v="0"/>
    <n v="76"/>
    <x v="5"/>
  </r>
  <r>
    <d v="2010-08-18T00:00:00"/>
    <x v="2"/>
    <n v="145"/>
    <x v="5"/>
  </r>
  <r>
    <d v="2010-08-19T00:00:00"/>
    <x v="2"/>
    <n v="123"/>
    <x v="5"/>
  </r>
  <r>
    <d v="2010-08-20T00:00:00"/>
    <x v="1"/>
    <n v="116"/>
    <x v="5"/>
  </r>
  <r>
    <d v="2010-08-21T00:00:00"/>
    <x v="3"/>
    <n v="91"/>
    <x v="5"/>
  </r>
  <r>
    <d v="2010-08-22T00:00:00"/>
    <x v="3"/>
    <n v="117"/>
    <x v="5"/>
  </r>
  <r>
    <d v="2010-08-23T00:00:00"/>
    <x v="2"/>
    <n v="170"/>
    <x v="5"/>
  </r>
  <r>
    <d v="2010-08-24T00:00:00"/>
    <x v="0"/>
    <n v="141"/>
    <x v="5"/>
  </r>
  <r>
    <d v="2010-08-25T00:00:00"/>
    <x v="3"/>
    <n v="54"/>
    <x v="5"/>
  </r>
  <r>
    <d v="2010-08-26T00:00:00"/>
    <x v="1"/>
    <n v="95"/>
    <x v="5"/>
  </r>
  <r>
    <d v="2010-08-27T00:00:00"/>
    <x v="4"/>
    <n v="57"/>
    <x v="5"/>
  </r>
  <r>
    <d v="2010-08-28T00:00:00"/>
    <x v="3"/>
    <n v="133"/>
    <x v="5"/>
  </r>
  <r>
    <d v="2010-08-29T00:00:00"/>
    <x v="1"/>
    <n v="147"/>
    <x v="5"/>
  </r>
  <r>
    <d v="2010-08-30T00:00:00"/>
    <x v="5"/>
    <n v="84"/>
    <x v="5"/>
  </r>
  <r>
    <d v="2010-08-31T00:00:00"/>
    <x v="3"/>
    <n v="147"/>
    <x v="5"/>
  </r>
  <r>
    <d v="2010-09-01T00:00:00"/>
    <x v="0"/>
    <n v="86"/>
    <x v="6"/>
  </r>
  <r>
    <d v="2010-09-02T00:00:00"/>
    <x v="0"/>
    <n v="87"/>
    <x v="6"/>
  </r>
  <r>
    <d v="2010-09-03T00:00:00"/>
    <x v="1"/>
    <n v="150"/>
    <x v="6"/>
  </r>
  <r>
    <d v="2010-09-04T00:00:00"/>
    <x v="5"/>
    <n v="97"/>
    <x v="6"/>
  </r>
  <r>
    <d v="2010-09-05T00:00:00"/>
    <x v="1"/>
    <n v="151"/>
    <x v="6"/>
  </r>
  <r>
    <d v="2010-09-06T00:00:00"/>
    <x v="5"/>
    <n v="62"/>
    <x v="6"/>
  </r>
  <r>
    <d v="2010-09-07T00:00:00"/>
    <x v="1"/>
    <n v="125"/>
    <x v="6"/>
  </r>
  <r>
    <d v="2010-09-08T00:00:00"/>
    <x v="0"/>
    <n v="69"/>
    <x v="6"/>
  </r>
  <r>
    <d v="2010-09-09T00:00:00"/>
    <x v="1"/>
    <n v="160"/>
    <x v="6"/>
  </r>
  <r>
    <d v="2010-09-10T00:00:00"/>
    <x v="2"/>
    <n v="88"/>
    <x v="6"/>
  </r>
  <r>
    <d v="2010-09-11T00:00:00"/>
    <x v="5"/>
    <n v="107"/>
    <x v="6"/>
  </r>
  <r>
    <d v="2010-09-12T00:00:00"/>
    <x v="5"/>
    <n v="148"/>
    <x v="6"/>
  </r>
  <r>
    <d v="2010-09-13T00:00:00"/>
    <x v="0"/>
    <n v="75"/>
    <x v="6"/>
  </r>
  <r>
    <d v="2010-09-14T00:00:00"/>
    <x v="0"/>
    <n v="68"/>
    <x v="6"/>
  </r>
  <r>
    <d v="2010-09-15T00:00:00"/>
    <x v="2"/>
    <n v="98"/>
    <x v="6"/>
  </r>
  <r>
    <d v="2010-09-16T00:00:00"/>
    <x v="3"/>
    <n v="134"/>
    <x v="6"/>
  </r>
  <r>
    <d v="2010-09-17T00:00:00"/>
    <x v="5"/>
    <n v="84"/>
    <x v="6"/>
  </r>
  <r>
    <d v="2010-09-18T00:00:00"/>
    <x v="4"/>
    <n v="155"/>
    <x v="6"/>
  </r>
  <r>
    <d v="2010-09-19T00:00:00"/>
    <x v="1"/>
    <n v="146"/>
    <x v="6"/>
  </r>
  <r>
    <d v="2010-09-20T00:00:00"/>
    <x v="3"/>
    <n v="110"/>
    <x v="6"/>
  </r>
  <r>
    <d v="2010-09-21T00:00:00"/>
    <x v="3"/>
    <n v="139"/>
    <x v="6"/>
  </r>
  <r>
    <d v="2010-09-22T00:00:00"/>
    <x v="4"/>
    <n v="68"/>
    <x v="6"/>
  </r>
  <r>
    <d v="2010-09-23T00:00:00"/>
    <x v="1"/>
    <n v="131"/>
    <x v="6"/>
  </r>
  <r>
    <d v="2010-09-24T00:00:00"/>
    <x v="3"/>
    <n v="141"/>
    <x v="6"/>
  </r>
  <r>
    <d v="2010-09-25T00:00:00"/>
    <x v="3"/>
    <n v="50"/>
    <x v="6"/>
  </r>
  <r>
    <d v="2010-09-26T00:00:00"/>
    <x v="4"/>
    <n v="65"/>
    <x v="6"/>
  </r>
  <r>
    <d v="2010-09-27T00:00:00"/>
    <x v="2"/>
    <n v="126"/>
    <x v="6"/>
  </r>
  <r>
    <d v="2010-09-28T00:00:00"/>
    <x v="2"/>
    <n v="117"/>
    <x v="6"/>
  </r>
  <r>
    <d v="2010-09-29T00:00:00"/>
    <x v="2"/>
    <n v="57"/>
    <x v="6"/>
  </r>
  <r>
    <d v="2010-09-30T00:00:00"/>
    <x v="0"/>
    <n v="146"/>
    <x v="6"/>
  </r>
  <r>
    <d v="2010-10-01T00:00:00"/>
    <x v="4"/>
    <n v="159"/>
    <x v="7"/>
  </r>
  <r>
    <d v="2010-10-02T00:00:00"/>
    <x v="3"/>
    <n v="80"/>
    <x v="7"/>
  </r>
  <r>
    <d v="2010-10-03T00:00:00"/>
    <x v="3"/>
    <n v="132"/>
    <x v="7"/>
  </r>
  <r>
    <d v="2010-10-04T00:00:00"/>
    <x v="4"/>
    <n v="60"/>
    <x v="7"/>
  </r>
  <r>
    <d v="2010-10-05T00:00:00"/>
    <x v="3"/>
    <n v="116"/>
    <x v="7"/>
  </r>
  <r>
    <d v="2010-10-06T00:00:00"/>
    <x v="2"/>
    <n v="132"/>
    <x v="7"/>
  </r>
  <r>
    <d v="2010-10-07T00:00:00"/>
    <x v="0"/>
    <n v="143"/>
    <x v="7"/>
  </r>
  <r>
    <d v="2010-10-08T00:00:00"/>
    <x v="3"/>
    <n v="146"/>
    <x v="7"/>
  </r>
</pivotCacheRecords>
</file>

<file path=xl/pivotCache/pivotCacheRecords9.xml><?xml version="1.0" encoding="utf-8"?>
<pivotCacheRecords xmlns="http://schemas.openxmlformats.org/spreadsheetml/2006/main" xmlns:r="http://schemas.openxmlformats.org/officeDocument/2006/relationships" count="1469">
  <r>
    <x v="0"/>
    <s v="Sarah"/>
    <s v="Yanaki"/>
    <s v="Nature Company"/>
    <n v="11"/>
    <s v="40498LYMRD-3989"/>
    <x v="0"/>
    <x v="0"/>
  </r>
  <r>
    <x v="1"/>
    <s v="Shari"/>
    <s v="SunSpot"/>
    <s v="Home Depot"/>
    <n v="29"/>
    <s v="40182BYWHJ-3481"/>
    <x v="1"/>
    <x v="0"/>
  </r>
  <r>
    <x v="2"/>
    <s v="Chris"/>
    <s v="Sunset"/>
    <s v="McLendon's Hardware"/>
    <n v="31"/>
    <s v="40058OQWFC-4482"/>
    <x v="2"/>
    <x v="1"/>
  </r>
  <r>
    <x v="3"/>
    <s v="Daniel"/>
    <s v="Carlota"/>
    <s v="Home Depot"/>
    <n v="19"/>
    <s v="40558DYRML-1772"/>
    <x v="1"/>
    <x v="2"/>
  </r>
  <r>
    <x v="4"/>
    <s v="Richard"/>
    <s v="Bellen"/>
    <s v="Office Depot"/>
    <n v="1"/>
    <s v="40005CYOPJ-2208"/>
    <x v="3"/>
    <x v="1"/>
  </r>
  <r>
    <x v="5"/>
    <s v="D.D.I."/>
    <s v="Quad"/>
    <s v="Solar and Wind Inc."/>
    <n v="28"/>
    <s v="40246JOPVW-8871"/>
    <x v="4"/>
    <x v="0"/>
  </r>
  <r>
    <x v="6"/>
    <s v="Gianna"/>
    <s v="SunSpot"/>
    <s v="Costco"/>
    <n v="30"/>
    <s v="40370WGQBI-1081"/>
    <x v="3"/>
    <x v="0"/>
  </r>
  <r>
    <x v="7"/>
    <s v="D.D.I."/>
    <s v="Aspen"/>
    <s v="Nature Company"/>
    <n v="9"/>
    <s v="40210XVQLL-5331"/>
    <x v="5"/>
    <x v="0"/>
  </r>
  <r>
    <x v="8"/>
    <s v="Richard"/>
    <s v="SunSpot"/>
    <s v="Whole Foods"/>
    <n v="29"/>
    <s v="40207WJPVK-3506"/>
    <x v="1"/>
    <x v="0"/>
  </r>
  <r>
    <x v="9"/>
    <s v="D.D.I."/>
    <s v="Aspen"/>
    <s v="Solar and Wind Inc."/>
    <n v="5"/>
    <s v="40172NWFFD-6554"/>
    <x v="6"/>
    <x v="1"/>
  </r>
  <r>
    <x v="10"/>
    <s v="Michelle"/>
    <s v="Sunshine"/>
    <s v="Amazon.com"/>
    <n v="6"/>
    <s v="40363OSEQI-6185"/>
    <x v="3"/>
    <x v="0"/>
  </r>
  <r>
    <x v="11"/>
    <s v="Christina"/>
    <s v="Carlota"/>
    <s v="Whole Foods"/>
    <n v="38"/>
    <s v="40152ERYNL-2392"/>
    <x v="6"/>
    <x v="1"/>
  </r>
  <r>
    <x v="12"/>
    <s v="Michael"/>
    <s v="Regal"/>
    <s v="Office Depot"/>
    <n v="37"/>
    <s v="40015BRWMS-2042"/>
    <x v="3"/>
    <x v="1"/>
  </r>
  <r>
    <x v="13"/>
    <s v="Yla-Katrina"/>
    <s v="Sunset"/>
    <s v="The Economist"/>
    <n v="20"/>
    <s v="40536XEEEX-9376"/>
    <x v="6"/>
    <x v="0"/>
  </r>
  <r>
    <x v="14"/>
    <s v="Yla-Katrina"/>
    <s v="Bellen"/>
    <s v="Sherman Williams"/>
    <n v="10"/>
    <s v="40000QHIIL-1977"/>
    <x v="3"/>
    <x v="1"/>
  </r>
  <r>
    <x v="15"/>
    <s v="Nelia"/>
    <s v="Deuce"/>
    <s v="Peet's Coffee"/>
    <n v="33"/>
    <s v="39952NGIRQ-7392"/>
    <x v="7"/>
    <x v="1"/>
  </r>
  <r>
    <x v="16"/>
    <s v="Richard"/>
    <s v="Quad"/>
    <s v="Office Depot"/>
    <n v="33"/>
    <s v="40357GKXLI-9336"/>
    <x v="8"/>
    <x v="0"/>
  </r>
  <r>
    <x v="17"/>
    <s v="Kaur"/>
    <s v="Sunshine"/>
    <s v="Whole Foods"/>
    <n v="27"/>
    <s v="39910CIUJQ-1511"/>
    <x v="9"/>
    <x v="1"/>
  </r>
  <r>
    <x v="18"/>
    <s v="Michelle"/>
    <s v="Bellen"/>
    <s v="The Economist"/>
    <n v="10"/>
    <s v="40493FQLCF-3706"/>
    <x v="0"/>
    <x v="0"/>
  </r>
  <r>
    <x v="6"/>
    <s v="Michelle"/>
    <s v="Yanaki"/>
    <s v="McLendon's Hardware"/>
    <n v="30"/>
    <s v="40370FSVCD-6796"/>
    <x v="3"/>
    <x v="0"/>
  </r>
  <r>
    <x v="19"/>
    <s v="Manavbir"/>
    <s v="Bellen"/>
    <s v="Office Depot"/>
    <n v="4"/>
    <s v="40432PSKGI-7246"/>
    <x v="2"/>
    <x v="0"/>
  </r>
  <r>
    <x v="20"/>
    <s v="Gianna"/>
    <s v="SunSpot"/>
    <s v="Yahoo"/>
    <n v="16"/>
    <s v="40219MBOLS-1309"/>
    <x v="5"/>
    <x v="0"/>
  </r>
  <r>
    <x v="21"/>
    <s v="Shari"/>
    <s v="SunSpot"/>
    <s v="Sherman Williams"/>
    <n v="18"/>
    <s v="39957FCQOD-5738"/>
    <x v="7"/>
    <x v="1"/>
  </r>
  <r>
    <x v="22"/>
    <s v="Christina"/>
    <s v="Quad"/>
    <s v="Office Depot"/>
    <n v="36"/>
    <s v="40323QIDIE-6462"/>
    <x v="7"/>
    <x v="0"/>
  </r>
  <r>
    <x v="23"/>
    <s v="Elain"/>
    <s v="Regal"/>
    <s v="Amazon.com"/>
    <n v="27"/>
    <s v="40220OYLWP-5177"/>
    <x v="5"/>
    <x v="0"/>
  </r>
  <r>
    <x v="24"/>
    <s v="Shari"/>
    <s v="Bellen"/>
    <s v="Whole Foods"/>
    <n v="31"/>
    <s v="40118XMMGP-8239"/>
    <x v="0"/>
    <x v="1"/>
  </r>
  <r>
    <x v="25"/>
    <s v="Denise"/>
    <s v="Aspen"/>
    <s v="Office Depot"/>
    <n v="1"/>
    <s v="40130UICIQ-5789"/>
    <x v="0"/>
    <x v="1"/>
  </r>
  <r>
    <x v="26"/>
    <s v="Carol"/>
    <s v="Regal"/>
    <s v="McLendon's Hardware"/>
    <n v="16"/>
    <s v="40056ECYIJ-2014"/>
    <x v="10"/>
    <x v="1"/>
  </r>
  <r>
    <x v="27"/>
    <s v="Mansa"/>
    <s v="Regal"/>
    <s v="Nature Company"/>
    <n v="16"/>
    <s v="39947BDCFN-4166"/>
    <x v="7"/>
    <x v="1"/>
  </r>
  <r>
    <x v="28"/>
    <s v="Mitchell"/>
    <s v="SunSpot"/>
    <s v="Whole Foods"/>
    <n v="38"/>
    <s v="40243RRPYO-5316"/>
    <x v="4"/>
    <x v="0"/>
  </r>
  <r>
    <x v="29"/>
    <s v="Christina"/>
    <s v="Bellen"/>
    <s v="Home Depot"/>
    <n v="9"/>
    <s v="40505XXIPU-6790"/>
    <x v="0"/>
    <x v="0"/>
  </r>
  <r>
    <x v="30"/>
    <s v="Chris"/>
    <s v="Bellen"/>
    <s v="Sherman Williams"/>
    <n v="20"/>
    <s v="40196THHRC-6668"/>
    <x v="1"/>
    <x v="0"/>
  </r>
  <r>
    <x v="31"/>
    <s v="Sarah"/>
    <s v="Aspen"/>
    <s v="ExcelIsVeryFun.com"/>
    <n v="29"/>
    <s v="40581THBUM-1682"/>
    <x v="5"/>
    <x v="2"/>
  </r>
  <r>
    <x v="32"/>
    <s v="Shari"/>
    <s v="SunSpot"/>
    <s v="McLendon's Hardware"/>
    <n v="36"/>
    <s v="40519MDJNV-8243"/>
    <x v="6"/>
    <x v="0"/>
  </r>
  <r>
    <x v="33"/>
    <s v="Denise"/>
    <s v="SunSpot"/>
    <s v="Sherman Williams"/>
    <n v="8"/>
    <s v="40269IVUVS-6510"/>
    <x v="9"/>
    <x v="0"/>
  </r>
  <r>
    <x v="34"/>
    <s v="Ewelina"/>
    <s v="Deuce"/>
    <s v="Home Depot"/>
    <n v="1"/>
    <s v="39988GPMHM-1480"/>
    <x v="8"/>
    <x v="1"/>
  </r>
  <r>
    <x v="35"/>
    <s v="Jason"/>
    <s v="Bellen"/>
    <s v="Google"/>
    <n v="7"/>
    <s v="39964UCQGV-8416"/>
    <x v="7"/>
    <x v="1"/>
  </r>
  <r>
    <x v="36"/>
    <s v="Thongtara"/>
    <s v="Deuce"/>
    <s v="Google"/>
    <n v="38"/>
    <s v="39998RMPYM-8505"/>
    <x v="3"/>
    <x v="1"/>
  </r>
  <r>
    <x v="37"/>
    <s v="Denise"/>
    <s v="Sunset"/>
    <s v="Whole Foods"/>
    <n v="36"/>
    <s v="40526QQLRV-6411"/>
    <x v="6"/>
    <x v="0"/>
  </r>
  <r>
    <x v="38"/>
    <s v="Daniel"/>
    <s v="Regal"/>
    <s v="Office Depot"/>
    <n v="13"/>
    <s v="40221BOQPE-5311"/>
    <x v="5"/>
    <x v="0"/>
  </r>
  <r>
    <x v="39"/>
    <s v="Jason"/>
    <s v="Sunset"/>
    <s v="Amazon.com"/>
    <n v="25"/>
    <s v="40191WLFXR-3848"/>
    <x v="1"/>
    <x v="0"/>
  </r>
  <r>
    <x v="40"/>
    <s v="Shari"/>
    <s v="Regal"/>
    <s v="Yahoo"/>
    <n v="11"/>
    <s v="39997XNDDL-1028"/>
    <x v="3"/>
    <x v="1"/>
  </r>
  <r>
    <x v="41"/>
    <s v="Michelle"/>
    <s v="Sunshine"/>
    <s v="Amazon.com"/>
    <n v="18"/>
    <s v="40533BVPER-8193"/>
    <x v="6"/>
    <x v="0"/>
  </r>
  <r>
    <x v="42"/>
    <s v="Shari"/>
    <s v="Sunset"/>
    <s v="Yahoo"/>
    <n v="11"/>
    <s v="40283BFFEJ-6161"/>
    <x v="9"/>
    <x v="0"/>
  </r>
  <r>
    <x v="43"/>
    <s v="Jason"/>
    <s v="SunSpot"/>
    <s v="McLendon's Hardware"/>
    <n v="35"/>
    <s v="40079LDNLR-2164"/>
    <x v="2"/>
    <x v="1"/>
  </r>
  <r>
    <x v="44"/>
    <s v="Carol"/>
    <s v="Sunset"/>
    <s v="McLendon's Hardware"/>
    <n v="1"/>
    <s v="40014PNCOT-7261"/>
    <x v="3"/>
    <x v="1"/>
  </r>
  <r>
    <x v="45"/>
    <s v="Kaur"/>
    <s v="Aspen"/>
    <s v="Yahoo"/>
    <n v="37"/>
    <s v="40582MOYBD-2069"/>
    <x v="5"/>
    <x v="2"/>
  </r>
  <r>
    <x v="46"/>
    <s v="Denise"/>
    <s v="Carlota"/>
    <s v="Google"/>
    <n v="6"/>
    <s v="39966TPGQT-1031"/>
    <x v="8"/>
    <x v="1"/>
  </r>
  <r>
    <x v="47"/>
    <s v="Richard"/>
    <s v="Aspen"/>
    <s v="Nature Company"/>
    <n v="4"/>
    <s v="40571LTPND-3815"/>
    <x v="1"/>
    <x v="2"/>
  </r>
  <r>
    <x v="48"/>
    <s v="Mitchell"/>
    <s v="Sunshine"/>
    <s v="Amazon.com"/>
    <n v="15"/>
    <s v="40451ULWCP-1577"/>
    <x v="2"/>
    <x v="0"/>
  </r>
  <r>
    <x v="49"/>
    <s v="Michelle"/>
    <s v="Yanaki"/>
    <s v="Amazon.com"/>
    <n v="11"/>
    <s v="40592BQIBJ-3062"/>
    <x v="5"/>
    <x v="2"/>
  </r>
  <r>
    <x v="50"/>
    <s v="Sarah"/>
    <s v="Deuce"/>
    <s v="Yahoo"/>
    <n v="14"/>
    <s v="40467LBMUV-2027"/>
    <x v="11"/>
    <x v="0"/>
  </r>
  <r>
    <x v="51"/>
    <s v="Yla-Katrina"/>
    <s v="Carlota"/>
    <s v="Whole Foods"/>
    <n v="32"/>
    <s v="40329GGGFT-4891"/>
    <x v="7"/>
    <x v="0"/>
  </r>
  <r>
    <x v="52"/>
    <s v="Ewelina"/>
    <s v="Sunset"/>
    <s v="Nature Company"/>
    <n v="36"/>
    <s v="40260GGJIU-1273"/>
    <x v="4"/>
    <x v="0"/>
  </r>
  <r>
    <x v="53"/>
    <s v="Shari"/>
    <s v="Sunshine"/>
    <s v="McLendon's Hardware"/>
    <n v="14"/>
    <s v="40513IECSU-6981"/>
    <x v="6"/>
    <x v="0"/>
  </r>
  <r>
    <x v="54"/>
    <s v="Thongtara"/>
    <s v="Sunshine"/>
    <s v="ExcelIsVeryFun.com"/>
    <n v="30"/>
    <s v="40023LJIBW-1697"/>
    <x v="3"/>
    <x v="1"/>
  </r>
  <r>
    <x v="55"/>
    <s v="Debra"/>
    <s v="Sunset"/>
    <s v="Sherman Williams"/>
    <n v="14"/>
    <s v="40605CFNBL-7768"/>
    <x v="4"/>
    <x v="2"/>
  </r>
  <r>
    <x v="56"/>
    <s v="Janita"/>
    <s v="Carlota"/>
    <s v="Nature Company"/>
    <n v="25"/>
    <s v="40437MOYOY-7179"/>
    <x v="2"/>
    <x v="0"/>
  </r>
  <r>
    <x v="57"/>
    <s v="Sarah"/>
    <s v="Yanaki"/>
    <s v="The Economist"/>
    <n v="19"/>
    <s v="40433BWRCJ-4256"/>
    <x v="2"/>
    <x v="0"/>
  </r>
  <r>
    <x v="58"/>
    <s v="Mitchell"/>
    <s v="Quad"/>
    <s v="Costco"/>
    <n v="13"/>
    <s v="40113VEDSF-3254"/>
    <x v="11"/>
    <x v="1"/>
  </r>
  <r>
    <x v="59"/>
    <s v="Manavbir"/>
    <s v="Carlota"/>
    <s v="Yahoo"/>
    <n v="16"/>
    <s v="39921GPQQT-8783"/>
    <x v="9"/>
    <x v="1"/>
  </r>
  <r>
    <x v="60"/>
    <s v="Michelle"/>
    <s v="Quad"/>
    <s v="Yahoo"/>
    <n v="28"/>
    <s v="40380UOVIX-8726"/>
    <x v="3"/>
    <x v="0"/>
  </r>
  <r>
    <x v="61"/>
    <s v="Janita"/>
    <s v="Deuce"/>
    <s v="Costco"/>
    <n v="18"/>
    <s v="40565OYKFD-4063"/>
    <x v="1"/>
    <x v="2"/>
  </r>
  <r>
    <x v="62"/>
    <s v="Jason"/>
    <s v="Aspen"/>
    <s v="ExcelIsVeryFun.com"/>
    <n v="30"/>
    <s v="40495BPBXY-1361"/>
    <x v="0"/>
    <x v="0"/>
  </r>
  <r>
    <x v="63"/>
    <s v="Ewelina"/>
    <s v="Bellen"/>
    <s v="Costco"/>
    <n v="25"/>
    <s v="40001JKSEJ-7753"/>
    <x v="3"/>
    <x v="1"/>
  </r>
  <r>
    <x v="64"/>
    <s v="Jason"/>
    <s v="Regal"/>
    <s v="McLendon's Hardware"/>
    <n v="10"/>
    <s v="40416RKMRY-1513"/>
    <x v="10"/>
    <x v="0"/>
  </r>
  <r>
    <x v="65"/>
    <s v="Michael"/>
    <s v="Yanaki"/>
    <s v="McLendon's Hardware"/>
    <n v="6"/>
    <s v="40585KLSHO-7331"/>
    <x v="5"/>
    <x v="2"/>
  </r>
  <r>
    <x v="66"/>
    <s v="Shari"/>
    <s v="Regal"/>
    <s v="The Economist"/>
    <n v="34"/>
    <s v="40562SWMTD-5182"/>
    <x v="1"/>
    <x v="2"/>
  </r>
  <r>
    <x v="67"/>
    <s v="Ewelina"/>
    <s v="Regal"/>
    <s v="The Economist"/>
    <n v="22"/>
    <s v="40342DISTI-2387"/>
    <x v="8"/>
    <x v="0"/>
  </r>
  <r>
    <x v="63"/>
    <s v="Elain"/>
    <s v="Bellen"/>
    <s v="Office Depot"/>
    <n v="29"/>
    <s v="40001OSTIP-5006"/>
    <x v="3"/>
    <x v="1"/>
  </r>
  <r>
    <x v="68"/>
    <s v="Carol"/>
    <s v="Bellen"/>
    <s v="Solar and Wind Inc."/>
    <n v="30"/>
    <s v="39968QYYKD-3918"/>
    <x v="8"/>
    <x v="1"/>
  </r>
  <r>
    <x v="69"/>
    <s v="Denise"/>
    <s v="Sunset"/>
    <s v="Sherman Williams"/>
    <n v="12"/>
    <s v="40063QECCI-8444"/>
    <x v="2"/>
    <x v="1"/>
  </r>
  <r>
    <x v="70"/>
    <s v="Denise"/>
    <s v="Bellen"/>
    <s v="Peet's Coffee"/>
    <n v="3"/>
    <s v="40502LTVUF-8613"/>
    <x v="0"/>
    <x v="0"/>
  </r>
  <r>
    <x v="71"/>
    <s v="Thongtara"/>
    <s v="Deuce"/>
    <s v="Whole Foods"/>
    <n v="8"/>
    <s v="40356VXHGH-5182"/>
    <x v="8"/>
    <x v="0"/>
  </r>
  <r>
    <x v="72"/>
    <s v="Yla-Katrina"/>
    <s v="Regal"/>
    <s v="Nature Company"/>
    <n v="13"/>
    <s v="40300NKCJF-7956"/>
    <x v="7"/>
    <x v="0"/>
  </r>
  <r>
    <x v="54"/>
    <s v="Debra"/>
    <s v="Regal"/>
    <s v="Google"/>
    <n v="24"/>
    <s v="40023OULDO-4850"/>
    <x v="3"/>
    <x v="1"/>
  </r>
  <r>
    <x v="69"/>
    <s v="Michael"/>
    <s v="Carlota"/>
    <s v="Peet's Coffee"/>
    <n v="38"/>
    <s v="40063YMMCV-5514"/>
    <x v="2"/>
    <x v="1"/>
  </r>
  <r>
    <x v="73"/>
    <s v="Michelle"/>
    <s v="Yanaki"/>
    <s v="The Economist"/>
    <n v="4"/>
    <s v="40281QRRQC-2831"/>
    <x v="9"/>
    <x v="0"/>
  </r>
  <r>
    <x v="74"/>
    <s v="Yla-Katrina"/>
    <s v="Regal"/>
    <s v="Costco"/>
    <n v="20"/>
    <s v="40060IXTYM-5570"/>
    <x v="2"/>
    <x v="1"/>
  </r>
  <r>
    <x v="14"/>
    <s v="Daniel"/>
    <s v="Quad"/>
    <s v="Yahoo"/>
    <n v="3"/>
    <s v="40000OHVWE-3611"/>
    <x v="3"/>
    <x v="1"/>
  </r>
  <r>
    <x v="75"/>
    <s v="Shari"/>
    <s v="Quad"/>
    <s v="Sherman Williams"/>
    <n v="26"/>
    <s v="40169DORUI-9539"/>
    <x v="6"/>
    <x v="1"/>
  </r>
  <r>
    <x v="76"/>
    <s v="Christina"/>
    <s v="Sunshine"/>
    <s v="Home Depot"/>
    <n v="12"/>
    <s v="40512WNEPE-5180"/>
    <x v="0"/>
    <x v="0"/>
  </r>
  <r>
    <x v="77"/>
    <s v="Shari"/>
    <s v="Sunset"/>
    <s v="Amazon.com"/>
    <n v="8"/>
    <s v="40596VGMJG-9610"/>
    <x v="5"/>
    <x v="2"/>
  </r>
  <r>
    <x v="78"/>
    <s v="Nelia"/>
    <s v="Aspen"/>
    <s v="The Economist"/>
    <n v="19"/>
    <s v="40616LHNEX-5599"/>
    <x v="4"/>
    <x v="2"/>
  </r>
  <r>
    <x v="79"/>
    <s v="Thongtara"/>
    <s v="Deuce"/>
    <s v="McLendon's Hardware"/>
    <n v="27"/>
    <s v="40538SVEMO-3579"/>
    <x v="6"/>
    <x v="0"/>
  </r>
  <r>
    <x v="80"/>
    <s v="Yla-Katrina"/>
    <s v="Aspen"/>
    <s v="Yahoo"/>
    <n v="36"/>
    <s v="40080BQYXL-3637"/>
    <x v="2"/>
    <x v="1"/>
  </r>
  <r>
    <x v="81"/>
    <s v="Mansa"/>
    <s v="Quad"/>
    <s v="Solar and Wind Inc."/>
    <n v="8"/>
    <s v="40328BIFOB-4800"/>
    <x v="7"/>
    <x v="0"/>
  </r>
  <r>
    <x v="82"/>
    <s v="Sarah"/>
    <s v="Yanaki"/>
    <s v="Yahoo"/>
    <n v="11"/>
    <s v="40631EHPLC-6248"/>
    <x v="4"/>
    <x v="2"/>
  </r>
  <r>
    <x v="83"/>
    <s v="Christina"/>
    <s v="Carlota"/>
    <s v="Sherman Williams"/>
    <n v="30"/>
    <s v="39962PRYUQ-9151"/>
    <x v="7"/>
    <x v="1"/>
  </r>
  <r>
    <x v="84"/>
    <s v="Janita"/>
    <s v="Quad"/>
    <s v="Office Depot"/>
    <n v="17"/>
    <s v="40043PKFXP-1084"/>
    <x v="10"/>
    <x v="1"/>
  </r>
  <r>
    <x v="85"/>
    <s v="Kaur"/>
    <s v="Yanaki"/>
    <s v="Office Depot"/>
    <n v="29"/>
    <s v="40032SGTTE-6996"/>
    <x v="10"/>
    <x v="1"/>
  </r>
  <r>
    <x v="86"/>
    <s v="Daniel"/>
    <s v="Sunset"/>
    <s v="Sherman Williams"/>
    <n v="20"/>
    <s v="40509TUOEP-2687"/>
    <x v="0"/>
    <x v="0"/>
  </r>
  <r>
    <x v="25"/>
    <s v="Carol"/>
    <s v="Aspen"/>
    <s v="Whole Foods"/>
    <n v="37"/>
    <s v="40130HBDQW-4435"/>
    <x v="0"/>
    <x v="1"/>
  </r>
  <r>
    <x v="87"/>
    <s v="Carol"/>
    <s v="Quad"/>
    <s v="Yahoo"/>
    <n v="27"/>
    <s v="40376BLNYO-8377"/>
    <x v="3"/>
    <x v="0"/>
  </r>
  <r>
    <x v="88"/>
    <s v="Ewelina"/>
    <s v="Yanaki"/>
    <s v="Solar and Wind Inc."/>
    <n v="11"/>
    <s v="40074LTJPB-3745"/>
    <x v="2"/>
    <x v="1"/>
  </r>
  <r>
    <x v="89"/>
    <s v="Ewelina"/>
    <s v="Aspen"/>
    <s v="Sherman Williams"/>
    <n v="20"/>
    <s v="40542CCSDX-9826"/>
    <x v="6"/>
    <x v="0"/>
  </r>
  <r>
    <x v="90"/>
    <s v="Sarah"/>
    <s v="Sunset"/>
    <s v="Sherman Williams"/>
    <n v="6"/>
    <s v="39915KVYGQ-5111"/>
    <x v="9"/>
    <x v="1"/>
  </r>
  <r>
    <x v="91"/>
    <s v="Richard"/>
    <s v="Aspen"/>
    <s v="Whole Foods"/>
    <n v="32"/>
    <s v="40306TPOFE-5615"/>
    <x v="7"/>
    <x v="0"/>
  </r>
  <r>
    <x v="92"/>
    <s v="Manavbir"/>
    <s v="Yanaki"/>
    <s v="Sherman Williams"/>
    <n v="20"/>
    <s v="40423SWHYQ-4419"/>
    <x v="2"/>
    <x v="0"/>
  </r>
  <r>
    <x v="93"/>
    <s v="Nelia"/>
    <s v="Deuce"/>
    <s v="Costco"/>
    <n v="24"/>
    <s v="40134IYEPR-6568"/>
    <x v="0"/>
    <x v="1"/>
  </r>
  <r>
    <x v="94"/>
    <s v="Sarah"/>
    <s v="Carlota"/>
    <s v="Google"/>
    <n v="11"/>
    <s v="40064GNKLY-6382"/>
    <x v="2"/>
    <x v="1"/>
  </r>
  <r>
    <x v="95"/>
    <s v="Kaur"/>
    <s v="Sunshine"/>
    <s v="Amazon.com"/>
    <n v="7"/>
    <s v="40365KFOVC-5803"/>
    <x v="3"/>
    <x v="0"/>
  </r>
  <r>
    <x v="96"/>
    <s v="Mansa"/>
    <s v="SunSpot"/>
    <s v="Peet's Coffee"/>
    <n v="25"/>
    <s v="40286NRSUS-4543"/>
    <x v="9"/>
    <x v="0"/>
  </r>
  <r>
    <x v="97"/>
    <s v="Sarah"/>
    <s v="Bellen"/>
    <s v="Google"/>
    <n v="16"/>
    <s v="39978RMXYE-6464"/>
    <x v="8"/>
    <x v="1"/>
  </r>
  <r>
    <x v="98"/>
    <s v="Michelle"/>
    <s v="Sunshine"/>
    <s v="Sherman Williams"/>
    <n v="37"/>
    <s v="40263LPELN-4452"/>
    <x v="4"/>
    <x v="0"/>
  </r>
  <r>
    <x v="99"/>
    <s v="Carol"/>
    <s v="Sunset"/>
    <s v="McLendon's Hardware"/>
    <n v="5"/>
    <s v="39977JFHWQ-7514"/>
    <x v="8"/>
    <x v="1"/>
  </r>
  <r>
    <x v="100"/>
    <s v="Shari"/>
    <s v="Bellen"/>
    <s v="McLendon's Hardware"/>
    <n v="24"/>
    <s v="40132TCUXB-8805"/>
    <x v="0"/>
    <x v="1"/>
  </r>
  <r>
    <x v="101"/>
    <s v="Shari"/>
    <s v="Regal"/>
    <s v="Amazon.com"/>
    <n v="13"/>
    <s v="40086JHLFT-6597"/>
    <x v="2"/>
    <x v="1"/>
  </r>
  <r>
    <x v="102"/>
    <s v="Manavbir"/>
    <s v="Carlota"/>
    <s v="Office Depot"/>
    <n v="23"/>
    <s v="40318KISHU-4027"/>
    <x v="7"/>
    <x v="0"/>
  </r>
  <r>
    <x v="103"/>
    <s v="Michael"/>
    <s v="Aspen"/>
    <s v="Peet's Coffee"/>
    <n v="1"/>
    <s v="39992MIYIK-4853"/>
    <x v="8"/>
    <x v="1"/>
  </r>
  <r>
    <x v="104"/>
    <s v="Chris"/>
    <s v="Yanaki"/>
    <s v="Google"/>
    <n v="34"/>
    <s v="40465JFRYP-7679"/>
    <x v="11"/>
    <x v="0"/>
  </r>
  <r>
    <x v="105"/>
    <s v="Gianna"/>
    <s v="Deuce"/>
    <s v="McLendon's Hardware"/>
    <n v="22"/>
    <s v="40420HSHLP-7441"/>
    <x v="10"/>
    <x v="0"/>
  </r>
  <r>
    <x v="106"/>
    <s v="Yla-Katrina"/>
    <s v="Carlota"/>
    <s v="Office Depot"/>
    <n v="6"/>
    <s v="40303DMKJP-2096"/>
    <x v="7"/>
    <x v="0"/>
  </r>
  <r>
    <x v="88"/>
    <s v="Michelle"/>
    <s v="Yanaki"/>
    <s v="Amazon.com"/>
    <n v="30"/>
    <s v="40074ESVJT-6858"/>
    <x v="2"/>
    <x v="1"/>
  </r>
  <r>
    <x v="107"/>
    <s v="Yla-Katrina"/>
    <s v="SunSpot"/>
    <s v="Solar and Wind Inc."/>
    <n v="21"/>
    <s v="40044DLHYT-4887"/>
    <x v="10"/>
    <x v="1"/>
  </r>
  <r>
    <x v="108"/>
    <s v="Denise"/>
    <s v="Sunshine"/>
    <s v="ExcelIsVeryFun.com"/>
    <n v="9"/>
    <s v="40075SXLKS-8356"/>
    <x v="2"/>
    <x v="1"/>
  </r>
  <r>
    <x v="109"/>
    <s v="Gianna"/>
    <s v="Deuce"/>
    <s v="ExcelIsVeryFun.com"/>
    <n v="35"/>
    <s v="40010TWYYN-2392"/>
    <x v="3"/>
    <x v="1"/>
  </r>
  <r>
    <x v="110"/>
    <s v="Elain"/>
    <s v="Sunset"/>
    <s v="McLendon's Hardware"/>
    <n v="36"/>
    <s v="40504BGKPK-7509"/>
    <x v="0"/>
    <x v="0"/>
  </r>
  <r>
    <x v="14"/>
    <s v="Ewelina"/>
    <s v="Bellen"/>
    <s v="Google"/>
    <n v="37"/>
    <s v="40000VJJOS-6445"/>
    <x v="3"/>
    <x v="1"/>
  </r>
  <r>
    <x v="111"/>
    <s v="Carol"/>
    <s v="Regal"/>
    <s v="Solar and Wind Inc."/>
    <n v="20"/>
    <s v="40583DLUJL-4436"/>
    <x v="5"/>
    <x v="2"/>
  </r>
  <r>
    <x v="112"/>
    <s v="Debra"/>
    <s v="Carlota"/>
    <s v="McLendon's Hardware"/>
    <n v="38"/>
    <s v="40292FVBHG-6499"/>
    <x v="9"/>
    <x v="0"/>
  </r>
  <r>
    <x v="113"/>
    <s v="Manavbir"/>
    <s v="SunSpot"/>
    <s v="McLendon's Hardware"/>
    <n v="7"/>
    <s v="40593WSOEK-4300"/>
    <x v="5"/>
    <x v="2"/>
  </r>
  <r>
    <x v="114"/>
    <s v="Chris"/>
    <s v="Aspen"/>
    <s v="Costco"/>
    <n v="39"/>
    <s v="40607RGCFW-3584"/>
    <x v="4"/>
    <x v="2"/>
  </r>
  <r>
    <x v="115"/>
    <s v="Michelle"/>
    <s v="Carlota"/>
    <s v="Google"/>
    <n v="4"/>
    <s v="40076HIJIT-1114"/>
    <x v="2"/>
    <x v="1"/>
  </r>
  <r>
    <x v="103"/>
    <s v="Gianna"/>
    <s v="Deuce"/>
    <s v="ExcelIsVeryFun.com"/>
    <n v="22"/>
    <s v="39992LXOGU-7126"/>
    <x v="8"/>
    <x v="1"/>
  </r>
  <r>
    <x v="84"/>
    <s v="Debra"/>
    <s v="Quad"/>
    <s v="Amazon.com"/>
    <n v="34"/>
    <s v="40043PISTU-5596"/>
    <x v="10"/>
    <x v="1"/>
  </r>
  <r>
    <x v="116"/>
    <s v="Denise"/>
    <s v="Yanaki"/>
    <s v="Home Depot"/>
    <n v="31"/>
    <s v="40041KXDQD-9972"/>
    <x v="10"/>
    <x v="1"/>
  </r>
  <r>
    <x v="117"/>
    <s v="Mansa"/>
    <s v="Sunshine"/>
    <s v="Home Depot"/>
    <n v="10"/>
    <s v="40464DUYFO-6483"/>
    <x v="11"/>
    <x v="0"/>
  </r>
  <r>
    <x v="9"/>
    <s v="Yla-Katrina"/>
    <s v="Sunset"/>
    <s v="The Economist"/>
    <n v="17"/>
    <s v="40172VFCNX-4959"/>
    <x v="6"/>
    <x v="1"/>
  </r>
  <r>
    <x v="73"/>
    <s v="Sarah"/>
    <s v="Carlota"/>
    <s v="Costco"/>
    <n v="30"/>
    <s v="40281SSOWH-3528"/>
    <x v="9"/>
    <x v="0"/>
  </r>
  <r>
    <x v="118"/>
    <s v="Ewelina"/>
    <s v="Yanaki"/>
    <s v="Solar and Wind Inc."/>
    <n v="23"/>
    <s v="40391MNPPP-8872"/>
    <x v="10"/>
    <x v="0"/>
  </r>
  <r>
    <x v="119"/>
    <s v="Carol"/>
    <s v="Bellen"/>
    <s v="Peet's Coffee"/>
    <n v="18"/>
    <s v="39950QILYV-8495"/>
    <x v="7"/>
    <x v="1"/>
  </r>
  <r>
    <x v="120"/>
    <s v="Michael"/>
    <s v="Aspen"/>
    <s v="Sherman Williams"/>
    <n v="29"/>
    <s v="40211HIMUO-7975"/>
    <x v="5"/>
    <x v="0"/>
  </r>
  <r>
    <x v="111"/>
    <s v="Daniel"/>
    <s v="Carlota"/>
    <s v="ExcelIsVeryFun.com"/>
    <n v="25"/>
    <s v="40583JMFQQ-1793"/>
    <x v="5"/>
    <x v="2"/>
  </r>
  <r>
    <x v="121"/>
    <s v="Shari"/>
    <s v="SunSpot"/>
    <s v="Office Depot"/>
    <n v="14"/>
    <s v="40429SODNF-9964"/>
    <x v="2"/>
    <x v="0"/>
  </r>
  <r>
    <x v="122"/>
    <s v="Thongtara"/>
    <s v="Aspen"/>
    <s v="Whole Foods"/>
    <n v="11"/>
    <s v="40095ORQWC-9946"/>
    <x v="11"/>
    <x v="1"/>
  </r>
  <r>
    <x v="123"/>
    <s v="Daniel"/>
    <s v="Carlota"/>
    <s v="Google"/>
    <n v="32"/>
    <s v="39922XOKQR-6470"/>
    <x v="9"/>
    <x v="1"/>
  </r>
  <r>
    <x v="124"/>
    <s v="Carol"/>
    <s v="Sunshine"/>
    <s v="Nature Company"/>
    <n v="32"/>
    <s v="39938FTOVL-2846"/>
    <x v="7"/>
    <x v="1"/>
  </r>
  <r>
    <x v="125"/>
    <s v="Richard"/>
    <s v="Carlota"/>
    <s v="Home Depot"/>
    <n v="35"/>
    <s v="40082LNKRD-7136"/>
    <x v="2"/>
    <x v="1"/>
  </r>
  <r>
    <x v="53"/>
    <s v="Elain"/>
    <s v="Deuce"/>
    <s v="ExcelIsVeryFun.com"/>
    <n v="36"/>
    <s v="40513RXRWC-6403"/>
    <x v="6"/>
    <x v="0"/>
  </r>
  <r>
    <x v="126"/>
    <s v="Nelia"/>
    <s v="Aspen"/>
    <s v="Office Depot"/>
    <n v="25"/>
    <s v="39983TNHOC-8536"/>
    <x v="8"/>
    <x v="1"/>
  </r>
  <r>
    <x v="127"/>
    <s v="Mitchell"/>
    <s v="SunSpot"/>
    <s v="Amazon.com"/>
    <n v="18"/>
    <s v="40119RGHGN-5409"/>
    <x v="0"/>
    <x v="1"/>
  </r>
  <r>
    <x v="115"/>
    <s v="Michelle"/>
    <s v="SunSpot"/>
    <s v="Nature Company"/>
    <n v="6"/>
    <s v="40076IHMLT-6276"/>
    <x v="2"/>
    <x v="1"/>
  </r>
  <r>
    <x v="128"/>
    <s v="D.D.I."/>
    <s v="Bellen"/>
    <s v="Amazon.com"/>
    <n v="8"/>
    <s v="40126KORNV-2313"/>
    <x v="0"/>
    <x v="1"/>
  </r>
  <r>
    <x v="129"/>
    <s v="Michael"/>
    <s v="SunSpot"/>
    <s v="Amazon.com"/>
    <n v="15"/>
    <s v="40030REROO-3466"/>
    <x v="10"/>
    <x v="1"/>
  </r>
  <r>
    <x v="130"/>
    <s v="Michael"/>
    <s v="SunSpot"/>
    <s v="Whole Foods"/>
    <n v="20"/>
    <s v="40053VPVTX-7183"/>
    <x v="10"/>
    <x v="1"/>
  </r>
  <r>
    <x v="131"/>
    <s v="D.D.I."/>
    <s v="Regal"/>
    <s v="Yahoo"/>
    <n v="23"/>
    <s v="39963LWOMY-4788"/>
    <x v="7"/>
    <x v="1"/>
  </r>
  <r>
    <x v="132"/>
    <s v="Carol"/>
    <s v="Aspen"/>
    <s v="ExcelIsVeryFun.com"/>
    <n v="13"/>
    <s v="40189JFFJB-9503"/>
    <x v="1"/>
    <x v="0"/>
  </r>
  <r>
    <x v="133"/>
    <s v="Mitchell"/>
    <s v="Quad"/>
    <s v="Yahoo"/>
    <n v="38"/>
    <s v="39961ENNHE-5578"/>
    <x v="7"/>
    <x v="1"/>
  </r>
  <r>
    <x v="134"/>
    <s v="Shari"/>
    <s v="Regal"/>
    <s v="Office Depot"/>
    <n v="2"/>
    <s v="39912HIBNP-4991"/>
    <x v="9"/>
    <x v="1"/>
  </r>
  <r>
    <x v="102"/>
    <s v="Shari"/>
    <s v="Regal"/>
    <s v="Office Depot"/>
    <n v="30"/>
    <s v="40318JFLDL-3046"/>
    <x v="7"/>
    <x v="0"/>
  </r>
  <r>
    <x v="135"/>
    <s v="Michael"/>
    <s v="Sunset"/>
    <s v="Whole Foods"/>
    <n v="21"/>
    <s v="40222DUJBW-4250"/>
    <x v="5"/>
    <x v="0"/>
  </r>
  <r>
    <x v="136"/>
    <s v="Janita"/>
    <s v="Bellen"/>
    <s v="Office Depot"/>
    <n v="1"/>
    <s v="40462QPNCT-7785"/>
    <x v="11"/>
    <x v="0"/>
  </r>
  <r>
    <x v="137"/>
    <s v="Shari"/>
    <s v="Quad"/>
    <s v="Peet's Coffee"/>
    <n v="33"/>
    <s v="40331SVNPW-6961"/>
    <x v="8"/>
    <x v="0"/>
  </r>
  <r>
    <x v="138"/>
    <s v="Mansa"/>
    <s v="Deuce"/>
    <s v="Nature Company"/>
    <n v="18"/>
    <s v="40087QHWCN-9447"/>
    <x v="11"/>
    <x v="1"/>
  </r>
  <r>
    <x v="43"/>
    <s v="Christina"/>
    <s v="Bellen"/>
    <s v="Amazon.com"/>
    <n v="28"/>
    <s v="40079ILKWE-8274"/>
    <x v="2"/>
    <x v="1"/>
  </r>
  <r>
    <x v="63"/>
    <s v="Richard"/>
    <s v="Sunshine"/>
    <s v="Google"/>
    <n v="35"/>
    <s v="40001XLLKR-3809"/>
    <x v="3"/>
    <x v="1"/>
  </r>
  <r>
    <x v="39"/>
    <s v="Debra"/>
    <s v="Regal"/>
    <s v="Solar and Wind Inc."/>
    <n v="18"/>
    <s v="40191BQHOL-2031"/>
    <x v="1"/>
    <x v="0"/>
  </r>
  <r>
    <x v="139"/>
    <s v="Sarah"/>
    <s v="Sunshine"/>
    <s v="Amazon.com"/>
    <n v="11"/>
    <s v="40511YQKSB-2860"/>
    <x v="0"/>
    <x v="0"/>
  </r>
  <r>
    <x v="140"/>
    <s v="Jason"/>
    <s v="Carlota"/>
    <s v="ExcelIsVeryFun.com"/>
    <n v="10"/>
    <s v="40564HBICG-1425"/>
    <x v="1"/>
    <x v="2"/>
  </r>
  <r>
    <x v="141"/>
    <s v="Kaur"/>
    <s v="Sunshine"/>
    <s v="McLendon's Hardware"/>
    <n v="12"/>
    <s v="40640LLIJW-7078"/>
    <x v="9"/>
    <x v="2"/>
  </r>
  <r>
    <x v="142"/>
    <s v="Carol"/>
    <s v="Aspen"/>
    <s v="Costco"/>
    <n v="12"/>
    <s v="40332CKBVD-1223"/>
    <x v="8"/>
    <x v="0"/>
  </r>
  <r>
    <x v="143"/>
    <s v="Christina"/>
    <s v="Sunshine"/>
    <s v="Amazon.com"/>
    <n v="19"/>
    <s v="40282BBECN-9658"/>
    <x v="9"/>
    <x v="0"/>
  </r>
  <r>
    <x v="144"/>
    <s v="Thongtara"/>
    <s v="Bellen"/>
    <s v="McLendon's Hardware"/>
    <n v="27"/>
    <s v="40193WQPTI-5453"/>
    <x v="1"/>
    <x v="0"/>
  </r>
  <r>
    <x v="145"/>
    <s v="Sarah"/>
    <s v="Sunset"/>
    <s v="McLendon's Hardware"/>
    <n v="30"/>
    <s v="40410PVGNM-6532"/>
    <x v="10"/>
    <x v="0"/>
  </r>
  <r>
    <x v="146"/>
    <s v="Debra"/>
    <s v="Yanaki"/>
    <s v="Home Depot"/>
    <n v="31"/>
    <s v="40229KMHHD-8665"/>
    <x v="5"/>
    <x v="0"/>
  </r>
  <r>
    <x v="141"/>
    <s v="Michelle"/>
    <s v="Sunshine"/>
    <s v="Office Depot"/>
    <n v="5"/>
    <s v="40640RHFQV-2766"/>
    <x v="9"/>
    <x v="2"/>
  </r>
  <r>
    <x v="19"/>
    <s v="Debra"/>
    <s v="Yanaki"/>
    <s v="Nature Company"/>
    <n v="3"/>
    <s v="40432CYDLS-6543"/>
    <x v="2"/>
    <x v="0"/>
  </r>
  <r>
    <x v="147"/>
    <s v="Ewelina"/>
    <s v="SunSpot"/>
    <s v="Home Depot"/>
    <n v="19"/>
    <s v="40271OTUEM-6096"/>
    <x v="9"/>
    <x v="0"/>
  </r>
  <r>
    <x v="148"/>
    <s v="Mitchell"/>
    <s v="Sunshine"/>
    <s v="Costco"/>
    <n v="26"/>
    <s v="39928YSMGM-5768"/>
    <x v="9"/>
    <x v="1"/>
  </r>
  <r>
    <x v="112"/>
    <s v="Michelle"/>
    <s v="Regal"/>
    <s v="Peet's Coffee"/>
    <n v="38"/>
    <s v="40292WEVFT-7121"/>
    <x v="9"/>
    <x v="0"/>
  </r>
  <r>
    <x v="9"/>
    <s v="Daniel"/>
    <s v="Yanaki"/>
    <s v="Costco"/>
    <n v="36"/>
    <s v="40172PGTOW-8240"/>
    <x v="6"/>
    <x v="1"/>
  </r>
  <r>
    <x v="149"/>
    <s v="Michael"/>
    <s v="Bellen"/>
    <s v="McLendon's Hardware"/>
    <n v="35"/>
    <s v="39989MGLFV-3639"/>
    <x v="8"/>
    <x v="1"/>
  </r>
  <r>
    <x v="150"/>
    <s v="Michelle"/>
    <s v="Aspen"/>
    <s v="Amazon.com"/>
    <n v="5"/>
    <s v="40415UFGQM-6312"/>
    <x v="10"/>
    <x v="0"/>
  </r>
  <r>
    <x v="151"/>
    <s v="Janita"/>
    <s v="Sunshine"/>
    <s v="Costco"/>
    <n v="2"/>
    <s v="40539DBEDJ-6675"/>
    <x v="6"/>
    <x v="0"/>
  </r>
  <r>
    <x v="152"/>
    <s v="Ewelina"/>
    <s v="Quad"/>
    <s v="Sherman Williams"/>
    <n v="16"/>
    <s v="40624VKCBJ-8464"/>
    <x v="4"/>
    <x v="2"/>
  </r>
  <r>
    <x v="153"/>
    <s v="Manavbir"/>
    <s v="Bellen"/>
    <s v="Solar and Wind Inc."/>
    <n v="26"/>
    <s v="39941IREJX-7255"/>
    <x v="7"/>
    <x v="1"/>
  </r>
  <r>
    <x v="154"/>
    <s v="Gianna"/>
    <s v="Regal"/>
    <s v="Whole Foods"/>
    <n v="6"/>
    <s v="40490BQHSC-6900"/>
    <x v="0"/>
    <x v="0"/>
  </r>
  <r>
    <x v="155"/>
    <s v="Shari"/>
    <s v="SunSpot"/>
    <s v="Sherman Williams"/>
    <n v="12"/>
    <s v="40268QSHPJ-3188"/>
    <x v="4"/>
    <x v="0"/>
  </r>
  <r>
    <x v="156"/>
    <s v="Jason"/>
    <s v="Carlota"/>
    <s v="Nature Company"/>
    <n v="26"/>
    <s v="40573HFKJR-3429"/>
    <x v="1"/>
    <x v="2"/>
  </r>
  <r>
    <x v="157"/>
    <s v="Shari"/>
    <s v="Deuce"/>
    <s v="Google"/>
    <n v="34"/>
    <s v="40317UGPBR-5272"/>
    <x v="7"/>
    <x v="0"/>
  </r>
  <r>
    <x v="158"/>
    <s v="Denise"/>
    <s v="SunSpot"/>
    <s v="Google"/>
    <n v="12"/>
    <s v="40413JNYOK-7714"/>
    <x v="10"/>
    <x v="0"/>
  </r>
  <r>
    <x v="159"/>
    <s v="Christina"/>
    <s v="Deuce"/>
    <s v="Nature Company"/>
    <n v="15"/>
    <s v="40206RRNSX-8934"/>
    <x v="1"/>
    <x v="0"/>
  </r>
  <r>
    <x v="160"/>
    <s v="Mansa"/>
    <s v="Deuce"/>
    <s v="Solar and Wind Inc."/>
    <n v="19"/>
    <s v="39987RIORY-2260"/>
    <x v="8"/>
    <x v="1"/>
  </r>
  <r>
    <x v="161"/>
    <s v="Chris"/>
    <s v="Quad"/>
    <s v="McLendon's Hardware"/>
    <n v="26"/>
    <s v="39974IOHCQ-8689"/>
    <x v="8"/>
    <x v="1"/>
  </r>
  <r>
    <x v="162"/>
    <s v="Christina"/>
    <s v="Deuce"/>
    <s v="Home Depot"/>
    <n v="26"/>
    <s v="40090HFOYG-6332"/>
    <x v="11"/>
    <x v="1"/>
  </r>
  <r>
    <x v="150"/>
    <s v="Manavbir"/>
    <s v="Carlota"/>
    <s v="Google"/>
    <n v="27"/>
    <s v="40415QMEUL-2093"/>
    <x v="10"/>
    <x v="0"/>
  </r>
  <r>
    <x v="156"/>
    <s v="Gianna"/>
    <s v="Quad"/>
    <s v="Google"/>
    <n v="39"/>
    <s v="40573FWVNX-6743"/>
    <x v="1"/>
    <x v="2"/>
  </r>
  <r>
    <x v="163"/>
    <s v="Richard"/>
    <s v="Regal"/>
    <s v="Whole Foods"/>
    <n v="11"/>
    <s v="40635NWMOF-9431"/>
    <x v="9"/>
    <x v="2"/>
  </r>
  <r>
    <x v="164"/>
    <s v="Shari"/>
    <s v="Yanaki"/>
    <s v="Solar and Wind Inc."/>
    <n v="38"/>
    <s v="40587GLRJB-1314"/>
    <x v="5"/>
    <x v="2"/>
  </r>
  <r>
    <x v="165"/>
    <s v="Ewelina"/>
    <s v="Regal"/>
    <s v="The Economist"/>
    <n v="12"/>
    <s v="40354MJSRO-1550"/>
    <x v="8"/>
    <x v="0"/>
  </r>
  <r>
    <x v="166"/>
    <s v="Mansa"/>
    <s v="Aspen"/>
    <s v="Whole Foods"/>
    <n v="5"/>
    <s v="40236EWXOT-3079"/>
    <x v="5"/>
    <x v="0"/>
  </r>
  <r>
    <x v="76"/>
    <s v="Debra"/>
    <s v="Yanaki"/>
    <s v="Whole Foods"/>
    <n v="30"/>
    <s v="40512XODXH-3298"/>
    <x v="0"/>
    <x v="0"/>
  </r>
  <r>
    <x v="60"/>
    <s v="Yla-Katrina"/>
    <s v="SunSpot"/>
    <s v="McLendon's Hardware"/>
    <n v="21"/>
    <s v="40380QBGTE-1105"/>
    <x v="3"/>
    <x v="0"/>
  </r>
  <r>
    <x v="167"/>
    <s v="Christina"/>
    <s v="Carlota"/>
    <s v="ExcelIsVeryFun.com"/>
    <n v="30"/>
    <s v="40441JVJRY-1555"/>
    <x v="2"/>
    <x v="0"/>
  </r>
  <r>
    <x v="134"/>
    <s v="Nelia"/>
    <s v="Yanaki"/>
    <s v="Nature Company"/>
    <n v="9"/>
    <s v="39912RKJUS-4877"/>
    <x v="9"/>
    <x v="1"/>
  </r>
  <r>
    <x v="96"/>
    <s v="Sarah"/>
    <s v="Sunshine"/>
    <s v="Office Depot"/>
    <n v="34"/>
    <s v="40286VKUKP-7522"/>
    <x v="9"/>
    <x v="0"/>
  </r>
  <r>
    <x v="168"/>
    <s v="Chris"/>
    <s v="Bellen"/>
    <s v="Amazon.com"/>
    <n v="2"/>
    <s v="40232KSOMJ-8786"/>
    <x v="5"/>
    <x v="0"/>
  </r>
  <r>
    <x v="127"/>
    <s v="Sarah"/>
    <s v="Sunset"/>
    <s v="Amazon.com"/>
    <n v="33"/>
    <s v="40119FECIJ-6432"/>
    <x v="0"/>
    <x v="1"/>
  </r>
  <r>
    <x v="84"/>
    <s v="Sarah"/>
    <s v="Sunset"/>
    <s v="Nature Company"/>
    <n v="15"/>
    <s v="40043XBCIC-2719"/>
    <x v="10"/>
    <x v="1"/>
  </r>
  <r>
    <x v="169"/>
    <s v="Shari"/>
    <s v="Bellen"/>
    <s v="McLendon's Hardware"/>
    <n v="30"/>
    <s v="40165OIHFO-3875"/>
    <x v="6"/>
    <x v="1"/>
  </r>
  <r>
    <x v="88"/>
    <s v="Ewelina"/>
    <s v="Quad"/>
    <s v="Google"/>
    <n v="30"/>
    <s v="40074TSSTP-4813"/>
    <x v="2"/>
    <x v="1"/>
  </r>
  <r>
    <x v="170"/>
    <s v="Ewelina"/>
    <s v="Sunset"/>
    <s v="ExcelIsVeryFun.com"/>
    <n v="32"/>
    <s v="40577FNRXP-4690"/>
    <x v="5"/>
    <x v="2"/>
  </r>
  <r>
    <x v="171"/>
    <s v="Janita"/>
    <s v="Carlota"/>
    <s v="The Economist"/>
    <n v="9"/>
    <s v="40228IVWXE-3341"/>
    <x v="5"/>
    <x v="0"/>
  </r>
  <r>
    <x v="172"/>
    <s v="Thongtara"/>
    <s v="Sunset"/>
    <s v="Solar and Wind Inc."/>
    <n v="13"/>
    <s v="40185VBKCM-8038"/>
    <x v="1"/>
    <x v="0"/>
  </r>
  <r>
    <x v="173"/>
    <s v="Kaur"/>
    <s v="Regal"/>
    <s v="Office Depot"/>
    <n v="35"/>
    <s v="39939DFHFH-7020"/>
    <x v="7"/>
    <x v="1"/>
  </r>
  <r>
    <x v="174"/>
    <s v="Elain"/>
    <s v="Regal"/>
    <s v="Sherman Williams"/>
    <n v="5"/>
    <s v="40258KDKMJ-9362"/>
    <x v="4"/>
    <x v="0"/>
  </r>
  <r>
    <x v="175"/>
    <s v="Kaur"/>
    <s v="Bellen"/>
    <s v="Home Depot"/>
    <n v="23"/>
    <s v="39955UJCKX-2509"/>
    <x v="7"/>
    <x v="1"/>
  </r>
  <r>
    <x v="123"/>
    <s v="Chris"/>
    <s v="Sunset"/>
    <s v="Google"/>
    <n v="24"/>
    <s v="39922KWMQK-1729"/>
    <x v="9"/>
    <x v="1"/>
  </r>
  <r>
    <x v="176"/>
    <s v="Gianna"/>
    <s v="Sunshine"/>
    <s v="Home Depot"/>
    <n v="5"/>
    <s v="40265QWBYY-6679"/>
    <x v="4"/>
    <x v="0"/>
  </r>
  <r>
    <x v="177"/>
    <s v="Manavbir"/>
    <s v="Deuce"/>
    <s v="The Economist"/>
    <n v="10"/>
    <s v="40163LMSQG-1474"/>
    <x v="6"/>
    <x v="1"/>
  </r>
  <r>
    <x v="176"/>
    <s v="Mansa"/>
    <s v="Carlota"/>
    <s v="Sherman Williams"/>
    <n v="21"/>
    <s v="40265XKNTD-9351"/>
    <x v="4"/>
    <x v="0"/>
  </r>
  <r>
    <x v="178"/>
    <s v="Yla-Katrina"/>
    <s v="Deuce"/>
    <s v="Office Depot"/>
    <n v="24"/>
    <s v="40534IXFMT-8958"/>
    <x v="6"/>
    <x v="0"/>
  </r>
  <r>
    <x v="179"/>
    <s v="Yla-Katrina"/>
    <s v="Yanaki"/>
    <s v="Sherman Williams"/>
    <n v="4"/>
    <s v="40518UHCBK-3474"/>
    <x v="6"/>
    <x v="0"/>
  </r>
  <r>
    <x v="147"/>
    <s v="Elain"/>
    <s v="Regal"/>
    <s v="McLendon's Hardware"/>
    <n v="36"/>
    <s v="40271FYUGM-7774"/>
    <x v="9"/>
    <x v="0"/>
  </r>
  <r>
    <x v="59"/>
    <s v="Nelia"/>
    <s v="Deuce"/>
    <s v="Peet's Coffee"/>
    <n v="14"/>
    <s v="39921UYPBX-9847"/>
    <x v="9"/>
    <x v="1"/>
  </r>
  <r>
    <x v="180"/>
    <s v="Thongtara"/>
    <s v="Bellen"/>
    <s v="Yahoo"/>
    <n v="16"/>
    <s v="40535MBJVT-5465"/>
    <x v="6"/>
    <x v="0"/>
  </r>
  <r>
    <x v="181"/>
    <s v="D.D.I."/>
    <s v="Sunset"/>
    <s v="Office Depot"/>
    <n v="32"/>
    <s v="40216CJBTT-6076"/>
    <x v="5"/>
    <x v="0"/>
  </r>
  <r>
    <x v="182"/>
    <s v="Ewelina"/>
    <s v="Bellen"/>
    <s v="Costco"/>
    <n v="5"/>
    <s v="39993TSOMS-3821"/>
    <x v="8"/>
    <x v="1"/>
  </r>
  <r>
    <x v="183"/>
    <s v="Carol"/>
    <s v="Carlota"/>
    <s v="Nature Company"/>
    <n v="37"/>
    <s v="40613QHKIV-9242"/>
    <x v="4"/>
    <x v="2"/>
  </r>
  <r>
    <x v="184"/>
    <s v="Denise"/>
    <s v="Carlota"/>
    <s v="Nature Company"/>
    <n v="30"/>
    <s v="40104UCHNX-8979"/>
    <x v="11"/>
    <x v="1"/>
  </r>
  <r>
    <x v="135"/>
    <s v="Shari"/>
    <s v="Yanaki"/>
    <s v="Solar and Wind Inc."/>
    <n v="11"/>
    <s v="40222XORWR-5139"/>
    <x v="5"/>
    <x v="0"/>
  </r>
  <r>
    <x v="185"/>
    <s v="Debra"/>
    <s v="Regal"/>
    <s v="Costco"/>
    <n v="10"/>
    <s v="40477WIRFW-6501"/>
    <x v="11"/>
    <x v="0"/>
  </r>
  <r>
    <x v="186"/>
    <s v="Kaur"/>
    <s v="Sunset"/>
    <s v="Amazon.com"/>
    <n v="29"/>
    <s v="40393WJOTP-9673"/>
    <x v="10"/>
    <x v="0"/>
  </r>
  <r>
    <x v="187"/>
    <s v="Christina"/>
    <s v="Sunshine"/>
    <s v="Amazon.com"/>
    <n v="28"/>
    <s v="40366BCHMT-1127"/>
    <x v="3"/>
    <x v="0"/>
  </r>
  <r>
    <x v="188"/>
    <s v="Gianna"/>
    <s v="Regal"/>
    <s v="Solar and Wind Inc."/>
    <n v="20"/>
    <s v="40408BQLVI-4829"/>
    <x v="10"/>
    <x v="0"/>
  </r>
  <r>
    <x v="104"/>
    <s v="Richard"/>
    <s v="Carlota"/>
    <s v="Whole Foods"/>
    <n v="17"/>
    <s v="40465DMLUN-6411"/>
    <x v="11"/>
    <x v="0"/>
  </r>
  <r>
    <x v="189"/>
    <s v="Michael"/>
    <s v="SunSpot"/>
    <s v="Yahoo"/>
    <n v="1"/>
    <s v="40159PJXOR-6309"/>
    <x v="6"/>
    <x v="1"/>
  </r>
  <r>
    <x v="190"/>
    <s v="Mitchell"/>
    <s v="Deuce"/>
    <s v="Sherman Williams"/>
    <n v="25"/>
    <s v="40428LQKNB-6935"/>
    <x v="2"/>
    <x v="0"/>
  </r>
  <r>
    <x v="191"/>
    <s v="Shari"/>
    <s v="Regal"/>
    <s v="Nature Company"/>
    <n v="23"/>
    <s v="40515QSQKN-1052"/>
    <x v="6"/>
    <x v="0"/>
  </r>
  <r>
    <x v="125"/>
    <s v="Gianna"/>
    <s v="Regal"/>
    <s v="Google"/>
    <n v="27"/>
    <s v="40082DCGCB-2177"/>
    <x v="2"/>
    <x v="1"/>
  </r>
  <r>
    <x v="187"/>
    <s v="Nelia"/>
    <s v="SunSpot"/>
    <s v="McLendon's Hardware"/>
    <n v="6"/>
    <s v="40366KCNCG-1461"/>
    <x v="3"/>
    <x v="0"/>
  </r>
  <r>
    <x v="192"/>
    <s v="Mitchell"/>
    <s v="Yanaki"/>
    <s v="Nature Company"/>
    <n v="7"/>
    <s v="40142BVTRP-3839"/>
    <x v="0"/>
    <x v="1"/>
  </r>
  <r>
    <x v="42"/>
    <s v="Yla-Katrina"/>
    <s v="Quad"/>
    <s v="The Economist"/>
    <n v="21"/>
    <s v="40283LYOUM-7841"/>
    <x v="9"/>
    <x v="0"/>
  </r>
  <r>
    <x v="193"/>
    <s v="Kaur"/>
    <s v="Carlota"/>
    <s v="Amazon.com"/>
    <n v="23"/>
    <s v="39932RCIPI-6348"/>
    <x v="9"/>
    <x v="1"/>
  </r>
  <r>
    <x v="194"/>
    <s v="Thongtara"/>
    <s v="Deuce"/>
    <s v="McLendon's Hardware"/>
    <n v="22"/>
    <s v="40093FGNCX-7731"/>
    <x v="11"/>
    <x v="1"/>
  </r>
  <r>
    <x v="47"/>
    <s v="Christina"/>
    <s v="Sunshine"/>
    <s v="Yahoo"/>
    <n v="8"/>
    <s v="40571KYCUQ-5663"/>
    <x v="1"/>
    <x v="2"/>
  </r>
  <r>
    <x v="195"/>
    <s v="D.D.I."/>
    <s v="Yanaki"/>
    <s v="Home Depot"/>
    <n v="34"/>
    <s v="40078ORWCE-1313"/>
    <x v="2"/>
    <x v="1"/>
  </r>
  <r>
    <x v="196"/>
    <s v="Mansa"/>
    <s v="Bellen"/>
    <s v="Home Depot"/>
    <n v="19"/>
    <s v="40242PUUQL-1804"/>
    <x v="4"/>
    <x v="0"/>
  </r>
  <r>
    <x v="197"/>
    <s v="Janita"/>
    <s v="Deuce"/>
    <s v="Office Depot"/>
    <n v="19"/>
    <s v="40287WVFWG-9551"/>
    <x v="9"/>
    <x v="0"/>
  </r>
  <r>
    <x v="198"/>
    <s v="Shari"/>
    <s v="SunSpot"/>
    <s v="Solar and Wind Inc."/>
    <n v="14"/>
    <s v="40248QSBDF-4366"/>
    <x v="4"/>
    <x v="0"/>
  </r>
  <r>
    <x v="199"/>
    <s v="Nelia"/>
    <s v="Sunset"/>
    <s v="Costco"/>
    <n v="10"/>
    <s v="40293VPPLF-5927"/>
    <x v="9"/>
    <x v="0"/>
  </r>
  <r>
    <x v="200"/>
    <s v="Gianna"/>
    <s v="Quad"/>
    <s v="Costco"/>
    <n v="29"/>
    <s v="40002OVOHQ-8356"/>
    <x v="3"/>
    <x v="1"/>
  </r>
  <r>
    <x v="201"/>
    <s v="Michael"/>
    <s v="Aspen"/>
    <s v="The Economist"/>
    <n v="29"/>
    <s v="40244HPWWO-6066"/>
    <x v="4"/>
    <x v="0"/>
  </r>
  <r>
    <x v="202"/>
    <s v="Richard"/>
    <s v="Deuce"/>
    <s v="Office Depot"/>
    <n v="9"/>
    <s v="40430SEETK-8834"/>
    <x v="2"/>
    <x v="0"/>
  </r>
  <r>
    <x v="151"/>
    <s v="Manavbir"/>
    <s v="Yanaki"/>
    <s v="ExcelIsVeryFun.com"/>
    <n v="34"/>
    <s v="40539IPHIC-2118"/>
    <x v="6"/>
    <x v="0"/>
  </r>
  <r>
    <x v="203"/>
    <s v="Carol"/>
    <s v="Bellen"/>
    <s v="Costco"/>
    <n v="3"/>
    <s v="40602CNXEX-3288"/>
    <x v="5"/>
    <x v="2"/>
  </r>
  <r>
    <x v="129"/>
    <s v="Gianna"/>
    <s v="Quad"/>
    <s v="Google"/>
    <n v="13"/>
    <s v="40030URFST-4877"/>
    <x v="10"/>
    <x v="1"/>
  </r>
  <r>
    <x v="171"/>
    <s v="Michael"/>
    <s v="Quad"/>
    <s v="Peet's Coffee"/>
    <n v="32"/>
    <s v="40228TIUUT-4480"/>
    <x v="5"/>
    <x v="0"/>
  </r>
  <r>
    <x v="72"/>
    <s v="Jason"/>
    <s v="Bellen"/>
    <s v="Sherman Williams"/>
    <n v="11"/>
    <s v="40300QYOGM-1809"/>
    <x v="7"/>
    <x v="0"/>
  </r>
  <r>
    <x v="57"/>
    <s v="Sarah"/>
    <s v="Sunset"/>
    <s v="Home Depot"/>
    <n v="21"/>
    <s v="40433OXCEJ-8645"/>
    <x v="2"/>
    <x v="0"/>
  </r>
  <r>
    <x v="146"/>
    <s v="Ewelina"/>
    <s v="Aspen"/>
    <s v="Whole Foods"/>
    <n v="38"/>
    <s v="40229HYTRT-9205"/>
    <x v="5"/>
    <x v="0"/>
  </r>
  <r>
    <x v="204"/>
    <s v="Yla-Katrina"/>
    <s v="SunSpot"/>
    <s v="Solar and Wind Inc."/>
    <n v="33"/>
    <s v="40404SFILH-7266"/>
    <x v="10"/>
    <x v="0"/>
  </r>
  <r>
    <x v="135"/>
    <s v="Kaur"/>
    <s v="Carlota"/>
    <s v="Nature Company"/>
    <n v="5"/>
    <s v="40222WKQPT-5246"/>
    <x v="5"/>
    <x v="0"/>
  </r>
  <r>
    <x v="87"/>
    <s v="Nelia"/>
    <s v="Deuce"/>
    <s v="Solar and Wind Inc."/>
    <n v="21"/>
    <s v="40376KTBFX-7375"/>
    <x v="3"/>
    <x v="0"/>
  </r>
  <r>
    <x v="205"/>
    <s v="Christina"/>
    <s v="Sunset"/>
    <s v="Whole Foods"/>
    <n v="39"/>
    <s v="40238HNDFG-3262"/>
    <x v="4"/>
    <x v="0"/>
  </r>
  <r>
    <x v="206"/>
    <s v="Kaur"/>
    <s v="Quad"/>
    <s v="Office Depot"/>
    <n v="25"/>
    <s v="40285EGXOY-2322"/>
    <x v="9"/>
    <x v="0"/>
  </r>
  <r>
    <x v="207"/>
    <s v="Yla-Katrina"/>
    <s v="SunSpot"/>
    <s v="Google"/>
    <n v="6"/>
    <s v="40012HQTPX-8581"/>
    <x v="3"/>
    <x v="1"/>
  </r>
  <r>
    <x v="208"/>
    <s v="Chris"/>
    <s v="Bellen"/>
    <s v="Costco"/>
    <n v="1"/>
    <s v="40155LISWO-6592"/>
    <x v="6"/>
    <x v="1"/>
  </r>
  <r>
    <x v="209"/>
    <s v="Janita"/>
    <s v="Regal"/>
    <s v="Amazon.com"/>
    <n v="28"/>
    <s v="40186UQCNC-3479"/>
    <x v="1"/>
    <x v="0"/>
  </r>
  <r>
    <x v="74"/>
    <s v="Ewelina"/>
    <s v="Regal"/>
    <s v="The Economist"/>
    <n v="3"/>
    <s v="40060WDCSH-8120"/>
    <x v="2"/>
    <x v="1"/>
  </r>
  <r>
    <x v="210"/>
    <s v="Denise"/>
    <s v="Yanaki"/>
    <s v="Google"/>
    <n v="23"/>
    <s v="40252TUFEP-7937"/>
    <x v="4"/>
    <x v="0"/>
  </r>
  <r>
    <x v="88"/>
    <s v="Mitchell"/>
    <s v="Bellen"/>
    <s v="Google"/>
    <n v="7"/>
    <s v="40074SOXOV-8419"/>
    <x v="2"/>
    <x v="1"/>
  </r>
  <r>
    <x v="211"/>
    <s v="Denise"/>
    <s v="SunSpot"/>
    <s v="ExcelIsVeryFun.com"/>
    <n v="13"/>
    <s v="40123HXKVD-1275"/>
    <x v="0"/>
    <x v="1"/>
  </r>
  <r>
    <x v="212"/>
    <s v="Michelle"/>
    <s v="Carlota"/>
    <s v="Office Depot"/>
    <n v="3"/>
    <s v="40554GHBTS-1972"/>
    <x v="1"/>
    <x v="2"/>
  </r>
  <r>
    <x v="213"/>
    <s v="Kaur"/>
    <s v="Aspen"/>
    <s v="Sherman Williams"/>
    <n v="38"/>
    <s v="40061SEYEV-2990"/>
    <x v="2"/>
    <x v="1"/>
  </r>
  <r>
    <x v="214"/>
    <s v="Elain"/>
    <s v="Sunset"/>
    <s v="Nature Company"/>
    <n v="32"/>
    <s v="40274YGQMT-6490"/>
    <x v="9"/>
    <x v="0"/>
  </r>
  <r>
    <x v="215"/>
    <s v="Daniel"/>
    <s v="SunSpot"/>
    <s v="Yahoo"/>
    <n v="2"/>
    <s v="40368HKVQO-8776"/>
    <x v="3"/>
    <x v="0"/>
  </r>
  <r>
    <x v="216"/>
    <s v="Mitchell"/>
    <s v="Sunshine"/>
    <s v="Home Depot"/>
    <n v="35"/>
    <s v="40036WNRFR-9873"/>
    <x v="10"/>
    <x v="1"/>
  </r>
  <r>
    <x v="217"/>
    <s v="Manavbir"/>
    <s v="Quad"/>
    <s v="Whole Foods"/>
    <n v="7"/>
    <s v="40522UJHEQ-1672"/>
    <x v="6"/>
    <x v="0"/>
  </r>
  <r>
    <x v="59"/>
    <s v="Christina"/>
    <s v="Quad"/>
    <s v="Sherman Williams"/>
    <n v="10"/>
    <s v="39921MIPFT-3682"/>
    <x v="9"/>
    <x v="1"/>
  </r>
  <r>
    <x v="218"/>
    <s v="Jason"/>
    <s v="Sunshine"/>
    <s v="Nature Company"/>
    <n v="5"/>
    <s v="40251DUKPI-5207"/>
    <x v="4"/>
    <x v="0"/>
  </r>
  <r>
    <x v="219"/>
    <s v="Daniel"/>
    <s v="SunSpot"/>
    <s v="Home Depot"/>
    <n v="11"/>
    <s v="40042XKPHK-9262"/>
    <x v="10"/>
    <x v="1"/>
  </r>
  <r>
    <x v="211"/>
    <s v="Michelle"/>
    <s v="Regal"/>
    <s v="Nature Company"/>
    <n v="35"/>
    <s v="40123OUMQF-5888"/>
    <x v="0"/>
    <x v="1"/>
  </r>
  <r>
    <x v="220"/>
    <s v="Elain"/>
    <s v="Yanaki"/>
    <s v="Office Depot"/>
    <n v="27"/>
    <s v="40466SBKNF-1888"/>
    <x v="11"/>
    <x v="0"/>
  </r>
  <r>
    <x v="221"/>
    <s v="Denise"/>
    <s v="Aspen"/>
    <s v="The Economist"/>
    <n v="1"/>
    <s v="40295OWJKT-1955"/>
    <x v="9"/>
    <x v="0"/>
  </r>
  <r>
    <x v="222"/>
    <s v="Michelle"/>
    <s v="Bellen"/>
    <s v="McLendon's Hardware"/>
    <n v="6"/>
    <s v="40239XLHQB-4143"/>
    <x v="4"/>
    <x v="0"/>
  </r>
  <r>
    <x v="223"/>
    <s v="Michelle"/>
    <s v="Yanaki"/>
    <s v="Yahoo"/>
    <n v="19"/>
    <s v="40013DNQCC-8275"/>
    <x v="3"/>
    <x v="1"/>
  </r>
  <r>
    <x v="93"/>
    <s v="Richard"/>
    <s v="Quad"/>
    <s v="Solar and Wind Inc."/>
    <n v="27"/>
    <s v="40134NEXLQ-8178"/>
    <x v="0"/>
    <x v="1"/>
  </r>
  <r>
    <x v="145"/>
    <s v="Mansa"/>
    <s v="Yanaki"/>
    <s v="Office Depot"/>
    <n v="19"/>
    <s v="40410WFDDN-5119"/>
    <x v="10"/>
    <x v="0"/>
  </r>
  <r>
    <x v="224"/>
    <s v="Debra"/>
    <s v="Bellen"/>
    <s v="The Economist"/>
    <n v="30"/>
    <s v="40145BPYSW-8097"/>
    <x v="0"/>
    <x v="1"/>
  </r>
  <r>
    <x v="197"/>
    <s v="Sarah"/>
    <s v="Regal"/>
    <s v="The Economist"/>
    <n v="17"/>
    <s v="40287HYHXJ-5408"/>
    <x v="9"/>
    <x v="0"/>
  </r>
  <r>
    <x v="225"/>
    <s v="Ewelina"/>
    <s v="Quad"/>
    <s v="Office Depot"/>
    <n v="3"/>
    <s v="40555MDLRP-5696"/>
    <x v="1"/>
    <x v="2"/>
  </r>
  <r>
    <x v="226"/>
    <s v="Yla-Katrina"/>
    <s v="Sunshine"/>
    <s v="Yahoo"/>
    <n v="5"/>
    <s v="40445BWGJU-9509"/>
    <x v="2"/>
    <x v="0"/>
  </r>
  <r>
    <x v="227"/>
    <s v="Denise"/>
    <s v="Regal"/>
    <s v="Peet's Coffee"/>
    <n v="8"/>
    <s v="40591FXXOD-4005"/>
    <x v="5"/>
    <x v="2"/>
  </r>
  <r>
    <x v="123"/>
    <s v="Manavbir"/>
    <s v="Bellen"/>
    <s v="ExcelIsVeryFun.com"/>
    <n v="9"/>
    <s v="39922VGDGW-1945"/>
    <x v="9"/>
    <x v="1"/>
  </r>
  <r>
    <x v="5"/>
    <s v="Manavbir"/>
    <s v="Quad"/>
    <s v="Office Depot"/>
    <n v="37"/>
    <s v="40246NPSWC-4775"/>
    <x v="4"/>
    <x v="0"/>
  </r>
  <r>
    <x v="35"/>
    <s v="Yla-Katrina"/>
    <s v="Deuce"/>
    <s v="Amazon.com"/>
    <n v="18"/>
    <s v="39964QTPLT-5346"/>
    <x v="7"/>
    <x v="1"/>
  </r>
  <r>
    <x v="228"/>
    <s v="Mitchell"/>
    <s v="Yanaki"/>
    <s v="Solar and Wind Inc."/>
    <n v="31"/>
    <s v="40540MBEGB-6098"/>
    <x v="6"/>
    <x v="0"/>
  </r>
  <r>
    <x v="229"/>
    <s v="Daniel"/>
    <s v="Aspen"/>
    <s v="Solar and Wind Inc."/>
    <n v="31"/>
    <s v="40065YUGJR-7209"/>
    <x v="2"/>
    <x v="1"/>
  </r>
  <r>
    <x v="99"/>
    <s v="Manavbir"/>
    <s v="Yanaki"/>
    <s v="Google"/>
    <n v="36"/>
    <s v="39977YUIHH-1723"/>
    <x v="8"/>
    <x v="1"/>
  </r>
  <r>
    <x v="22"/>
    <s v="Janita"/>
    <s v="SunSpot"/>
    <s v="Sherman Williams"/>
    <n v="3"/>
    <s v="40323JYWNU-2195"/>
    <x v="7"/>
    <x v="0"/>
  </r>
  <r>
    <x v="14"/>
    <s v="Daniel"/>
    <s v="Quad"/>
    <s v="Costco"/>
    <n v="15"/>
    <s v="40000JBQUC-4536"/>
    <x v="3"/>
    <x v="1"/>
  </r>
  <r>
    <x v="230"/>
    <s v="Janita"/>
    <s v="Carlota"/>
    <s v="Google"/>
    <n v="19"/>
    <s v="40309LCDVQ-9011"/>
    <x v="7"/>
    <x v="0"/>
  </r>
  <r>
    <x v="231"/>
    <s v="Daniel"/>
    <s v="Deuce"/>
    <s v="Peet's Coffee"/>
    <n v="28"/>
    <s v="40474TMFEY-5980"/>
    <x v="11"/>
    <x v="0"/>
  </r>
  <r>
    <x v="232"/>
    <s v="Elain"/>
    <s v="Regal"/>
    <s v="Nature Company"/>
    <n v="37"/>
    <s v="40051KXLRL-3478"/>
    <x v="10"/>
    <x v="1"/>
  </r>
  <r>
    <x v="233"/>
    <s v="Jason"/>
    <s v="Deuce"/>
    <s v="Costco"/>
    <n v="5"/>
    <s v="40449QDKTN-4173"/>
    <x v="2"/>
    <x v="0"/>
  </r>
  <r>
    <x v="234"/>
    <s v="Elain"/>
    <s v="Carlota"/>
    <s v="Whole Foods"/>
    <n v="12"/>
    <s v="39949BRBWW-6073"/>
    <x v="7"/>
    <x v="1"/>
  </r>
  <r>
    <x v="235"/>
    <s v="Mitchell"/>
    <s v="Yanaki"/>
    <s v="Costco"/>
    <n v="18"/>
    <s v="40444DHLJV-8379"/>
    <x v="2"/>
    <x v="0"/>
  </r>
  <r>
    <x v="190"/>
    <s v="Ewelina"/>
    <s v="Sunset"/>
    <s v="McLendon's Hardware"/>
    <n v="24"/>
    <s v="40428VBUOG-7175"/>
    <x v="2"/>
    <x v="0"/>
  </r>
  <r>
    <x v="236"/>
    <s v="Sarah"/>
    <s v="Bellen"/>
    <s v="Office Depot"/>
    <n v="34"/>
    <s v="39948WFETQ-5302"/>
    <x v="7"/>
    <x v="1"/>
  </r>
  <r>
    <x v="237"/>
    <s v="D.D.I."/>
    <s v="Quad"/>
    <s v="McLendon's Hardware"/>
    <n v="28"/>
    <s v="40231MSPIY-4436"/>
    <x v="5"/>
    <x v="0"/>
  </r>
  <r>
    <x v="238"/>
    <s v="Denise"/>
    <s v="Quad"/>
    <s v="The Economist"/>
    <n v="19"/>
    <s v="40360YCWGN-6566"/>
    <x v="3"/>
    <x v="0"/>
  </r>
  <r>
    <x v="239"/>
    <s v="Elain"/>
    <s v="Bellen"/>
    <s v="Solar and Wind Inc."/>
    <n v="10"/>
    <s v="40301PVIBV-5969"/>
    <x v="7"/>
    <x v="0"/>
  </r>
  <r>
    <x v="240"/>
    <s v="Mansa"/>
    <s v="Sunset"/>
    <s v="ExcelIsVeryFun.com"/>
    <n v="1"/>
    <s v="40235SYPOT-9414"/>
    <x v="5"/>
    <x v="0"/>
  </r>
  <r>
    <x v="170"/>
    <s v="Mansa"/>
    <s v="Carlota"/>
    <s v="Amazon.com"/>
    <n v="19"/>
    <s v="40577HHTTL-1983"/>
    <x v="5"/>
    <x v="2"/>
  </r>
  <r>
    <x v="241"/>
    <s v="Richard"/>
    <s v="Carlota"/>
    <s v="Amazon.com"/>
    <n v="10"/>
    <s v="40019USWJX-9764"/>
    <x v="3"/>
    <x v="1"/>
  </r>
  <r>
    <x v="242"/>
    <s v="Kaur"/>
    <s v="Yanaki"/>
    <s v="Costco"/>
    <n v="38"/>
    <s v="39925LWUKH-7839"/>
    <x v="9"/>
    <x v="1"/>
  </r>
  <r>
    <x v="46"/>
    <s v="Denise"/>
    <s v="Deuce"/>
    <s v="Nature Company"/>
    <n v="32"/>
    <s v="39966IOMMI-4713"/>
    <x v="8"/>
    <x v="1"/>
  </r>
  <r>
    <x v="15"/>
    <s v="Shari"/>
    <s v="Quad"/>
    <s v="Costco"/>
    <n v="4"/>
    <s v="39952KMGOE-2462"/>
    <x v="7"/>
    <x v="1"/>
  </r>
  <r>
    <x v="243"/>
    <s v="Richard"/>
    <s v="SunSpot"/>
    <s v="Home Depot"/>
    <n v="20"/>
    <s v="40022LSOTQ-4805"/>
    <x v="3"/>
    <x v="1"/>
  </r>
  <r>
    <x v="244"/>
    <s v="Kaur"/>
    <s v="Yanaki"/>
    <s v="Home Depot"/>
    <n v="10"/>
    <s v="40050JEWES-8173"/>
    <x v="10"/>
    <x v="1"/>
  </r>
  <r>
    <x v="245"/>
    <s v="Gianna"/>
    <s v="Aspen"/>
    <s v="Yahoo"/>
    <n v="16"/>
    <s v="40024MMXGT-5650"/>
    <x v="3"/>
    <x v="1"/>
  </r>
  <r>
    <x v="246"/>
    <s v="Shari"/>
    <s v="Sunset"/>
    <s v="Google"/>
    <n v="17"/>
    <s v="40401EUCPM-3977"/>
    <x v="10"/>
    <x v="0"/>
  </r>
  <r>
    <x v="51"/>
    <s v="Janita"/>
    <s v="Sunset"/>
    <s v="Costco"/>
    <n v="36"/>
    <s v="40329IWLFD-1142"/>
    <x v="7"/>
    <x v="0"/>
  </r>
  <r>
    <x v="247"/>
    <s v="Michelle"/>
    <s v="Bellen"/>
    <s v="Nature Company"/>
    <n v="12"/>
    <s v="40541JIFJD-8320"/>
    <x v="6"/>
    <x v="0"/>
  </r>
  <r>
    <x v="248"/>
    <s v="Nelia"/>
    <s v="Bellen"/>
    <s v="Solar and Wind Inc."/>
    <n v="26"/>
    <s v="40069FYSSS-5309"/>
    <x v="2"/>
    <x v="1"/>
  </r>
  <r>
    <x v="249"/>
    <s v="Manavbir"/>
    <s v="Quad"/>
    <s v="Costco"/>
    <n v="17"/>
    <s v="39996WTFIR-8910"/>
    <x v="3"/>
    <x v="1"/>
  </r>
  <r>
    <x v="250"/>
    <s v="Gianna"/>
    <s v="Sunshine"/>
    <s v="ExcelIsVeryFun.com"/>
    <n v="5"/>
    <s v="40346BMKVL-5954"/>
    <x v="8"/>
    <x v="0"/>
  </r>
  <r>
    <x v="251"/>
    <s v="Denise"/>
    <s v="Bellen"/>
    <s v="ExcelIsVeryFun.com"/>
    <n v="37"/>
    <s v="39971CYIPY-6505"/>
    <x v="8"/>
    <x v="1"/>
  </r>
  <r>
    <x v="252"/>
    <s v="Denise"/>
    <s v="Quad"/>
    <s v="Nature Company"/>
    <n v="14"/>
    <s v="40486OMHVH-6300"/>
    <x v="0"/>
    <x v="0"/>
  </r>
  <r>
    <x v="253"/>
    <s v="Daniel"/>
    <s v="Bellen"/>
    <s v="Amazon.com"/>
    <n v="23"/>
    <s v="40394GYWIE-6402"/>
    <x v="10"/>
    <x v="0"/>
  </r>
  <r>
    <x v="254"/>
    <s v="Richard"/>
    <s v="Sunshine"/>
    <s v="Nature Company"/>
    <n v="18"/>
    <s v="40140DQFMR-1317"/>
    <x v="0"/>
    <x v="1"/>
  </r>
  <r>
    <x v="8"/>
    <s v="Kaur"/>
    <s v="Sunset"/>
    <s v="Yahoo"/>
    <n v="8"/>
    <s v="40207RYGVM-3082"/>
    <x v="1"/>
    <x v="0"/>
  </r>
  <r>
    <x v="255"/>
    <s v="Sarah"/>
    <s v="Sunshine"/>
    <s v="McLendon's Hardware"/>
    <n v="3"/>
    <s v="40343YNYHF-7990"/>
    <x v="8"/>
    <x v="0"/>
  </r>
  <r>
    <x v="256"/>
    <s v="Elain"/>
    <s v="Sunset"/>
    <s v="Office Depot"/>
    <n v="2"/>
    <s v="40249CDUPO-3011"/>
    <x v="4"/>
    <x v="0"/>
  </r>
  <r>
    <x v="172"/>
    <s v="Michael"/>
    <s v="Carlota"/>
    <s v="Amazon.com"/>
    <n v="7"/>
    <s v="40185VFWCR-4255"/>
    <x v="1"/>
    <x v="0"/>
  </r>
  <r>
    <x v="68"/>
    <s v="Christina"/>
    <s v="SunSpot"/>
    <s v="Office Depot"/>
    <n v="21"/>
    <s v="39968MCGGE-4401"/>
    <x v="8"/>
    <x v="1"/>
  </r>
  <r>
    <x v="89"/>
    <s v="Sarah"/>
    <s v="Sunset"/>
    <s v="Yahoo"/>
    <n v="2"/>
    <s v="40542WWKGU-2909"/>
    <x v="6"/>
    <x v="0"/>
  </r>
  <r>
    <x v="257"/>
    <s v="Manavbir"/>
    <s v="Carlota"/>
    <s v="McLendon's Hardware"/>
    <n v="32"/>
    <s v="40305IFSWM-6184"/>
    <x v="7"/>
    <x v="0"/>
  </r>
  <r>
    <x v="258"/>
    <s v="Chris"/>
    <s v="Carlota"/>
    <s v="Peet's Coffee"/>
    <n v="9"/>
    <s v="40344UWJET-6595"/>
    <x v="8"/>
    <x v="0"/>
  </r>
  <r>
    <x v="232"/>
    <s v="Shari"/>
    <s v="Quad"/>
    <s v="Solar and Wind Inc."/>
    <n v="18"/>
    <s v="40051CGQRP-8445"/>
    <x v="10"/>
    <x v="1"/>
  </r>
  <r>
    <x v="43"/>
    <s v="Chris"/>
    <s v="Deuce"/>
    <s v="Sherman Williams"/>
    <n v="22"/>
    <s v="40079QYRXW-5609"/>
    <x v="2"/>
    <x v="1"/>
  </r>
  <r>
    <x v="259"/>
    <s v="Denise"/>
    <s v="Regal"/>
    <s v="Solar and Wind Inc."/>
    <n v="1"/>
    <s v="40427MOXYO-8635"/>
    <x v="2"/>
    <x v="0"/>
  </r>
  <r>
    <x v="130"/>
    <s v="Janita"/>
    <s v="Aspen"/>
    <s v="Office Depot"/>
    <n v="33"/>
    <s v="40053YSSRO-1268"/>
    <x v="10"/>
    <x v="1"/>
  </r>
  <r>
    <x v="260"/>
    <s v="Michael"/>
    <s v="SunSpot"/>
    <s v="Office Depot"/>
    <n v="21"/>
    <s v="40146VNLLY-8765"/>
    <x v="0"/>
    <x v="1"/>
  </r>
  <r>
    <x v="261"/>
    <s v="Daniel"/>
    <s v="Carlota"/>
    <s v="McLendon's Hardware"/>
    <n v="38"/>
    <s v="40016KWJMB-9880"/>
    <x v="3"/>
    <x v="1"/>
  </r>
  <r>
    <x v="262"/>
    <s v="Ewelina"/>
    <s v="Sunset"/>
    <s v="Peet's Coffee"/>
    <n v="29"/>
    <s v="40046RHPDE-2846"/>
    <x v="10"/>
    <x v="1"/>
  </r>
  <r>
    <x v="263"/>
    <s v="Gianna"/>
    <s v="Carlota"/>
    <s v="Nature Company"/>
    <n v="29"/>
    <s v="40112DFVTQ-5087"/>
    <x v="11"/>
    <x v="1"/>
  </r>
  <r>
    <x v="264"/>
    <s v="D.D.I."/>
    <s v="Quad"/>
    <s v="Costco"/>
    <n v="33"/>
    <s v="40633JENEG-9846"/>
    <x v="4"/>
    <x v="2"/>
  </r>
  <r>
    <x v="265"/>
    <s v="Nelia"/>
    <s v="Sunset"/>
    <s v="Yahoo"/>
    <n v="3"/>
    <s v="40454DCJXO-5539"/>
    <x v="11"/>
    <x v="0"/>
  </r>
  <r>
    <x v="266"/>
    <s v="Michelle"/>
    <s v="Carlota"/>
    <s v="Yahoo"/>
    <n v="22"/>
    <s v="40378XNNFM-5407"/>
    <x v="3"/>
    <x v="0"/>
  </r>
  <r>
    <x v="17"/>
    <s v="Shari"/>
    <s v="Deuce"/>
    <s v="The Economist"/>
    <n v="29"/>
    <s v="39910WFWVT-4552"/>
    <x v="9"/>
    <x v="1"/>
  </r>
  <r>
    <x v="186"/>
    <s v="Denise"/>
    <s v="Sunset"/>
    <s v="McLendon's Hardware"/>
    <n v="21"/>
    <s v="40393BDRSL-5714"/>
    <x v="10"/>
    <x v="0"/>
  </r>
  <r>
    <x v="267"/>
    <s v="Elain"/>
    <s v="Bellen"/>
    <s v="Sherman Williams"/>
    <n v="32"/>
    <s v="40333PJULP-3617"/>
    <x v="8"/>
    <x v="0"/>
  </r>
  <r>
    <x v="268"/>
    <s v="Richard"/>
    <s v="Yanaki"/>
    <s v="The Economist"/>
    <n v="24"/>
    <s v="40120CRMRV-6696"/>
    <x v="0"/>
    <x v="1"/>
  </r>
  <r>
    <x v="125"/>
    <s v="Nelia"/>
    <s v="Sunshine"/>
    <s v="Peet's Coffee"/>
    <n v="19"/>
    <s v="40082ITPBK-3981"/>
    <x v="2"/>
    <x v="1"/>
  </r>
  <r>
    <x v="269"/>
    <s v="Mitchell"/>
    <s v="Sunset"/>
    <s v="Nature Company"/>
    <n v="25"/>
    <s v="40350TYBGX-7068"/>
    <x v="8"/>
    <x v="0"/>
  </r>
  <r>
    <x v="168"/>
    <s v="Michelle"/>
    <s v="Aspen"/>
    <s v="Whole Foods"/>
    <n v="15"/>
    <s v="40232VLLJT-5547"/>
    <x v="5"/>
    <x v="0"/>
  </r>
  <r>
    <x v="270"/>
    <s v="Debra"/>
    <s v="SunSpot"/>
    <s v="Office Depot"/>
    <n v="26"/>
    <s v="40297TBOLB-8926"/>
    <x v="9"/>
    <x v="0"/>
  </r>
  <r>
    <x v="271"/>
    <s v="D.D.I."/>
    <s v="Aspen"/>
    <s v="ExcelIsVeryFun.com"/>
    <n v="10"/>
    <s v="40392FOGFK-1553"/>
    <x v="10"/>
    <x v="0"/>
  </r>
  <r>
    <x v="272"/>
    <s v="Debra"/>
    <s v="SunSpot"/>
    <s v="McLendon's Hardware"/>
    <n v="29"/>
    <s v="40008MHUKX-5427"/>
    <x v="3"/>
    <x v="1"/>
  </r>
  <r>
    <x v="240"/>
    <s v="Manavbir"/>
    <s v="SunSpot"/>
    <s v="Nature Company"/>
    <n v="9"/>
    <s v="40235MGDHV-8871"/>
    <x v="5"/>
    <x v="0"/>
  </r>
  <r>
    <x v="113"/>
    <s v="Debra"/>
    <s v="SunSpot"/>
    <s v="Costco"/>
    <n v="34"/>
    <s v="40593OVUEV-9536"/>
    <x v="5"/>
    <x v="2"/>
  </r>
  <r>
    <x v="273"/>
    <s v="Mansa"/>
    <s v="Aspen"/>
    <s v="Yahoo"/>
    <n v="19"/>
    <s v="40387HOJYX-5477"/>
    <x v="3"/>
    <x v="0"/>
  </r>
  <r>
    <x v="274"/>
    <s v="Kaur"/>
    <s v="SunSpot"/>
    <s v="Sherman Williams"/>
    <n v="38"/>
    <s v="40035UXINI-7221"/>
    <x v="10"/>
    <x v="1"/>
  </r>
  <r>
    <x v="275"/>
    <s v="Jason"/>
    <s v="Quad"/>
    <s v="Home Depot"/>
    <n v="30"/>
    <s v="40218ISHXQ-2369"/>
    <x v="5"/>
    <x v="0"/>
  </r>
  <r>
    <x v="163"/>
    <s v="Manavbir"/>
    <s v="Sunset"/>
    <s v="Costco"/>
    <n v="37"/>
    <s v="40635ELDWE-5571"/>
    <x v="9"/>
    <x v="2"/>
  </r>
  <r>
    <x v="276"/>
    <s v="Ewelina"/>
    <s v="Sunshine"/>
    <s v="Solar and Wind Inc."/>
    <n v="38"/>
    <s v="39924WBMHH-4613"/>
    <x v="9"/>
    <x v="1"/>
  </r>
  <r>
    <x v="161"/>
    <s v="Mansa"/>
    <s v="Yanaki"/>
    <s v="Amazon.com"/>
    <n v="12"/>
    <s v="39974EJQFR-2605"/>
    <x v="8"/>
    <x v="1"/>
  </r>
  <r>
    <x v="277"/>
    <s v="Denise"/>
    <s v="Quad"/>
    <s v="Amazon.com"/>
    <n v="24"/>
    <s v="40150RWDDD-2194"/>
    <x v="6"/>
    <x v="1"/>
  </r>
  <r>
    <x v="278"/>
    <s v="Debra"/>
    <s v="Sunset"/>
    <s v="Peet's Coffee"/>
    <n v="23"/>
    <s v="40361QUOGL-1889"/>
    <x v="3"/>
    <x v="0"/>
  </r>
  <r>
    <x v="73"/>
    <s v="Yla-Katrina"/>
    <s v="SunSpot"/>
    <s v="Home Depot"/>
    <n v="36"/>
    <s v="40281QUYTD-6456"/>
    <x v="9"/>
    <x v="0"/>
  </r>
  <r>
    <x v="279"/>
    <s v="Manavbir"/>
    <s v="Regal"/>
    <s v="Office Depot"/>
    <n v="10"/>
    <s v="40424WTLHH-7405"/>
    <x v="2"/>
    <x v="0"/>
  </r>
  <r>
    <x v="24"/>
    <s v="Janita"/>
    <s v="Carlota"/>
    <s v="Amazon.com"/>
    <n v="26"/>
    <s v="40118NYOXK-1635"/>
    <x v="0"/>
    <x v="1"/>
  </r>
  <r>
    <x v="280"/>
    <s v="Mitchell"/>
    <s v="Deuce"/>
    <s v="McLendon's Hardware"/>
    <n v="39"/>
    <s v="40224TNBIH-5139"/>
    <x v="5"/>
    <x v="0"/>
  </r>
  <r>
    <x v="281"/>
    <s v="Chris"/>
    <s v="Quad"/>
    <s v="Peet's Coffee"/>
    <n v="7"/>
    <s v="40503NVXWW-6718"/>
    <x v="0"/>
    <x v="0"/>
  </r>
  <r>
    <x v="282"/>
    <s v="Sarah"/>
    <s v="Sunshine"/>
    <s v="Amazon.com"/>
    <n v="33"/>
    <s v="40116BMCME-1947"/>
    <x v="11"/>
    <x v="1"/>
  </r>
  <r>
    <x v="263"/>
    <s v="Daniel"/>
    <s v="SunSpot"/>
    <s v="Whole Foods"/>
    <n v="8"/>
    <s v="40112FUIVI-3152"/>
    <x v="11"/>
    <x v="1"/>
  </r>
  <r>
    <x v="255"/>
    <s v="Daniel"/>
    <s v="Deuce"/>
    <s v="Sherman Williams"/>
    <n v="35"/>
    <s v="40343GGSQX-6441"/>
    <x v="8"/>
    <x v="0"/>
  </r>
  <r>
    <x v="283"/>
    <s v="Richard"/>
    <s v="Carlota"/>
    <s v="Costco"/>
    <n v="23"/>
    <s v="40241DDYDW-8528"/>
    <x v="4"/>
    <x v="0"/>
  </r>
  <r>
    <x v="64"/>
    <s v="Richard"/>
    <s v="Quad"/>
    <s v="ExcelIsVeryFun.com"/>
    <n v="39"/>
    <s v="40416GNOTV-5742"/>
    <x v="10"/>
    <x v="0"/>
  </r>
  <r>
    <x v="284"/>
    <s v="Elain"/>
    <s v="Deuce"/>
    <s v="Google"/>
    <n v="2"/>
    <s v="39917BBHWS-5188"/>
    <x v="9"/>
    <x v="1"/>
  </r>
  <r>
    <x v="285"/>
    <s v="Christina"/>
    <s v="SunSpot"/>
    <s v="The Economist"/>
    <n v="11"/>
    <s v="40092ULFVU-9176"/>
    <x v="11"/>
    <x v="1"/>
  </r>
  <r>
    <x v="45"/>
    <s v="Gianna"/>
    <s v="Yanaki"/>
    <s v="Google"/>
    <n v="15"/>
    <s v="40582LBBMX-7449"/>
    <x v="5"/>
    <x v="2"/>
  </r>
  <r>
    <x v="270"/>
    <s v="Chris"/>
    <s v="SunSpot"/>
    <s v="Office Depot"/>
    <n v="10"/>
    <s v="40297NGIFP-9933"/>
    <x v="9"/>
    <x v="0"/>
  </r>
  <r>
    <x v="105"/>
    <s v="D.D.I."/>
    <s v="Bellen"/>
    <s v="Office Depot"/>
    <n v="26"/>
    <s v="40420UYMQW-7081"/>
    <x v="10"/>
    <x v="0"/>
  </r>
  <r>
    <x v="286"/>
    <s v="Chris"/>
    <s v="Quad"/>
    <s v="Peet's Coffee"/>
    <n v="31"/>
    <s v="40062RWXGL-9042"/>
    <x v="2"/>
    <x v="1"/>
  </r>
  <r>
    <x v="41"/>
    <s v="Jason"/>
    <s v="Yanaki"/>
    <s v="Office Depot"/>
    <n v="3"/>
    <s v="40533SHWCQ-9139"/>
    <x v="6"/>
    <x v="0"/>
  </r>
  <r>
    <x v="287"/>
    <s v="Jason"/>
    <s v="Sunshine"/>
    <s v="Costco"/>
    <n v="37"/>
    <s v="40296RPPSB-5852"/>
    <x v="9"/>
    <x v="0"/>
  </r>
  <r>
    <x v="288"/>
    <s v="Mitchell"/>
    <s v="Bellen"/>
    <s v="Google"/>
    <n v="4"/>
    <s v="40552UUJBK-7713"/>
    <x v="1"/>
    <x v="2"/>
  </r>
  <r>
    <x v="289"/>
    <s v="Shari"/>
    <s v="Carlota"/>
    <s v="Peet's Coffee"/>
    <n v="20"/>
    <s v="40291GQDTH-1090"/>
    <x v="9"/>
    <x v="0"/>
  </r>
  <r>
    <x v="290"/>
    <s v="Ewelina"/>
    <s v="Bellen"/>
    <s v="Home Depot"/>
    <n v="30"/>
    <s v="40411DRTBK-9581"/>
    <x v="10"/>
    <x v="0"/>
  </r>
  <r>
    <x v="141"/>
    <s v="Gianna"/>
    <s v="Aspen"/>
    <s v="Google"/>
    <n v="10"/>
    <s v="40640HVMQX-8345"/>
    <x v="9"/>
    <x v="2"/>
  </r>
  <r>
    <x v="260"/>
    <s v="Christina"/>
    <s v="Bellen"/>
    <s v="The Economist"/>
    <n v="13"/>
    <s v="40146MJRKM-3908"/>
    <x v="0"/>
    <x v="1"/>
  </r>
  <r>
    <x v="221"/>
    <s v="Yla-Katrina"/>
    <s v="Carlota"/>
    <s v="McLendon's Hardware"/>
    <n v="26"/>
    <s v="40295HSWSN-6024"/>
    <x v="9"/>
    <x v="0"/>
  </r>
  <r>
    <x v="291"/>
    <s v="Gianna"/>
    <s v="Bellen"/>
    <s v="Sherman Williams"/>
    <n v="27"/>
    <s v="40434TBISJ-9342"/>
    <x v="2"/>
    <x v="0"/>
  </r>
  <r>
    <x v="25"/>
    <s v="Debra"/>
    <s v="Regal"/>
    <s v="Office Depot"/>
    <n v="21"/>
    <s v="40130BIVCG-8761"/>
    <x v="0"/>
    <x v="1"/>
  </r>
  <r>
    <x v="20"/>
    <s v="D.D.I."/>
    <s v="Deuce"/>
    <s v="Yahoo"/>
    <n v="15"/>
    <s v="40219GUTYR-3477"/>
    <x v="5"/>
    <x v="0"/>
  </r>
  <r>
    <x v="73"/>
    <s v="Jason"/>
    <s v="SunSpot"/>
    <s v="Google"/>
    <n v="17"/>
    <s v="40281YLHVU-2558"/>
    <x v="9"/>
    <x v="0"/>
  </r>
  <r>
    <x v="292"/>
    <s v="Manavbir"/>
    <s v="Bellen"/>
    <s v="Google"/>
    <n v="4"/>
    <s v="40204PLXOH-8318"/>
    <x v="1"/>
    <x v="0"/>
  </r>
  <r>
    <x v="293"/>
    <s v="Gianna"/>
    <s v="Aspen"/>
    <s v="Yahoo"/>
    <n v="28"/>
    <s v="39982KCYEX-2231"/>
    <x v="8"/>
    <x v="1"/>
  </r>
  <r>
    <x v="294"/>
    <s v="Kaur"/>
    <s v="Carlota"/>
    <s v="Peet's Coffee"/>
    <n v="2"/>
    <s v="40213YSRLP-2654"/>
    <x v="5"/>
    <x v="0"/>
  </r>
  <r>
    <x v="270"/>
    <s v="Mitchell"/>
    <s v="Bellen"/>
    <s v="Solar and Wind Inc."/>
    <n v="27"/>
    <s v="40297EOTCV-5337"/>
    <x v="9"/>
    <x v="0"/>
  </r>
  <r>
    <x v="295"/>
    <s v="Nelia"/>
    <s v="Aspen"/>
    <s v="Office Depot"/>
    <n v="33"/>
    <s v="40446XQTDN-2098"/>
    <x v="2"/>
    <x v="0"/>
  </r>
  <r>
    <x v="296"/>
    <s v="Nelia"/>
    <s v="Aspen"/>
    <s v="Yahoo"/>
    <n v="1"/>
    <s v="40107PPMCE-6595"/>
    <x v="11"/>
    <x v="1"/>
  </r>
  <r>
    <x v="56"/>
    <s v="Daniel"/>
    <s v="Sunset"/>
    <s v="Yahoo"/>
    <n v="3"/>
    <s v="40437CSWXI-7410"/>
    <x v="2"/>
    <x v="0"/>
  </r>
  <r>
    <x v="297"/>
    <s v="Yla-Katrina"/>
    <s v="Sunset"/>
    <s v="ExcelIsVeryFun.com"/>
    <n v="24"/>
    <s v="40438GNQVH-4045"/>
    <x v="2"/>
    <x v="0"/>
  </r>
  <r>
    <x v="298"/>
    <s v="Richard"/>
    <s v="Quad"/>
    <s v="Sherman Williams"/>
    <n v="19"/>
    <s v="40180NHBVG-8208"/>
    <x v="1"/>
    <x v="0"/>
  </r>
  <r>
    <x v="299"/>
    <s v="Christina"/>
    <s v="Bellen"/>
    <s v="Whole Foods"/>
    <n v="8"/>
    <s v="40177FUNFB-6732"/>
    <x v="6"/>
    <x v="1"/>
  </r>
  <r>
    <x v="300"/>
    <s v="Carol"/>
    <s v="SunSpot"/>
    <s v="Home Depot"/>
    <n v="35"/>
    <s v="40637NWMQG-9444"/>
    <x v="9"/>
    <x v="2"/>
  </r>
  <r>
    <x v="301"/>
    <s v="Kaur"/>
    <s v="Bellen"/>
    <s v="Costco"/>
    <n v="20"/>
    <s v="40208LCXUD-8100"/>
    <x v="1"/>
    <x v="0"/>
  </r>
  <r>
    <x v="302"/>
    <s v="Kaur"/>
    <s v="Sunset"/>
    <s v="Office Depot"/>
    <n v="32"/>
    <s v="40326XOGVX-3432"/>
    <x v="7"/>
    <x v="0"/>
  </r>
  <r>
    <x v="68"/>
    <s v="Michelle"/>
    <s v="Quad"/>
    <s v="Office Depot"/>
    <n v="20"/>
    <s v="39968NMQVE-8255"/>
    <x v="8"/>
    <x v="1"/>
  </r>
  <r>
    <x v="302"/>
    <s v="Ewelina"/>
    <s v="SunSpot"/>
    <s v="Peet's Coffee"/>
    <n v="2"/>
    <s v="40326GKQGR-7535"/>
    <x v="7"/>
    <x v="0"/>
  </r>
  <r>
    <x v="283"/>
    <s v="Mitchell"/>
    <s v="Bellen"/>
    <s v="Sherman Williams"/>
    <n v="31"/>
    <s v="40241MCUYE-9053"/>
    <x v="4"/>
    <x v="0"/>
  </r>
  <r>
    <x v="303"/>
    <s v="Nelia"/>
    <s v="Aspen"/>
    <s v="McLendon's Hardware"/>
    <n v="21"/>
    <s v="39934KDJFQ-6941"/>
    <x v="7"/>
    <x v="1"/>
  </r>
  <r>
    <x v="256"/>
    <s v="Sarah"/>
    <s v="Sunshine"/>
    <s v="Amazon.com"/>
    <n v="25"/>
    <s v="40249IXQLJ-4840"/>
    <x v="4"/>
    <x v="0"/>
  </r>
  <r>
    <x v="304"/>
    <s v="Janita"/>
    <s v="SunSpot"/>
    <s v="Yahoo"/>
    <n v="31"/>
    <s v="39979WKVYC-7638"/>
    <x v="8"/>
    <x v="1"/>
  </r>
  <r>
    <x v="71"/>
    <s v="D.D.I."/>
    <s v="Aspen"/>
    <s v="Yahoo"/>
    <n v="28"/>
    <s v="40356MLSDW-5569"/>
    <x v="8"/>
    <x v="0"/>
  </r>
  <r>
    <x v="305"/>
    <s v="Chris"/>
    <s v="Carlota"/>
    <s v="McLendon's Hardware"/>
    <n v="28"/>
    <s v="40009NJFER-8240"/>
    <x v="3"/>
    <x v="1"/>
  </r>
  <r>
    <x v="193"/>
    <s v="Shari"/>
    <s v="Yanaki"/>
    <s v="ExcelIsVeryFun.com"/>
    <n v="30"/>
    <s v="39932BSHFE-3670"/>
    <x v="9"/>
    <x v="1"/>
  </r>
  <r>
    <x v="306"/>
    <s v="Mansa"/>
    <s v="Quad"/>
    <s v="The Economist"/>
    <n v="38"/>
    <s v="40610FVKIN-7257"/>
    <x v="4"/>
    <x v="2"/>
  </r>
  <r>
    <x v="214"/>
    <s v="Denise"/>
    <s v="Carlota"/>
    <s v="Solar and Wind Inc."/>
    <n v="3"/>
    <s v="40274MJCOJ-2097"/>
    <x v="9"/>
    <x v="0"/>
  </r>
  <r>
    <x v="307"/>
    <s v="D.D.I."/>
    <s v="Sunset"/>
    <s v="Office Depot"/>
    <n v="31"/>
    <s v="40492BOMVK-8822"/>
    <x v="0"/>
    <x v="0"/>
  </r>
  <r>
    <x v="308"/>
    <s v="Mansa"/>
    <s v="Quad"/>
    <s v="The Economist"/>
    <n v="23"/>
    <s v="40071GLFQV-6726"/>
    <x v="2"/>
    <x v="1"/>
  </r>
  <r>
    <x v="309"/>
    <s v="D.D.I."/>
    <s v="Deuce"/>
    <s v="Solar and Wind Inc."/>
    <n v="35"/>
    <s v="40307OGKFH-4663"/>
    <x v="7"/>
    <x v="0"/>
  </r>
  <r>
    <x v="211"/>
    <s v="Kaur"/>
    <s v="SunSpot"/>
    <s v="Sherman Williams"/>
    <n v="10"/>
    <s v="40123DMGWC-3832"/>
    <x v="0"/>
    <x v="1"/>
  </r>
  <r>
    <x v="310"/>
    <s v="Nelia"/>
    <s v="Sunset"/>
    <s v="Yahoo"/>
    <n v="2"/>
    <s v="40156GJWBP-7178"/>
    <x v="6"/>
    <x v="1"/>
  </r>
  <r>
    <x v="294"/>
    <s v="Elain"/>
    <s v="Quad"/>
    <s v="Google"/>
    <n v="2"/>
    <s v="40213NCJMY-9900"/>
    <x v="5"/>
    <x v="0"/>
  </r>
  <r>
    <x v="311"/>
    <s v="Elain"/>
    <s v="Deuce"/>
    <s v="Yahoo"/>
    <n v="23"/>
    <s v="40480RVBHD-3433"/>
    <x v="11"/>
    <x v="0"/>
  </r>
  <r>
    <x v="312"/>
    <s v="Chris"/>
    <s v="Deuce"/>
    <s v="Home Depot"/>
    <n v="34"/>
    <s v="40551JGCKW-8411"/>
    <x v="1"/>
    <x v="2"/>
  </r>
  <r>
    <x v="313"/>
    <s v="Chris"/>
    <s v="Sunshine"/>
    <s v="Home Depot"/>
    <n v="28"/>
    <s v="39965YITKU-7546"/>
    <x v="8"/>
    <x v="1"/>
  </r>
  <r>
    <x v="314"/>
    <s v="Gianna"/>
    <s v="Carlota"/>
    <s v="McLendon's Hardware"/>
    <n v="28"/>
    <s v="39986YPCGE-1440"/>
    <x v="8"/>
    <x v="1"/>
  </r>
  <r>
    <x v="315"/>
    <s v="Janita"/>
    <s v="Sunset"/>
    <s v="Yahoo"/>
    <n v="2"/>
    <s v="40463SSMFQ-2371"/>
    <x v="11"/>
    <x v="0"/>
  </r>
  <r>
    <x v="316"/>
    <s v="Jason"/>
    <s v="Yanaki"/>
    <s v="Office Depot"/>
    <n v="27"/>
    <s v="39967HGSKU-3621"/>
    <x v="8"/>
    <x v="1"/>
  </r>
  <r>
    <x v="317"/>
    <s v="Denise"/>
    <s v="Regal"/>
    <s v="Nature Company"/>
    <n v="10"/>
    <s v="40353VKMEK-4127"/>
    <x v="8"/>
    <x v="0"/>
  </r>
  <r>
    <x v="46"/>
    <s v="Richard"/>
    <s v="Quad"/>
    <s v="ExcelIsVeryFun.com"/>
    <n v="38"/>
    <s v="39966MLOOE-4786"/>
    <x v="8"/>
    <x v="1"/>
  </r>
  <r>
    <x v="318"/>
    <s v="Christina"/>
    <s v="Aspen"/>
    <s v="Whole Foods"/>
    <n v="12"/>
    <s v="39931PHGXQ-1720"/>
    <x v="9"/>
    <x v="1"/>
  </r>
  <r>
    <x v="319"/>
    <s v="Janita"/>
    <s v="Bellen"/>
    <s v="Nature Company"/>
    <n v="33"/>
    <s v="40520UOTIO-1255"/>
    <x v="6"/>
    <x v="0"/>
  </r>
  <r>
    <x v="320"/>
    <s v="Christina"/>
    <s v="Yanaki"/>
    <s v="Google"/>
    <n v="1"/>
    <s v="39943EUGGL-3598"/>
    <x v="7"/>
    <x v="1"/>
  </r>
  <r>
    <x v="321"/>
    <s v="D.D.I."/>
    <s v="Aspen"/>
    <s v="Amazon.com"/>
    <n v="26"/>
    <s v="40450JRWHR-7697"/>
    <x v="2"/>
    <x v="0"/>
  </r>
  <r>
    <x v="322"/>
    <s v="Manavbir"/>
    <s v="Aspen"/>
    <s v="Nature Company"/>
    <n v="25"/>
    <s v="40273YOVDG-6865"/>
    <x v="9"/>
    <x v="0"/>
  </r>
  <r>
    <x v="323"/>
    <s v="Nelia"/>
    <s v="Regal"/>
    <s v="ExcelIsVeryFun.com"/>
    <n v="31"/>
    <s v="40362ESKYX-8528"/>
    <x v="3"/>
    <x v="0"/>
  </r>
  <r>
    <x v="306"/>
    <s v="Ewelina"/>
    <s v="Sunshine"/>
    <s v="Amazon.com"/>
    <n v="33"/>
    <s v="40610IOQOE-7998"/>
    <x v="4"/>
    <x v="2"/>
  </r>
  <r>
    <x v="324"/>
    <s v="Richard"/>
    <s v="Sunset"/>
    <s v="Home Depot"/>
    <n v="7"/>
    <s v="40068RFWNW-3469"/>
    <x v="2"/>
    <x v="1"/>
  </r>
  <r>
    <x v="325"/>
    <s v="Janita"/>
    <s v="Carlota"/>
    <s v="Office Depot"/>
    <n v="32"/>
    <s v="39995DQKDK-8927"/>
    <x v="3"/>
    <x v="1"/>
  </r>
  <r>
    <x v="72"/>
    <s v="Christina"/>
    <s v="Carlota"/>
    <s v="Google"/>
    <n v="35"/>
    <s v="40300JNSLL-8142"/>
    <x v="7"/>
    <x v="0"/>
  </r>
  <r>
    <x v="326"/>
    <s v="Elain"/>
    <s v="Regal"/>
    <s v="Costco"/>
    <n v="1"/>
    <s v="40127EWYER-3069"/>
    <x v="0"/>
    <x v="1"/>
  </r>
  <r>
    <x v="55"/>
    <s v="Thongtara"/>
    <s v="Deuce"/>
    <s v="Nature Company"/>
    <n v="30"/>
    <s v="40605MWCFQ-3545"/>
    <x v="4"/>
    <x v="2"/>
  </r>
  <r>
    <x v="327"/>
    <s v="Daniel"/>
    <s v="Aspen"/>
    <s v="ExcelIsVeryFun.com"/>
    <n v="9"/>
    <s v="40205VGEBI-1974"/>
    <x v="1"/>
    <x v="0"/>
  </r>
  <r>
    <x v="321"/>
    <s v="Carol"/>
    <s v="Aspen"/>
    <s v="Nature Company"/>
    <n v="23"/>
    <s v="40450JFLUN-3597"/>
    <x v="2"/>
    <x v="0"/>
  </r>
  <r>
    <x v="164"/>
    <s v="Michael"/>
    <s v="Yanaki"/>
    <s v="Solar and Wind Inc."/>
    <n v="30"/>
    <s v="40587YBHPH-9557"/>
    <x v="5"/>
    <x v="2"/>
  </r>
  <r>
    <x v="328"/>
    <s v="Mitchell"/>
    <s v="Quad"/>
    <s v="Costco"/>
    <n v="19"/>
    <s v="40530DPSCE-2620"/>
    <x v="6"/>
    <x v="0"/>
  </r>
  <r>
    <x v="226"/>
    <s v="Shari"/>
    <s v="Aspen"/>
    <s v="Google"/>
    <n v="24"/>
    <s v="40445IJKOJ-6699"/>
    <x v="2"/>
    <x v="0"/>
  </r>
  <r>
    <x v="102"/>
    <s v="Nelia"/>
    <s v="Sunset"/>
    <s v="McLendon's Hardware"/>
    <n v="13"/>
    <s v="40318FKONG-9249"/>
    <x v="7"/>
    <x v="0"/>
  </r>
  <r>
    <x v="329"/>
    <s v="Denise"/>
    <s v="Aspen"/>
    <s v="Google"/>
    <n v="17"/>
    <s v="40469CRYRI-4604"/>
    <x v="11"/>
    <x v="0"/>
  </r>
  <r>
    <x v="330"/>
    <s v="Gianna"/>
    <s v="Regal"/>
    <s v="McLendon's Hardware"/>
    <n v="24"/>
    <s v="40470RMIHN-9408"/>
    <x v="11"/>
    <x v="0"/>
  </r>
  <r>
    <x v="331"/>
    <s v="Ewelina"/>
    <s v="Deuce"/>
    <s v="Google"/>
    <n v="36"/>
    <s v="40617LXNIH-6814"/>
    <x v="4"/>
    <x v="2"/>
  </r>
  <r>
    <x v="332"/>
    <s v="Richard"/>
    <s v="Aspen"/>
    <s v="Sherman Williams"/>
    <n v="21"/>
    <s v="40422WNIXK-6297"/>
    <x v="2"/>
    <x v="0"/>
  </r>
  <r>
    <x v="333"/>
    <s v="Daniel"/>
    <s v="Aspen"/>
    <s v="The Economist"/>
    <n v="5"/>
    <s v="40290NTCLR-8657"/>
    <x v="9"/>
    <x v="0"/>
  </r>
  <r>
    <x v="334"/>
    <s v="Mitchell"/>
    <s v="Carlota"/>
    <s v="Google"/>
    <n v="23"/>
    <s v="40425KUSWM-6138"/>
    <x v="2"/>
    <x v="0"/>
  </r>
  <r>
    <x v="335"/>
    <s v="Ewelina"/>
    <s v="Yanaki"/>
    <s v="Office Depot"/>
    <n v="30"/>
    <s v="40178XUTXK-4496"/>
    <x v="6"/>
    <x v="1"/>
  </r>
  <r>
    <x v="336"/>
    <s v="Shari"/>
    <s v="Regal"/>
    <s v="ExcelIsVeryFun.com"/>
    <n v="31"/>
    <s v="40173MUJIC-6093"/>
    <x v="6"/>
    <x v="1"/>
  </r>
  <r>
    <x v="337"/>
    <s v="Denise"/>
    <s v="Aspen"/>
    <s v="Yahoo"/>
    <n v="35"/>
    <s v="40176KJPUK-7352"/>
    <x v="6"/>
    <x v="1"/>
  </r>
  <r>
    <x v="338"/>
    <s v="Christina"/>
    <s v="Sunshine"/>
    <s v="Nature Company"/>
    <n v="1"/>
    <s v="40632NQOFD-6209"/>
    <x v="4"/>
    <x v="2"/>
  </r>
  <r>
    <x v="189"/>
    <s v="Mansa"/>
    <s v="Bellen"/>
    <s v="Google"/>
    <n v="23"/>
    <s v="40159KFTFM-5899"/>
    <x v="6"/>
    <x v="1"/>
  </r>
  <r>
    <x v="339"/>
    <s v="Debra"/>
    <s v="Yanaki"/>
    <s v="Home Depot"/>
    <n v="6"/>
    <s v="40484OSCTD-7377"/>
    <x v="0"/>
    <x v="0"/>
  </r>
  <r>
    <x v="176"/>
    <s v="Mansa"/>
    <s v="Regal"/>
    <s v="Amazon.com"/>
    <n v="28"/>
    <s v="40265MMOUS-4657"/>
    <x v="4"/>
    <x v="0"/>
  </r>
  <r>
    <x v="93"/>
    <s v="Sarah"/>
    <s v="Regal"/>
    <s v="ExcelIsVeryFun.com"/>
    <n v="29"/>
    <s v="40134NYWQS-4918"/>
    <x v="0"/>
    <x v="1"/>
  </r>
  <r>
    <x v="340"/>
    <s v="D.D.I."/>
    <s v="SunSpot"/>
    <s v="Costco"/>
    <n v="30"/>
    <s v="40325KYUCB-2679"/>
    <x v="7"/>
    <x v="0"/>
  </r>
  <r>
    <x v="85"/>
    <s v="Michelle"/>
    <s v="Aspen"/>
    <s v="Sherman Williams"/>
    <n v="33"/>
    <s v="40032VJJFL-3979"/>
    <x v="10"/>
    <x v="1"/>
  </r>
  <r>
    <x v="341"/>
    <s v="Yla-Katrina"/>
    <s v="Quad"/>
    <s v="McLendon's Hardware"/>
    <n v="35"/>
    <s v="40494CKUIH-7573"/>
    <x v="0"/>
    <x v="0"/>
  </r>
  <r>
    <x v="342"/>
    <s v="D.D.I."/>
    <s v="Sunshine"/>
    <s v="Peet's Coffee"/>
    <n v="23"/>
    <s v="40406NXITH-7539"/>
    <x v="10"/>
    <x v="0"/>
  </r>
  <r>
    <x v="343"/>
    <s v="Michael"/>
    <s v="SunSpot"/>
    <s v="Office Depot"/>
    <n v="12"/>
    <s v="40039RNRNO-4640"/>
    <x v="10"/>
    <x v="1"/>
  </r>
  <r>
    <x v="344"/>
    <s v="Nelia"/>
    <s v="Carlota"/>
    <s v="Office Depot"/>
    <n v="27"/>
    <s v="40089OSNYW-6772"/>
    <x v="11"/>
    <x v="1"/>
  </r>
  <r>
    <x v="345"/>
    <s v="Denise"/>
    <s v="Yanaki"/>
    <s v="Office Depot"/>
    <n v="28"/>
    <s v="40377GXERL-9618"/>
    <x v="3"/>
    <x v="0"/>
  </r>
  <r>
    <x v="272"/>
    <s v="Richard"/>
    <s v="Quad"/>
    <s v="Costco"/>
    <n v="38"/>
    <s v="40008IMLQV-4455"/>
    <x v="3"/>
    <x v="1"/>
  </r>
  <r>
    <x v="346"/>
    <s v="Nelia"/>
    <s v="Deuce"/>
    <s v="Home Depot"/>
    <n v="13"/>
    <s v="40627RPGBI-8659"/>
    <x v="4"/>
    <x v="2"/>
  </r>
  <r>
    <x v="347"/>
    <s v="Kaur"/>
    <s v="Carlota"/>
    <s v="McLendon's Hardware"/>
    <n v="26"/>
    <s v="40548INBYR-2055"/>
    <x v="1"/>
    <x v="2"/>
  </r>
  <r>
    <x v="348"/>
    <s v="Janita"/>
    <s v="Aspen"/>
    <s v="ExcelIsVeryFun.com"/>
    <n v="7"/>
    <s v="40253QFHYW-1127"/>
    <x v="4"/>
    <x v="0"/>
  </r>
  <r>
    <x v="56"/>
    <s v="Gianna"/>
    <s v="Aspen"/>
    <s v="ExcelIsVeryFun.com"/>
    <n v="26"/>
    <s v="40437IBCMB-1700"/>
    <x v="2"/>
    <x v="0"/>
  </r>
  <r>
    <x v="64"/>
    <s v="Nelia"/>
    <s v="Sunshine"/>
    <s v="Home Depot"/>
    <n v="9"/>
    <s v="40416RQINH-7265"/>
    <x v="10"/>
    <x v="0"/>
  </r>
  <r>
    <x v="349"/>
    <s v="Sarah"/>
    <s v="Bellen"/>
    <s v="ExcelIsVeryFun.com"/>
    <n v="25"/>
    <s v="40003NMOXP-5801"/>
    <x v="3"/>
    <x v="1"/>
  </r>
  <r>
    <x v="88"/>
    <s v="Sarah"/>
    <s v="SunSpot"/>
    <s v="Google"/>
    <n v="8"/>
    <s v="40074LDXTO-2912"/>
    <x v="2"/>
    <x v="1"/>
  </r>
  <r>
    <x v="257"/>
    <s v="Chris"/>
    <s v="Sunshine"/>
    <s v="Peet's Coffee"/>
    <n v="34"/>
    <s v="40305CNHFV-5443"/>
    <x v="7"/>
    <x v="0"/>
  </r>
  <r>
    <x v="261"/>
    <s v="Daniel"/>
    <s v="Aspen"/>
    <s v="Amazon.com"/>
    <n v="5"/>
    <s v="40016OPOMO-4706"/>
    <x v="3"/>
    <x v="1"/>
  </r>
  <r>
    <x v="48"/>
    <s v="Mansa"/>
    <s v="Deuce"/>
    <s v="Sherman Williams"/>
    <n v="33"/>
    <s v="40451CFTRY-2356"/>
    <x v="2"/>
    <x v="0"/>
  </r>
  <r>
    <x v="198"/>
    <s v="Carol"/>
    <s v="Yanaki"/>
    <s v="ExcelIsVeryFun.com"/>
    <n v="38"/>
    <s v="40248CGMNM-5907"/>
    <x v="4"/>
    <x v="0"/>
  </r>
  <r>
    <x v="139"/>
    <s v="Denise"/>
    <s v="SunSpot"/>
    <s v="Home Depot"/>
    <n v="26"/>
    <s v="40511FTFBR-9533"/>
    <x v="0"/>
    <x v="0"/>
  </r>
  <r>
    <x v="350"/>
    <s v="Nelia"/>
    <s v="Aspen"/>
    <s v="Nature Company"/>
    <n v="23"/>
    <s v="40147OIPYG-2517"/>
    <x v="0"/>
    <x v="1"/>
  </r>
  <r>
    <x v="75"/>
    <s v="Ewelina"/>
    <s v="Aspen"/>
    <s v="The Economist"/>
    <n v="11"/>
    <s v="40169YPFVF-5039"/>
    <x v="6"/>
    <x v="1"/>
  </r>
  <r>
    <x v="351"/>
    <s v="Gianna"/>
    <s v="Carlota"/>
    <s v="Home Depot"/>
    <n v="36"/>
    <s v="40553RFCIH-2219"/>
    <x v="1"/>
    <x v="2"/>
  </r>
  <r>
    <x v="53"/>
    <s v="Mansa"/>
    <s v="Regal"/>
    <s v="Solar and Wind Inc."/>
    <n v="14"/>
    <s v="40513TMIOV-2901"/>
    <x v="6"/>
    <x v="0"/>
  </r>
  <r>
    <x v="76"/>
    <s v="Jason"/>
    <s v="Regal"/>
    <s v="Solar and Wind Inc."/>
    <n v="22"/>
    <s v="40512EFDVT-8779"/>
    <x v="0"/>
    <x v="0"/>
  </r>
  <r>
    <x v="352"/>
    <s v="Richard"/>
    <s v="Bellen"/>
    <s v="Google"/>
    <n v="28"/>
    <s v="40102MEULQ-1292"/>
    <x v="11"/>
    <x v="1"/>
  </r>
  <r>
    <x v="353"/>
    <s v="Denise"/>
    <s v="Bellen"/>
    <s v="Home Depot"/>
    <n v="33"/>
    <s v="40436LUBHJ-3533"/>
    <x v="2"/>
    <x v="0"/>
  </r>
  <r>
    <x v="354"/>
    <s v="Michael"/>
    <s v="Sunset"/>
    <s v="Home Depot"/>
    <n v="19"/>
    <s v="40020YJPOJ-2688"/>
    <x v="3"/>
    <x v="1"/>
  </r>
  <r>
    <x v="355"/>
    <s v="Nelia"/>
    <s v="Yanaki"/>
    <s v="Costco"/>
    <n v="8"/>
    <s v="40345NNQUW-2340"/>
    <x v="8"/>
    <x v="0"/>
  </r>
  <r>
    <x v="278"/>
    <s v="Mitchell"/>
    <s v="Sunset"/>
    <s v="Yahoo"/>
    <n v="24"/>
    <s v="40361HVIJD-8247"/>
    <x v="3"/>
    <x v="0"/>
  </r>
  <r>
    <x v="26"/>
    <s v="Manavbir"/>
    <s v="Quad"/>
    <s v="The Economist"/>
    <n v="33"/>
    <s v="40056DBUUU-6793"/>
    <x v="10"/>
    <x v="1"/>
  </r>
  <r>
    <x v="331"/>
    <s v="Nelia"/>
    <s v="Regal"/>
    <s v="Costco"/>
    <n v="31"/>
    <s v="40617UYNPH-7207"/>
    <x v="4"/>
    <x v="2"/>
  </r>
  <r>
    <x v="356"/>
    <s v="Ewelina"/>
    <s v="Yanaki"/>
    <s v="Solar and Wind Inc."/>
    <n v="1"/>
    <s v="40066GVBYX-3345"/>
    <x v="2"/>
    <x v="1"/>
  </r>
  <r>
    <x v="94"/>
    <s v="Ewelina"/>
    <s v="Quad"/>
    <s v="Google"/>
    <n v="37"/>
    <s v="40064LXXHT-5652"/>
    <x v="2"/>
    <x v="1"/>
  </r>
  <r>
    <x v="357"/>
    <s v="Christina"/>
    <s v="Bellen"/>
    <s v="Amazon.com"/>
    <n v="26"/>
    <s v="40313LPUCO-5025"/>
    <x v="7"/>
    <x v="0"/>
  </r>
  <r>
    <x v="120"/>
    <s v="Thongtara"/>
    <s v="Yanaki"/>
    <s v="Google"/>
    <n v="27"/>
    <s v="40211NTUTS-8368"/>
    <x v="5"/>
    <x v="0"/>
  </r>
  <r>
    <x v="358"/>
    <s v="Manavbir"/>
    <s v="Sunshine"/>
    <s v="McLendon's Hardware"/>
    <n v="7"/>
    <s v="40347PQERH-2461"/>
    <x v="8"/>
    <x v="0"/>
  </r>
  <r>
    <x v="179"/>
    <s v="Janita"/>
    <s v="SunSpot"/>
    <s v="Home Depot"/>
    <n v="5"/>
    <s v="40518WUDBW-3829"/>
    <x v="6"/>
    <x v="0"/>
  </r>
  <r>
    <x v="214"/>
    <s v="Yla-Katrina"/>
    <s v="Yanaki"/>
    <s v="Sherman Williams"/>
    <n v="32"/>
    <s v="40274LWCKB-1143"/>
    <x v="9"/>
    <x v="0"/>
  </r>
  <r>
    <x v="241"/>
    <s v="Sarah"/>
    <s v="SunSpot"/>
    <s v="Yahoo"/>
    <n v="9"/>
    <s v="40019ROGNF-8143"/>
    <x v="3"/>
    <x v="1"/>
  </r>
  <r>
    <x v="33"/>
    <s v="Elain"/>
    <s v="Bellen"/>
    <s v="The Economist"/>
    <n v="17"/>
    <s v="40269IMBMM-9905"/>
    <x v="9"/>
    <x v="0"/>
  </r>
  <r>
    <x v="308"/>
    <s v="Kaur"/>
    <s v="Carlota"/>
    <s v="Peet's Coffee"/>
    <n v="12"/>
    <s v="40071UTBSI-2065"/>
    <x v="2"/>
    <x v="1"/>
  </r>
  <r>
    <x v="339"/>
    <s v="Daniel"/>
    <s v="Sunset"/>
    <s v="Sherman Williams"/>
    <n v="2"/>
    <s v="40484DUJHS-6809"/>
    <x v="0"/>
    <x v="0"/>
  </r>
  <r>
    <x v="159"/>
    <s v="Richard"/>
    <s v="Regal"/>
    <s v="McLendon's Hardware"/>
    <n v="33"/>
    <s v="40206NIHWG-2928"/>
    <x v="1"/>
    <x v="0"/>
  </r>
  <r>
    <x v="359"/>
    <s v="Kaur"/>
    <s v="SunSpot"/>
    <s v="McLendon's Hardware"/>
    <n v="12"/>
    <s v="40619GLFVT-5506"/>
    <x v="4"/>
    <x v="2"/>
  </r>
  <r>
    <x v="287"/>
    <s v="Ewelina"/>
    <s v="Carlota"/>
    <s v="Google"/>
    <n v="22"/>
    <s v="40296BURBG-7958"/>
    <x v="9"/>
    <x v="0"/>
  </r>
  <r>
    <x v="61"/>
    <s v="Gianna"/>
    <s v="Yanaki"/>
    <s v="Peet's Coffee"/>
    <n v="36"/>
    <s v="40565OTMRJ-6173"/>
    <x v="1"/>
    <x v="2"/>
  </r>
  <r>
    <x v="312"/>
    <s v="Shari"/>
    <s v="Quad"/>
    <s v="Whole Foods"/>
    <n v="6"/>
    <s v="40551OEOXQ-4537"/>
    <x v="1"/>
    <x v="2"/>
  </r>
  <r>
    <x v="360"/>
    <s v="Manavbir"/>
    <s v="Carlota"/>
    <s v="ExcelIsVeryFun.com"/>
    <n v="9"/>
    <s v="40199RCCOE-8793"/>
    <x v="1"/>
    <x v="0"/>
  </r>
  <r>
    <x v="361"/>
    <s v="Elain"/>
    <s v="Sunset"/>
    <s v="Amazon.com"/>
    <n v="28"/>
    <s v="39985QHBGE-7221"/>
    <x v="8"/>
    <x v="1"/>
  </r>
  <r>
    <x v="200"/>
    <s v="Mitchell"/>
    <s v="Quad"/>
    <s v="Office Depot"/>
    <n v="32"/>
    <s v="40002RRNIG-5324"/>
    <x v="3"/>
    <x v="1"/>
  </r>
  <r>
    <x v="346"/>
    <s v="Richard"/>
    <s v="Deuce"/>
    <s v="Solar and Wind Inc."/>
    <n v="25"/>
    <s v="40627WUISC-8465"/>
    <x v="4"/>
    <x v="2"/>
  </r>
  <r>
    <x v="362"/>
    <s v="Manavbir"/>
    <s v="Bellen"/>
    <s v="Peet's Coffee"/>
    <n v="10"/>
    <s v="39984NWXCM-7198"/>
    <x v="8"/>
    <x v="1"/>
  </r>
  <r>
    <x v="363"/>
    <s v="Debra"/>
    <s v="Sunset"/>
    <s v="Peet's Coffee"/>
    <n v="14"/>
    <s v="40563VILKU-5637"/>
    <x v="1"/>
    <x v="2"/>
  </r>
  <r>
    <x v="364"/>
    <s v="Kaur"/>
    <s v="Aspen"/>
    <s v="Nature Company"/>
    <n v="6"/>
    <s v="40310QQECS-8229"/>
    <x v="7"/>
    <x v="0"/>
  </r>
  <r>
    <x v="365"/>
    <s v="Elain"/>
    <s v="Deuce"/>
    <s v="McLendon's Hardware"/>
    <n v="23"/>
    <s v="40338MEMQY-8405"/>
    <x v="8"/>
    <x v="0"/>
  </r>
  <r>
    <x v="63"/>
    <s v="Sarah"/>
    <s v="Aspen"/>
    <s v="Sherman Williams"/>
    <n v="14"/>
    <s v="40001EQFGK-6431"/>
    <x v="3"/>
    <x v="1"/>
  </r>
  <r>
    <x v="233"/>
    <s v="Thongtara"/>
    <s v="Sunshine"/>
    <s v="Nature Company"/>
    <n v="28"/>
    <s v="40449UDXUU-7747"/>
    <x v="2"/>
    <x v="0"/>
  </r>
  <r>
    <x v="366"/>
    <s v="Nelia"/>
    <s v="Regal"/>
    <s v="Google"/>
    <n v="9"/>
    <s v="40025RULXB-3040"/>
    <x v="3"/>
    <x v="1"/>
  </r>
  <r>
    <x v="364"/>
    <s v="Carol"/>
    <s v="Deuce"/>
    <s v="Yahoo"/>
    <n v="24"/>
    <s v="40310JSXRB-4464"/>
    <x v="7"/>
    <x v="0"/>
  </r>
  <r>
    <x v="95"/>
    <s v="Kaur"/>
    <s v="Aspen"/>
    <s v="Amazon.com"/>
    <n v="31"/>
    <s v="40365MTWFE-8108"/>
    <x v="3"/>
    <x v="0"/>
  </r>
  <r>
    <x v="197"/>
    <s v="Daniel"/>
    <s v="Bellen"/>
    <s v="McLendon's Hardware"/>
    <n v="3"/>
    <s v="40287QBMNY-2153"/>
    <x v="9"/>
    <x v="0"/>
  </r>
  <r>
    <x v="367"/>
    <s v="Mitchell"/>
    <s v="Carlota"/>
    <s v="Yahoo"/>
    <n v="3"/>
    <s v="40625QXMSL-8633"/>
    <x v="4"/>
    <x v="2"/>
  </r>
  <r>
    <x v="368"/>
    <s v="Yla-Katrina"/>
    <s v="Yanaki"/>
    <s v="ExcelIsVeryFun.com"/>
    <n v="27"/>
    <s v="40634TIPFN-8445"/>
    <x v="9"/>
    <x v="2"/>
  </r>
  <r>
    <x v="369"/>
    <s v="Thongtara"/>
    <s v="Carlota"/>
    <s v="Home Depot"/>
    <n v="18"/>
    <s v="40124MVWQO-9375"/>
    <x v="0"/>
    <x v="1"/>
  </r>
  <r>
    <x v="59"/>
    <s v="Manavbir"/>
    <s v="SunSpot"/>
    <s v="Google"/>
    <n v="4"/>
    <s v="39921OIYVK-2730"/>
    <x v="9"/>
    <x v="1"/>
  </r>
  <r>
    <x v="370"/>
    <s v="Daniel"/>
    <s v="Bellen"/>
    <s v="Nature Company"/>
    <n v="2"/>
    <s v="40372MDPCH-1226"/>
    <x v="3"/>
    <x v="0"/>
  </r>
  <r>
    <x v="169"/>
    <s v="Thongtara"/>
    <s v="Aspen"/>
    <s v="Peet's Coffee"/>
    <n v="30"/>
    <s v="40165LUPBD-3046"/>
    <x v="6"/>
    <x v="1"/>
  </r>
  <r>
    <x v="279"/>
    <s v="Yla-Katrina"/>
    <s v="Carlota"/>
    <s v="Costco"/>
    <n v="1"/>
    <s v="40424JHKJU-5760"/>
    <x v="2"/>
    <x v="0"/>
  </r>
  <r>
    <x v="364"/>
    <s v="Sarah"/>
    <s v="Sunshine"/>
    <s v="Yahoo"/>
    <n v="1"/>
    <s v="40310JDKCK-1908"/>
    <x v="7"/>
    <x v="0"/>
  </r>
  <r>
    <x v="371"/>
    <s v="Christina"/>
    <s v="Carlota"/>
    <s v="Nature Company"/>
    <n v="13"/>
    <s v="40131YDEOY-8587"/>
    <x v="0"/>
    <x v="1"/>
  </r>
  <r>
    <x v="372"/>
    <s v="Ewelina"/>
    <s v="Aspen"/>
    <s v="Peet's Coffee"/>
    <n v="32"/>
    <s v="40570QQGSG-2834"/>
    <x v="1"/>
    <x v="2"/>
  </r>
  <r>
    <x v="149"/>
    <s v="Jason"/>
    <s v="SunSpot"/>
    <s v="ExcelIsVeryFun.com"/>
    <n v="9"/>
    <s v="39989VDQFG-6192"/>
    <x v="8"/>
    <x v="1"/>
  </r>
  <r>
    <x v="373"/>
    <s v="Kaur"/>
    <s v="Yanaki"/>
    <s v="Peet's Coffee"/>
    <n v="20"/>
    <s v="40144HKFBV-9324"/>
    <x v="0"/>
    <x v="1"/>
  </r>
  <r>
    <x v="324"/>
    <s v="Mansa"/>
    <s v="SunSpot"/>
    <s v="Solar and Wind Inc."/>
    <n v="38"/>
    <s v="40068RORHS-3600"/>
    <x v="2"/>
    <x v="1"/>
  </r>
  <r>
    <x v="374"/>
    <s v="Manavbir"/>
    <s v="Sunset"/>
    <s v="Yahoo"/>
    <n v="14"/>
    <s v="40337PCUVV-4550"/>
    <x v="8"/>
    <x v="0"/>
  </r>
  <r>
    <x v="105"/>
    <s v="Mansa"/>
    <s v="Sunset"/>
    <s v="ExcelIsVeryFun.com"/>
    <n v="39"/>
    <s v="40420DISRR-1540"/>
    <x v="10"/>
    <x v="0"/>
  </r>
  <r>
    <x v="375"/>
    <s v="Chris"/>
    <s v="Sunset"/>
    <s v="ExcelIsVeryFun.com"/>
    <n v="28"/>
    <s v="40240TIOUU-1844"/>
    <x v="4"/>
    <x v="0"/>
  </r>
  <r>
    <x v="167"/>
    <s v="Mitchell"/>
    <s v="Sunset"/>
    <s v="Yahoo"/>
    <n v="29"/>
    <s v="40441PRGHR-8615"/>
    <x v="2"/>
    <x v="0"/>
  </r>
  <r>
    <x v="376"/>
    <s v="Thongtara"/>
    <s v="Quad"/>
    <s v="Costco"/>
    <n v="32"/>
    <s v="40639JWFFT-3215"/>
    <x v="9"/>
    <x v="2"/>
  </r>
  <r>
    <x v="194"/>
    <s v="Christina"/>
    <s v="Carlota"/>
    <s v="McLendon's Hardware"/>
    <n v="37"/>
    <s v="40093XBVIY-2830"/>
    <x v="11"/>
    <x v="1"/>
  </r>
  <r>
    <x v="111"/>
    <s v="Michelle"/>
    <s v="Yanaki"/>
    <s v="McLendon's Hardware"/>
    <n v="18"/>
    <s v="40583VSULJ-5937"/>
    <x v="5"/>
    <x v="2"/>
  </r>
  <r>
    <x v="377"/>
    <s v="Michelle"/>
    <s v="Quad"/>
    <s v="Office Depot"/>
    <n v="30"/>
    <s v="40261ITFRS-9575"/>
    <x v="4"/>
    <x v="0"/>
  </r>
  <r>
    <x v="378"/>
    <s v="Shari"/>
    <s v="Bellen"/>
    <s v="Yahoo"/>
    <n v="33"/>
    <s v="40033CWFNK-8939"/>
    <x v="10"/>
    <x v="1"/>
  </r>
  <r>
    <x v="187"/>
    <s v="Shari"/>
    <s v="Sunset"/>
    <s v="Home Depot"/>
    <n v="25"/>
    <s v="40366LFHGY-5107"/>
    <x v="3"/>
    <x v="0"/>
  </r>
  <r>
    <x v="379"/>
    <s v="Sarah"/>
    <s v="Carlota"/>
    <s v="Amazon.com"/>
    <n v="28"/>
    <s v="40034SYNMU-5873"/>
    <x v="10"/>
    <x v="1"/>
  </r>
  <r>
    <x v="380"/>
    <s v="Denise"/>
    <s v="SunSpot"/>
    <s v="Yahoo"/>
    <n v="20"/>
    <s v="40262FDFEP-3152"/>
    <x v="4"/>
    <x v="0"/>
  </r>
  <r>
    <x v="100"/>
    <s v="Denise"/>
    <s v="Carlota"/>
    <s v="The Economist"/>
    <n v="37"/>
    <s v="40132UNOPJ-8156"/>
    <x v="0"/>
    <x v="1"/>
  </r>
  <r>
    <x v="75"/>
    <s v="Mansa"/>
    <s v="Carlota"/>
    <s v="McLendon's Hardware"/>
    <n v="16"/>
    <s v="40169NLNHQ-6343"/>
    <x v="6"/>
    <x v="1"/>
  </r>
  <r>
    <x v="97"/>
    <s v="Denise"/>
    <s v="Deuce"/>
    <s v="Peet's Coffee"/>
    <n v="22"/>
    <s v="39978BVKEO-2337"/>
    <x v="8"/>
    <x v="1"/>
  </r>
  <r>
    <x v="381"/>
    <s v="Yla-Katrina"/>
    <s v="Deuce"/>
    <s v="Google"/>
    <n v="23"/>
    <s v="40247YTTBR-8542"/>
    <x v="4"/>
    <x v="0"/>
  </r>
  <r>
    <x v="86"/>
    <s v="Ewelina"/>
    <s v="Deuce"/>
    <s v="Office Depot"/>
    <n v="21"/>
    <s v="40509UIDQL-3956"/>
    <x v="0"/>
    <x v="0"/>
  </r>
  <r>
    <x v="382"/>
    <s v="Daniel"/>
    <s v="Sunshine"/>
    <s v="Sherman Williams"/>
    <n v="39"/>
    <s v="40135EUKTE-4862"/>
    <x v="0"/>
    <x v="1"/>
  </r>
  <r>
    <x v="383"/>
    <s v="Yla-Katrina"/>
    <s v="Deuce"/>
    <s v="ExcelIsVeryFun.com"/>
    <n v="12"/>
    <s v="40403EXGYE-3959"/>
    <x v="10"/>
    <x v="0"/>
  </r>
  <r>
    <x v="303"/>
    <s v="D.D.I."/>
    <s v="Yanaki"/>
    <s v="Sherman Williams"/>
    <n v="5"/>
    <s v="39934IGHPP-3040"/>
    <x v="7"/>
    <x v="1"/>
  </r>
  <r>
    <x v="384"/>
    <s v="D.D.I."/>
    <s v="Carlota"/>
    <s v="The Economist"/>
    <n v="35"/>
    <s v="40151HPGLM-9119"/>
    <x v="6"/>
    <x v="1"/>
  </r>
  <r>
    <x v="385"/>
    <s v="Manavbir"/>
    <s v="Regal"/>
    <s v="Home Depot"/>
    <n v="6"/>
    <s v="40339LNHNN-3566"/>
    <x v="8"/>
    <x v="0"/>
  </r>
  <r>
    <x v="386"/>
    <s v="Debra"/>
    <s v="Sunshine"/>
    <s v="Nature Company"/>
    <n v="10"/>
    <s v="39959UGYSV-5341"/>
    <x v="7"/>
    <x v="1"/>
  </r>
  <r>
    <x v="146"/>
    <s v="Gianna"/>
    <s v="Deuce"/>
    <s v="Whole Foods"/>
    <n v="11"/>
    <s v="40229HVINU-1642"/>
    <x v="5"/>
    <x v="0"/>
  </r>
  <r>
    <x v="171"/>
    <s v="Daniel"/>
    <s v="SunSpot"/>
    <s v="Amazon.com"/>
    <n v="26"/>
    <s v="40228BVYTC-1782"/>
    <x v="5"/>
    <x v="0"/>
  </r>
  <r>
    <x v="387"/>
    <s v="Kaur"/>
    <s v="Yanaki"/>
    <s v="Amazon.com"/>
    <n v="18"/>
    <s v="40085GHUQW-4724"/>
    <x v="2"/>
    <x v="1"/>
  </r>
  <r>
    <x v="388"/>
    <s v="Gianna"/>
    <s v="Regal"/>
    <s v="Google"/>
    <n v="20"/>
    <s v="40088VVOFL-3415"/>
    <x v="11"/>
    <x v="1"/>
  </r>
  <r>
    <x v="389"/>
    <s v="Sarah"/>
    <s v="Regal"/>
    <s v="Costco"/>
    <n v="36"/>
    <s v="40194UJRPT-5198"/>
    <x v="1"/>
    <x v="0"/>
  </r>
  <r>
    <x v="369"/>
    <s v="Chris"/>
    <s v="Yanaki"/>
    <s v="Nature Company"/>
    <n v="3"/>
    <s v="40124SKRJH-1952"/>
    <x v="0"/>
    <x v="1"/>
  </r>
  <r>
    <x v="390"/>
    <s v="Christina"/>
    <s v="Yanaki"/>
    <s v="Costco"/>
    <n v="31"/>
    <s v="40374HFJVP-7268"/>
    <x v="3"/>
    <x v="0"/>
  </r>
  <r>
    <x v="218"/>
    <s v="Manavbir"/>
    <s v="Deuce"/>
    <s v="ExcelIsVeryFun.com"/>
    <n v="1"/>
    <s v="40251HUYFJ-4818"/>
    <x v="4"/>
    <x v="0"/>
  </r>
  <r>
    <x v="391"/>
    <s v="Manavbir"/>
    <s v="Bellen"/>
    <s v="Google"/>
    <n v="22"/>
    <s v="40468BDDGQ-3990"/>
    <x v="11"/>
    <x v="0"/>
  </r>
  <r>
    <x v="392"/>
    <s v="Thongtara"/>
    <s v="Carlota"/>
    <s v="Whole Foods"/>
    <n v="26"/>
    <s v="40525FWKIF-3945"/>
    <x v="6"/>
    <x v="0"/>
  </r>
  <r>
    <x v="393"/>
    <s v="Jason"/>
    <s v="Deuce"/>
    <s v="McLendon's Hardware"/>
    <n v="39"/>
    <s v="40440XJEJR-3907"/>
    <x v="2"/>
    <x v="0"/>
  </r>
  <r>
    <x v="140"/>
    <s v="Shari"/>
    <s v="Quad"/>
    <s v="Nature Company"/>
    <n v="38"/>
    <s v="40564DTGQD-3508"/>
    <x v="1"/>
    <x v="2"/>
  </r>
  <r>
    <x v="394"/>
    <s v="Nelia"/>
    <s v="Yanaki"/>
    <s v="McLendon's Hardware"/>
    <n v="39"/>
    <s v="40455QQUXF-5815"/>
    <x v="11"/>
    <x v="0"/>
  </r>
  <r>
    <x v="33"/>
    <s v="Denise"/>
    <s v="Yanaki"/>
    <s v="Solar and Wind Inc."/>
    <n v="6"/>
    <s v="40269HETRG-9093"/>
    <x v="9"/>
    <x v="0"/>
  </r>
  <r>
    <x v="151"/>
    <s v="Elain"/>
    <s v="Regal"/>
    <s v="Costco"/>
    <n v="30"/>
    <s v="40539FHWDH-1097"/>
    <x v="6"/>
    <x v="0"/>
  </r>
  <r>
    <x v="100"/>
    <s v="Michael"/>
    <s v="Yanaki"/>
    <s v="Google"/>
    <n v="3"/>
    <s v="40132BFKNG-2896"/>
    <x v="0"/>
    <x v="1"/>
  </r>
  <r>
    <x v="395"/>
    <s v="Mitchell"/>
    <s v="Aspen"/>
    <s v="Office Depot"/>
    <n v="26"/>
    <s v="40528GDOWQ-6202"/>
    <x v="6"/>
    <x v="0"/>
  </r>
  <r>
    <x v="384"/>
    <s v="Denise"/>
    <s v="Quad"/>
    <s v="Home Depot"/>
    <n v="37"/>
    <s v="40151KXKND-8736"/>
    <x v="6"/>
    <x v="1"/>
  </r>
  <r>
    <x v="396"/>
    <s v="Chris"/>
    <s v="Quad"/>
    <s v="Whole Foods"/>
    <n v="19"/>
    <s v="40516FHXGJ-3517"/>
    <x v="6"/>
    <x v="0"/>
  </r>
  <r>
    <x v="19"/>
    <s v="Richard"/>
    <s v="Yanaki"/>
    <s v="The Economist"/>
    <n v="39"/>
    <s v="40432MUWYQ-5676"/>
    <x v="2"/>
    <x v="0"/>
  </r>
  <r>
    <x v="10"/>
    <s v="Janita"/>
    <s v="Bellen"/>
    <s v="Yahoo"/>
    <n v="13"/>
    <s v="40363ORYTE-6461"/>
    <x v="3"/>
    <x v="0"/>
  </r>
  <r>
    <x v="397"/>
    <s v="Mitchell"/>
    <s v="Regal"/>
    <s v="Office Depot"/>
    <n v="35"/>
    <s v="40599ONHQY-9715"/>
    <x v="5"/>
    <x v="2"/>
  </r>
  <r>
    <x v="398"/>
    <s v="Nelia"/>
    <s v="Yanaki"/>
    <s v="The Economist"/>
    <n v="13"/>
    <s v="40267OYKWF-8599"/>
    <x v="4"/>
    <x v="0"/>
  </r>
  <r>
    <x v="387"/>
    <s v="Carol"/>
    <s v="Sunset"/>
    <s v="Home Depot"/>
    <n v="32"/>
    <s v="40085NVFRL-6954"/>
    <x v="2"/>
    <x v="1"/>
  </r>
  <r>
    <x v="63"/>
    <s v="Thongtara"/>
    <s v="Aspen"/>
    <s v="Peet's Coffee"/>
    <n v="30"/>
    <s v="40001OXTMW-3958"/>
    <x v="3"/>
    <x v="1"/>
  </r>
  <r>
    <x v="395"/>
    <s v="D.D.I."/>
    <s v="Sunset"/>
    <s v="Home Depot"/>
    <n v="30"/>
    <s v="40528TOPYY-3981"/>
    <x v="6"/>
    <x v="0"/>
  </r>
  <r>
    <x v="399"/>
    <s v="Gianna"/>
    <s v="Deuce"/>
    <s v="Amazon.com"/>
    <n v="32"/>
    <s v="40139GHOLF-8287"/>
    <x v="0"/>
    <x v="1"/>
  </r>
  <r>
    <x v="222"/>
    <s v="Shari"/>
    <s v="Quad"/>
    <s v="Amazon.com"/>
    <n v="17"/>
    <s v="40239JQJYX-3619"/>
    <x v="4"/>
    <x v="0"/>
  </r>
  <r>
    <x v="62"/>
    <s v="Mansa"/>
    <s v="Deuce"/>
    <s v="The Economist"/>
    <n v="10"/>
    <s v="40495YJVSJ-5159"/>
    <x v="0"/>
    <x v="0"/>
  </r>
  <r>
    <x v="400"/>
    <s v="Kaur"/>
    <s v="Deuce"/>
    <s v="McLendon's Hardware"/>
    <n v="25"/>
    <s v="39927WGPRR-3633"/>
    <x v="9"/>
    <x v="1"/>
  </r>
  <r>
    <x v="401"/>
    <s v="Jason"/>
    <s v="Quad"/>
    <s v="Home Depot"/>
    <n v="25"/>
    <s v="40349TCHNE-9730"/>
    <x v="8"/>
    <x v="0"/>
  </r>
  <r>
    <x v="402"/>
    <s v="Sarah"/>
    <s v="Regal"/>
    <s v="Costco"/>
    <n v="20"/>
    <s v="40192DBIRB-7192"/>
    <x v="1"/>
    <x v="0"/>
  </r>
  <r>
    <x v="403"/>
    <s v="Shari"/>
    <s v="Yanaki"/>
    <s v="Amazon.com"/>
    <n v="3"/>
    <s v="40630LTWCX-4593"/>
    <x v="4"/>
    <x v="2"/>
  </r>
  <r>
    <x v="404"/>
    <s v="Elain"/>
    <s v="Deuce"/>
    <s v="Solar and Wind Inc."/>
    <n v="22"/>
    <s v="40588SOVDR-2988"/>
    <x v="5"/>
    <x v="2"/>
  </r>
  <r>
    <x v="322"/>
    <s v="Denise"/>
    <s v="Bellen"/>
    <s v="Yahoo"/>
    <n v="29"/>
    <s v="40273JLLSB-4174"/>
    <x v="9"/>
    <x v="0"/>
  </r>
  <r>
    <x v="405"/>
    <s v="Janita"/>
    <s v="Sunset"/>
    <s v="ExcelIsVeryFun.com"/>
    <n v="33"/>
    <s v="39994BKOGO-6140"/>
    <x v="8"/>
    <x v="1"/>
  </r>
  <r>
    <x v="167"/>
    <s v="Richard"/>
    <s v="Quad"/>
    <s v="ExcelIsVeryFun.com"/>
    <n v="21"/>
    <s v="40441PIDHC-4597"/>
    <x v="2"/>
    <x v="0"/>
  </r>
  <r>
    <x v="341"/>
    <s v="Richard"/>
    <s v="Yanaki"/>
    <s v="Google"/>
    <n v="13"/>
    <s v="40494VXWNV-9813"/>
    <x v="0"/>
    <x v="0"/>
  </r>
  <r>
    <x v="179"/>
    <s v="Gianna"/>
    <s v="Carlota"/>
    <s v="Yahoo"/>
    <n v="33"/>
    <s v="40518TOGWQ-7499"/>
    <x v="6"/>
    <x v="0"/>
  </r>
  <r>
    <x v="232"/>
    <s v="Yla-Katrina"/>
    <s v="Sunshine"/>
    <s v="Sherman Williams"/>
    <n v="25"/>
    <s v="40051DMBVK-5691"/>
    <x v="10"/>
    <x v="1"/>
  </r>
  <r>
    <x v="406"/>
    <s v="Elain"/>
    <s v="SunSpot"/>
    <s v="Amazon.com"/>
    <n v="23"/>
    <s v="40636OEQMC-6982"/>
    <x v="9"/>
    <x v="2"/>
  </r>
  <r>
    <x v="407"/>
    <s v="Richard"/>
    <s v="Sunshine"/>
    <s v="Costco"/>
    <n v="4"/>
    <s v="40560KYSHF-2792"/>
    <x v="1"/>
    <x v="2"/>
  </r>
  <r>
    <x v="408"/>
    <s v="Mansa"/>
    <s v="Sunset"/>
    <s v="Home Depot"/>
    <n v="9"/>
    <s v="39960BSHQY-6236"/>
    <x v="7"/>
    <x v="1"/>
  </r>
  <r>
    <x v="409"/>
    <s v="Jason"/>
    <s v="Yanaki"/>
    <s v="Solar and Wind Inc."/>
    <n v="28"/>
    <s v="40174JUGGF-5423"/>
    <x v="6"/>
    <x v="1"/>
  </r>
  <r>
    <x v="410"/>
    <s v="Shari"/>
    <s v="Deuce"/>
    <s v="Costco"/>
    <n v="21"/>
    <s v="40259GBMLY-8250"/>
    <x v="4"/>
    <x v="0"/>
  </r>
  <r>
    <x v="411"/>
    <s v="Shari"/>
    <s v="Regal"/>
    <s v="Nature Company"/>
    <n v="8"/>
    <s v="39954CHKYL-7248"/>
    <x v="7"/>
    <x v="1"/>
  </r>
  <r>
    <x v="412"/>
    <s v="Jason"/>
    <s v="Quad"/>
    <s v="Whole Foods"/>
    <n v="32"/>
    <s v="40054BWNUX-6814"/>
    <x v="10"/>
    <x v="1"/>
  </r>
  <r>
    <x v="413"/>
    <s v="Michelle"/>
    <s v="Regal"/>
    <s v="The Economist"/>
    <n v="16"/>
    <s v="40284QFTKY-4276"/>
    <x v="9"/>
    <x v="0"/>
  </r>
  <r>
    <x v="248"/>
    <s v="Yla-Katrina"/>
    <s v="SunSpot"/>
    <s v="Peet's Coffee"/>
    <n v="28"/>
    <s v="40069YVPCC-1479"/>
    <x v="2"/>
    <x v="1"/>
  </r>
  <r>
    <x v="26"/>
    <s v="Carol"/>
    <s v="Regal"/>
    <s v="Solar and Wind Inc."/>
    <n v="16"/>
    <s v="40056KRFTD-8055"/>
    <x v="10"/>
    <x v="1"/>
  </r>
  <r>
    <x v="171"/>
    <s v="D.D.I."/>
    <s v="Yanaki"/>
    <s v="McLendon's Hardware"/>
    <n v="13"/>
    <s v="40228XFMNX-3962"/>
    <x v="5"/>
    <x v="0"/>
  </r>
  <r>
    <x v="298"/>
    <s v="Michelle"/>
    <s v="SunSpot"/>
    <s v="Office Depot"/>
    <n v="20"/>
    <s v="40180KESGO-1842"/>
    <x v="1"/>
    <x v="0"/>
  </r>
  <r>
    <x v="414"/>
    <s v="Carol"/>
    <s v="Carlota"/>
    <s v="Google"/>
    <n v="21"/>
    <s v="40335VBRKV-2648"/>
    <x v="8"/>
    <x v="0"/>
  </r>
  <r>
    <x v="415"/>
    <s v="Thongtara"/>
    <s v="Sunshine"/>
    <s v="Nature Company"/>
    <n v="1"/>
    <s v="40018GFBDE-5878"/>
    <x v="3"/>
    <x v="1"/>
  </r>
  <r>
    <x v="255"/>
    <s v="Michelle"/>
    <s v="SunSpot"/>
    <s v="Peet's Coffee"/>
    <n v="36"/>
    <s v="40343QHISN-9557"/>
    <x v="8"/>
    <x v="0"/>
  </r>
  <r>
    <x v="116"/>
    <s v="Michael"/>
    <s v="Yanaki"/>
    <s v="Sherman Williams"/>
    <n v="12"/>
    <s v="40041FLVRQ-2763"/>
    <x v="10"/>
    <x v="1"/>
  </r>
  <r>
    <x v="416"/>
    <s v="Yla-Katrina"/>
    <s v="Sunset"/>
    <s v="Home Depot"/>
    <n v="3"/>
    <s v="40566SUOPO-2224"/>
    <x v="1"/>
    <x v="2"/>
  </r>
  <r>
    <x v="398"/>
    <s v="Christina"/>
    <s v="Aspen"/>
    <s v="Whole Foods"/>
    <n v="2"/>
    <s v="40267JXHVQ-6855"/>
    <x v="4"/>
    <x v="0"/>
  </r>
  <r>
    <x v="352"/>
    <s v="Carol"/>
    <s v="Bellen"/>
    <s v="Sherman Williams"/>
    <n v="1"/>
    <s v="40102JJPXK-2843"/>
    <x v="11"/>
    <x v="1"/>
  </r>
  <r>
    <x v="350"/>
    <s v="Michelle"/>
    <s v="Bellen"/>
    <s v="Solar and Wind Inc."/>
    <n v="35"/>
    <s v="40147JCWDL-1723"/>
    <x v="0"/>
    <x v="1"/>
  </r>
  <r>
    <x v="388"/>
    <s v="D.D.I."/>
    <s v="Carlota"/>
    <s v="Peet's Coffee"/>
    <n v="5"/>
    <s v="40088VKGVP-5109"/>
    <x v="11"/>
    <x v="1"/>
  </r>
  <r>
    <x v="255"/>
    <s v="Richard"/>
    <s v="Carlota"/>
    <s v="Costco"/>
    <n v="10"/>
    <s v="40343DPRKG-8006"/>
    <x v="8"/>
    <x v="0"/>
  </r>
  <r>
    <x v="417"/>
    <s v="Chris"/>
    <s v="Quad"/>
    <s v="Amazon.com"/>
    <n v="2"/>
    <s v="40217MRGVP-3173"/>
    <x v="5"/>
    <x v="0"/>
  </r>
  <r>
    <x v="31"/>
    <s v="Elain"/>
    <s v="Aspen"/>
    <s v="Home Depot"/>
    <n v="37"/>
    <s v="40581JGVKD-1776"/>
    <x v="5"/>
    <x v="2"/>
  </r>
  <r>
    <x v="27"/>
    <s v="Gianna"/>
    <s v="Deuce"/>
    <s v="The Economist"/>
    <n v="15"/>
    <s v="39947NNIIM-2510"/>
    <x v="7"/>
    <x v="1"/>
  </r>
  <r>
    <x v="105"/>
    <s v="Janita"/>
    <s v="Regal"/>
    <s v="ExcelIsVeryFun.com"/>
    <n v="17"/>
    <s v="40420JKJEM-2610"/>
    <x v="10"/>
    <x v="0"/>
  </r>
  <r>
    <x v="418"/>
    <s v="Ewelina"/>
    <s v="Sunshine"/>
    <s v="Sherman Williams"/>
    <n v="33"/>
    <s v="40390IJPJI-7608"/>
    <x v="3"/>
    <x v="0"/>
  </r>
  <r>
    <x v="393"/>
    <s v="Carol"/>
    <s v="SunSpot"/>
    <s v="Solar and Wind Inc."/>
    <n v="33"/>
    <s v="40440PPYWE-4681"/>
    <x v="2"/>
    <x v="0"/>
  </r>
  <r>
    <x v="50"/>
    <s v="Manavbir"/>
    <s v="Carlota"/>
    <s v="Office Depot"/>
    <n v="2"/>
    <s v="40467VGWUV-2030"/>
    <x v="11"/>
    <x v="0"/>
  </r>
  <r>
    <x v="419"/>
    <s v="Debra"/>
    <s v="Bellen"/>
    <s v="Nature Company"/>
    <n v="7"/>
    <s v="40129BNHQD-9759"/>
    <x v="0"/>
    <x v="1"/>
  </r>
  <r>
    <x v="420"/>
    <s v="Kaur"/>
    <s v="Yanaki"/>
    <s v="The Economist"/>
    <n v="7"/>
    <s v="39942DNHUO-1200"/>
    <x v="7"/>
    <x v="1"/>
  </r>
  <r>
    <x v="371"/>
    <s v="Christina"/>
    <s v="Sunset"/>
    <s v="Amazon.com"/>
    <n v="38"/>
    <s v="40131BNVWD-1321"/>
    <x v="0"/>
    <x v="1"/>
  </r>
  <r>
    <x v="313"/>
    <s v="Yla-Katrina"/>
    <s v="SunSpot"/>
    <s v="McLendon's Hardware"/>
    <n v="36"/>
    <s v="39965MRQOS-3330"/>
    <x v="8"/>
    <x v="1"/>
  </r>
  <r>
    <x v="372"/>
    <s v="D.D.I."/>
    <s v="Sunshine"/>
    <s v="McLendon's Hardware"/>
    <n v="27"/>
    <s v="40570IFOPH-1648"/>
    <x v="1"/>
    <x v="2"/>
  </r>
  <r>
    <x v="421"/>
    <s v="Christina"/>
    <s v="SunSpot"/>
    <s v="McLendon's Hardware"/>
    <n v="14"/>
    <s v="40233GTJWW-2178"/>
    <x v="5"/>
    <x v="0"/>
  </r>
  <r>
    <x v="115"/>
    <s v="Elain"/>
    <s v="Deuce"/>
    <s v="Amazon.com"/>
    <n v="12"/>
    <s v="40076OCOXT-9888"/>
    <x v="2"/>
    <x v="1"/>
  </r>
  <r>
    <x v="269"/>
    <s v="Chris"/>
    <s v="SunSpot"/>
    <s v="Costco"/>
    <n v="13"/>
    <s v="40350MYNBD-6210"/>
    <x v="8"/>
    <x v="0"/>
  </r>
  <r>
    <x v="395"/>
    <s v="Thongtara"/>
    <s v="Deuce"/>
    <s v="Google"/>
    <n v="17"/>
    <s v="40528GKYHD-5721"/>
    <x v="6"/>
    <x v="0"/>
  </r>
  <r>
    <x v="422"/>
    <s v="D.D.I."/>
    <s v="Regal"/>
    <s v="Whole Foods"/>
    <n v="19"/>
    <s v="40105KLOMI-2710"/>
    <x v="11"/>
    <x v="1"/>
  </r>
  <r>
    <x v="423"/>
    <s v="Chris"/>
    <s v="Bellen"/>
    <s v="Yahoo"/>
    <n v="24"/>
    <s v="40157HWLUY-2648"/>
    <x v="6"/>
    <x v="1"/>
  </r>
  <r>
    <x v="277"/>
    <s v="Nelia"/>
    <s v="SunSpot"/>
    <s v="The Economist"/>
    <n v="7"/>
    <s v="40150NWCBD-9210"/>
    <x v="6"/>
    <x v="1"/>
  </r>
  <r>
    <x v="424"/>
    <s v="Michelle"/>
    <s v="Aspen"/>
    <s v="Amazon.com"/>
    <n v="18"/>
    <s v="40547XFHVL-1979"/>
    <x v="1"/>
    <x v="2"/>
  </r>
  <r>
    <x v="425"/>
    <s v="Richard"/>
    <s v="Bellen"/>
    <s v="Home Depot"/>
    <n v="37"/>
    <s v="39956GVMQB-8362"/>
    <x v="7"/>
    <x v="1"/>
  </r>
  <r>
    <x v="45"/>
    <s v="Yla-Katrina"/>
    <s v="Regal"/>
    <s v="Amazon.com"/>
    <n v="16"/>
    <s v="40582YRTNM-8591"/>
    <x v="5"/>
    <x v="2"/>
  </r>
  <r>
    <x v="77"/>
    <s v="D.D.I."/>
    <s v="Yanaki"/>
    <s v="Office Depot"/>
    <n v="38"/>
    <s v="40596SXQYE-2502"/>
    <x v="5"/>
    <x v="2"/>
  </r>
  <r>
    <x v="122"/>
    <s v="Yla-Katrina"/>
    <s v="Quad"/>
    <s v="Costco"/>
    <n v="35"/>
    <s v="40095LPEEO-9082"/>
    <x v="11"/>
    <x v="1"/>
  </r>
  <r>
    <x v="130"/>
    <s v="Ewelina"/>
    <s v="Sunset"/>
    <s v="Whole Foods"/>
    <n v="15"/>
    <s v="40053OLQOT-1181"/>
    <x v="10"/>
    <x v="1"/>
  </r>
  <r>
    <x v="375"/>
    <s v="Thongtara"/>
    <s v="Aspen"/>
    <s v="Yahoo"/>
    <n v="1"/>
    <s v="40240QPBJQ-6284"/>
    <x v="4"/>
    <x v="0"/>
  </r>
  <r>
    <x v="426"/>
    <s v="Daniel"/>
    <s v="Deuce"/>
    <s v="Sherman Williams"/>
    <n v="27"/>
    <s v="40254CWJIR-6084"/>
    <x v="4"/>
    <x v="0"/>
  </r>
  <r>
    <x v="287"/>
    <s v="Nelia"/>
    <s v="Regal"/>
    <s v="Peet's Coffee"/>
    <n v="18"/>
    <s v="40296SMUQW-3143"/>
    <x v="9"/>
    <x v="0"/>
  </r>
  <r>
    <x v="188"/>
    <s v="Elain"/>
    <s v="Quad"/>
    <s v="Yahoo"/>
    <n v="33"/>
    <s v="40408WTCPJ-4039"/>
    <x v="10"/>
    <x v="0"/>
  </r>
  <r>
    <x v="275"/>
    <s v="Elain"/>
    <s v="Bellen"/>
    <s v="Nature Company"/>
    <n v="26"/>
    <s v="40218JEPWS-7561"/>
    <x v="5"/>
    <x v="0"/>
  </r>
  <r>
    <x v="231"/>
    <s v="Chris"/>
    <s v="Bellen"/>
    <s v="Nature Company"/>
    <n v="24"/>
    <s v="40474BCPDV-4948"/>
    <x v="11"/>
    <x v="0"/>
  </r>
  <r>
    <x v="14"/>
    <s v="Nelia"/>
    <s v="Deuce"/>
    <s v="McLendon's Hardware"/>
    <n v="5"/>
    <s v="40000WNTRB-9478"/>
    <x v="3"/>
    <x v="1"/>
  </r>
  <r>
    <x v="270"/>
    <s v="Sarah"/>
    <s v="Carlota"/>
    <s v="Office Depot"/>
    <n v="22"/>
    <s v="40297HLQBH-3267"/>
    <x v="9"/>
    <x v="0"/>
  </r>
  <r>
    <x v="141"/>
    <s v="Gianna"/>
    <s v="Yanaki"/>
    <s v="The Economist"/>
    <n v="24"/>
    <s v="40640CNGHF-5713"/>
    <x v="9"/>
    <x v="2"/>
  </r>
  <r>
    <x v="386"/>
    <s v="Nelia"/>
    <s v="Regal"/>
    <s v="Solar and Wind Inc."/>
    <n v="13"/>
    <s v="39959NRGXC-8917"/>
    <x v="7"/>
    <x v="1"/>
  </r>
  <r>
    <x v="248"/>
    <s v="Gianna"/>
    <s v="Sunshine"/>
    <s v="The Economist"/>
    <n v="3"/>
    <s v="40069LMQDT-4456"/>
    <x v="2"/>
    <x v="1"/>
  </r>
  <r>
    <x v="96"/>
    <s v="Michael"/>
    <s v="Deuce"/>
    <s v="The Economist"/>
    <n v="16"/>
    <s v="40286CSGNU-6694"/>
    <x v="9"/>
    <x v="0"/>
  </r>
  <r>
    <x v="104"/>
    <s v="Christina"/>
    <s v="SunSpot"/>
    <s v="ExcelIsVeryFun.com"/>
    <n v="3"/>
    <s v="40465YWESV-2483"/>
    <x v="11"/>
    <x v="0"/>
  </r>
  <r>
    <x v="168"/>
    <s v="Gianna"/>
    <s v="Quad"/>
    <s v="Office Depot"/>
    <n v="27"/>
    <s v="40232HLMFG-8258"/>
    <x v="5"/>
    <x v="0"/>
  </r>
  <r>
    <x v="395"/>
    <s v="Denise"/>
    <s v="Deuce"/>
    <s v="Nature Company"/>
    <n v="8"/>
    <s v="40528RCFII-6071"/>
    <x v="6"/>
    <x v="0"/>
  </r>
  <r>
    <x v="74"/>
    <s v="Mitchell"/>
    <s v="Aspen"/>
    <s v="Sherman Williams"/>
    <n v="9"/>
    <s v="40060YKUIB-2404"/>
    <x v="2"/>
    <x v="1"/>
  </r>
  <r>
    <x v="427"/>
    <s v="Richard"/>
    <s v="SunSpot"/>
    <s v="Sherman Williams"/>
    <n v="23"/>
    <s v="40311NBPJR-2253"/>
    <x v="7"/>
    <x v="0"/>
  </r>
  <r>
    <x v="262"/>
    <s v="Nelia"/>
    <s v="Quad"/>
    <s v="Solar and Wind Inc."/>
    <n v="14"/>
    <s v="40046LESQG-5111"/>
    <x v="10"/>
    <x v="1"/>
  </r>
  <r>
    <x v="385"/>
    <s v="Elain"/>
    <s v="Bellen"/>
    <s v="McLendon's Hardware"/>
    <n v="39"/>
    <s v="40339TUQDP-3406"/>
    <x v="8"/>
    <x v="0"/>
  </r>
  <r>
    <x v="428"/>
    <s v="Nelia"/>
    <s v="SunSpot"/>
    <s v="Sherman Williams"/>
    <n v="10"/>
    <s v="39975REKSV-8199"/>
    <x v="8"/>
    <x v="1"/>
  </r>
  <r>
    <x v="429"/>
    <s v="Debra"/>
    <s v="Bellen"/>
    <s v="Google"/>
    <n v="22"/>
    <s v="39923UHNKC-1206"/>
    <x v="9"/>
    <x v="1"/>
  </r>
  <r>
    <x v="430"/>
    <s v="Sarah"/>
    <s v="Sunset"/>
    <s v="Solar and Wind Inc."/>
    <n v="23"/>
    <s v="40487WMSFE-2611"/>
    <x v="0"/>
    <x v="0"/>
  </r>
  <r>
    <x v="412"/>
    <s v="Ewelina"/>
    <s v="Regal"/>
    <s v="Nature Company"/>
    <n v="6"/>
    <s v="40054JVWIH-8684"/>
    <x v="10"/>
    <x v="1"/>
  </r>
  <r>
    <x v="431"/>
    <s v="Denise"/>
    <s v="Sunset"/>
    <s v="ExcelIsVeryFun.com"/>
    <n v="21"/>
    <s v="40255BPRQP-5929"/>
    <x v="4"/>
    <x v="0"/>
  </r>
  <r>
    <x v="180"/>
    <s v="Mansa"/>
    <s v="Sunshine"/>
    <s v="Google"/>
    <n v="2"/>
    <s v="40535GRLVH-7056"/>
    <x v="6"/>
    <x v="0"/>
  </r>
  <r>
    <x v="321"/>
    <s v="Mitchell"/>
    <s v="Yanaki"/>
    <s v="Amazon.com"/>
    <n v="19"/>
    <s v="40450CVNKX-6421"/>
    <x v="2"/>
    <x v="0"/>
  </r>
  <r>
    <x v="432"/>
    <s v="Sarah"/>
    <s v="Bellen"/>
    <s v="ExcelIsVeryFun.com"/>
    <n v="2"/>
    <s v="40031NMPCR-2058"/>
    <x v="10"/>
    <x v="1"/>
  </r>
  <r>
    <x v="433"/>
    <s v="Shari"/>
    <s v="SunSpot"/>
    <s v="McLendon's Hardware"/>
    <n v="37"/>
    <s v="40279CIFJC-7829"/>
    <x v="9"/>
    <x v="0"/>
  </r>
  <r>
    <x v="380"/>
    <s v="D.D.I."/>
    <s v="Deuce"/>
    <s v="Office Depot"/>
    <n v="30"/>
    <s v="40262HLXEH-4616"/>
    <x v="4"/>
    <x v="0"/>
  </r>
  <r>
    <x v="434"/>
    <s v="Yla-Katrina"/>
    <s v="Bellen"/>
    <s v="Costco"/>
    <n v="37"/>
    <s v="40448CQYBK-7250"/>
    <x v="2"/>
    <x v="0"/>
  </r>
  <r>
    <x v="79"/>
    <s v="Carol"/>
    <s v="Aspen"/>
    <s v="McLendon's Hardware"/>
    <n v="28"/>
    <s v="40538EHKBR-8050"/>
    <x v="6"/>
    <x v="0"/>
  </r>
  <r>
    <x v="311"/>
    <s v="Elain"/>
    <s v="Deuce"/>
    <s v="Nature Company"/>
    <n v="6"/>
    <s v="40480NBIGW-7569"/>
    <x v="11"/>
    <x v="0"/>
  </r>
  <r>
    <x v="74"/>
    <s v="Jason"/>
    <s v="Aspen"/>
    <s v="McLendon's Hardware"/>
    <n v="11"/>
    <s v="40060CDVSB-3010"/>
    <x v="2"/>
    <x v="1"/>
  </r>
  <r>
    <x v="59"/>
    <s v="Manavbir"/>
    <s v="SunSpot"/>
    <s v="Home Depot"/>
    <n v="11"/>
    <s v="39921CWNUH-9614"/>
    <x v="9"/>
    <x v="1"/>
  </r>
  <r>
    <x v="238"/>
    <s v="Mitchell"/>
    <s v="Deuce"/>
    <s v="Solar and Wind Inc."/>
    <n v="30"/>
    <s v="40360TKOET-6977"/>
    <x v="3"/>
    <x v="0"/>
  </r>
  <r>
    <x v="435"/>
    <s v="Shari"/>
    <s v="Carlota"/>
    <s v="Nature Company"/>
    <n v="27"/>
    <s v="40278LLOGR-3583"/>
    <x v="9"/>
    <x v="0"/>
  </r>
  <r>
    <x v="436"/>
    <s v="Michael"/>
    <s v="Quad"/>
    <s v="Nature Company"/>
    <n v="37"/>
    <s v="39990IQUHO-5935"/>
    <x v="8"/>
    <x v="1"/>
  </r>
  <r>
    <x v="363"/>
    <s v="Thongtara"/>
    <s v="Bellen"/>
    <s v="Google"/>
    <n v="15"/>
    <s v="40563NISBH-4858"/>
    <x v="1"/>
    <x v="2"/>
  </r>
  <r>
    <x v="266"/>
    <s v="Richard"/>
    <s v="Aspen"/>
    <s v="Amazon.com"/>
    <n v="17"/>
    <s v="40378XRKXV-8226"/>
    <x v="3"/>
    <x v="0"/>
  </r>
  <r>
    <x v="280"/>
    <s v="Jason"/>
    <s v="Deuce"/>
    <s v="ExcelIsVeryFun.com"/>
    <n v="17"/>
    <s v="40224UQHLP-9104"/>
    <x v="5"/>
    <x v="0"/>
  </r>
  <r>
    <x v="267"/>
    <s v="Ewelina"/>
    <s v="Carlota"/>
    <s v="Sherman Williams"/>
    <n v="33"/>
    <s v="40333FICXC-8627"/>
    <x v="8"/>
    <x v="0"/>
  </r>
  <r>
    <x v="49"/>
    <s v="Chris"/>
    <s v="SunSpot"/>
    <s v="Costco"/>
    <n v="19"/>
    <s v="40592BOOXS-2714"/>
    <x v="5"/>
    <x v="2"/>
  </r>
  <r>
    <x v="143"/>
    <s v="Daniel"/>
    <s v="Bellen"/>
    <s v="Costco"/>
    <n v="13"/>
    <s v="40282WLUOF-3732"/>
    <x v="9"/>
    <x v="0"/>
  </r>
  <r>
    <x v="143"/>
    <s v="Michael"/>
    <s v="SunSpot"/>
    <s v="Solar and Wind Inc."/>
    <n v="28"/>
    <s v="40282XQVJL-3619"/>
    <x v="9"/>
    <x v="0"/>
  </r>
  <r>
    <x v="437"/>
    <s v="Sarah"/>
    <s v="Yanaki"/>
    <s v="Nature Company"/>
    <n v="18"/>
    <s v="40097PCPNS-9237"/>
    <x v="11"/>
    <x v="1"/>
  </r>
  <r>
    <x v="166"/>
    <s v="Mitchell"/>
    <s v="Sunshine"/>
    <s v="Office Depot"/>
    <n v="17"/>
    <s v="40236UQXXM-4348"/>
    <x v="5"/>
    <x v="0"/>
  </r>
  <r>
    <x v="438"/>
    <s v="Elain"/>
    <s v="Carlota"/>
    <s v="Home Depot"/>
    <n v="16"/>
    <s v="40529JXPRD-9954"/>
    <x v="6"/>
    <x v="0"/>
  </r>
  <r>
    <x v="367"/>
    <s v="Nelia"/>
    <s v="Aspen"/>
    <s v="Sherman Williams"/>
    <n v="15"/>
    <s v="40625USCNL-3313"/>
    <x v="4"/>
    <x v="2"/>
  </r>
  <r>
    <x v="259"/>
    <s v="Mansa"/>
    <s v="Regal"/>
    <s v="McLendon's Hardware"/>
    <n v="22"/>
    <s v="40427CNJDT-8373"/>
    <x v="2"/>
    <x v="0"/>
  </r>
  <r>
    <x v="439"/>
    <s v="Shari"/>
    <s v="Quad"/>
    <s v="Whole Foods"/>
    <n v="16"/>
    <s v="40225JKRKD-4160"/>
    <x v="5"/>
    <x v="0"/>
  </r>
  <r>
    <x v="440"/>
    <s v="Chris"/>
    <s v="Yanaki"/>
    <s v="Nature Company"/>
    <n v="33"/>
    <s v="40334HCBVM-1803"/>
    <x v="8"/>
    <x v="0"/>
  </r>
  <r>
    <x v="71"/>
    <s v="Richard"/>
    <s v="Regal"/>
    <s v="Office Depot"/>
    <n v="30"/>
    <s v="40356TNRJD-1914"/>
    <x v="8"/>
    <x v="0"/>
  </r>
  <r>
    <x v="441"/>
    <s v="Janita"/>
    <s v="Quad"/>
    <s v="Sherman Williams"/>
    <n v="13"/>
    <s v="40523CCJGT-2945"/>
    <x v="6"/>
    <x v="0"/>
  </r>
  <r>
    <x v="442"/>
    <s v="Denise"/>
    <s v="Sunset"/>
    <s v="Costco"/>
    <n v="22"/>
    <s v="39926UHKFI-2313"/>
    <x v="9"/>
    <x v="1"/>
  </r>
  <r>
    <x v="443"/>
    <s v="Jason"/>
    <s v="Deuce"/>
    <s v="McLendon's Hardware"/>
    <n v="33"/>
    <s v="40237XHMMK-7778"/>
    <x v="5"/>
    <x v="0"/>
  </r>
  <r>
    <x v="324"/>
    <s v="Janita"/>
    <s v="Quad"/>
    <s v="Peet's Coffee"/>
    <n v="14"/>
    <s v="40068EPCMP-9487"/>
    <x v="2"/>
    <x v="1"/>
  </r>
  <r>
    <x v="192"/>
    <s v="Mitchell"/>
    <s v="Sunset"/>
    <s v="Amazon.com"/>
    <n v="27"/>
    <s v="40142WEIVN-7705"/>
    <x v="0"/>
    <x v="1"/>
  </r>
  <r>
    <x v="7"/>
    <s v="Ewelina"/>
    <s v="SunSpot"/>
    <s v="Sherman Williams"/>
    <n v="20"/>
    <s v="40210HLOTI-4505"/>
    <x v="5"/>
    <x v="0"/>
  </r>
  <r>
    <x v="292"/>
    <s v="Debra"/>
    <s v="SunSpot"/>
    <s v="Yahoo"/>
    <n v="17"/>
    <s v="40204CRFOQ-7327"/>
    <x v="1"/>
    <x v="0"/>
  </r>
  <r>
    <x v="269"/>
    <s v="Nelia"/>
    <s v="Aspen"/>
    <s v="Solar and Wind Inc."/>
    <n v="38"/>
    <s v="40350WFRIS-7339"/>
    <x v="8"/>
    <x v="0"/>
  </r>
  <r>
    <x v="133"/>
    <s v="Richard"/>
    <s v="Yanaki"/>
    <s v="Peet's Coffee"/>
    <n v="5"/>
    <s v="39961LFDFL-2227"/>
    <x v="7"/>
    <x v="1"/>
  </r>
  <r>
    <x v="444"/>
    <s v="Michael"/>
    <s v="Aspen"/>
    <s v="Whole Foods"/>
    <n v="36"/>
    <s v="40475YERCL-3280"/>
    <x v="11"/>
    <x v="0"/>
  </r>
  <r>
    <x v="354"/>
    <s v="Michelle"/>
    <s v="Quad"/>
    <s v="Yahoo"/>
    <n v="22"/>
    <s v="40020NUIFB-9892"/>
    <x v="3"/>
    <x v="1"/>
  </r>
  <r>
    <x v="207"/>
    <s v="Shari"/>
    <s v="Carlota"/>
    <s v="Yahoo"/>
    <n v="19"/>
    <s v="40012GRGRH-6513"/>
    <x v="3"/>
    <x v="1"/>
  </r>
  <r>
    <x v="73"/>
    <s v="Shari"/>
    <s v="Sunshine"/>
    <s v="Sherman Williams"/>
    <n v="12"/>
    <s v="40281JVMLU-4885"/>
    <x v="9"/>
    <x v="0"/>
  </r>
  <r>
    <x v="35"/>
    <s v="Manavbir"/>
    <s v="Quad"/>
    <s v="Solar and Wind Inc."/>
    <n v="30"/>
    <s v="39964YCLYF-8969"/>
    <x v="7"/>
    <x v="1"/>
  </r>
  <r>
    <x v="445"/>
    <s v="D.D.I."/>
    <s v="Quad"/>
    <s v="Yahoo"/>
    <n v="31"/>
    <s v="40414HBOJF-9270"/>
    <x v="10"/>
    <x v="0"/>
  </r>
  <r>
    <x v="160"/>
    <s v="Mitchell"/>
    <s v="Carlota"/>
    <s v="Nature Company"/>
    <n v="22"/>
    <s v="39987IVVUJ-5119"/>
    <x v="8"/>
    <x v="1"/>
  </r>
  <r>
    <x v="169"/>
    <s v="Sarah"/>
    <s v="Aspen"/>
    <s v="Office Depot"/>
    <n v="22"/>
    <s v="40165WQBOM-1671"/>
    <x v="6"/>
    <x v="1"/>
  </r>
  <r>
    <x v="446"/>
    <s v="Ewelina"/>
    <s v="Sunset"/>
    <s v="Yahoo"/>
    <n v="2"/>
    <s v="40143OPMIN-7495"/>
    <x v="0"/>
    <x v="1"/>
  </r>
  <r>
    <x v="447"/>
    <s v="Mitchell"/>
    <s v="Carlota"/>
    <s v="Yahoo"/>
    <n v="21"/>
    <s v="39991BBRNK-8168"/>
    <x v="8"/>
    <x v="1"/>
  </r>
  <r>
    <x v="448"/>
    <s v="Michael"/>
    <s v="Aspen"/>
    <s v="Home Depot"/>
    <n v="10"/>
    <s v="40084HHIDR-4106"/>
    <x v="2"/>
    <x v="1"/>
  </r>
  <r>
    <x v="208"/>
    <s v="Denise"/>
    <s v="Quad"/>
    <s v="Google"/>
    <n v="38"/>
    <s v="40155WNTHC-3338"/>
    <x v="6"/>
    <x v="1"/>
  </r>
  <r>
    <x v="323"/>
    <s v="Chris"/>
    <s v="Quad"/>
    <s v="Google"/>
    <n v="32"/>
    <s v="40362XXFWV-2220"/>
    <x v="3"/>
    <x v="0"/>
  </r>
  <r>
    <x v="147"/>
    <s v="Kaur"/>
    <s v="Sunset"/>
    <s v="ExcelIsVeryFun.com"/>
    <n v="25"/>
    <s v="40271KRBBM-6653"/>
    <x v="9"/>
    <x v="0"/>
  </r>
  <r>
    <x v="435"/>
    <s v="Michael"/>
    <s v="Regal"/>
    <s v="Nature Company"/>
    <n v="36"/>
    <s v="40278DBWCD-3543"/>
    <x v="9"/>
    <x v="0"/>
  </r>
  <r>
    <x v="240"/>
    <s v="Daniel"/>
    <s v="Aspen"/>
    <s v="Yahoo"/>
    <n v="14"/>
    <s v="40235OMNNV-6491"/>
    <x v="5"/>
    <x v="0"/>
  </r>
  <r>
    <x v="449"/>
    <s v="Thongtara"/>
    <s v="Carlota"/>
    <s v="Yahoo"/>
    <n v="39"/>
    <s v="40482MDQBQ-2883"/>
    <x v="11"/>
    <x v="0"/>
  </r>
  <r>
    <x v="47"/>
    <s v="Janita"/>
    <s v="Regal"/>
    <s v="Yahoo"/>
    <n v="33"/>
    <s v="40571RDNXX-3025"/>
    <x v="1"/>
    <x v="2"/>
  </r>
  <r>
    <x v="96"/>
    <s v="Michelle"/>
    <s v="SunSpot"/>
    <s v="Peet's Coffee"/>
    <n v="10"/>
    <s v="40286POWUQ-2072"/>
    <x v="9"/>
    <x v="0"/>
  </r>
  <r>
    <x v="315"/>
    <s v="D.D.I."/>
    <s v="Sunshine"/>
    <s v="Office Depot"/>
    <n v="14"/>
    <s v="40463WDHOM-6269"/>
    <x v="11"/>
    <x v="0"/>
  </r>
  <r>
    <x v="450"/>
    <s v="Shari"/>
    <s v="Bellen"/>
    <s v="Sherman Williams"/>
    <n v="32"/>
    <s v="40280GCJQI-2022"/>
    <x v="9"/>
    <x v="0"/>
  </r>
  <r>
    <x v="451"/>
    <s v="Richard"/>
    <s v="Carlota"/>
    <s v="McLendon's Hardware"/>
    <n v="13"/>
    <s v="40461OMJRL-2457"/>
    <x v="11"/>
    <x v="0"/>
  </r>
  <r>
    <x v="272"/>
    <s v="Carol"/>
    <s v="Yanaki"/>
    <s v="Google"/>
    <n v="25"/>
    <s v="40008KHMPF-8264"/>
    <x v="3"/>
    <x v="1"/>
  </r>
  <r>
    <x v="224"/>
    <s v="Kaur"/>
    <s v="Deuce"/>
    <s v="Google"/>
    <n v="18"/>
    <s v="40145HJLQE-3060"/>
    <x v="0"/>
    <x v="1"/>
  </r>
  <r>
    <x v="48"/>
    <s v="Daniel"/>
    <s v="Carlota"/>
    <s v="Peet's Coffee"/>
    <n v="8"/>
    <s v="40451HWYKP-6177"/>
    <x v="2"/>
    <x v="0"/>
  </r>
  <r>
    <x v="452"/>
    <s v="Richard"/>
    <s v="Aspen"/>
    <s v="Peet's Coffee"/>
    <n v="1"/>
    <s v="40575OMYPD-6473"/>
    <x v="5"/>
    <x v="2"/>
  </r>
  <r>
    <x v="13"/>
    <s v="Michael"/>
    <s v="Quad"/>
    <s v="ExcelIsVeryFun.com"/>
    <n v="14"/>
    <s v="40536UTYUB-5873"/>
    <x v="6"/>
    <x v="0"/>
  </r>
  <r>
    <x v="453"/>
    <s v="Carol"/>
    <s v="Yanaki"/>
    <s v="Costco"/>
    <n v="10"/>
    <s v="40395SMRNL-4776"/>
    <x v="10"/>
    <x v="0"/>
  </r>
  <r>
    <x v="391"/>
    <s v="Sarah"/>
    <s v="Regal"/>
    <s v="Google"/>
    <n v="30"/>
    <s v="40468PKPQG-8685"/>
    <x v="11"/>
    <x v="0"/>
  </r>
  <r>
    <x v="141"/>
    <s v="Manavbir"/>
    <s v="SunSpot"/>
    <s v="Whole Foods"/>
    <n v="2"/>
    <s v="40640FLPPB-4372"/>
    <x v="9"/>
    <x v="2"/>
  </r>
  <r>
    <x v="336"/>
    <s v="Jason"/>
    <s v="SunSpot"/>
    <s v="Nature Company"/>
    <n v="29"/>
    <s v="40173RPNHB-9436"/>
    <x v="6"/>
    <x v="1"/>
  </r>
  <r>
    <x v="454"/>
    <s v="Christina"/>
    <s v="Yanaki"/>
    <s v="ExcelIsVeryFun.com"/>
    <n v="14"/>
    <s v="40517JMGMY-2352"/>
    <x v="6"/>
    <x v="0"/>
  </r>
  <r>
    <x v="455"/>
    <s v="Elain"/>
    <s v="Aspen"/>
    <s v="Sherman Williams"/>
    <n v="9"/>
    <s v="40626CDDCR-7531"/>
    <x v="4"/>
    <x v="2"/>
  </r>
  <r>
    <x v="330"/>
    <s v="Michael"/>
    <s v="Carlota"/>
    <s v="McLendon's Hardware"/>
    <n v="22"/>
    <s v="40470QMQJS-7308"/>
    <x v="11"/>
    <x v="0"/>
  </r>
  <r>
    <x v="73"/>
    <s v="D.D.I."/>
    <s v="Aspen"/>
    <s v="Office Depot"/>
    <n v="1"/>
    <s v="40281EMXDG-9998"/>
    <x v="9"/>
    <x v="0"/>
  </r>
  <r>
    <x v="456"/>
    <s v="Nelia"/>
    <s v="Sunset"/>
    <s v="ExcelIsVeryFun.com"/>
    <n v="10"/>
    <s v="39933QVESJ-7349"/>
    <x v="9"/>
    <x v="1"/>
  </r>
  <r>
    <x v="20"/>
    <s v="Gianna"/>
    <s v="SunSpot"/>
    <s v="Whole Foods"/>
    <n v="22"/>
    <s v="40219FIRTK-7051"/>
    <x v="5"/>
    <x v="0"/>
  </r>
  <r>
    <x v="55"/>
    <s v="Richard"/>
    <s v="Carlota"/>
    <s v="Amazon.com"/>
    <n v="27"/>
    <s v="40605FRVUN-7899"/>
    <x v="4"/>
    <x v="2"/>
  </r>
  <r>
    <x v="390"/>
    <s v="Daniel"/>
    <s v="Yanaki"/>
    <s v="Sherman Williams"/>
    <n v="24"/>
    <s v="40374DLOOR-3168"/>
    <x v="3"/>
    <x v="0"/>
  </r>
  <r>
    <x v="196"/>
    <s v="D.D.I."/>
    <s v="Deuce"/>
    <s v="Yahoo"/>
    <n v="2"/>
    <s v="40242VGJYE-3214"/>
    <x v="4"/>
    <x v="0"/>
  </r>
  <r>
    <x v="440"/>
    <s v="Nelia"/>
    <s v="Sunshine"/>
    <s v="Amazon.com"/>
    <n v="33"/>
    <s v="40334TYJWD-9875"/>
    <x v="8"/>
    <x v="0"/>
  </r>
  <r>
    <x v="179"/>
    <s v="Thongtara"/>
    <s v="Deuce"/>
    <s v="Office Depot"/>
    <n v="11"/>
    <s v="40518FVOWJ-2693"/>
    <x v="6"/>
    <x v="0"/>
  </r>
  <r>
    <x v="197"/>
    <s v="Michelle"/>
    <s v="Deuce"/>
    <s v="Whole Foods"/>
    <n v="18"/>
    <s v="40287VGQJP-9827"/>
    <x v="9"/>
    <x v="0"/>
  </r>
  <r>
    <x v="457"/>
    <s v="Shari"/>
    <s v="Deuce"/>
    <s v="The Economist"/>
    <n v="26"/>
    <s v="40091GSKPP-5291"/>
    <x v="11"/>
    <x v="1"/>
  </r>
  <r>
    <x v="458"/>
    <s v="Jason"/>
    <s v="Sunset"/>
    <s v="Nature Company"/>
    <n v="8"/>
    <s v="40383PLDOH-3987"/>
    <x v="3"/>
    <x v="0"/>
  </r>
  <r>
    <x v="131"/>
    <s v="Manavbir"/>
    <s v="Sunshine"/>
    <s v="Peet's Coffee"/>
    <n v="33"/>
    <s v="39963LHJRD-6606"/>
    <x v="7"/>
    <x v="1"/>
  </r>
  <r>
    <x v="173"/>
    <s v="Richard"/>
    <s v="Carlota"/>
    <s v="Whole Foods"/>
    <n v="8"/>
    <s v="39939HPICS-1927"/>
    <x v="7"/>
    <x v="1"/>
  </r>
  <r>
    <x v="290"/>
    <s v="Yla-Katrina"/>
    <s v="SunSpot"/>
    <s v="Office Depot"/>
    <n v="35"/>
    <s v="40411CTVIT-2552"/>
    <x v="10"/>
    <x v="0"/>
  </r>
  <r>
    <x v="272"/>
    <s v="Richard"/>
    <s v="Bellen"/>
    <s v="Whole Foods"/>
    <n v="14"/>
    <s v="40008JKWIQ-2347"/>
    <x v="3"/>
    <x v="1"/>
  </r>
  <r>
    <x v="459"/>
    <s v="Nelia"/>
    <s v="SunSpot"/>
    <s v="Costco"/>
    <n v="11"/>
    <s v="40351TJEQJ-5611"/>
    <x v="8"/>
    <x v="0"/>
  </r>
  <r>
    <x v="224"/>
    <s v="Ewelina"/>
    <s v="Carlota"/>
    <s v="The Economist"/>
    <n v="26"/>
    <s v="40145WWNRD-8313"/>
    <x v="0"/>
    <x v="1"/>
  </r>
  <r>
    <x v="299"/>
    <s v="Chris"/>
    <s v="Sunshine"/>
    <s v="Yahoo"/>
    <n v="12"/>
    <s v="40177JEFII-2145"/>
    <x v="6"/>
    <x v="1"/>
  </r>
  <r>
    <x v="125"/>
    <s v="Daniel"/>
    <s v="Bellen"/>
    <s v="Yahoo"/>
    <n v="39"/>
    <s v="40082JIJPH-5982"/>
    <x v="2"/>
    <x v="1"/>
  </r>
  <r>
    <x v="215"/>
    <s v="Mitchell"/>
    <s v="Yanaki"/>
    <s v="The Economist"/>
    <n v="8"/>
    <s v="40368SJWEW-5154"/>
    <x v="3"/>
    <x v="0"/>
  </r>
  <r>
    <x v="460"/>
    <s v="Gianna"/>
    <s v="Deuce"/>
    <s v="McLendon's Hardware"/>
    <n v="7"/>
    <s v="40576NEJHX-5645"/>
    <x v="5"/>
    <x v="2"/>
  </r>
  <r>
    <x v="461"/>
    <s v="Debra"/>
    <s v="SunSpot"/>
    <s v="Whole Foods"/>
    <n v="10"/>
    <s v="40215MISTM-7999"/>
    <x v="5"/>
    <x v="0"/>
  </r>
  <r>
    <x v="462"/>
    <s v="Michelle"/>
    <s v="Sunset"/>
    <s v="The Economist"/>
    <n v="2"/>
    <s v="40546XWOEU-6980"/>
    <x v="1"/>
    <x v="2"/>
  </r>
  <r>
    <x v="144"/>
    <s v="Elain"/>
    <s v="SunSpot"/>
    <s v="Solar and Wind Inc."/>
    <n v="23"/>
    <s v="40193OSHIN-4908"/>
    <x v="1"/>
    <x v="0"/>
  </r>
  <r>
    <x v="216"/>
    <s v="Daniel"/>
    <s v="Bellen"/>
    <s v="Home Depot"/>
    <n v="22"/>
    <s v="40036IOJGJ-7065"/>
    <x v="10"/>
    <x v="1"/>
  </r>
  <r>
    <x v="157"/>
    <s v="Gianna"/>
    <s v="Quad"/>
    <s v="ExcelIsVeryFun.com"/>
    <n v="6"/>
    <s v="40317NOJNM-8195"/>
    <x v="7"/>
    <x v="0"/>
  </r>
  <r>
    <x v="463"/>
    <s v="Jason"/>
    <s v="SunSpot"/>
    <s v="Home Depot"/>
    <n v="28"/>
    <s v="39944UETXO-1952"/>
    <x v="7"/>
    <x v="1"/>
  </r>
  <r>
    <x v="464"/>
    <s v="Manavbir"/>
    <s v="Sunshine"/>
    <s v="Amazon.com"/>
    <n v="27"/>
    <s v="40611IVLLD-7611"/>
    <x v="4"/>
    <x v="2"/>
  </r>
  <r>
    <x v="437"/>
    <s v="Daniel"/>
    <s v="Quad"/>
    <s v="ExcelIsVeryFun.com"/>
    <n v="23"/>
    <s v="40097UHOVI-5026"/>
    <x v="11"/>
    <x v="1"/>
  </r>
  <r>
    <x v="465"/>
    <s v="Shari"/>
    <s v="Quad"/>
    <s v="Sherman Williams"/>
    <n v="9"/>
    <s v="40506XDLWN-9609"/>
    <x v="0"/>
    <x v="0"/>
  </r>
  <r>
    <x v="304"/>
    <s v="Elain"/>
    <s v="Yanaki"/>
    <s v="Yahoo"/>
    <n v="20"/>
    <s v="39979WIWRF-7969"/>
    <x v="8"/>
    <x v="1"/>
  </r>
  <r>
    <x v="466"/>
    <s v="Gianna"/>
    <s v="Bellen"/>
    <s v="Home Depot"/>
    <n v="28"/>
    <s v="40072NWHDT-4345"/>
    <x v="2"/>
    <x v="1"/>
  </r>
  <r>
    <x v="206"/>
    <s v="Daniel"/>
    <s v="Sunshine"/>
    <s v="Sherman Williams"/>
    <n v="37"/>
    <s v="40285VDFUF-6248"/>
    <x v="9"/>
    <x v="0"/>
  </r>
  <r>
    <x v="47"/>
    <s v="Gianna"/>
    <s v="Sunset"/>
    <s v="Yahoo"/>
    <n v="8"/>
    <s v="40571HETJU-7187"/>
    <x v="1"/>
    <x v="2"/>
  </r>
  <r>
    <x v="66"/>
    <s v="Michelle"/>
    <s v="Bellen"/>
    <s v="Nature Company"/>
    <n v="27"/>
    <s v="40562MRXVR-4029"/>
    <x v="1"/>
    <x v="2"/>
  </r>
  <r>
    <x v="467"/>
    <s v="Debra"/>
    <s v="Yanaki"/>
    <s v="McLendon's Hardware"/>
    <n v="3"/>
    <s v="40067MKPOF-3826"/>
    <x v="2"/>
    <x v="1"/>
  </r>
  <r>
    <x v="468"/>
    <s v="Mansa"/>
    <s v="Regal"/>
    <s v="Office Depot"/>
    <n v="37"/>
    <s v="40572CSYUF-9534"/>
    <x v="1"/>
    <x v="2"/>
  </r>
  <r>
    <x v="121"/>
    <s v="Mansa"/>
    <s v="Deuce"/>
    <s v="Home Depot"/>
    <n v="27"/>
    <s v="40429MXPWB-5744"/>
    <x v="2"/>
    <x v="0"/>
  </r>
  <r>
    <x v="116"/>
    <s v="Mansa"/>
    <s v="Carlota"/>
    <s v="Yahoo"/>
    <n v="3"/>
    <s v="40041KPQVY-7686"/>
    <x v="10"/>
    <x v="1"/>
  </r>
  <r>
    <x v="463"/>
    <s v="Yla-Katrina"/>
    <s v="Carlota"/>
    <s v="The Economist"/>
    <n v="39"/>
    <s v="39944RKTHE-9839"/>
    <x v="7"/>
    <x v="1"/>
  </r>
  <r>
    <x v="469"/>
    <s v="Shari"/>
    <s v="Bellen"/>
    <s v="Nature Company"/>
    <n v="38"/>
    <s v="40322SBSOK-1624"/>
    <x v="7"/>
    <x v="0"/>
  </r>
  <r>
    <x v="152"/>
    <s v="D.D.I."/>
    <s v="Yanaki"/>
    <s v="Amazon.com"/>
    <n v="27"/>
    <s v="40624RPPJS-2211"/>
    <x v="4"/>
    <x v="2"/>
  </r>
  <r>
    <x v="470"/>
    <s v="Chris"/>
    <s v="Carlota"/>
    <s v="Peet's Coffee"/>
    <n v="8"/>
    <s v="40629TXNKV-4939"/>
    <x v="4"/>
    <x v="2"/>
  </r>
  <r>
    <x v="129"/>
    <s v="Sarah"/>
    <s v="Yanaki"/>
    <s v="Amazon.com"/>
    <n v="5"/>
    <s v="40030VLLUK-2580"/>
    <x v="10"/>
    <x v="1"/>
  </r>
  <r>
    <x v="229"/>
    <s v="Nelia"/>
    <s v="Bellen"/>
    <s v="Home Depot"/>
    <n v="39"/>
    <s v="40065MCMJV-2533"/>
    <x v="2"/>
    <x v="1"/>
  </r>
  <r>
    <x v="145"/>
    <s v="Denise"/>
    <s v="SunSpot"/>
    <s v="Sherman Williams"/>
    <n v="31"/>
    <s v="40410NOTRS-8185"/>
    <x v="10"/>
    <x v="0"/>
  </r>
  <r>
    <x v="471"/>
    <s v="Shari"/>
    <s v="Regal"/>
    <s v="Sherman Williams"/>
    <n v="32"/>
    <s v="40029NIWXW-8483"/>
    <x v="10"/>
    <x v="1"/>
  </r>
  <r>
    <x v="330"/>
    <s v="Debra"/>
    <s v="Carlota"/>
    <s v="Solar and Wind Inc."/>
    <n v="3"/>
    <s v="40470DXYQE-9998"/>
    <x v="11"/>
    <x v="0"/>
  </r>
  <r>
    <x v="348"/>
    <s v="Sarah"/>
    <s v="Regal"/>
    <s v="Whole Foods"/>
    <n v="8"/>
    <s v="40253CBBOU-3371"/>
    <x v="4"/>
    <x v="0"/>
  </r>
  <r>
    <x v="472"/>
    <s v="Gianna"/>
    <s v="Bellen"/>
    <s v="Amazon.com"/>
    <n v="29"/>
    <s v="40514PESDI-1045"/>
    <x v="6"/>
    <x v="0"/>
  </r>
  <r>
    <x v="156"/>
    <s v="Ewelina"/>
    <s v="Sunshine"/>
    <s v="Whole Foods"/>
    <n v="33"/>
    <s v="40573ITMOJ-3452"/>
    <x v="1"/>
    <x v="2"/>
  </r>
  <r>
    <x v="128"/>
    <s v="Michael"/>
    <s v="Sunset"/>
    <s v="Home Depot"/>
    <n v="37"/>
    <s v="40126XIRRJ-5044"/>
    <x v="0"/>
    <x v="1"/>
  </r>
  <r>
    <x v="214"/>
    <s v="Mitchell"/>
    <s v="SunSpot"/>
    <s v="Office Depot"/>
    <n v="12"/>
    <s v="40274BJLXR-2283"/>
    <x v="9"/>
    <x v="0"/>
  </r>
  <r>
    <x v="328"/>
    <s v="Daniel"/>
    <s v="Regal"/>
    <s v="ExcelIsVeryFun.com"/>
    <n v="2"/>
    <s v="40530MMRTQ-6375"/>
    <x v="6"/>
    <x v="0"/>
  </r>
  <r>
    <x v="107"/>
    <s v="D.D.I."/>
    <s v="Sunshine"/>
    <s v="Amazon.com"/>
    <n v="28"/>
    <s v="40044UOHDF-4982"/>
    <x v="10"/>
    <x v="1"/>
  </r>
  <r>
    <x v="473"/>
    <s v="Janita"/>
    <s v="Bellen"/>
    <s v="Whole Foods"/>
    <n v="32"/>
    <s v="40598LFMXK-7991"/>
    <x v="5"/>
    <x v="2"/>
  </r>
  <r>
    <x v="368"/>
    <s v="Christina"/>
    <s v="Carlota"/>
    <s v="Whole Foods"/>
    <n v="14"/>
    <s v="40634PHEQP-4405"/>
    <x v="9"/>
    <x v="2"/>
  </r>
  <r>
    <x v="474"/>
    <s v="Mansa"/>
    <s v="Quad"/>
    <s v="ExcelIsVeryFun.com"/>
    <n v="20"/>
    <s v="40184WMBSM-4429"/>
    <x v="1"/>
    <x v="0"/>
  </r>
  <r>
    <x v="241"/>
    <s v="Chris"/>
    <s v="Regal"/>
    <s v="Home Depot"/>
    <n v="27"/>
    <s v="40019EKIOE-2235"/>
    <x v="3"/>
    <x v="1"/>
  </r>
  <r>
    <x v="41"/>
    <s v="D.D.I."/>
    <s v="Carlota"/>
    <s v="Peet's Coffee"/>
    <n v="22"/>
    <s v="40533TNURV-2754"/>
    <x v="6"/>
    <x v="0"/>
  </r>
  <r>
    <x v="475"/>
    <s v="D.D.I."/>
    <s v="Aspen"/>
    <s v="Office Depot"/>
    <n v="33"/>
    <s v="40550EHMKT-3365"/>
    <x v="1"/>
    <x v="2"/>
  </r>
  <r>
    <x v="107"/>
    <s v="Denise"/>
    <s v="Regal"/>
    <s v="Whole Foods"/>
    <n v="17"/>
    <s v="40044WTGYH-4873"/>
    <x v="10"/>
    <x v="1"/>
  </r>
  <r>
    <x v="476"/>
    <s v="Carol"/>
    <s v="Deuce"/>
    <s v="Office Depot"/>
    <n v="31"/>
    <s v="40011TNKDU-6107"/>
    <x v="3"/>
    <x v="1"/>
  </r>
  <r>
    <x v="477"/>
    <s v="Elain"/>
    <s v="Carlota"/>
    <s v="Whole Foods"/>
    <n v="26"/>
    <s v="39930UEVUF-7381"/>
    <x v="9"/>
    <x v="1"/>
  </r>
  <r>
    <x v="354"/>
    <s v="Ewelina"/>
    <s v="Sunshine"/>
    <s v="Yahoo"/>
    <n v="33"/>
    <s v="40020XKFML-8776"/>
    <x v="3"/>
    <x v="1"/>
  </r>
  <r>
    <x v="370"/>
    <s v="Sarah"/>
    <s v="Bellen"/>
    <s v="ExcelIsVeryFun.com"/>
    <n v="16"/>
    <s v="40372RQWME-4062"/>
    <x v="3"/>
    <x v="0"/>
  </r>
  <r>
    <x v="34"/>
    <s v="Debra"/>
    <s v="SunSpot"/>
    <s v="The Economist"/>
    <n v="29"/>
    <s v="39988CIMOX-2649"/>
    <x v="8"/>
    <x v="1"/>
  </r>
  <r>
    <x v="478"/>
    <s v="Gianna"/>
    <s v="Quad"/>
    <s v="Amazon.com"/>
    <n v="9"/>
    <s v="40308YSUUM-2915"/>
    <x v="7"/>
    <x v="0"/>
  </r>
  <r>
    <x v="470"/>
    <s v="Denise"/>
    <s v="Bellen"/>
    <s v="Nature Company"/>
    <n v="19"/>
    <s v="40629INWBP-5480"/>
    <x v="4"/>
    <x v="2"/>
  </r>
  <r>
    <x v="441"/>
    <s v="Christina"/>
    <s v="Carlota"/>
    <s v="Costco"/>
    <n v="32"/>
    <s v="40523CLGPI-8681"/>
    <x v="6"/>
    <x v="0"/>
  </r>
  <r>
    <x v="411"/>
    <s v="Yla-Katrina"/>
    <s v="Yanaki"/>
    <s v="Solar and Wind Inc."/>
    <n v="37"/>
    <s v="39954TESYM-7968"/>
    <x v="7"/>
    <x v="1"/>
  </r>
  <r>
    <x v="195"/>
    <s v="Daniel"/>
    <s v="Aspen"/>
    <s v="Nature Company"/>
    <n v="2"/>
    <s v="40078CNNOR-9681"/>
    <x v="2"/>
    <x v="1"/>
  </r>
  <r>
    <x v="19"/>
    <s v="Carol"/>
    <s v="Sunshine"/>
    <s v="Office Depot"/>
    <n v="35"/>
    <s v="40432XPDKX-4143"/>
    <x v="2"/>
    <x v="0"/>
  </r>
  <r>
    <x v="269"/>
    <s v="Michelle"/>
    <s v="Deuce"/>
    <s v="Amazon.com"/>
    <n v="18"/>
    <s v="40350WMHDU-7651"/>
    <x v="8"/>
    <x v="0"/>
  </r>
  <r>
    <x v="42"/>
    <s v="Daniel"/>
    <s v="Sunshine"/>
    <s v="Nature Company"/>
    <n v="13"/>
    <s v="40283NEVUV-4216"/>
    <x v="9"/>
    <x v="0"/>
  </r>
  <r>
    <x v="135"/>
    <s v="Gianna"/>
    <s v="Quad"/>
    <s v="Google"/>
    <n v="31"/>
    <s v="40222MGOEJ-9955"/>
    <x v="5"/>
    <x v="0"/>
  </r>
  <r>
    <x v="178"/>
    <s v="Thongtara"/>
    <s v="Carlota"/>
    <s v="Office Depot"/>
    <n v="32"/>
    <s v="40534XSHCY-7050"/>
    <x v="6"/>
    <x v="0"/>
  </r>
  <r>
    <x v="64"/>
    <s v="Sarah"/>
    <s v="Sunshine"/>
    <s v="Amazon.com"/>
    <n v="3"/>
    <s v="40416DKCNQ-9265"/>
    <x v="10"/>
    <x v="0"/>
  </r>
  <r>
    <x v="391"/>
    <s v="Denise"/>
    <s v="Carlota"/>
    <s v="The Economist"/>
    <n v="14"/>
    <s v="40468DMBMF-5556"/>
    <x v="11"/>
    <x v="0"/>
  </r>
  <r>
    <x v="12"/>
    <s v="Denise"/>
    <s v="Regal"/>
    <s v="ExcelIsVeryFun.com"/>
    <n v="37"/>
    <s v="40015SIRRX-8759"/>
    <x v="3"/>
    <x v="1"/>
  </r>
  <r>
    <x v="479"/>
    <s v="Janita"/>
    <s v="Carlota"/>
    <s v="Whole Foods"/>
    <n v="8"/>
    <s v="40496VLSUE-2476"/>
    <x v="0"/>
    <x v="0"/>
  </r>
  <r>
    <x v="480"/>
    <s v="Elain"/>
    <s v="Regal"/>
    <s v="Google"/>
    <n v="7"/>
    <s v="40442LRMSW-5872"/>
    <x v="2"/>
    <x v="0"/>
  </r>
  <r>
    <x v="323"/>
    <s v="Elain"/>
    <s v="Sunshine"/>
    <s v="Nature Company"/>
    <n v="33"/>
    <s v="40362TVNMO-5061"/>
    <x v="3"/>
    <x v="0"/>
  </r>
  <r>
    <x v="481"/>
    <s v="Michael"/>
    <s v="Bellen"/>
    <s v="Home Depot"/>
    <n v="27"/>
    <s v="40628KHPNX-3753"/>
    <x v="4"/>
    <x v="2"/>
  </r>
  <r>
    <x v="369"/>
    <s v="Kaur"/>
    <s v="Sunshine"/>
    <s v="Peet's Coffee"/>
    <n v="13"/>
    <s v="40124NLBGE-7963"/>
    <x v="0"/>
    <x v="1"/>
  </r>
  <r>
    <x v="482"/>
    <s v="Daniel"/>
    <s v="SunSpot"/>
    <s v="Yahoo"/>
    <n v="14"/>
    <s v="40609NXCXE-3407"/>
    <x v="4"/>
    <x v="2"/>
  </r>
  <r>
    <x v="344"/>
    <s v="Jason"/>
    <s v="Yanaki"/>
    <s v="Whole Foods"/>
    <n v="2"/>
    <s v="40089SJKKK-9611"/>
    <x v="11"/>
    <x v="1"/>
  </r>
  <r>
    <x v="361"/>
    <s v="Jason"/>
    <s v="Bellen"/>
    <s v="Yahoo"/>
    <n v="35"/>
    <s v="39985NMXPX-9067"/>
    <x v="8"/>
    <x v="1"/>
  </r>
  <r>
    <x v="21"/>
    <s v="Mansa"/>
    <s v="Sunshine"/>
    <s v="Whole Foods"/>
    <n v="20"/>
    <s v="39957HDWBT-1669"/>
    <x v="7"/>
    <x v="1"/>
  </r>
  <r>
    <x v="462"/>
    <s v="Carol"/>
    <s v="Aspen"/>
    <s v="ExcelIsVeryFun.com"/>
    <n v="16"/>
    <s v="40546JHKWL-4494"/>
    <x v="1"/>
    <x v="2"/>
  </r>
  <r>
    <x v="152"/>
    <s v="Janita"/>
    <s v="Regal"/>
    <s v="Yahoo"/>
    <n v="4"/>
    <s v="40624LILSI-4175"/>
    <x v="4"/>
    <x v="2"/>
  </r>
  <r>
    <x v="483"/>
    <s v="Denise"/>
    <s v="Sunset"/>
    <s v="Amazon.com"/>
    <n v="1"/>
    <s v="40099EHGTB-3855"/>
    <x v="11"/>
    <x v="1"/>
  </r>
  <r>
    <x v="484"/>
    <s v="Sarah"/>
    <s v="Regal"/>
    <s v="Nature Company"/>
    <n v="26"/>
    <s v="40202JOMOU-8932"/>
    <x v="1"/>
    <x v="0"/>
  </r>
  <r>
    <x v="177"/>
    <s v="Richard"/>
    <s v="Yanaki"/>
    <s v="Peet's Coffee"/>
    <n v="26"/>
    <s v="40163TVYXI-3130"/>
    <x v="6"/>
    <x v="1"/>
  </r>
  <r>
    <x v="485"/>
    <s v="Kaur"/>
    <s v="Aspen"/>
    <s v="Costco"/>
    <n v="27"/>
    <s v="39937WBMDH-6665"/>
    <x v="7"/>
    <x v="1"/>
  </r>
  <r>
    <x v="454"/>
    <s v="Denise"/>
    <s v="Yanaki"/>
    <s v="The Economist"/>
    <n v="8"/>
    <s v="40517HKGQV-6754"/>
    <x v="6"/>
    <x v="0"/>
  </r>
  <r>
    <x v="486"/>
    <s v="Sarah"/>
    <s v="Bellen"/>
    <s v="Home Depot"/>
    <n v="35"/>
    <s v="39940UBUKY-9860"/>
    <x v="7"/>
    <x v="1"/>
  </r>
  <r>
    <x v="11"/>
    <s v="Gianna"/>
    <s v="Sunset"/>
    <s v="ExcelIsVeryFun.com"/>
    <n v="9"/>
    <s v="40152XXDXU-5217"/>
    <x v="6"/>
    <x v="1"/>
  </r>
  <r>
    <x v="336"/>
    <s v="Jason"/>
    <s v="Quad"/>
    <s v="Whole Foods"/>
    <n v="39"/>
    <s v="40173NBFHC-4677"/>
    <x v="6"/>
    <x v="1"/>
  </r>
  <r>
    <x v="487"/>
    <s v="Debra"/>
    <s v="Yanaki"/>
    <s v="Nature Company"/>
    <n v="28"/>
    <s v="40117KBKLP-9297"/>
    <x v="11"/>
    <x v="1"/>
  </r>
  <r>
    <x v="488"/>
    <s v="Debra"/>
    <s v="Bellen"/>
    <s v="Whole Foods"/>
    <n v="35"/>
    <s v="40569PNFYE-4341"/>
    <x v="1"/>
    <x v="2"/>
  </r>
  <r>
    <x v="84"/>
    <s v="Daniel"/>
    <s v="Carlota"/>
    <s v="ExcelIsVeryFun.com"/>
    <n v="18"/>
    <s v="40043JSPIL-4698"/>
    <x v="10"/>
    <x v="1"/>
  </r>
  <r>
    <x v="386"/>
    <s v="Denise"/>
    <s v="Sunset"/>
    <s v="McLendon's Hardware"/>
    <n v="1"/>
    <s v="39959UECJM-5883"/>
    <x v="7"/>
    <x v="1"/>
  </r>
  <r>
    <x v="489"/>
    <s v="Ewelina"/>
    <s v="Yanaki"/>
    <s v="Peet's Coffee"/>
    <n v="5"/>
    <s v="39969NCVCB-9406"/>
    <x v="8"/>
    <x v="1"/>
  </r>
  <r>
    <x v="490"/>
    <s v="Carol"/>
    <s v="SunSpot"/>
    <s v="Amazon.com"/>
    <n v="35"/>
    <s v="40137OIJWB-6388"/>
    <x v="0"/>
    <x v="1"/>
  </r>
  <r>
    <x v="372"/>
    <s v="Manavbir"/>
    <s v="SunSpot"/>
    <s v="The Economist"/>
    <n v="10"/>
    <s v="40570YMWFV-5929"/>
    <x v="1"/>
    <x v="2"/>
  </r>
  <r>
    <x v="262"/>
    <s v="Denise"/>
    <s v="Regal"/>
    <s v="Home Depot"/>
    <n v="26"/>
    <s v="40046JWNER-2399"/>
    <x v="10"/>
    <x v="1"/>
  </r>
  <r>
    <x v="491"/>
    <s v="Christina"/>
    <s v="Carlota"/>
    <s v="Yahoo"/>
    <n v="21"/>
    <s v="40382BXLPR-1722"/>
    <x v="3"/>
    <x v="0"/>
  </r>
  <r>
    <x v="492"/>
    <s v="Christina"/>
    <s v="Carlota"/>
    <s v="McLendon's Hardware"/>
    <n v="20"/>
    <s v="40453HCNEN-5153"/>
    <x v="11"/>
    <x v="0"/>
  </r>
  <r>
    <x v="218"/>
    <s v="Mitchell"/>
    <s v="Quad"/>
    <s v="Nature Company"/>
    <n v="23"/>
    <s v="40251EXNON-7064"/>
    <x v="4"/>
    <x v="0"/>
  </r>
  <r>
    <x v="322"/>
    <s v="Mansa"/>
    <s v="Sunset"/>
    <s v="Costco"/>
    <n v="35"/>
    <s v="40273WQXXR-4251"/>
    <x v="9"/>
    <x v="0"/>
  </r>
  <r>
    <x v="240"/>
    <s v="Kaur"/>
    <s v="Quad"/>
    <s v="Whole Foods"/>
    <n v="2"/>
    <s v="40235PKKIR-1051"/>
    <x v="5"/>
    <x v="0"/>
  </r>
  <r>
    <x v="493"/>
    <s v="Jason"/>
    <s v="Sunshine"/>
    <s v="Office Depot"/>
    <n v="2"/>
    <s v="40275XMBGS-1435"/>
    <x v="9"/>
    <x v="0"/>
  </r>
  <r>
    <x v="494"/>
    <s v="Daniel"/>
    <s v="Deuce"/>
    <s v="Costco"/>
    <n v="16"/>
    <s v="40315WJOPJ-6562"/>
    <x v="7"/>
    <x v="0"/>
  </r>
  <r>
    <x v="144"/>
    <s v="Gianna"/>
    <s v="Regal"/>
    <s v="Peet's Coffee"/>
    <n v="6"/>
    <s v="40193XHWPC-2917"/>
    <x v="1"/>
    <x v="0"/>
  </r>
  <r>
    <x v="495"/>
    <s v="Carol"/>
    <s v="Carlota"/>
    <s v="Office Depot"/>
    <n v="2"/>
    <s v="40045YHRHK-5802"/>
    <x v="10"/>
    <x v="1"/>
  </r>
  <r>
    <x v="16"/>
    <s v="Denise"/>
    <s v="Carlota"/>
    <s v="Solar and Wind Inc."/>
    <n v="12"/>
    <s v="40357ICPDW-3595"/>
    <x v="8"/>
    <x v="0"/>
  </r>
  <r>
    <x v="231"/>
    <s v="Michelle"/>
    <s v="Yanaki"/>
    <s v="ExcelIsVeryFun.com"/>
    <n v="11"/>
    <s v="40474TYNTM-5692"/>
    <x v="11"/>
    <x v="0"/>
  </r>
  <r>
    <x v="378"/>
    <s v="Richard"/>
    <s v="Quad"/>
    <s v="McLendon's Hardware"/>
    <n v="35"/>
    <s v="40033FOUXP-3851"/>
    <x v="10"/>
    <x v="1"/>
  </r>
  <r>
    <x v="250"/>
    <s v="Carol"/>
    <s v="Aspen"/>
    <s v="Sherman Williams"/>
    <n v="7"/>
    <s v="40346RNSXV-2568"/>
    <x v="8"/>
    <x v="0"/>
  </r>
  <r>
    <x v="349"/>
    <s v="Sarah"/>
    <s v="Deuce"/>
    <s v="Office Depot"/>
    <n v="32"/>
    <s v="40003CWWMR-9352"/>
    <x v="3"/>
    <x v="1"/>
  </r>
  <r>
    <x v="496"/>
    <s v="Michelle"/>
    <s v="Yanaki"/>
    <s v="Whole Foods"/>
    <n v="36"/>
    <s v="40161WPYFQ-8262"/>
    <x v="6"/>
    <x v="1"/>
  </r>
  <r>
    <x v="270"/>
    <s v="Michael"/>
    <s v="Aspen"/>
    <s v="McLendon's Hardware"/>
    <n v="13"/>
    <s v="40297PPUSE-6350"/>
    <x v="9"/>
    <x v="0"/>
  </r>
  <r>
    <x v="37"/>
    <s v="D.D.I."/>
    <s v="Deuce"/>
    <s v="Peet's Coffee"/>
    <n v="34"/>
    <s v="40526HOMXX-7235"/>
    <x v="6"/>
    <x v="0"/>
  </r>
  <r>
    <x v="393"/>
    <s v="Shari"/>
    <s v="Carlota"/>
    <s v="Nature Company"/>
    <n v="25"/>
    <s v="40440GQKMF-8496"/>
    <x v="2"/>
    <x v="0"/>
  </r>
  <r>
    <x v="313"/>
    <s v="Michael"/>
    <s v="Sunshine"/>
    <s v="Whole Foods"/>
    <n v="1"/>
    <s v="39965WRTCQ-8005"/>
    <x v="8"/>
    <x v="1"/>
  </r>
  <r>
    <x v="315"/>
    <s v="Christina"/>
    <s v="Carlota"/>
    <s v="Office Depot"/>
    <n v="20"/>
    <s v="40463JGRMG-9500"/>
    <x v="11"/>
    <x v="0"/>
  </r>
  <r>
    <x v="314"/>
    <s v="Thongtara"/>
    <s v="Regal"/>
    <s v="Google"/>
    <n v="28"/>
    <s v="39986OGRHN-9864"/>
    <x v="8"/>
    <x v="1"/>
  </r>
  <r>
    <x v="490"/>
    <s v="Sarah"/>
    <s v="Quad"/>
    <s v="Sherman Williams"/>
    <n v="5"/>
    <s v="40137GJMUN-7337"/>
    <x v="0"/>
    <x v="1"/>
  </r>
  <r>
    <x v="497"/>
    <s v="Jason"/>
    <s v="Bellen"/>
    <s v="Google"/>
    <n v="5"/>
    <s v="40407MWIHE-2404"/>
    <x v="10"/>
    <x v="0"/>
  </r>
  <r>
    <x v="256"/>
    <s v="Ewelina"/>
    <s v="Yanaki"/>
    <s v="Solar and Wind Inc."/>
    <n v="27"/>
    <s v="40249BQGHU-1509"/>
    <x v="4"/>
    <x v="0"/>
  </r>
  <r>
    <x v="385"/>
    <s v="Gianna"/>
    <s v="Deuce"/>
    <s v="Peet's Coffee"/>
    <n v="13"/>
    <s v="40339RFWEJ-1369"/>
    <x v="8"/>
    <x v="0"/>
  </r>
  <r>
    <x v="262"/>
    <s v="Chris"/>
    <s v="Sunset"/>
    <s v="Costco"/>
    <n v="39"/>
    <s v="40046WIWXB-1888"/>
    <x v="10"/>
    <x v="1"/>
  </r>
  <r>
    <x v="393"/>
    <s v="Christina"/>
    <s v="Sunset"/>
    <s v="Solar and Wind Inc."/>
    <n v="24"/>
    <s v="40440YDXXJ-8275"/>
    <x v="2"/>
    <x v="0"/>
  </r>
  <r>
    <x v="27"/>
    <s v="Mansa"/>
    <s v="Deuce"/>
    <s v="Yahoo"/>
    <n v="38"/>
    <s v="39947UXYJL-9873"/>
    <x v="7"/>
    <x v="1"/>
  </r>
  <r>
    <x v="498"/>
    <s v="Michelle"/>
    <s v="Regal"/>
    <s v="McLendon's Hardware"/>
    <n v="26"/>
    <s v="40111JWGKK-2155"/>
    <x v="11"/>
    <x v="1"/>
  </r>
  <r>
    <x v="499"/>
    <s v="Gianna"/>
    <s v="SunSpot"/>
    <s v="Nature Company"/>
    <n v="7"/>
    <s v="40203GJXSV-6554"/>
    <x v="1"/>
    <x v="0"/>
  </r>
  <r>
    <x v="242"/>
    <s v="Elain"/>
    <s v="Sunshine"/>
    <s v="McLendon's Hardware"/>
    <n v="22"/>
    <s v="39925HNXCV-9069"/>
    <x v="9"/>
    <x v="1"/>
  </r>
  <r>
    <x v="19"/>
    <s v="Thongtara"/>
    <s v="SunSpot"/>
    <s v="Solar and Wind Inc."/>
    <n v="18"/>
    <s v="40432HHYMB-6832"/>
    <x v="2"/>
    <x v="0"/>
  </r>
  <r>
    <x v="411"/>
    <s v="Sarah"/>
    <s v="Sunshine"/>
    <s v="Home Depot"/>
    <n v="4"/>
    <s v="39954EWGEI-8104"/>
    <x v="7"/>
    <x v="1"/>
  </r>
  <r>
    <x v="307"/>
    <s v="Gianna"/>
    <s v="Bellen"/>
    <s v="Sherman Williams"/>
    <n v="29"/>
    <s v="40492BQLMK-8848"/>
    <x v="0"/>
    <x v="0"/>
  </r>
  <r>
    <x v="500"/>
    <s v="Sarah"/>
    <s v="Sunset"/>
    <s v="Sherman Williams"/>
    <n v="20"/>
    <s v="40101WXTDG-4182"/>
    <x v="11"/>
    <x v="1"/>
  </r>
  <r>
    <x v="129"/>
    <s v="Ewelina"/>
    <s v="Sunshine"/>
    <s v="Costco"/>
    <n v="27"/>
    <s v="40030RUXMJ-7161"/>
    <x v="10"/>
    <x v="1"/>
  </r>
  <r>
    <x v="444"/>
    <s v="Mitchell"/>
    <s v="Sunshine"/>
    <s v="Google"/>
    <n v="2"/>
    <s v="40475LSOSJ-5281"/>
    <x v="11"/>
    <x v="0"/>
  </r>
  <r>
    <x v="501"/>
    <s v="Jason"/>
    <s v="Sunset"/>
    <s v="Office Depot"/>
    <n v="4"/>
    <s v="40264DCERD-5750"/>
    <x v="4"/>
    <x v="0"/>
  </r>
  <r>
    <x v="327"/>
    <s v="Kaur"/>
    <s v="Regal"/>
    <s v="Sherman Williams"/>
    <n v="17"/>
    <s v="40205BUPOV-3280"/>
    <x v="1"/>
    <x v="0"/>
  </r>
  <r>
    <x v="479"/>
    <s v="Richard"/>
    <s v="Yanaki"/>
    <s v="Sherman Williams"/>
    <n v="4"/>
    <s v="40496WLUBB-1411"/>
    <x v="0"/>
    <x v="0"/>
  </r>
  <r>
    <x v="53"/>
    <s v="Ewelina"/>
    <s v="Yanaki"/>
    <s v="Amazon.com"/>
    <n v="2"/>
    <s v="40513CYFLW-9508"/>
    <x v="6"/>
    <x v="0"/>
  </r>
  <r>
    <x v="225"/>
    <s v="Carol"/>
    <s v="Yanaki"/>
    <s v="The Economist"/>
    <n v="34"/>
    <s v="40555SDWLV-7663"/>
    <x v="1"/>
    <x v="2"/>
  </r>
  <r>
    <x v="263"/>
    <s v="Richard"/>
    <s v="Regal"/>
    <s v="McLendon's Hardware"/>
    <n v="28"/>
    <s v="40112DVVHF-5485"/>
    <x v="11"/>
    <x v="1"/>
  </r>
  <r>
    <x v="502"/>
    <s v="D.D.I."/>
    <s v="Yanaki"/>
    <s v="Whole Foods"/>
    <n v="14"/>
    <s v="40400PNULK-6261"/>
    <x v="10"/>
    <x v="0"/>
  </r>
  <r>
    <x v="447"/>
    <s v="Jason"/>
    <s v="Quad"/>
    <s v="The Economist"/>
    <n v="24"/>
    <s v="39991JMQYV-7872"/>
    <x v="8"/>
    <x v="1"/>
  </r>
  <r>
    <x v="125"/>
    <s v="Richard"/>
    <s v="Quad"/>
    <s v="Home Depot"/>
    <n v="29"/>
    <s v="40082JJNJM-2315"/>
    <x v="2"/>
    <x v="1"/>
  </r>
  <r>
    <x v="487"/>
    <s v="Carol"/>
    <s v="Regal"/>
    <s v="ExcelIsVeryFun.com"/>
    <n v="7"/>
    <s v="40117EODXP-6417"/>
    <x v="11"/>
    <x v="1"/>
  </r>
  <r>
    <x v="304"/>
    <s v="Daniel"/>
    <s v="Carlota"/>
    <s v="Office Depot"/>
    <n v="27"/>
    <s v="39979VUJGI-4074"/>
    <x v="8"/>
    <x v="1"/>
  </r>
  <r>
    <x v="313"/>
    <s v="Debra"/>
    <s v="Aspen"/>
    <s v="Costco"/>
    <n v="3"/>
    <s v="39965HLBPG-2164"/>
    <x v="8"/>
    <x v="1"/>
  </r>
  <r>
    <x v="377"/>
    <s v="Thongtara"/>
    <s v="Aspen"/>
    <s v="Google"/>
    <n v="3"/>
    <s v="40261BRICP-7513"/>
    <x v="4"/>
    <x v="0"/>
  </r>
  <r>
    <x v="174"/>
    <s v="Elain"/>
    <s v="Yanaki"/>
    <s v="Whole Foods"/>
    <n v="12"/>
    <s v="40258RFOBQ-7809"/>
    <x v="4"/>
    <x v="0"/>
  </r>
  <r>
    <x v="503"/>
    <s v="Ewelina"/>
    <s v="Quad"/>
    <s v="Home Depot"/>
    <n v="9"/>
    <s v="39945RIWME-1064"/>
    <x v="7"/>
    <x v="1"/>
  </r>
  <r>
    <x v="176"/>
    <s v="Michelle"/>
    <s v="Aspen"/>
    <s v="Yahoo"/>
    <n v="9"/>
    <s v="40265NIVRD-5358"/>
    <x v="4"/>
    <x v="0"/>
  </r>
  <r>
    <x v="257"/>
    <s v="Thongtara"/>
    <s v="Deuce"/>
    <s v="Costco"/>
    <n v="10"/>
    <s v="40305MQJWN-7598"/>
    <x v="7"/>
    <x v="0"/>
  </r>
  <r>
    <x v="275"/>
    <s v="Christina"/>
    <s v="Quad"/>
    <s v="Google"/>
    <n v="3"/>
    <s v="40218WOHHM-3301"/>
    <x v="5"/>
    <x v="0"/>
  </r>
  <r>
    <x v="14"/>
    <s v="Chris"/>
    <s v="Carlota"/>
    <s v="Peet's Coffee"/>
    <n v="5"/>
    <s v="40000JMYNQ-7381"/>
    <x v="3"/>
    <x v="1"/>
  </r>
  <r>
    <x v="504"/>
    <s v="Sarah"/>
    <s v="Carlota"/>
    <s v="Whole Foods"/>
    <n v="36"/>
    <s v="39951RVLQL-4119"/>
    <x v="7"/>
    <x v="1"/>
  </r>
  <r>
    <x v="106"/>
    <s v="Chris"/>
    <s v="Quad"/>
    <s v="Amazon.com"/>
    <n v="29"/>
    <s v="40303GFVJD-5680"/>
    <x v="7"/>
    <x v="0"/>
  </r>
  <r>
    <x v="489"/>
    <s v="D.D.I."/>
    <s v="Sunshine"/>
    <s v="Peet's Coffee"/>
    <n v="34"/>
    <s v="39969QMKXU-1643"/>
    <x v="8"/>
    <x v="1"/>
  </r>
  <r>
    <x v="412"/>
    <s v="Debra"/>
    <s v="Aspen"/>
    <s v="Costco"/>
    <n v="32"/>
    <s v="40054KCCUX-1899"/>
    <x v="10"/>
    <x v="1"/>
  </r>
  <r>
    <x v="352"/>
    <s v="Elain"/>
    <s v="Sunset"/>
    <s v="ExcelIsVeryFun.com"/>
    <n v="37"/>
    <s v="40102HDMIJ-2448"/>
    <x v="11"/>
    <x v="1"/>
  </r>
  <r>
    <x v="505"/>
    <s v="Debra"/>
    <s v="Bellen"/>
    <s v="Peet's Coffee"/>
    <n v="17"/>
    <s v="40608UWTEK-6557"/>
    <x v="4"/>
    <x v="2"/>
  </r>
  <r>
    <x v="506"/>
    <s v="Debra"/>
    <s v="Aspen"/>
    <s v="Sherman Williams"/>
    <n v="16"/>
    <s v="40398TCBIF-8150"/>
    <x v="10"/>
    <x v="0"/>
  </r>
  <r>
    <x v="394"/>
    <s v="Denise"/>
    <s v="Quad"/>
    <s v="The Economist"/>
    <n v="4"/>
    <s v="40455VSDOB-9557"/>
    <x v="11"/>
    <x v="0"/>
  </r>
  <r>
    <x v="507"/>
    <s v="Michael"/>
    <s v="Bellen"/>
    <s v="Solar and Wind Inc."/>
    <n v="5"/>
    <s v="40481TPFSJ-3914"/>
    <x v="11"/>
    <x v="0"/>
  </r>
  <r>
    <x v="377"/>
    <s v="Kaur"/>
    <s v="Carlota"/>
    <s v="Amazon.com"/>
    <n v="3"/>
    <s v="40261HIROC-7599"/>
    <x v="4"/>
    <x v="0"/>
  </r>
  <r>
    <x v="508"/>
    <s v="Michelle"/>
    <s v="Deuce"/>
    <s v="Nature Company"/>
    <n v="38"/>
    <s v="40277DERSL-9857"/>
    <x v="9"/>
    <x v="0"/>
  </r>
  <r>
    <x v="160"/>
    <s v="Ewelina"/>
    <s v="Sunshine"/>
    <s v="Peet's Coffee"/>
    <n v="19"/>
    <s v="39987SGLSJ-5463"/>
    <x v="8"/>
    <x v="1"/>
  </r>
  <r>
    <x v="509"/>
    <s v="Chris"/>
    <s v="Yanaki"/>
    <s v="Nature Company"/>
    <n v="4"/>
    <s v="39929WHYHC-3380"/>
    <x v="9"/>
    <x v="1"/>
  </r>
  <r>
    <x v="220"/>
    <s v="Debra"/>
    <s v="Yanaki"/>
    <s v="Sherman Williams"/>
    <n v="32"/>
    <s v="40466PYLUO-9096"/>
    <x v="11"/>
    <x v="0"/>
  </r>
  <r>
    <x v="229"/>
    <s v="Mansa"/>
    <s v="Aspen"/>
    <s v="Office Depot"/>
    <n v="24"/>
    <s v="40065GIKNY-5679"/>
    <x v="2"/>
    <x v="1"/>
  </r>
  <r>
    <x v="56"/>
    <s v="Sarah"/>
    <s v="Sunset"/>
    <s v="ExcelIsVeryFun.com"/>
    <n v="20"/>
    <s v="40437HJORM-2290"/>
    <x v="2"/>
    <x v="0"/>
  </r>
  <r>
    <x v="475"/>
    <s v="Jason"/>
    <s v="Yanaki"/>
    <s v="Whole Foods"/>
    <n v="28"/>
    <s v="40550WIGXK-4347"/>
    <x v="1"/>
    <x v="2"/>
  </r>
  <r>
    <x v="24"/>
    <s v="Ewelina"/>
    <s v="Sunset"/>
    <s v="Amazon.com"/>
    <n v="25"/>
    <s v="40118NBHFM-9533"/>
    <x v="0"/>
    <x v="1"/>
  </r>
  <r>
    <x v="159"/>
    <s v="Nelia"/>
    <s v="Quad"/>
    <s v="Google"/>
    <n v="2"/>
    <s v="40206FDXQH-4390"/>
    <x v="1"/>
    <x v="0"/>
  </r>
  <r>
    <x v="284"/>
    <s v="D.D.I."/>
    <s v="Sunshine"/>
    <s v="Costco"/>
    <n v="18"/>
    <s v="39917XUDJX-7754"/>
    <x v="9"/>
    <x v="1"/>
  </r>
  <r>
    <x v="328"/>
    <s v="Janita"/>
    <s v="Sunshine"/>
    <s v="Peet's Coffee"/>
    <n v="29"/>
    <s v="40530JXHBU-3372"/>
    <x v="6"/>
    <x v="0"/>
  </r>
  <r>
    <x v="435"/>
    <s v="Debra"/>
    <s v="SunSpot"/>
    <s v="ExcelIsVeryFun.com"/>
    <n v="7"/>
    <s v="40278WQEWE-8678"/>
    <x v="9"/>
    <x v="0"/>
  </r>
  <r>
    <x v="510"/>
    <s v="D.D.I."/>
    <s v="Regal"/>
    <s v="The Economist"/>
    <n v="13"/>
    <s v="40358XWNDV-6487"/>
    <x v="8"/>
    <x v="0"/>
  </r>
  <r>
    <x v="466"/>
    <s v="Manavbir"/>
    <s v="Deuce"/>
    <s v="Home Depot"/>
    <n v="25"/>
    <s v="40072BNQDH-5262"/>
    <x v="2"/>
    <x v="1"/>
  </r>
  <r>
    <x v="14"/>
    <s v="Nelia"/>
    <s v="Carlota"/>
    <s v="Office Depot"/>
    <n v="23"/>
    <s v="40000UMUBI-3244"/>
    <x v="3"/>
    <x v="1"/>
  </r>
  <r>
    <x v="251"/>
    <s v="Jason"/>
    <s v="Carlota"/>
    <s v="Whole Foods"/>
    <n v="15"/>
    <s v="39971TEWIK-2385"/>
    <x v="8"/>
    <x v="1"/>
  </r>
  <r>
    <x v="435"/>
    <s v="Shari"/>
    <s v="Yanaki"/>
    <s v="Amazon.com"/>
    <n v="10"/>
    <s v="40278XRRYR-6617"/>
    <x v="9"/>
    <x v="0"/>
  </r>
  <r>
    <x v="294"/>
    <s v="Sarah"/>
    <s v="Aspen"/>
    <s v="Amazon.com"/>
    <n v="35"/>
    <s v="40213EPHHQ-5223"/>
    <x v="5"/>
    <x v="0"/>
  </r>
  <r>
    <x v="78"/>
    <s v="Shari"/>
    <s v="Regal"/>
    <s v="Whole Foods"/>
    <n v="20"/>
    <s v="40616ONLOE-4073"/>
    <x v="4"/>
    <x v="2"/>
  </r>
  <r>
    <x v="119"/>
    <s v="Jason"/>
    <s v="Yanaki"/>
    <s v="McLendon's Hardware"/>
    <n v="35"/>
    <s v="39950FVBWO-7339"/>
    <x v="7"/>
    <x v="1"/>
  </r>
  <r>
    <x v="287"/>
    <s v="Mitchell"/>
    <s v="Deuce"/>
    <s v="McLendon's Hardware"/>
    <n v="1"/>
    <s v="40296GYBQO-8672"/>
    <x v="9"/>
    <x v="0"/>
  </r>
  <r>
    <x v="198"/>
    <s v="Jason"/>
    <s v="Deuce"/>
    <s v="Nature Company"/>
    <n v="16"/>
    <s v="40248UNWYO-5586"/>
    <x v="4"/>
    <x v="0"/>
  </r>
  <r>
    <x v="511"/>
    <s v="Michael"/>
    <s v="Sunshine"/>
    <s v="Office Depot"/>
    <n v="2"/>
    <s v="40471FODHU-2008"/>
    <x v="11"/>
    <x v="0"/>
  </r>
  <r>
    <x v="465"/>
    <s v="Mansa"/>
    <s v="Sunshine"/>
    <s v="ExcelIsVeryFun.com"/>
    <n v="32"/>
    <s v="40506XWJFQ-3462"/>
    <x v="0"/>
    <x v="0"/>
  </r>
  <r>
    <x v="512"/>
    <s v="Thongtara"/>
    <s v="Yanaki"/>
    <s v="Amazon.com"/>
    <n v="6"/>
    <s v="40149YFHCN-4692"/>
    <x v="6"/>
    <x v="1"/>
  </r>
  <r>
    <x v="253"/>
    <s v="Christina"/>
    <s v="Sunset"/>
    <s v="Solar and Wind Inc."/>
    <n v="13"/>
    <s v="40394LXDVV-7761"/>
    <x v="10"/>
    <x v="0"/>
  </r>
  <r>
    <x v="513"/>
    <s v="Ewelina"/>
    <s v="Carlota"/>
    <s v="Amazon.com"/>
    <n v="38"/>
    <s v="40489FYOGR-5003"/>
    <x v="0"/>
    <x v="0"/>
  </r>
  <r>
    <x v="514"/>
    <s v="Carol"/>
    <s v="Yanaki"/>
    <s v="Google"/>
    <n v="28"/>
    <s v="40226PMCUH-9675"/>
    <x v="5"/>
    <x v="0"/>
  </r>
  <r>
    <x v="515"/>
    <s v="Nelia"/>
    <s v="Carlota"/>
    <s v="Google"/>
    <n v="28"/>
    <s v="39970IVOSS-3277"/>
    <x v="8"/>
    <x v="1"/>
  </r>
  <r>
    <x v="183"/>
    <s v="Kaur"/>
    <s v="Sunshine"/>
    <s v="Home Depot"/>
    <n v="6"/>
    <s v="40613PTOOU-2823"/>
    <x v="4"/>
    <x v="2"/>
  </r>
  <r>
    <x v="516"/>
    <s v="Chris"/>
    <s v="Sunset"/>
    <s v="Costco"/>
    <n v="27"/>
    <s v="40183DGKBM-1367"/>
    <x v="1"/>
    <x v="0"/>
  </r>
  <r>
    <x v="423"/>
    <s v="Debra"/>
    <s v="Aspen"/>
    <s v="Nature Company"/>
    <n v="21"/>
    <s v="40157OBNQQ-6061"/>
    <x v="6"/>
    <x v="1"/>
  </r>
  <r>
    <x v="61"/>
    <s v="Kaur"/>
    <s v="Deuce"/>
    <s v="Yahoo"/>
    <n v="31"/>
    <s v="40565XKNPV-6197"/>
    <x v="1"/>
    <x v="2"/>
  </r>
  <r>
    <x v="103"/>
    <s v="Mansa"/>
    <s v="Carlota"/>
    <s v="Costco"/>
    <n v="17"/>
    <s v="39992TLEHU-3251"/>
    <x v="8"/>
    <x v="1"/>
  </r>
  <r>
    <x v="342"/>
    <s v="Manavbir"/>
    <s v="Yanaki"/>
    <s v="Whole Foods"/>
    <n v="32"/>
    <s v="40406SPWDB-6394"/>
    <x v="10"/>
    <x v="0"/>
  </r>
  <r>
    <x v="119"/>
    <s v="Manavbir"/>
    <s v="SunSpot"/>
    <s v="Costco"/>
    <n v="26"/>
    <s v="39950HYXUF-2436"/>
    <x v="7"/>
    <x v="1"/>
  </r>
  <r>
    <x v="517"/>
    <s v="Carol"/>
    <s v="SunSpot"/>
    <s v="Costco"/>
    <n v="34"/>
    <s v="40460OYTGQ-6878"/>
    <x v="11"/>
    <x v="0"/>
  </r>
  <r>
    <x v="518"/>
    <s v="Yla-Katrina"/>
    <s v="Yanaki"/>
    <s v="Solar and Wind Inc."/>
    <n v="37"/>
    <s v="40473SOQYO-3507"/>
    <x v="11"/>
    <x v="0"/>
  </r>
  <r>
    <x v="519"/>
    <s v="Denise"/>
    <s v="Aspen"/>
    <s v="Yahoo"/>
    <n v="2"/>
    <s v="40527JBXJI-5404"/>
    <x v="6"/>
    <x v="0"/>
  </r>
  <r>
    <x v="84"/>
    <s v="Mitchell"/>
    <s v="Carlota"/>
    <s v="McLendon's Hardware"/>
    <n v="7"/>
    <s v="40043DDUED-3214"/>
    <x v="10"/>
    <x v="1"/>
  </r>
  <r>
    <x v="520"/>
    <s v="Carol"/>
    <s v="Bellen"/>
    <s v="Peet's Coffee"/>
    <n v="9"/>
    <s v="40603WMRWP-5401"/>
    <x v="4"/>
    <x v="2"/>
  </r>
  <r>
    <x v="410"/>
    <s v="Denise"/>
    <s v="Bellen"/>
    <s v="Nature Company"/>
    <n v="36"/>
    <s v="40259HVNFR-6706"/>
    <x v="4"/>
    <x v="0"/>
  </r>
  <r>
    <x v="521"/>
    <s v="D.D.I."/>
    <s v="Deuce"/>
    <s v="Google"/>
    <n v="15"/>
    <s v="40266MTGMH-4214"/>
    <x v="4"/>
    <x v="0"/>
  </r>
  <r>
    <x v="287"/>
    <s v="Daniel"/>
    <s v="Aspen"/>
    <s v="Costco"/>
    <n v="4"/>
    <s v="40296CUIVI-3137"/>
    <x v="9"/>
    <x v="0"/>
  </r>
  <r>
    <x v="229"/>
    <s v="Janita"/>
    <s v="Sunset"/>
    <s v="Google"/>
    <n v="13"/>
    <s v="40065VUFRH-8026"/>
    <x v="2"/>
    <x v="1"/>
  </r>
  <r>
    <x v="276"/>
    <s v="Janita"/>
    <s v="Sunshine"/>
    <s v="McLendon's Hardware"/>
    <n v="32"/>
    <s v="39924KSJLB-8200"/>
    <x v="9"/>
    <x v="1"/>
  </r>
  <r>
    <x v="46"/>
    <s v="Manavbir"/>
    <s v="Bellen"/>
    <s v="Google"/>
    <n v="8"/>
    <s v="39966KBUHW-6934"/>
    <x v="8"/>
    <x v="1"/>
  </r>
  <r>
    <x v="89"/>
    <s v="Janita"/>
    <s v="Yanaki"/>
    <s v="Nature Company"/>
    <n v="19"/>
    <s v="40542NJQFE-3992"/>
    <x v="6"/>
    <x v="0"/>
  </r>
  <r>
    <x v="90"/>
    <s v="Yla-Katrina"/>
    <s v="SunSpot"/>
    <s v="Home Depot"/>
    <n v="15"/>
    <s v="39915QSNTQ-2967"/>
    <x v="9"/>
    <x v="1"/>
  </r>
  <r>
    <x v="522"/>
    <s v="Shari"/>
    <s v="Bellen"/>
    <s v="Peet's Coffee"/>
    <n v="26"/>
    <s v="40508XFCJC-7709"/>
    <x v="0"/>
    <x v="0"/>
  </r>
  <r>
    <x v="523"/>
    <s v="Richard"/>
    <s v="Sunshine"/>
    <s v="Home Depot"/>
    <n v="14"/>
    <s v="40458NUVSY-2136"/>
    <x v="11"/>
    <x v="0"/>
  </r>
  <r>
    <x v="29"/>
    <s v="D.D.I."/>
    <s v="Aspen"/>
    <s v="Office Depot"/>
    <n v="4"/>
    <s v="40505UDKUW-7296"/>
    <x v="0"/>
    <x v="0"/>
  </r>
  <r>
    <x v="493"/>
    <s v="Debra"/>
    <s v="Yanaki"/>
    <s v="Peet's Coffee"/>
    <n v="1"/>
    <s v="40275PGGRN-9976"/>
    <x v="9"/>
    <x v="0"/>
  </r>
  <r>
    <x v="15"/>
    <s v="Yla-Katrina"/>
    <s v="Quad"/>
    <s v="Costco"/>
    <n v="30"/>
    <s v="39952SXLIP-3066"/>
    <x v="7"/>
    <x v="1"/>
  </r>
  <r>
    <x v="524"/>
    <s v="Manavbir"/>
    <s v="Sunset"/>
    <s v="Amazon.com"/>
    <n v="29"/>
    <s v="40314NTXRX-9378"/>
    <x v="7"/>
    <x v="0"/>
  </r>
  <r>
    <x v="356"/>
    <s v="Thongtara"/>
    <s v="Bellen"/>
    <s v="ExcelIsVeryFun.com"/>
    <n v="13"/>
    <s v="40066IHWHU-3462"/>
    <x v="2"/>
    <x v="1"/>
  </r>
  <r>
    <x v="189"/>
    <s v="Elain"/>
    <s v="Yanaki"/>
    <s v="Yahoo"/>
    <n v="17"/>
    <s v="40159YOVSJ-8183"/>
    <x v="6"/>
    <x v="1"/>
  </r>
  <r>
    <x v="525"/>
    <s v="Kaur"/>
    <s v="Aspen"/>
    <s v="Home Depot"/>
    <n v="10"/>
    <s v="40230RKPTV-2016"/>
    <x v="5"/>
    <x v="0"/>
  </r>
  <r>
    <x v="312"/>
    <s v="Jason"/>
    <s v="Carlota"/>
    <s v="McLendon's Hardware"/>
    <n v="17"/>
    <s v="40551KLMQJ-9303"/>
    <x v="1"/>
    <x v="2"/>
  </r>
  <r>
    <x v="340"/>
    <s v="Debra"/>
    <s v="Sunshine"/>
    <s v="ExcelIsVeryFun.com"/>
    <n v="9"/>
    <s v="40325XJKDY-2456"/>
    <x v="7"/>
    <x v="0"/>
  </r>
  <r>
    <x v="124"/>
    <s v="Thongtara"/>
    <s v="Aspen"/>
    <s v="McLendon's Hardware"/>
    <n v="20"/>
    <s v="39938BGJPY-4660"/>
    <x v="7"/>
    <x v="1"/>
  </r>
  <r>
    <x v="461"/>
    <s v="Christina"/>
    <s v="Regal"/>
    <s v="The Economist"/>
    <n v="1"/>
    <s v="40215JVFMK-4435"/>
    <x v="5"/>
    <x v="0"/>
  </r>
  <r>
    <x v="204"/>
    <s v="Jason"/>
    <s v="Sunshine"/>
    <s v="Home Depot"/>
    <n v="22"/>
    <s v="40404CFUOO-3244"/>
    <x v="10"/>
    <x v="0"/>
  </r>
  <r>
    <x v="385"/>
    <s v="Chris"/>
    <s v="Aspen"/>
    <s v="Google"/>
    <n v="24"/>
    <s v="40339SBDDD-7641"/>
    <x v="8"/>
    <x v="0"/>
  </r>
  <r>
    <x v="526"/>
    <s v="Thongtara"/>
    <s v="Bellen"/>
    <s v="The Economist"/>
    <n v="2"/>
    <s v="40567KNUFX-6303"/>
    <x v="1"/>
    <x v="2"/>
  </r>
  <r>
    <x v="280"/>
    <s v="Mitchell"/>
    <s v="Bellen"/>
    <s v="The Economist"/>
    <n v="2"/>
    <s v="40224RBSVK-5354"/>
    <x v="5"/>
    <x v="0"/>
  </r>
  <r>
    <x v="527"/>
    <s v="Christina"/>
    <s v="Carlota"/>
    <s v="The Economist"/>
    <n v="27"/>
    <s v="40021KEYHD-5678"/>
    <x v="3"/>
    <x v="1"/>
  </r>
  <r>
    <x v="340"/>
    <s v="Ewelina"/>
    <s v="Sunset"/>
    <s v="McLendon's Hardware"/>
    <n v="30"/>
    <s v="40325DSJXV-5389"/>
    <x v="7"/>
    <x v="0"/>
  </r>
  <r>
    <x v="169"/>
    <s v="Denise"/>
    <s v="Bellen"/>
    <s v="Amazon.com"/>
    <n v="34"/>
    <s v="40165FQGSY-7166"/>
    <x v="6"/>
    <x v="1"/>
  </r>
  <r>
    <x v="528"/>
    <s v="Jason"/>
    <s v="Quad"/>
    <s v="Costco"/>
    <n v="6"/>
    <s v="39911TXHVY-4682"/>
    <x v="9"/>
    <x v="1"/>
  </r>
  <r>
    <x v="254"/>
    <s v="Sarah"/>
    <s v="Bellen"/>
    <s v="McLendon's Hardware"/>
    <n v="18"/>
    <s v="40140ISPHM-7121"/>
    <x v="0"/>
    <x v="1"/>
  </r>
  <r>
    <x v="180"/>
    <s v="Gianna"/>
    <s v="Deuce"/>
    <s v="Nature Company"/>
    <n v="17"/>
    <s v="40535DMLWJ-8506"/>
    <x v="6"/>
    <x v="0"/>
  </r>
  <r>
    <x v="213"/>
    <s v="Denise"/>
    <s v="Yanaki"/>
    <s v="ExcelIsVeryFun.com"/>
    <n v="35"/>
    <s v="40061XHNFP-7724"/>
    <x v="2"/>
    <x v="1"/>
  </r>
  <r>
    <x v="396"/>
    <s v="Michelle"/>
    <s v="Quad"/>
    <s v="Amazon.com"/>
    <n v="12"/>
    <s v="40516KKBCH-5778"/>
    <x v="6"/>
    <x v="0"/>
  </r>
  <r>
    <x v="529"/>
    <s v="Denise"/>
    <s v="Carlota"/>
    <s v="Whole Foods"/>
    <n v="29"/>
    <s v="40638FKUMW-6707"/>
    <x v="9"/>
    <x v="2"/>
  </r>
  <r>
    <x v="481"/>
    <s v="Michael"/>
    <s v="Bellen"/>
    <s v="Nature Company"/>
    <n v="26"/>
    <s v="40628SEJBX-7182"/>
    <x v="4"/>
    <x v="2"/>
  </r>
  <r>
    <x v="503"/>
    <s v="Thongtara"/>
    <s v="Yanaki"/>
    <s v="Office Depot"/>
    <n v="37"/>
    <s v="39945RIOHR-7231"/>
    <x v="7"/>
    <x v="1"/>
  </r>
  <r>
    <x v="297"/>
    <s v="Carol"/>
    <s v="Sunset"/>
    <s v="Office Depot"/>
    <n v="36"/>
    <s v="40438VSBIX-5732"/>
    <x v="2"/>
    <x v="0"/>
  </r>
  <r>
    <x v="115"/>
    <s v="Mitchell"/>
    <s v="Bellen"/>
    <s v="The Economist"/>
    <n v="11"/>
    <s v="40076FVWGF-4510"/>
    <x v="2"/>
    <x v="1"/>
  </r>
  <r>
    <x v="247"/>
    <s v="Elain"/>
    <s v="Regal"/>
    <s v="Solar and Wind Inc."/>
    <n v="10"/>
    <s v="40541PFXCJ-5260"/>
    <x v="6"/>
    <x v="0"/>
  </r>
  <r>
    <x v="530"/>
    <s v="Shari"/>
    <s v="Regal"/>
    <s v="Solar and Wind Inc."/>
    <n v="36"/>
    <s v="40096CTGED-6692"/>
    <x v="11"/>
    <x v="1"/>
  </r>
  <r>
    <x v="497"/>
    <s v="Michelle"/>
    <s v="Carlota"/>
    <s v="Whole Foods"/>
    <n v="21"/>
    <s v="40407PNGGF-8904"/>
    <x v="10"/>
    <x v="0"/>
  </r>
  <r>
    <x v="223"/>
    <s v="Christina"/>
    <s v="Quad"/>
    <s v="Peet's Coffee"/>
    <n v="16"/>
    <s v="40013EMVYC-7710"/>
    <x v="3"/>
    <x v="1"/>
  </r>
  <r>
    <x v="531"/>
    <s v="Gianna"/>
    <s v="Deuce"/>
    <s v="Office Depot"/>
    <n v="5"/>
    <s v="40179RNJXP-9350"/>
    <x v="1"/>
    <x v="0"/>
  </r>
  <r>
    <x v="532"/>
    <s v="Daniel"/>
    <s v="Yanaki"/>
    <s v="Office Depot"/>
    <n v="21"/>
    <s v="40166GRVMT-3921"/>
    <x v="6"/>
    <x v="1"/>
  </r>
  <r>
    <x v="372"/>
    <s v="Mansa"/>
    <s v="Carlota"/>
    <s v="The Economist"/>
    <n v="33"/>
    <s v="40570DHMMN-9657"/>
    <x v="1"/>
    <x v="2"/>
  </r>
  <r>
    <x v="329"/>
    <s v="Chris"/>
    <s v="SunSpot"/>
    <s v="Yahoo"/>
    <n v="35"/>
    <s v="40469LQQDG-9323"/>
    <x v="11"/>
    <x v="0"/>
  </r>
  <r>
    <x v="226"/>
    <s v="Chris"/>
    <s v="Quad"/>
    <s v="Costco"/>
    <n v="37"/>
    <s v="40445WTYKG-9613"/>
    <x v="2"/>
    <x v="0"/>
  </r>
  <r>
    <x v="230"/>
    <s v="Denise"/>
    <s v="Sunset"/>
    <s v="Costco"/>
    <n v="3"/>
    <s v="40309DQIKJ-5489"/>
    <x v="7"/>
    <x v="0"/>
  </r>
  <r>
    <x v="83"/>
    <s v="D.D.I."/>
    <s v="Regal"/>
    <s v="Google"/>
    <n v="26"/>
    <s v="39962BEHRY-2068"/>
    <x v="7"/>
    <x v="1"/>
  </r>
  <r>
    <x v="239"/>
    <s v="D.D.I."/>
    <s v="Sunshine"/>
    <s v="McLendon's Hardware"/>
    <n v="34"/>
    <s v="40301TMCWY-7596"/>
    <x v="7"/>
    <x v="0"/>
  </r>
  <r>
    <x v="316"/>
    <s v="Daniel"/>
    <s v="Deuce"/>
    <s v="Whole Foods"/>
    <n v="12"/>
    <s v="39967VILEL-2006"/>
    <x v="8"/>
    <x v="1"/>
  </r>
  <r>
    <x v="133"/>
    <s v="Michelle"/>
    <s v="Yanaki"/>
    <s v="Google"/>
    <n v="25"/>
    <s v="39961IFCCX-9110"/>
    <x v="7"/>
    <x v="1"/>
  </r>
  <r>
    <x v="247"/>
    <s v="Michelle"/>
    <s v="Bellen"/>
    <s v="The Economist"/>
    <n v="39"/>
    <s v="40541HSNCL-5596"/>
    <x v="6"/>
    <x v="0"/>
  </r>
  <r>
    <x v="444"/>
    <s v="Richard"/>
    <s v="Regal"/>
    <s v="Yahoo"/>
    <n v="11"/>
    <s v="40475YGFJH-8543"/>
    <x v="11"/>
    <x v="0"/>
  </r>
  <r>
    <x v="359"/>
    <s v="Sarah"/>
    <s v="Sunset"/>
    <s v="Google"/>
    <n v="4"/>
    <s v="40619GRWYX-4556"/>
    <x v="4"/>
    <x v="2"/>
  </r>
  <r>
    <x v="466"/>
    <s v="Janita"/>
    <s v="Yanaki"/>
    <s v="Home Depot"/>
    <n v="14"/>
    <s v="40072KKYQN-1267"/>
    <x v="2"/>
    <x v="1"/>
  </r>
  <r>
    <x v="82"/>
    <s v="Michelle"/>
    <s v="Aspen"/>
    <s v="McLendon's Hardware"/>
    <n v="38"/>
    <s v="40631TBUFW-8488"/>
    <x v="4"/>
    <x v="2"/>
  </r>
  <r>
    <x v="349"/>
    <s v="Kaur"/>
    <s v="SunSpot"/>
    <s v="Nature Company"/>
    <n v="17"/>
    <s v="40003ULPSI-3108"/>
    <x v="3"/>
    <x v="1"/>
  </r>
  <r>
    <x v="533"/>
    <s v="Chris"/>
    <s v="Yanaki"/>
    <s v="Home Depot"/>
    <n v="12"/>
    <s v="40488IYWNF-8184"/>
    <x v="0"/>
    <x v="0"/>
  </r>
  <r>
    <x v="534"/>
    <s v="Michelle"/>
    <s v="Quad"/>
    <s v="Amazon.com"/>
    <n v="20"/>
    <s v="40133NXEKX-4529"/>
    <x v="0"/>
    <x v="1"/>
  </r>
  <r>
    <x v="454"/>
    <s v="Christina"/>
    <s v="Yanaki"/>
    <s v="Whole Foods"/>
    <n v="21"/>
    <s v="40517YFFUT-5008"/>
    <x v="6"/>
    <x v="0"/>
  </r>
  <r>
    <x v="225"/>
    <s v="Denise"/>
    <s v="Yanaki"/>
    <s v="Costco"/>
    <n v="22"/>
    <s v="40555GSKYI-5539"/>
    <x v="1"/>
    <x v="2"/>
  </r>
  <r>
    <x v="429"/>
    <s v="Kaur"/>
    <s v="Sunshine"/>
    <s v="Peet's Coffee"/>
    <n v="36"/>
    <s v="39923MJSJH-1492"/>
    <x v="9"/>
    <x v="1"/>
  </r>
  <r>
    <x v="198"/>
    <s v="Debra"/>
    <s v="Regal"/>
    <s v="Costco"/>
    <n v="17"/>
    <s v="40248FYYMO-9576"/>
    <x v="4"/>
    <x v="0"/>
  </r>
  <r>
    <x v="283"/>
    <s v="Chris"/>
    <s v="Deuce"/>
    <s v="Solar and Wind Inc."/>
    <n v="19"/>
    <s v="40241HWIOB-9479"/>
    <x v="4"/>
    <x v="0"/>
  </r>
  <r>
    <x v="59"/>
    <s v="Manavbir"/>
    <s v="Carlota"/>
    <s v="McLendon's Hardware"/>
    <n v="29"/>
    <s v="39921EIFOV-1461"/>
    <x v="9"/>
    <x v="1"/>
  </r>
  <r>
    <x v="25"/>
    <s v="Gianna"/>
    <s v="Aspen"/>
    <s v="Costco"/>
    <n v="25"/>
    <s v="40130NJEFV-8709"/>
    <x v="0"/>
    <x v="1"/>
  </r>
  <r>
    <x v="531"/>
    <s v="Yla-Katrina"/>
    <s v="Carlota"/>
    <s v="Solar and Wind Inc."/>
    <n v="3"/>
    <s v="40179LIUUJ-2431"/>
    <x v="1"/>
    <x v="0"/>
  </r>
  <r>
    <x v="416"/>
    <s v="Manavbir"/>
    <s v="Deuce"/>
    <s v="Nature Company"/>
    <n v="14"/>
    <s v="40566VLSVX-6408"/>
    <x v="1"/>
    <x v="2"/>
  </r>
  <r>
    <x v="535"/>
    <s v="Manavbir"/>
    <s v="Deuce"/>
    <s v="Whole Foods"/>
    <n v="25"/>
    <s v="40175JGIBK-6229"/>
    <x v="6"/>
    <x v="1"/>
  </r>
  <r>
    <x v="346"/>
    <s v="Michael"/>
    <s v="Sunshine"/>
    <s v="Nature Company"/>
    <n v="14"/>
    <s v="40627NJUGV-5576"/>
    <x v="4"/>
    <x v="2"/>
  </r>
  <r>
    <x v="254"/>
    <s v="Richard"/>
    <s v="Yanaki"/>
    <s v="McLendon's Hardware"/>
    <n v="1"/>
    <s v="40140HDVEB-2874"/>
    <x v="0"/>
    <x v="1"/>
  </r>
  <r>
    <x v="389"/>
    <s v="D.D.I."/>
    <s v="Aspen"/>
    <s v="Google"/>
    <n v="13"/>
    <s v="40194OXWJN-6545"/>
    <x v="1"/>
    <x v="0"/>
  </r>
  <r>
    <x v="105"/>
    <s v="Gianna"/>
    <s v="Quad"/>
    <s v="Google"/>
    <n v="32"/>
    <s v="40420SSBEP-9524"/>
    <x v="10"/>
    <x v="0"/>
  </r>
  <r>
    <x v="80"/>
    <s v="Michael"/>
    <s v="SunSpot"/>
    <s v="McLendon's Hardware"/>
    <n v="4"/>
    <s v="40080MSFWJ-4837"/>
    <x v="2"/>
    <x v="1"/>
  </r>
  <r>
    <x v="491"/>
    <s v="Debra"/>
    <s v="Sunshine"/>
    <s v="Costco"/>
    <n v="32"/>
    <s v="40382UKKSK-8688"/>
    <x v="3"/>
    <x v="0"/>
  </r>
  <r>
    <x v="426"/>
    <s v="Gianna"/>
    <s v="SunSpot"/>
    <s v="Sherman Williams"/>
    <n v="16"/>
    <s v="40254DPTKF-2384"/>
    <x v="4"/>
    <x v="0"/>
  </r>
  <r>
    <x v="2"/>
    <s v="Christina"/>
    <s v="Deuce"/>
    <s v="Office Depot"/>
    <n v="15"/>
    <s v="40058SRYYQ-8230"/>
    <x v="2"/>
    <x v="1"/>
  </r>
  <r>
    <x v="536"/>
    <s v="Mansa"/>
    <s v="Regal"/>
    <s v="Costco"/>
    <n v="32"/>
    <s v="40478WFPMG-8683"/>
    <x v="11"/>
    <x v="0"/>
  </r>
  <r>
    <x v="464"/>
    <s v="Daniel"/>
    <s v="SunSpot"/>
    <s v="Solar and Wind Inc."/>
    <n v="13"/>
    <s v="40611OENLW-9339"/>
    <x v="4"/>
    <x v="2"/>
  </r>
  <r>
    <x v="533"/>
    <s v="Richard"/>
    <s v="Regal"/>
    <s v="Solar and Wind Inc."/>
    <n v="23"/>
    <s v="40488ICFYQ-3756"/>
    <x v="0"/>
    <x v="0"/>
  </r>
  <r>
    <x v="13"/>
    <s v="Thongtara"/>
    <s v="Deuce"/>
    <s v="Home Depot"/>
    <n v="12"/>
    <s v="40536TKQSS-7375"/>
    <x v="6"/>
    <x v="0"/>
  </r>
  <r>
    <x v="204"/>
    <s v="Debra"/>
    <s v="Sunshine"/>
    <s v="Home Depot"/>
    <n v="19"/>
    <s v="40404PNOKU-4800"/>
    <x v="10"/>
    <x v="0"/>
  </r>
  <r>
    <x v="537"/>
    <s v="Carol"/>
    <s v="Carlota"/>
    <s v="Office Depot"/>
    <n v="20"/>
    <s v="40201LECVU-9449"/>
    <x v="1"/>
    <x v="0"/>
  </r>
  <r>
    <x v="538"/>
    <s v="Thongtara"/>
    <s v="Sunset"/>
    <s v="ExcelIsVeryFun.com"/>
    <n v="36"/>
    <s v="39972YYJIG-7318"/>
    <x v="8"/>
    <x v="1"/>
  </r>
  <r>
    <x v="539"/>
    <s v="Carol"/>
    <s v="Regal"/>
    <s v="Sherman Williams"/>
    <n v="33"/>
    <s v="40574KMPCL-3096"/>
    <x v="1"/>
    <x v="2"/>
  </r>
  <r>
    <x v="5"/>
    <s v="Mitchell"/>
    <s v="Yanaki"/>
    <s v="Solar and Wind Inc."/>
    <n v="29"/>
    <s v="40246KSXBF-7588"/>
    <x v="4"/>
    <x v="0"/>
  </r>
  <r>
    <x v="352"/>
    <s v="Debra"/>
    <s v="Aspen"/>
    <s v="ExcelIsVeryFun.com"/>
    <n v="20"/>
    <s v="40102QBSET-3371"/>
    <x v="11"/>
    <x v="1"/>
  </r>
  <r>
    <x v="201"/>
    <s v="Sarah"/>
    <s v="SunSpot"/>
    <s v="Costco"/>
    <n v="1"/>
    <s v="40244ILQHB-7652"/>
    <x v="4"/>
    <x v="0"/>
  </r>
  <r>
    <x v="225"/>
    <s v="Christina"/>
    <s v="Carlota"/>
    <s v="Home Depot"/>
    <n v="18"/>
    <s v="40555QQDIC-2891"/>
    <x v="1"/>
    <x v="2"/>
  </r>
  <r>
    <x v="3"/>
    <s v="Daniel"/>
    <s v="Quad"/>
    <s v="Peet's Coffee"/>
    <n v="13"/>
    <s v="40558UOWFQ-8014"/>
    <x v="1"/>
    <x v="2"/>
  </r>
  <r>
    <x v="191"/>
    <s v="Nelia"/>
    <s v="Sunshine"/>
    <s v="Nature Company"/>
    <n v="29"/>
    <s v="40515IVDIG-1632"/>
    <x v="6"/>
    <x v="0"/>
  </r>
  <r>
    <x v="114"/>
    <s v="Janita"/>
    <s v="Sunshine"/>
    <s v="Peet's Coffee"/>
    <n v="35"/>
    <s v="40607NWUTB-6708"/>
    <x v="4"/>
    <x v="2"/>
  </r>
  <r>
    <x v="365"/>
    <s v="Richard"/>
    <s v="Regal"/>
    <s v="Costco"/>
    <n v="32"/>
    <s v="40338CVYJK-6772"/>
    <x v="8"/>
    <x v="0"/>
  </r>
  <r>
    <x v="153"/>
    <s v="Mitchell"/>
    <s v="Regal"/>
    <s v="Whole Foods"/>
    <n v="27"/>
    <s v="39941YYFLH-5087"/>
    <x v="7"/>
    <x v="1"/>
  </r>
  <r>
    <x v="540"/>
    <s v="Christina"/>
    <s v="Sunset"/>
    <s v="ExcelIsVeryFun.com"/>
    <n v="32"/>
    <s v="39935JUXWR-2654"/>
    <x v="7"/>
    <x v="1"/>
  </r>
  <r>
    <x v="541"/>
    <s v="Denise"/>
    <s v="Sunset"/>
    <s v="Nature Company"/>
    <n v="34"/>
    <s v="39919SXHOJ-3181"/>
    <x v="9"/>
    <x v="1"/>
  </r>
  <r>
    <x v="542"/>
    <s v="Carol"/>
    <s v="SunSpot"/>
    <s v="Peet's Coffee"/>
    <n v="21"/>
    <s v="40443WKSYH-5443"/>
    <x v="2"/>
    <x v="0"/>
  </r>
  <r>
    <x v="543"/>
    <s v="Carol"/>
    <s v="Sunshine"/>
    <s v="Peet's Coffee"/>
    <n v="4"/>
    <s v="40364FORBB-9124"/>
    <x v="3"/>
    <x v="0"/>
  </r>
  <r>
    <x v="544"/>
    <s v="Ewelina"/>
    <s v="Carlota"/>
    <s v="Whole Foods"/>
    <n v="2"/>
    <s v="40405HEYSF-4900"/>
    <x v="10"/>
    <x v="0"/>
  </r>
  <r>
    <x v="99"/>
    <s v="Kaur"/>
    <s v="Carlota"/>
    <s v="Solar and Wind Inc."/>
    <n v="39"/>
    <s v="39977HYBVH-4603"/>
    <x v="8"/>
    <x v="1"/>
  </r>
  <r>
    <x v="83"/>
    <s v="Mansa"/>
    <s v="Aspen"/>
    <s v="Office Depot"/>
    <n v="2"/>
    <s v="39962KUKIE-3125"/>
    <x v="7"/>
    <x v="1"/>
  </r>
  <r>
    <x v="545"/>
    <s v="Nelia"/>
    <s v="Deuce"/>
    <s v="Amazon.com"/>
    <n v="37"/>
    <s v="40028USLJS-7015"/>
    <x v="10"/>
    <x v="1"/>
  </r>
  <r>
    <x v="546"/>
    <s v="Michelle"/>
    <s v="Bellen"/>
    <s v="Nature Company"/>
    <n v="1"/>
    <s v="40409IPQKM-5214"/>
    <x v="10"/>
    <x v="0"/>
  </r>
  <r>
    <x v="115"/>
    <s v="Daniel"/>
    <s v="Sunshine"/>
    <s v="Amazon.com"/>
    <n v="10"/>
    <s v="40076LLVJX-1575"/>
    <x v="2"/>
    <x v="1"/>
  </r>
  <r>
    <x v="547"/>
    <s v="Ewelina"/>
    <s v="Yanaki"/>
    <s v="Yahoo"/>
    <n v="26"/>
    <s v="40614YLTEN-5219"/>
    <x v="4"/>
    <x v="2"/>
  </r>
  <r>
    <x v="186"/>
    <s v="Nelia"/>
    <s v="Aspen"/>
    <s v="Costco"/>
    <n v="8"/>
    <s v="40393YBKTE-6747"/>
    <x v="10"/>
    <x v="0"/>
  </r>
  <r>
    <x v="221"/>
    <s v="Michael"/>
    <s v="Regal"/>
    <s v="McLendon's Hardware"/>
    <n v="30"/>
    <s v="40295JJXHD-8642"/>
    <x v="9"/>
    <x v="0"/>
  </r>
  <r>
    <x v="548"/>
    <s v="Shari"/>
    <s v="Bellen"/>
    <s v="ExcelIsVeryFun.com"/>
    <n v="8"/>
    <s v="40396WXOJV-3880"/>
    <x v="10"/>
    <x v="0"/>
  </r>
  <r>
    <x v="37"/>
    <s v="Janita"/>
    <s v="Aspen"/>
    <s v="Office Depot"/>
    <n v="19"/>
    <s v="40526TTRNO-3036"/>
    <x v="6"/>
    <x v="0"/>
  </r>
  <r>
    <x v="301"/>
    <s v="Ewelina"/>
    <s v="Bellen"/>
    <s v="Peet's Coffee"/>
    <n v="38"/>
    <s v="40208YGWDR-4481"/>
    <x v="1"/>
    <x v="0"/>
  </r>
  <r>
    <x v="549"/>
    <s v="Yla-Katrina"/>
    <s v="Bellen"/>
    <s v="ExcelIsVeryFun.com"/>
    <n v="10"/>
    <s v="40545GMLUX-9381"/>
    <x v="1"/>
    <x v="2"/>
  </r>
  <r>
    <x v="516"/>
    <s v="Manavbir"/>
    <s v="Sunset"/>
    <s v="Sherman Williams"/>
    <n v="19"/>
    <s v="40183BBOUN-4332"/>
    <x v="1"/>
    <x v="0"/>
  </r>
  <r>
    <x v="521"/>
    <s v="D.D.I."/>
    <s v="Aspen"/>
    <s v="Sherman Williams"/>
    <n v="32"/>
    <s v="40266MLSGU-2517"/>
    <x v="4"/>
    <x v="0"/>
  </r>
  <r>
    <x v="509"/>
    <s v="Janita"/>
    <s v="Regal"/>
    <s v="Whole Foods"/>
    <n v="20"/>
    <s v="39929QWVWB-5213"/>
    <x v="9"/>
    <x v="1"/>
  </r>
  <r>
    <x v="145"/>
    <s v="Daniel"/>
    <s v="SunSpot"/>
    <s v="Amazon.com"/>
    <n v="13"/>
    <s v="40410CTPQQ-8818"/>
    <x v="10"/>
    <x v="0"/>
  </r>
  <r>
    <x v="6"/>
    <s v="Daniel"/>
    <s v="Sunset"/>
    <s v="Nature Company"/>
    <n v="21"/>
    <s v="40370DCCRX-7188"/>
    <x v="3"/>
    <x v="0"/>
  </r>
  <r>
    <x v="550"/>
    <s v="Denise"/>
    <s v="Sunset"/>
    <s v="Google"/>
    <n v="19"/>
    <s v="40606VOVDV-8489"/>
    <x v="4"/>
    <x v="2"/>
  </r>
  <r>
    <x v="505"/>
    <s v="Manavbir"/>
    <s v="Deuce"/>
    <s v="Home Depot"/>
    <n v="13"/>
    <s v="40608FMTUX-2154"/>
    <x v="4"/>
    <x v="2"/>
  </r>
  <r>
    <x v="551"/>
    <s v="Yla-Katrina"/>
    <s v="Regal"/>
    <s v="Nature Company"/>
    <n v="39"/>
    <s v="40006MFRMQ-1675"/>
    <x v="3"/>
    <x v="1"/>
  </r>
  <r>
    <x v="552"/>
    <s v="Janita"/>
    <s v="Carlota"/>
    <s v="Sherman Williams"/>
    <n v="8"/>
    <s v="40289CVERQ-9567"/>
    <x v="9"/>
    <x v="0"/>
  </r>
  <r>
    <x v="552"/>
    <s v="Manavbir"/>
    <s v="Sunset"/>
    <s v="Google"/>
    <n v="11"/>
    <s v="40289RHTMD-8068"/>
    <x v="9"/>
    <x v="0"/>
  </r>
  <r>
    <x v="404"/>
    <s v="Mitchell"/>
    <s v="Sunshine"/>
    <s v="Whole Foods"/>
    <n v="34"/>
    <s v="40588WLKFK-3679"/>
    <x v="5"/>
    <x v="2"/>
  </r>
  <r>
    <x v="553"/>
    <s v="Chris"/>
    <s v="Regal"/>
    <s v="Nature Company"/>
    <n v="32"/>
    <s v="40122YWKGF-8695"/>
    <x v="0"/>
    <x v="1"/>
  </r>
  <r>
    <x v="554"/>
    <s v="Jason"/>
    <s v="Quad"/>
    <s v="Nature Company"/>
    <n v="28"/>
    <s v="40388JPKOC-4062"/>
    <x v="3"/>
    <x v="0"/>
  </r>
  <r>
    <x v="555"/>
    <s v="Mansa"/>
    <s v="Carlota"/>
    <s v="Google"/>
    <n v="28"/>
    <s v="40399VKLTH-9576"/>
    <x v="10"/>
    <x v="0"/>
  </r>
  <r>
    <x v="556"/>
    <s v="Elain"/>
    <s v="Yanaki"/>
    <s v="ExcelIsVeryFun.com"/>
    <n v="21"/>
    <s v="40214BBUYG-7422"/>
    <x v="5"/>
    <x v="0"/>
  </r>
  <r>
    <x v="470"/>
    <s v="Ewelina"/>
    <s v="Aspen"/>
    <s v="Solar and Wind Inc."/>
    <n v="4"/>
    <s v="40629ENKGU-5845"/>
    <x v="4"/>
    <x v="2"/>
  </r>
  <r>
    <x v="3"/>
    <s v="Sarah"/>
    <s v="Regal"/>
    <s v="Yahoo"/>
    <n v="28"/>
    <s v="40558BRUVU-1884"/>
    <x v="1"/>
    <x v="2"/>
  </r>
  <r>
    <x v="557"/>
    <s v="Chris"/>
    <s v="Sunset"/>
    <s v="Home Depot"/>
    <n v="25"/>
    <s v="40597DKXMO-2204"/>
    <x v="5"/>
    <x v="2"/>
  </r>
  <r>
    <x v="558"/>
    <s v="Ewelina"/>
    <s v="Deuce"/>
    <s v="Whole Foods"/>
    <n v="8"/>
    <s v="40327MOQCB-7206"/>
    <x v="7"/>
    <x v="0"/>
  </r>
  <r>
    <x v="176"/>
    <s v="Ewelina"/>
    <s v="Carlota"/>
    <s v="Google"/>
    <n v="8"/>
    <s v="40265IJNNU-1964"/>
    <x v="4"/>
    <x v="0"/>
  </r>
  <r>
    <x v="491"/>
    <s v="Ewelina"/>
    <s v="Sunset"/>
    <s v="Home Depot"/>
    <n v="38"/>
    <s v="40382KEBTF-3771"/>
    <x v="3"/>
    <x v="0"/>
  </r>
  <r>
    <x v="172"/>
    <s v="Jason"/>
    <s v="Carlota"/>
    <s v="ExcelIsVeryFun.com"/>
    <n v="29"/>
    <s v="40185JGFMB-4235"/>
    <x v="1"/>
    <x v="0"/>
  </r>
  <r>
    <x v="160"/>
    <s v="Mitchell"/>
    <s v="Quad"/>
    <s v="Peet's Coffee"/>
    <n v="1"/>
    <s v="39987PICQQ-2785"/>
    <x v="8"/>
    <x v="1"/>
  </r>
  <r>
    <x v="187"/>
    <s v="Nelia"/>
    <s v="Bellen"/>
    <s v="Whole Foods"/>
    <n v="22"/>
    <s v="40366JHMQF-4231"/>
    <x v="3"/>
    <x v="0"/>
  </r>
  <r>
    <x v="515"/>
    <s v="Jason"/>
    <s v="Bellen"/>
    <s v="Whole Foods"/>
    <n v="17"/>
    <s v="39970HDOLK-4405"/>
    <x v="8"/>
    <x v="1"/>
  </r>
  <r>
    <x v="230"/>
    <s v="Yla-Katrina"/>
    <s v="SunSpot"/>
    <s v="Whole Foods"/>
    <n v="34"/>
    <s v="40309DBVVS-2321"/>
    <x v="7"/>
    <x v="0"/>
  </r>
  <r>
    <x v="559"/>
    <s v="Richard"/>
    <s v="Deuce"/>
    <s v="Amazon.com"/>
    <n v="12"/>
    <s v="40108RIQPR-5879"/>
    <x v="11"/>
    <x v="1"/>
  </r>
  <r>
    <x v="177"/>
    <s v="D.D.I."/>
    <s v="Deuce"/>
    <s v="Costco"/>
    <n v="29"/>
    <s v="40163EWXXH-6412"/>
    <x v="6"/>
    <x v="1"/>
  </r>
  <r>
    <x v="560"/>
    <s v="Gianna"/>
    <s v="Deuce"/>
    <s v="Costco"/>
    <n v="37"/>
    <s v="40083REJBV-9129"/>
    <x v="2"/>
    <x v="1"/>
  </r>
  <r>
    <x v="501"/>
    <s v="Michelle"/>
    <s v="Deuce"/>
    <s v="Sherman Williams"/>
    <n v="8"/>
    <s v="40264BSIHX-3595"/>
    <x v="4"/>
    <x v="0"/>
  </r>
  <r>
    <x v="21"/>
    <s v="Christina"/>
    <s v="Quad"/>
    <s v="Amazon.com"/>
    <n v="16"/>
    <s v="39957JXISE-1164"/>
    <x v="7"/>
    <x v="1"/>
  </r>
  <r>
    <x v="561"/>
    <s v="Gianna"/>
    <s v="Sunshine"/>
    <s v="Whole Foods"/>
    <n v="5"/>
    <s v="40007GPDYJ-7726"/>
    <x v="3"/>
    <x v="1"/>
  </r>
  <r>
    <x v="412"/>
    <s v="Denise"/>
    <s v="Carlota"/>
    <s v="Whole Foods"/>
    <n v="33"/>
    <s v="40054TUOJK-8421"/>
    <x v="10"/>
    <x v="1"/>
  </r>
  <r>
    <x v="238"/>
    <s v="Carol"/>
    <s v="Deuce"/>
    <s v="McLendon's Hardware"/>
    <n v="30"/>
    <s v="40360OTIDH-5740"/>
    <x v="3"/>
    <x v="0"/>
  </r>
  <r>
    <x v="69"/>
    <s v="Gianna"/>
    <s v="Regal"/>
    <s v="Google"/>
    <n v="29"/>
    <s v="40063RVKQR-6518"/>
    <x v="2"/>
    <x v="1"/>
  </r>
  <r>
    <x v="41"/>
    <s v="D.D.I."/>
    <s v="Carlota"/>
    <s v="McLendon's Hardware"/>
    <n v="10"/>
    <s v="40533YVJSO-8934"/>
    <x v="6"/>
    <x v="0"/>
  </r>
  <r>
    <x v="562"/>
    <s v="Mitchell"/>
    <s v="Deuce"/>
    <s v="Peet's Coffee"/>
    <n v="10"/>
    <s v="40521NQDPQ-9986"/>
    <x v="6"/>
    <x v="0"/>
  </r>
  <r>
    <x v="128"/>
    <s v="Carol"/>
    <s v="SunSpot"/>
    <s v="Costco"/>
    <n v="20"/>
    <s v="40126JXSOE-3293"/>
    <x v="0"/>
    <x v="1"/>
  </r>
  <r>
    <x v="434"/>
    <s v="Debra"/>
    <s v="Yanaki"/>
    <s v="Nature Company"/>
    <n v="7"/>
    <s v="40448TSMFH-7063"/>
    <x v="2"/>
    <x v="0"/>
  </r>
  <r>
    <x v="544"/>
    <s v="Manavbir"/>
    <s v="Sunset"/>
    <s v="The Economist"/>
    <n v="16"/>
    <s v="40405WXJNX-3716"/>
    <x v="10"/>
    <x v="0"/>
  </r>
  <r>
    <x v="563"/>
    <s v="Daniel"/>
    <s v="Quad"/>
    <s v="Sherman Williams"/>
    <n v="16"/>
    <s v="40109MXEED-6742"/>
    <x v="11"/>
    <x v="1"/>
  </r>
  <r>
    <x v="128"/>
    <s v="Debra"/>
    <s v="Aspen"/>
    <s v="ExcelIsVeryFun.com"/>
    <n v="39"/>
    <s v="40126GDTLB-6081"/>
    <x v="0"/>
    <x v="1"/>
  </r>
  <r>
    <x v="52"/>
    <s v="Mansa"/>
    <s v="Aspen"/>
    <s v="Nature Company"/>
    <n v="26"/>
    <s v="40260GMXSN-9513"/>
    <x v="4"/>
    <x v="0"/>
  </r>
  <r>
    <x v="408"/>
    <s v="Denise"/>
    <s v="Carlota"/>
    <s v="ExcelIsVeryFun.com"/>
    <n v="30"/>
    <s v="39960TQRCK-6215"/>
    <x v="7"/>
    <x v="1"/>
  </r>
  <r>
    <x v="21"/>
    <s v="Ewelina"/>
    <s v="Carlota"/>
    <s v="Office Depot"/>
    <n v="39"/>
    <s v="39957VSXCG-8854"/>
    <x v="7"/>
    <x v="1"/>
  </r>
  <r>
    <x v="564"/>
    <s v="Carol"/>
    <s v="SunSpot"/>
    <s v="Whole Foods"/>
    <n v="15"/>
    <s v="40153TEHWT-4463"/>
    <x v="6"/>
    <x v="1"/>
  </r>
  <r>
    <x v="565"/>
    <s v="Sarah"/>
    <s v="Quad"/>
    <s v="Yahoo"/>
    <n v="30"/>
    <s v="40026UGDUH-2383"/>
    <x v="10"/>
    <x v="1"/>
  </r>
  <r>
    <x v="537"/>
    <s v="Mitchell"/>
    <s v="Aspen"/>
    <s v="The Economist"/>
    <n v="2"/>
    <s v="40201FFBQY-2949"/>
    <x v="1"/>
    <x v="0"/>
  </r>
  <r>
    <x v="142"/>
    <s v="Shari"/>
    <s v="Deuce"/>
    <s v="Amazon.com"/>
    <n v="8"/>
    <s v="40332SHFYF-7207"/>
    <x v="8"/>
    <x v="0"/>
  </r>
  <r>
    <x v="181"/>
    <s v="Richard"/>
    <s v="Aspen"/>
    <s v="Nature Company"/>
    <n v="4"/>
    <s v="40216EKGWF-7110"/>
    <x v="5"/>
    <x v="0"/>
  </r>
  <r>
    <x v="458"/>
    <s v="Christina"/>
    <s v="Deuce"/>
    <s v="ExcelIsVeryFun.com"/>
    <n v="14"/>
    <s v="40383PDIGL-2728"/>
    <x v="3"/>
    <x v="0"/>
  </r>
  <r>
    <x v="514"/>
    <s v="Nelia"/>
    <s v="Sunset"/>
    <s v="Costco"/>
    <n v="14"/>
    <s v="40226XIFIU-1942"/>
    <x v="5"/>
    <x v="0"/>
  </r>
  <r>
    <x v="335"/>
    <s v="Gianna"/>
    <s v="Sunset"/>
    <s v="Home Depot"/>
    <n v="1"/>
    <s v="40178WBVJY-1783"/>
    <x v="6"/>
    <x v="1"/>
  </r>
  <r>
    <x v="28"/>
    <s v="Ewelina"/>
    <s v="Deuce"/>
    <s v="Nature Company"/>
    <n v="39"/>
    <s v="40243MQLUW-7559"/>
    <x v="4"/>
    <x v="0"/>
  </r>
  <r>
    <x v="132"/>
    <s v="Thongtara"/>
    <s v="Aspen"/>
    <s v="Office Depot"/>
    <n v="12"/>
    <s v="40189BSEOQ-8971"/>
    <x v="1"/>
    <x v="0"/>
  </r>
  <r>
    <x v="566"/>
    <s v="Sarah"/>
    <s v="Quad"/>
    <s v="ExcelIsVeryFun.com"/>
    <n v="10"/>
    <s v="40491DKQYF-6824"/>
    <x v="0"/>
    <x v="0"/>
  </r>
  <r>
    <x v="390"/>
    <s v="Daniel"/>
    <s v="Sunshine"/>
    <s v="Yahoo"/>
    <n v="27"/>
    <s v="40374WEPDO-1398"/>
    <x v="3"/>
    <x v="0"/>
  </r>
  <r>
    <x v="457"/>
    <s v="Manavbir"/>
    <s v="Sunset"/>
    <s v="Costco"/>
    <n v="39"/>
    <s v="40091TSVSP-6709"/>
    <x v="11"/>
    <x v="1"/>
  </r>
  <r>
    <x v="432"/>
    <s v="Daniel"/>
    <s v="Carlota"/>
    <s v="ExcelIsVeryFun.com"/>
    <n v="1"/>
    <s v="40031ROVED-7160"/>
    <x v="10"/>
    <x v="1"/>
  </r>
  <r>
    <x v="380"/>
    <s v="Mansa"/>
    <s v="SunSpot"/>
    <s v="Sherman Williams"/>
    <n v="19"/>
    <s v="40262FGWGR-4568"/>
    <x v="4"/>
    <x v="0"/>
  </r>
  <r>
    <x v="567"/>
    <s v="Mitchell"/>
    <s v="Regal"/>
    <s v="Nature Company"/>
    <n v="33"/>
    <s v="40431YQSOW-9433"/>
    <x v="2"/>
    <x v="0"/>
  </r>
  <r>
    <x v="544"/>
    <s v="Michelle"/>
    <s v="Bellen"/>
    <s v="Yahoo"/>
    <n v="3"/>
    <s v="40405KMRXD-6231"/>
    <x v="10"/>
    <x v="0"/>
  </r>
  <r>
    <x v="66"/>
    <s v="Michelle"/>
    <s v="Quad"/>
    <s v="Home Depot"/>
    <n v="39"/>
    <s v="40562BPMGK-9812"/>
    <x v="1"/>
    <x v="2"/>
  </r>
  <r>
    <x v="169"/>
    <s v="Carol"/>
    <s v="Carlota"/>
    <s v="The Economist"/>
    <n v="15"/>
    <s v="40165FNTYJ-4862"/>
    <x v="6"/>
    <x v="1"/>
  </r>
  <r>
    <x v="111"/>
    <s v="Ewelina"/>
    <s v="SunSpot"/>
    <s v="ExcelIsVeryFun.com"/>
    <n v="23"/>
    <s v="40583QOWMF-6190"/>
    <x v="5"/>
    <x v="2"/>
  </r>
  <r>
    <x v="441"/>
    <s v="Yla-Katrina"/>
    <s v="Regal"/>
    <s v="The Economist"/>
    <n v="28"/>
    <s v="40523JJSGN-3681"/>
    <x v="6"/>
    <x v="0"/>
  </r>
  <r>
    <x v="145"/>
    <s v="Mitchell"/>
    <s v="Quad"/>
    <s v="Peet's Coffee"/>
    <n v="9"/>
    <s v="40410EOLWX-9902"/>
    <x v="10"/>
    <x v="0"/>
  </r>
  <r>
    <x v="568"/>
    <s v="Michelle"/>
    <s v="SunSpot"/>
    <s v="Costco"/>
    <n v="5"/>
    <s v="40559KVFHC-3300"/>
    <x v="1"/>
    <x v="2"/>
  </r>
  <r>
    <x v="21"/>
    <s v="Debra"/>
    <s v="Carlota"/>
    <s v="McLendon's Hardware"/>
    <n v="32"/>
    <s v="39957EDXII-6369"/>
    <x v="7"/>
    <x v="1"/>
  </r>
  <r>
    <x v="439"/>
    <s v="Shari"/>
    <s v="Sunset"/>
    <s v="Peet's Coffee"/>
    <n v="8"/>
    <s v="40225VHSYE-1381"/>
    <x v="5"/>
    <x v="0"/>
  </r>
  <r>
    <x v="401"/>
    <s v="Gianna"/>
    <s v="Carlota"/>
    <s v="Home Depot"/>
    <n v="31"/>
    <s v="40349WCKFS-1055"/>
    <x v="8"/>
    <x v="0"/>
  </r>
  <r>
    <x v="98"/>
    <s v="Manavbir"/>
    <s v="Sunshine"/>
    <s v="Peet's Coffee"/>
    <n v="7"/>
    <s v="40263IBTFL-5229"/>
    <x v="4"/>
    <x v="0"/>
  </r>
  <r>
    <x v="134"/>
    <s v="Janita"/>
    <s v="SunSpot"/>
    <s v="Amazon.com"/>
    <n v="27"/>
    <s v="39912JYICF-9642"/>
    <x v="9"/>
    <x v="1"/>
  </r>
  <r>
    <x v="378"/>
    <s v="Richard"/>
    <s v="Yanaki"/>
    <s v="Yahoo"/>
    <n v="9"/>
    <s v="40033GOQUO-5125"/>
    <x v="10"/>
    <x v="1"/>
  </r>
  <r>
    <x v="255"/>
    <s v="Michelle"/>
    <s v="Yanaki"/>
    <s v="Nature Company"/>
    <n v="4"/>
    <s v="40343KJGQQ-9917"/>
    <x v="8"/>
    <x v="0"/>
  </r>
  <r>
    <x v="431"/>
    <s v="Richard"/>
    <s v="Carlota"/>
    <s v="Whole Foods"/>
    <n v="39"/>
    <s v="40255TEXVC-1676"/>
    <x v="4"/>
    <x v="0"/>
  </r>
  <r>
    <x v="569"/>
    <s v="Chris"/>
    <s v="Regal"/>
    <s v="Amazon.com"/>
    <n v="19"/>
    <s v="40187FXIVI-7676"/>
    <x v="1"/>
    <x v="0"/>
  </r>
  <r>
    <x v="23"/>
    <s v="Richard"/>
    <s v="Regal"/>
    <s v="Nature Company"/>
    <n v="2"/>
    <s v="40220EDGHQ-6058"/>
    <x v="5"/>
    <x v="0"/>
  </r>
  <r>
    <x v="570"/>
    <s v="Michael"/>
    <s v="Quad"/>
    <s v="Home Depot"/>
    <n v="9"/>
    <s v="40621SIHNU-9456"/>
    <x v="4"/>
    <x v="2"/>
  </r>
  <r>
    <x v="29"/>
    <s v="Sarah"/>
    <s v="Regal"/>
    <s v="The Economist"/>
    <n v="26"/>
    <s v="40505VTQJM-6974"/>
    <x v="0"/>
    <x v="0"/>
  </r>
  <r>
    <x v="70"/>
    <s v="Thongtara"/>
    <s v="Quad"/>
    <s v="Costco"/>
    <n v="9"/>
    <s v="40502TLOLE-8292"/>
    <x v="0"/>
    <x v="0"/>
  </r>
  <r>
    <x v="571"/>
    <s v="Christina"/>
    <s v="Regal"/>
    <s v="Google"/>
    <n v="17"/>
    <s v="39918VQYDE-2107"/>
    <x v="9"/>
    <x v="1"/>
  </r>
  <r>
    <x v="270"/>
    <s v="Sarah"/>
    <s v="Deuce"/>
    <s v="Yahoo"/>
    <n v="16"/>
    <s v="40297EOLJS-7429"/>
    <x v="9"/>
    <x v="0"/>
  </r>
  <r>
    <x v="415"/>
    <s v="Thongtara"/>
    <s v="SunSpot"/>
    <s v="Solar and Wind Inc."/>
    <n v="37"/>
    <s v="40018CSOIL-3403"/>
    <x v="3"/>
    <x v="1"/>
  </r>
  <r>
    <x v="34"/>
    <s v="Ewelina"/>
    <s v="SunSpot"/>
    <s v="ExcelIsVeryFun.com"/>
    <n v="29"/>
    <s v="39988POGQY-5528"/>
    <x v="8"/>
    <x v="1"/>
  </r>
  <r>
    <x v="557"/>
    <s v="Michael"/>
    <s v="SunSpot"/>
    <s v="Solar and Wind Inc."/>
    <n v="37"/>
    <s v="40597KVOJE-1980"/>
    <x v="5"/>
    <x v="2"/>
  </r>
  <r>
    <x v="497"/>
    <s v="Thongtara"/>
    <s v="Regal"/>
    <s v="Costco"/>
    <n v="27"/>
    <s v="40407DQTRF-7606"/>
    <x v="10"/>
    <x v="0"/>
  </r>
  <r>
    <x v="500"/>
    <s v="Michael"/>
    <s v="Sunset"/>
    <s v="Solar and Wind Inc."/>
    <n v="15"/>
    <s v="40101WBWCE-4758"/>
    <x v="11"/>
    <x v="1"/>
  </r>
  <r>
    <x v="522"/>
    <s v="Janita"/>
    <s v="Aspen"/>
    <s v="Sherman Williams"/>
    <n v="1"/>
    <s v="40508NSYKF-9957"/>
    <x v="0"/>
    <x v="0"/>
  </r>
  <r>
    <x v="572"/>
    <s v="Elain"/>
    <s v="SunSpot"/>
    <s v="McLendon's Hardware"/>
    <n v="31"/>
    <s v="40324MHRCE-1710"/>
    <x v="7"/>
    <x v="0"/>
  </r>
  <r>
    <x v="331"/>
    <s v="Daniel"/>
    <s v="Sunshine"/>
    <s v="Home Depot"/>
    <n v="19"/>
    <s v="40617UIUET-3107"/>
    <x v="4"/>
    <x v="2"/>
  </r>
  <r>
    <x v="573"/>
    <s v="Mansa"/>
    <s v="Deuce"/>
    <s v="Nature Company"/>
    <n v="29"/>
    <s v="40352SGRUW-7238"/>
    <x v="8"/>
    <x v="0"/>
  </r>
  <r>
    <x v="340"/>
    <s v="Janita"/>
    <s v="Bellen"/>
    <s v="Home Depot"/>
    <n v="27"/>
    <s v="40325KMIKK-1287"/>
    <x v="7"/>
    <x v="0"/>
  </r>
  <r>
    <x v="186"/>
    <s v="Michelle"/>
    <s v="SunSpot"/>
    <s v="The Economist"/>
    <n v="29"/>
    <s v="40393KMWHG-9447"/>
    <x v="10"/>
    <x v="0"/>
  </r>
  <r>
    <x v="498"/>
    <s v="D.D.I."/>
    <s v="Quad"/>
    <s v="Peet's Coffee"/>
    <n v="37"/>
    <s v="40111QORXJ-1301"/>
    <x v="11"/>
    <x v="1"/>
  </r>
  <r>
    <x v="278"/>
    <s v="Kaur"/>
    <s v="Bellen"/>
    <s v="ExcelIsVeryFun.com"/>
    <n v="19"/>
    <s v="40361NCFXK-8687"/>
    <x v="3"/>
    <x v="0"/>
  </r>
  <r>
    <x v="413"/>
    <s v="Daniel"/>
    <s v="Carlota"/>
    <s v="ExcelIsVeryFun.com"/>
    <n v="37"/>
    <s v="40284HKMOO-8760"/>
    <x v="9"/>
    <x v="0"/>
  </r>
  <r>
    <x v="145"/>
    <s v="Chris"/>
    <s v="Bellen"/>
    <s v="Google"/>
    <n v="24"/>
    <s v="40410IQCCQ-2627"/>
    <x v="10"/>
    <x v="0"/>
  </r>
  <r>
    <x v="17"/>
    <s v="Shari"/>
    <s v="Aspen"/>
    <s v="The Economist"/>
    <n v="6"/>
    <s v="39910MDCCT-3612"/>
    <x v="9"/>
    <x v="1"/>
  </r>
  <r>
    <x v="30"/>
    <s v="Ewelina"/>
    <s v="Quad"/>
    <s v="McLendon's Hardware"/>
    <n v="17"/>
    <s v="40196CNECO-4812"/>
    <x v="1"/>
    <x v="0"/>
  </r>
  <r>
    <x v="169"/>
    <s v="Christina"/>
    <s v="Aspen"/>
    <s v="Solar and Wind Inc."/>
    <n v="13"/>
    <s v="40165FIMFQ-9954"/>
    <x v="6"/>
    <x v="1"/>
  </r>
  <r>
    <x v="569"/>
    <s v="Sarah"/>
    <s v="Quad"/>
    <s v="Google"/>
    <n v="38"/>
    <s v="40187NBEPK-4905"/>
    <x v="1"/>
    <x v="0"/>
  </r>
  <r>
    <x v="288"/>
    <s v="Debra"/>
    <s v="Sunshine"/>
    <s v="ExcelIsVeryFun.com"/>
    <n v="39"/>
    <s v="40552UKYEP-6792"/>
    <x v="1"/>
    <x v="2"/>
  </r>
  <r>
    <x v="12"/>
    <s v="Carol"/>
    <s v="Carlota"/>
    <s v="Sherman Williams"/>
    <n v="12"/>
    <s v="40015VXTQH-7073"/>
    <x v="3"/>
    <x v="1"/>
  </r>
  <r>
    <x v="283"/>
    <s v="Thongtara"/>
    <s v="Bellen"/>
    <s v="Google"/>
    <n v="23"/>
    <s v="40241CTPRS-3628"/>
    <x v="4"/>
    <x v="0"/>
  </r>
  <r>
    <x v="574"/>
    <s v="Chris"/>
    <s v="Sunset"/>
    <s v="Amazon.com"/>
    <n v="17"/>
    <s v="40198GOQVH-4626"/>
    <x v="1"/>
    <x v="0"/>
  </r>
  <r>
    <x v="459"/>
    <s v="Shari"/>
    <s v="Regal"/>
    <s v="Whole Foods"/>
    <n v="35"/>
    <s v="40351NFTMV-8550"/>
    <x v="8"/>
    <x v="0"/>
  </r>
  <r>
    <x v="342"/>
    <s v="Kaur"/>
    <s v="Bellen"/>
    <s v="Office Depot"/>
    <n v="15"/>
    <s v="40406KQWUD-1247"/>
    <x v="10"/>
    <x v="0"/>
  </r>
  <r>
    <x v="438"/>
    <s v="Michael"/>
    <s v="Bellen"/>
    <s v="Nature Company"/>
    <n v="26"/>
    <s v="40529OSNJW-9129"/>
    <x v="6"/>
    <x v="0"/>
  </r>
  <r>
    <x v="360"/>
    <s v="Kaur"/>
    <s v="SunSpot"/>
    <s v="Sherman Williams"/>
    <n v="7"/>
    <s v="40199TPYOL-5130"/>
    <x v="1"/>
    <x v="0"/>
  </r>
  <r>
    <x v="478"/>
    <s v="Kaur"/>
    <s v="Carlota"/>
    <s v="McLendon's Hardware"/>
    <n v="17"/>
    <s v="40308FCKUU-3545"/>
    <x v="7"/>
    <x v="0"/>
  </r>
  <r>
    <x v="575"/>
    <s v="Chris"/>
    <s v="Quad"/>
    <s v="ExcelIsVeryFun.com"/>
    <n v="37"/>
    <s v="40531IGGDF-7728"/>
    <x v="6"/>
    <x v="0"/>
  </r>
  <r>
    <x v="331"/>
    <s v="Kaur"/>
    <s v="Yanaki"/>
    <s v="Yahoo"/>
    <n v="2"/>
    <s v="40617CTYOO-2615"/>
    <x v="4"/>
    <x v="2"/>
  </r>
  <r>
    <x v="576"/>
    <s v="D.D.I."/>
    <s v="Bellen"/>
    <s v="Solar and Wind Inc."/>
    <n v="33"/>
    <s v="40181FFHJO-7264"/>
    <x v="1"/>
    <x v="0"/>
  </r>
  <r>
    <x v="577"/>
    <s v="Gianna"/>
    <s v="Aspen"/>
    <s v="Peet's Coffee"/>
    <n v="33"/>
    <s v="40419YVKCH-9213"/>
    <x v="10"/>
    <x v="0"/>
  </r>
  <r>
    <x v="226"/>
    <s v="Chris"/>
    <s v="Regal"/>
    <s v="ExcelIsVeryFun.com"/>
    <n v="15"/>
    <s v="40445BHQEP-2452"/>
    <x v="2"/>
    <x v="0"/>
  </r>
  <r>
    <x v="250"/>
    <s v="Michelle"/>
    <s v="SunSpot"/>
    <s v="Office Depot"/>
    <n v="35"/>
    <s v="40346JKFFY-2549"/>
    <x v="8"/>
    <x v="0"/>
  </r>
  <r>
    <x v="578"/>
    <s v="Daniel"/>
    <s v="Deuce"/>
    <s v="Home Depot"/>
    <n v="25"/>
    <s v="40138QVMWP-7939"/>
    <x v="0"/>
    <x v="1"/>
  </r>
  <r>
    <x v="505"/>
    <s v="Shari"/>
    <s v="Deuce"/>
    <s v="ExcelIsVeryFun.com"/>
    <n v="22"/>
    <s v="40608LHCGS-3681"/>
    <x v="4"/>
    <x v="2"/>
  </r>
  <r>
    <x v="579"/>
    <s v="Mansa"/>
    <s v="Quad"/>
    <s v="Peet's Coffee"/>
    <n v="25"/>
    <s v="40110GLTRE-7680"/>
    <x v="11"/>
    <x v="1"/>
  </r>
  <r>
    <x v="414"/>
    <s v="Sarah"/>
    <s v="Regal"/>
    <s v="Costco"/>
    <n v="9"/>
    <s v="40335BGGBU-7792"/>
    <x v="8"/>
    <x v="0"/>
  </r>
  <r>
    <x v="20"/>
    <s v="Daniel"/>
    <s v="Bellen"/>
    <s v="Peet's Coffee"/>
    <n v="37"/>
    <s v="40219IBTBO-3161"/>
    <x v="5"/>
    <x v="0"/>
  </r>
  <r>
    <x v="306"/>
    <s v="Yla-Katrina"/>
    <s v="Deuce"/>
    <s v="Nature Company"/>
    <n v="34"/>
    <s v="40610SYPPL-9721"/>
    <x v="4"/>
    <x v="2"/>
  </r>
  <r>
    <x v="297"/>
    <s v="Carol"/>
    <s v="Carlota"/>
    <s v="ExcelIsVeryFun.com"/>
    <n v="26"/>
    <s v="40438ESPNE-9483"/>
    <x v="2"/>
    <x v="0"/>
  </r>
  <r>
    <x v="2"/>
    <s v="Kaur"/>
    <s v="Sunset"/>
    <s v="Nature Company"/>
    <n v="37"/>
    <s v="40058GKXOU-1394"/>
    <x v="2"/>
    <x v="1"/>
  </r>
  <r>
    <x v="158"/>
    <s v="Mansa"/>
    <s v="Yanaki"/>
    <s v="The Economist"/>
    <n v="36"/>
    <s v="40413WKUCQ-1968"/>
    <x v="10"/>
    <x v="0"/>
  </r>
  <r>
    <x v="137"/>
    <s v="Mansa"/>
    <s v="Regal"/>
    <s v="Yahoo"/>
    <n v="17"/>
    <s v="40331PORMR-3179"/>
    <x v="8"/>
    <x v="0"/>
  </r>
  <r>
    <x v="528"/>
    <s v="Manavbir"/>
    <s v="Bellen"/>
    <s v="McLendon's Hardware"/>
    <n v="28"/>
    <s v="39911NXKJT-7449"/>
    <x v="9"/>
    <x v="1"/>
  </r>
  <r>
    <x v="580"/>
    <s v="Michelle"/>
    <s v="Regal"/>
    <s v="Office Depot"/>
    <n v="13"/>
    <s v="40320OCJQU-6657"/>
    <x v="7"/>
    <x v="0"/>
  </r>
  <r>
    <x v="348"/>
    <s v="Janita"/>
    <s v="Sunset"/>
    <s v="Home Depot"/>
    <n v="37"/>
    <s v="40253MUEYP-8790"/>
    <x v="4"/>
    <x v="0"/>
  </r>
  <r>
    <x v="495"/>
    <s v="Debra"/>
    <s v="Sunset"/>
    <s v="ExcelIsVeryFun.com"/>
    <n v="27"/>
    <s v="40045SENEM-7611"/>
    <x v="10"/>
    <x v="1"/>
  </r>
  <r>
    <x v="432"/>
    <s v="D.D.I."/>
    <s v="Deuce"/>
    <s v="Sherman Williams"/>
    <n v="18"/>
    <s v="40031QUOXU-7153"/>
    <x v="10"/>
    <x v="1"/>
  </r>
  <r>
    <x v="360"/>
    <s v="Chris"/>
    <s v="Carlota"/>
    <s v="Office Depot"/>
    <n v="9"/>
    <s v="40199WVHJR-8260"/>
    <x v="1"/>
    <x v="0"/>
  </r>
  <r>
    <x v="545"/>
    <s v="Carol"/>
    <s v="Yanaki"/>
    <s v="ExcelIsVeryFun.com"/>
    <n v="36"/>
    <s v="40028GSQQW-8856"/>
    <x v="10"/>
    <x v="1"/>
  </r>
  <r>
    <x v="45"/>
    <s v="Carol"/>
    <s v="Aspen"/>
    <s v="Costco"/>
    <n v="10"/>
    <s v="40582FFEQG-9274"/>
    <x v="5"/>
    <x v="2"/>
  </r>
  <r>
    <x v="246"/>
    <s v="Elain"/>
    <s v="Aspen"/>
    <s v="Costco"/>
    <n v="14"/>
    <s v="40401KGJFD-8923"/>
    <x v="10"/>
    <x v="0"/>
  </r>
  <r>
    <x v="6"/>
    <s v="Daniel"/>
    <s v="Regal"/>
    <s v="Google"/>
    <n v="35"/>
    <s v="40370DYTXQ-5893"/>
    <x v="3"/>
    <x v="0"/>
  </r>
  <r>
    <x v="386"/>
    <s v="Michelle"/>
    <s v="Sunset"/>
    <s v="Amazon.com"/>
    <n v="32"/>
    <s v="39959YDNEG-4844"/>
    <x v="7"/>
    <x v="1"/>
  </r>
  <r>
    <x v="236"/>
    <s v="Yla-Katrina"/>
    <s v="Deuce"/>
    <s v="Amazon.com"/>
    <n v="2"/>
    <s v="39948SEKJH-1523"/>
    <x v="7"/>
    <x v="1"/>
  </r>
  <r>
    <x v="456"/>
    <s v="Janita"/>
    <s v="Sunset"/>
    <s v="Google"/>
    <n v="29"/>
    <s v="39933HJUFQ-8140"/>
    <x v="9"/>
    <x v="1"/>
  </r>
  <r>
    <x v="581"/>
    <s v="Daniel"/>
    <s v="Aspen"/>
    <s v="Sherman Williams"/>
    <n v="31"/>
    <s v="40439FUVBH-7378"/>
    <x v="2"/>
    <x v="0"/>
  </r>
  <r>
    <x v="17"/>
    <s v="Denise"/>
    <s v="SunSpot"/>
    <s v="Sherman Williams"/>
    <n v="11"/>
    <s v="39910SGTWF-4252"/>
    <x v="9"/>
    <x v="1"/>
  </r>
  <r>
    <x v="80"/>
    <s v="Denise"/>
    <s v="Yanaki"/>
    <s v="Solar and Wind Inc."/>
    <n v="32"/>
    <s v="40080FDNVB-3362"/>
    <x v="2"/>
    <x v="1"/>
  </r>
  <r>
    <x v="406"/>
    <s v="D.D.I."/>
    <s v="SunSpot"/>
    <s v="Nature Company"/>
    <n v="7"/>
    <s v="40636JRGIG-4191"/>
    <x v="9"/>
    <x v="2"/>
  </r>
  <r>
    <x v="280"/>
    <s v="Mitchell"/>
    <s v="Regal"/>
    <s v="Nature Company"/>
    <n v="38"/>
    <s v="40224NBNCH-5048"/>
    <x v="5"/>
    <x v="0"/>
  </r>
  <r>
    <x v="112"/>
    <s v="Chris"/>
    <s v="Carlota"/>
    <s v="Yahoo"/>
    <n v="11"/>
    <s v="40292CJVLX-6768"/>
    <x v="9"/>
    <x v="0"/>
  </r>
  <r>
    <x v="303"/>
    <s v="Thongtara"/>
    <s v="Yanaki"/>
    <s v="Nature Company"/>
    <n v="20"/>
    <s v="39934MHGWT-2425"/>
    <x v="7"/>
    <x v="1"/>
  </r>
  <r>
    <x v="433"/>
    <s v="Elain"/>
    <s v="Aspen"/>
    <s v="Office Depot"/>
    <n v="18"/>
    <s v="40279NKNQR-4009"/>
    <x v="9"/>
    <x v="0"/>
  </r>
  <r>
    <x v="163"/>
    <s v="Gianna"/>
    <s v="Deuce"/>
    <s v="McLendon's Hardware"/>
    <n v="5"/>
    <s v="40635MOIQI-4186"/>
    <x v="9"/>
    <x v="2"/>
  </r>
  <r>
    <x v="512"/>
    <s v="Elain"/>
    <s v="Aspen"/>
    <s v="McLendon's Hardware"/>
    <n v="30"/>
    <s v="40149JPCTQ-6170"/>
    <x v="6"/>
    <x v="1"/>
  </r>
  <r>
    <x v="424"/>
    <s v="Elain"/>
    <s v="Aspen"/>
    <s v="Costco"/>
    <n v="25"/>
    <s v="40547YERSR-6529"/>
    <x v="1"/>
    <x v="2"/>
  </r>
  <r>
    <x v="307"/>
    <s v="Chris"/>
    <s v="Regal"/>
    <s v="Office Depot"/>
    <n v="17"/>
    <s v="40492ULBTV-3206"/>
    <x v="0"/>
    <x v="0"/>
  </r>
  <r>
    <x v="582"/>
    <s v="Mitchell"/>
    <s v="Deuce"/>
    <s v="Yahoo"/>
    <n v="23"/>
    <s v="40367EXBKG-7362"/>
    <x v="3"/>
    <x v="0"/>
  </r>
  <r>
    <x v="242"/>
    <s v="Elain"/>
    <s v="Bellen"/>
    <s v="Whole Foods"/>
    <n v="36"/>
    <s v="39925ETIQL-7756"/>
    <x v="9"/>
    <x v="1"/>
  </r>
  <r>
    <x v="214"/>
    <s v="Kaur"/>
    <s v="Quad"/>
    <s v="Costco"/>
    <n v="32"/>
    <s v="40274GSNQW-8658"/>
    <x v="9"/>
    <x v="0"/>
  </r>
  <r>
    <x v="79"/>
    <s v="Thongtara"/>
    <s v="Bellen"/>
    <s v="Nature Company"/>
    <n v="39"/>
    <s v="40538PEKHT-9550"/>
    <x v="6"/>
    <x v="0"/>
  </r>
  <r>
    <x v="472"/>
    <s v="Sarah"/>
    <s v="Carlota"/>
    <s v="Yahoo"/>
    <n v="24"/>
    <s v="40514MERWO-6485"/>
    <x v="6"/>
    <x v="0"/>
  </r>
  <r>
    <x v="131"/>
    <s v="Janita"/>
    <s v="Regal"/>
    <s v="Peet's Coffee"/>
    <n v="14"/>
    <s v="39963FQOJL-2342"/>
    <x v="7"/>
    <x v="1"/>
  </r>
  <r>
    <x v="61"/>
    <s v="Sarah"/>
    <s v="SunSpot"/>
    <s v="Peet's Coffee"/>
    <n v="16"/>
    <s v="40565DBFYM-1087"/>
    <x v="1"/>
    <x v="2"/>
  </r>
  <r>
    <x v="53"/>
    <s v="Mitchell"/>
    <s v="Yanaki"/>
    <s v="Yahoo"/>
    <n v="2"/>
    <s v="40513KHMYW-2203"/>
    <x v="6"/>
    <x v="0"/>
  </r>
  <r>
    <x v="244"/>
    <s v="Christina"/>
    <s v="Carlota"/>
    <s v="Home Depot"/>
    <n v="35"/>
    <s v="40050RJJMV-4871"/>
    <x v="10"/>
    <x v="1"/>
  </r>
  <r>
    <x v="45"/>
    <s v="Shari"/>
    <s v="Quad"/>
    <s v="The Economist"/>
    <n v="35"/>
    <s v="40582FXJHO-5099"/>
    <x v="5"/>
    <x v="2"/>
  </r>
  <r>
    <x v="180"/>
    <s v="Debra"/>
    <s v="Yanaki"/>
    <s v="Costco"/>
    <n v="7"/>
    <s v="40535RHGUX-9427"/>
    <x v="6"/>
    <x v="0"/>
  </r>
  <r>
    <x v="270"/>
    <s v="Gianna"/>
    <s v="Yanaki"/>
    <s v="Yahoo"/>
    <n v="3"/>
    <s v="40297MLYDT-2656"/>
    <x v="9"/>
    <x v="0"/>
  </r>
  <r>
    <x v="566"/>
    <s v="Christina"/>
    <s v="Bellen"/>
    <s v="Costco"/>
    <n v="39"/>
    <s v="40491ORTMR-4083"/>
    <x v="0"/>
    <x v="0"/>
  </r>
  <r>
    <x v="413"/>
    <s v="Kaur"/>
    <s v="Sunshine"/>
    <s v="Costco"/>
    <n v="39"/>
    <s v="40284TCXBQ-1225"/>
    <x v="9"/>
    <x v="0"/>
  </r>
  <r>
    <x v="203"/>
    <s v="Shari"/>
    <s v="Deuce"/>
    <s v="Costco"/>
    <n v="14"/>
    <s v="40602MGBUS-4991"/>
    <x v="5"/>
    <x v="2"/>
  </r>
  <r>
    <x v="283"/>
    <s v="Denise"/>
    <s v="Regal"/>
    <s v="ExcelIsVeryFun.com"/>
    <n v="26"/>
    <s v="40241MJVWW-4430"/>
    <x v="4"/>
    <x v="0"/>
  </r>
  <r>
    <x v="299"/>
    <s v="Gianna"/>
    <s v="SunSpot"/>
    <s v="Amazon.com"/>
    <n v="28"/>
    <s v="40177HLTVE-4357"/>
    <x v="6"/>
    <x v="1"/>
  </r>
  <r>
    <x v="509"/>
    <s v="Ewelina"/>
    <s v="Bellen"/>
    <s v="McLendon's Hardware"/>
    <n v="21"/>
    <s v="39929YOEUF-3722"/>
    <x v="9"/>
    <x v="1"/>
  </r>
  <r>
    <x v="583"/>
    <s v="Elain"/>
    <s v="Sunshine"/>
    <s v="McLendon's Hardware"/>
    <n v="7"/>
    <s v="40128GFHGV-1291"/>
    <x v="0"/>
    <x v="1"/>
  </r>
  <r>
    <x v="495"/>
    <s v="Denise"/>
    <s v="Sunshine"/>
    <s v="ExcelIsVeryFun.com"/>
    <n v="12"/>
    <s v="40045WMNPS-3753"/>
    <x v="10"/>
    <x v="1"/>
  </r>
  <r>
    <x v="334"/>
    <s v="Debra"/>
    <s v="Deuce"/>
    <s v="McLendon's Hardware"/>
    <n v="31"/>
    <s v="40425PRQIQ-7887"/>
    <x v="2"/>
    <x v="0"/>
  </r>
  <r>
    <x v="121"/>
    <s v="Christina"/>
    <s v="Sunshine"/>
    <s v="Nature Company"/>
    <n v="13"/>
    <s v="40429RSREP-5070"/>
    <x v="2"/>
    <x v="0"/>
  </r>
  <r>
    <x v="430"/>
    <s v="Janita"/>
    <s v="Carlota"/>
    <s v="Peet's Coffee"/>
    <n v="27"/>
    <s v="40487KUMKG-3497"/>
    <x v="0"/>
    <x v="0"/>
  </r>
  <r>
    <x v="574"/>
    <s v="Richard"/>
    <s v="Bellen"/>
    <s v="Costco"/>
    <n v="4"/>
    <s v="40198EDXBQ-7740"/>
    <x v="1"/>
    <x v="0"/>
  </r>
  <r>
    <x v="424"/>
    <s v="Mitchell"/>
    <s v="Quad"/>
    <s v="Home Depot"/>
    <n v="10"/>
    <s v="40547KNRUV-8096"/>
    <x v="1"/>
    <x v="2"/>
  </r>
  <r>
    <x v="584"/>
    <s v="Michael"/>
    <s v="Deuce"/>
    <s v="Home Depot"/>
    <n v="15"/>
    <s v="40447YUHPE-1140"/>
    <x v="2"/>
    <x v="0"/>
  </r>
  <r>
    <x v="17"/>
    <s v="Ewelina"/>
    <s v="Yanaki"/>
    <s v="Sherman Williams"/>
    <n v="15"/>
    <s v="39910SVOKG-4078"/>
    <x v="9"/>
    <x v="1"/>
  </r>
  <r>
    <x v="126"/>
    <s v="Carol"/>
    <s v="SunSpot"/>
    <s v="Nature Company"/>
    <n v="18"/>
    <s v="39983VDBHK-1697"/>
    <x v="8"/>
    <x v="1"/>
  </r>
  <r>
    <x v="585"/>
    <s v="Manavbir"/>
    <s v="Deuce"/>
    <s v="Nature Company"/>
    <n v="21"/>
    <s v="40459JOODU-6446"/>
    <x v="11"/>
    <x v="0"/>
  </r>
  <r>
    <x v="203"/>
    <s v="Nelia"/>
    <s v="Regal"/>
    <s v="Home Depot"/>
    <n v="19"/>
    <s v="40602KDGLD-1807"/>
    <x v="5"/>
    <x v="2"/>
  </r>
  <r>
    <x v="542"/>
    <s v="Shari"/>
    <s v="Deuce"/>
    <s v="ExcelIsVeryFun.com"/>
    <n v="36"/>
    <s v="40443CLDHB-5885"/>
    <x v="2"/>
    <x v="0"/>
  </r>
  <r>
    <x v="194"/>
    <s v="Mansa"/>
    <s v="Bellen"/>
    <s v="Nature Company"/>
    <n v="15"/>
    <s v="40093XPRTL-4634"/>
    <x v="11"/>
    <x v="1"/>
  </r>
  <r>
    <x v="586"/>
    <s v="Debra"/>
    <s v="Quad"/>
    <s v="The Economist"/>
    <n v="22"/>
    <s v="40426XXBME-8944"/>
    <x v="2"/>
    <x v="0"/>
  </r>
  <r>
    <x v="179"/>
    <s v="Gianna"/>
    <s v="Aspen"/>
    <s v="McLendon's Hardware"/>
    <n v="33"/>
    <s v="40518RHLSN-9105"/>
    <x v="6"/>
    <x v="0"/>
  </r>
  <r>
    <x v="169"/>
    <s v="Yla-Katrina"/>
    <s v="Yanaki"/>
    <s v="Costco"/>
    <n v="15"/>
    <s v="40165RMCEJ-7726"/>
    <x v="6"/>
    <x v="1"/>
  </r>
  <r>
    <x v="479"/>
    <s v="Gianna"/>
    <s v="Regal"/>
    <s v="Home Depot"/>
    <n v="12"/>
    <s v="40496OBBHW-2105"/>
    <x v="0"/>
    <x v="0"/>
  </r>
  <r>
    <x v="260"/>
    <s v="Daniel"/>
    <s v="Sunset"/>
    <s v="McLendon's Hardware"/>
    <n v="16"/>
    <s v="40146BHEYK-4089"/>
    <x v="0"/>
    <x v="1"/>
  </r>
  <r>
    <x v="587"/>
    <s v="Jason"/>
    <s v="Quad"/>
    <s v="Office Depot"/>
    <n v="35"/>
    <s v="40375IYLBH-5571"/>
    <x v="3"/>
    <x v="0"/>
  </r>
  <r>
    <x v="514"/>
    <s v="Michael"/>
    <s v="Bellen"/>
    <s v="Google"/>
    <n v="13"/>
    <s v="40226PEIUU-5135"/>
    <x v="5"/>
    <x v="0"/>
  </r>
  <r>
    <x v="547"/>
    <s v="Daniel"/>
    <s v="Bellen"/>
    <s v="The Economist"/>
    <n v="33"/>
    <s v="40614GOGGU-5638"/>
    <x v="4"/>
    <x v="2"/>
  </r>
  <r>
    <x v="117"/>
    <s v="Debra"/>
    <s v="Yanaki"/>
    <s v="ExcelIsVeryFun.com"/>
    <n v="32"/>
    <s v="40464BLUKQ-5510"/>
    <x v="11"/>
    <x v="0"/>
  </r>
  <r>
    <x v="545"/>
    <s v="Shari"/>
    <s v="Carlota"/>
    <s v="Whole Foods"/>
    <n v="14"/>
    <s v="40028CXVFH-4164"/>
    <x v="10"/>
    <x v="1"/>
  </r>
  <r>
    <x v="396"/>
    <s v="D.D.I."/>
    <s v="Regal"/>
    <s v="Solar and Wind Inc."/>
    <n v="25"/>
    <s v="40516LKCOF-3633"/>
    <x v="6"/>
    <x v="0"/>
  </r>
  <r>
    <x v="588"/>
    <s v="Gianna"/>
    <s v="Deuce"/>
    <s v="Solar and Wind Inc."/>
    <n v="16"/>
    <s v="40452YYHEQ-3600"/>
    <x v="11"/>
    <x v="0"/>
  </r>
  <r>
    <x v="589"/>
    <s v="Michael"/>
    <s v="Yanaki"/>
    <s v="Sherman Williams"/>
    <n v="28"/>
    <s v="40158SPKVG-6187"/>
    <x v="6"/>
    <x v="1"/>
  </r>
  <r>
    <x v="9"/>
    <s v="Mitchell"/>
    <s v="Sunshine"/>
    <s v="Amazon.com"/>
    <n v="11"/>
    <s v="40172VXPIF-4524"/>
    <x v="6"/>
    <x v="1"/>
  </r>
  <r>
    <x v="590"/>
    <s v="Shari"/>
    <s v="Deuce"/>
    <s v="Yahoo"/>
    <n v="28"/>
    <s v="40100FHJYS-6937"/>
    <x v="11"/>
    <x v="1"/>
  </r>
  <r>
    <x v="226"/>
    <s v="Denise"/>
    <s v="Sunset"/>
    <s v="Sherman Williams"/>
    <n v="27"/>
    <s v="40445QRLWX-2730"/>
    <x v="2"/>
    <x v="0"/>
  </r>
  <r>
    <x v="497"/>
    <s v="Debra"/>
    <s v="Quad"/>
    <s v="The Economist"/>
    <n v="30"/>
    <s v="40407LLFIJ-4270"/>
    <x v="10"/>
    <x v="0"/>
  </r>
  <r>
    <x v="82"/>
    <s v="Shari"/>
    <s v="Aspen"/>
    <s v="Solar and Wind Inc."/>
    <n v="15"/>
    <s v="40631QLNSW-5518"/>
    <x v="4"/>
    <x v="2"/>
  </r>
  <r>
    <x v="306"/>
    <s v="Carol"/>
    <s v="SunSpot"/>
    <s v="The Economist"/>
    <n v="32"/>
    <s v="40610OGMJF-9023"/>
    <x v="4"/>
    <x v="2"/>
  </r>
  <r>
    <x v="591"/>
    <s v="Sarah"/>
    <s v="Yanaki"/>
    <s v="Sherman Williams"/>
    <n v="18"/>
    <s v="40604NCLWS-7990"/>
    <x v="4"/>
    <x v="2"/>
  </r>
  <r>
    <x v="449"/>
    <s v="Manavbir"/>
    <s v="Carlota"/>
    <s v="Solar and Wind Inc."/>
    <n v="12"/>
    <s v="40482IKCYH-3218"/>
    <x v="11"/>
    <x v="0"/>
  </r>
  <r>
    <x v="212"/>
    <s v="Sarah"/>
    <s v="Carlota"/>
    <s v="Google"/>
    <n v="20"/>
    <s v="40554GCGMR-5773"/>
    <x v="1"/>
    <x v="2"/>
  </r>
  <r>
    <x v="16"/>
    <s v="Mitchell"/>
    <s v="Aspen"/>
    <s v="Whole Foods"/>
    <n v="7"/>
    <s v="40357KOIPD-4441"/>
    <x v="8"/>
    <x v="0"/>
  </r>
  <r>
    <x v="591"/>
    <s v="Christina"/>
    <s v="Sunset"/>
    <s v="Office Depot"/>
    <n v="1"/>
    <s v="40604OJPBQ-3359"/>
    <x v="4"/>
    <x v="2"/>
  </r>
  <r>
    <x v="69"/>
    <s v="Gianna"/>
    <s v="Deuce"/>
    <s v="Office Depot"/>
    <n v="16"/>
    <s v="40063QNLEK-4132"/>
    <x v="2"/>
    <x v="1"/>
  </r>
  <r>
    <x v="451"/>
    <s v="Manavbir"/>
    <s v="Bellen"/>
    <s v="Nature Company"/>
    <n v="23"/>
    <s v="40461PYHBC-1142"/>
    <x v="11"/>
    <x v="0"/>
  </r>
  <r>
    <x v="48"/>
    <s v="Carol"/>
    <s v="Deuce"/>
    <s v="The Economist"/>
    <n v="20"/>
    <s v="40451DEBNP-2603"/>
    <x v="2"/>
    <x v="0"/>
  </r>
  <r>
    <x v="433"/>
    <s v="Thongtara"/>
    <s v="Sunshine"/>
    <s v="Peet's Coffee"/>
    <n v="19"/>
    <s v="40279VLLQK-6050"/>
    <x v="9"/>
    <x v="0"/>
  </r>
  <r>
    <x v="63"/>
    <s v="Denise"/>
    <s v="Sunshine"/>
    <s v="Whole Foods"/>
    <n v="36"/>
    <s v="40001FMDKT-5728"/>
    <x v="3"/>
    <x v="1"/>
  </r>
  <r>
    <x v="243"/>
    <s v="Jason"/>
    <s v="Yanaki"/>
    <s v="Nature Company"/>
    <n v="6"/>
    <s v="40022RFRDO-2084"/>
    <x v="3"/>
    <x v="1"/>
  </r>
  <r>
    <x v="314"/>
    <s v="Debra"/>
    <s v="Bellen"/>
    <s v="Home Depot"/>
    <n v="30"/>
    <s v="39986GTOUF-9838"/>
    <x v="8"/>
    <x v="1"/>
  </r>
  <r>
    <x v="74"/>
    <s v="Elain"/>
    <s v="Aspen"/>
    <s v="Costco"/>
    <n v="10"/>
    <s v="40060SYOBM-9052"/>
    <x v="2"/>
    <x v="1"/>
  </r>
  <r>
    <x v="521"/>
    <s v="Thongtara"/>
    <s v="SunSpot"/>
    <s v="Sherman Williams"/>
    <n v="4"/>
    <s v="40266ROSXI-6652"/>
    <x v="4"/>
    <x v="0"/>
  </r>
  <r>
    <x v="145"/>
    <s v="Thongtara"/>
    <s v="Aspen"/>
    <s v="McLendon's Hardware"/>
    <n v="37"/>
    <s v="40410BOOWH-2930"/>
    <x v="10"/>
    <x v="0"/>
  </r>
  <r>
    <x v="110"/>
    <s v="Sarah"/>
    <s v="Sunshine"/>
    <s v="Peet's Coffee"/>
    <n v="8"/>
    <s v="40504XPRKO-1955"/>
    <x v="0"/>
    <x v="0"/>
  </r>
  <r>
    <x v="178"/>
    <s v="Chris"/>
    <s v="Quad"/>
    <s v="Yahoo"/>
    <n v="6"/>
    <s v="40534GPWQQ-2105"/>
    <x v="6"/>
    <x v="0"/>
  </r>
  <r>
    <x v="239"/>
    <s v="Michelle"/>
    <s v="Quad"/>
    <s v="Google"/>
    <n v="33"/>
    <s v="40301LFUKS-7425"/>
    <x v="7"/>
    <x v="0"/>
  </r>
  <r>
    <x v="97"/>
    <s v="Kaur"/>
    <s v="Carlota"/>
    <s v="Office Depot"/>
    <n v="8"/>
    <s v="39978GWKPC-3201"/>
    <x v="8"/>
    <x v="1"/>
  </r>
  <r>
    <x v="585"/>
    <s v="Elain"/>
    <s v="Deuce"/>
    <s v="Yahoo"/>
    <n v="23"/>
    <s v="40459EYTQE-4843"/>
    <x v="11"/>
    <x v="0"/>
  </r>
  <r>
    <x v="69"/>
    <s v="Daniel"/>
    <s v="SunSpot"/>
    <s v="Office Depot"/>
    <n v="9"/>
    <s v="40063XOWOI-8799"/>
    <x v="2"/>
    <x v="1"/>
  </r>
  <r>
    <x v="592"/>
    <s v="Richard"/>
    <s v="Aspen"/>
    <s v="Amazon.com"/>
    <n v="34"/>
    <s v="40125UNXHS-4713"/>
    <x v="0"/>
    <x v="1"/>
  </r>
  <r>
    <x v="538"/>
    <s v="Mitchell"/>
    <s v="Sunset"/>
    <s v="Google"/>
    <n v="28"/>
    <s v="39972JQDRE-5460"/>
    <x v="8"/>
    <x v="1"/>
  </r>
  <r>
    <x v="566"/>
    <s v="Denise"/>
    <s v="Aspen"/>
    <s v="Peet's Coffee"/>
    <n v="37"/>
    <s v="40491BEJWC-9765"/>
    <x v="0"/>
    <x v="0"/>
  </r>
  <r>
    <x v="384"/>
    <s v="Sarah"/>
    <s v="Yanaki"/>
    <s v="ExcelIsVeryFun.com"/>
    <n v="26"/>
    <s v="40151CDEHP-1158"/>
    <x v="6"/>
    <x v="1"/>
  </r>
  <r>
    <x v="152"/>
    <s v="Mitchell"/>
    <s v="Sunshine"/>
    <s v="Yahoo"/>
    <n v="9"/>
    <s v="40624TTXMV-5623"/>
    <x v="4"/>
    <x v="2"/>
  </r>
  <r>
    <x v="311"/>
    <s v="Daniel"/>
    <s v="Aspen"/>
    <s v="McLendon's Hardware"/>
    <n v="33"/>
    <s v="40480DUMWS-9040"/>
    <x v="11"/>
    <x v="0"/>
  </r>
  <r>
    <x v="388"/>
    <s v="Michael"/>
    <s v="Aspen"/>
    <s v="Nature Company"/>
    <n v="5"/>
    <s v="40088NITPX-5690"/>
    <x v="11"/>
    <x v="1"/>
  </r>
  <r>
    <x v="48"/>
    <s v="Yla-Katrina"/>
    <s v="Deuce"/>
    <s v="Amazon.com"/>
    <n v="28"/>
    <s v="40451PGPLX-6980"/>
    <x v="2"/>
    <x v="0"/>
  </r>
  <r>
    <x v="593"/>
    <s v="Chris"/>
    <s v="Sunshine"/>
    <s v="Sherman Williams"/>
    <n v="13"/>
    <s v="40612MBQCE-6807"/>
    <x v="4"/>
    <x v="2"/>
  </r>
  <r>
    <x v="58"/>
    <s v="Mitchell"/>
    <s v="Quad"/>
    <s v="Costco"/>
    <n v="29"/>
    <s v="40113WCDJY-9820"/>
    <x v="11"/>
    <x v="1"/>
  </r>
  <r>
    <x v="86"/>
    <s v="Yla-Katrina"/>
    <s v="Deuce"/>
    <s v="Home Depot"/>
    <n v="4"/>
    <s v="40509XQBGB-9741"/>
    <x v="0"/>
    <x v="0"/>
  </r>
  <r>
    <x v="594"/>
    <s v="Shari"/>
    <s v="Yanaki"/>
    <s v="Solar and Wind Inc."/>
    <n v="26"/>
    <s v="40479QIMEJ-6566"/>
    <x v="11"/>
    <x v="0"/>
  </r>
  <r>
    <x v="42"/>
    <s v="Debra"/>
    <s v="SunSpot"/>
    <s v="Yahoo"/>
    <n v="13"/>
    <s v="40283HXMIK-8301"/>
    <x v="9"/>
    <x v="0"/>
  </r>
  <r>
    <x v="595"/>
    <s v="Yla-Katrina"/>
    <s v="Bellen"/>
    <s v="Office Depot"/>
    <n v="19"/>
    <s v="39958PSBFI-8727"/>
    <x v="7"/>
    <x v="1"/>
  </r>
  <r>
    <x v="373"/>
    <s v="Elain"/>
    <s v="Regal"/>
    <s v="ExcelIsVeryFun.com"/>
    <n v="4"/>
    <s v="40144LNTBL-6790"/>
    <x v="0"/>
    <x v="1"/>
  </r>
  <r>
    <x v="130"/>
    <s v="Daniel"/>
    <s v="Quad"/>
    <s v="ExcelIsVeryFun.com"/>
    <n v="2"/>
    <s v="40053XIKDK-3798"/>
    <x v="10"/>
    <x v="1"/>
  </r>
  <r>
    <x v="299"/>
    <s v="Sarah"/>
    <s v="Sunset"/>
    <s v="Costco"/>
    <n v="39"/>
    <s v="40177KRLVO-8367"/>
    <x v="6"/>
    <x v="1"/>
  </r>
  <r>
    <x v="415"/>
    <s v="Richard"/>
    <s v="Bellen"/>
    <s v="Google"/>
    <n v="1"/>
    <s v="40018VBVDG-5115"/>
    <x v="3"/>
    <x v="1"/>
  </r>
  <r>
    <x v="497"/>
    <s v="Michelle"/>
    <s v="Quad"/>
    <s v="Peet's Coffee"/>
    <n v="21"/>
    <s v="40407KPYTT-8812"/>
    <x v="10"/>
    <x v="0"/>
  </r>
  <r>
    <x v="50"/>
    <s v="Denise"/>
    <s v="Carlota"/>
    <s v="Home Depot"/>
    <n v="29"/>
    <s v="40467VIBYK-5219"/>
    <x v="11"/>
    <x v="0"/>
  </r>
  <r>
    <x v="285"/>
    <s v="Christina"/>
    <s v="Regal"/>
    <s v="Amazon.com"/>
    <n v="28"/>
    <s v="40092UFRBE-4155"/>
    <x v="11"/>
    <x v="1"/>
  </r>
  <r>
    <x v="7"/>
    <s v="Denise"/>
    <s v="Carlota"/>
    <s v="Google"/>
    <n v="32"/>
    <s v="40210JBJGO-9328"/>
    <x v="5"/>
    <x v="0"/>
  </r>
  <r>
    <x v="156"/>
    <s v="Mansa"/>
    <s v="Quad"/>
    <s v="Google"/>
    <n v="34"/>
    <s v="40573JVNBS-7602"/>
    <x v="1"/>
    <x v="2"/>
  </r>
  <r>
    <x v="117"/>
    <s v="Michael"/>
    <s v="Quad"/>
    <s v="Google"/>
    <n v="15"/>
    <s v="40464RJDCN-3758"/>
    <x v="11"/>
    <x v="0"/>
  </r>
  <r>
    <x v="467"/>
    <s v="Chris"/>
    <s v="Aspen"/>
    <s v="Whole Foods"/>
    <n v="2"/>
    <s v="40067JGEVK-2040"/>
    <x v="2"/>
    <x v="1"/>
  </r>
  <r>
    <x v="70"/>
    <s v="Richard"/>
    <s v="Regal"/>
    <s v="Amazon.com"/>
    <n v="2"/>
    <s v="40502JMFSK-1472"/>
    <x v="0"/>
    <x v="0"/>
  </r>
  <r>
    <x v="215"/>
    <s v="Mitchell"/>
    <s v="SunSpot"/>
    <s v="ExcelIsVeryFun.com"/>
    <n v="3"/>
    <s v="40368BUMOK-6018"/>
    <x v="3"/>
    <x v="0"/>
  </r>
  <r>
    <x v="369"/>
    <s v="Carol"/>
    <s v="SunSpot"/>
    <s v="Nature Company"/>
    <n v="10"/>
    <s v="40124SFNIS-7265"/>
    <x v="0"/>
    <x v="1"/>
  </r>
  <r>
    <x v="426"/>
    <s v="Carol"/>
    <s v="Deuce"/>
    <s v="Peet's Coffee"/>
    <n v="38"/>
    <s v="40254HNJVJ-2029"/>
    <x v="4"/>
    <x v="0"/>
  </r>
  <r>
    <x v="178"/>
    <s v="Michael"/>
    <s v="Carlota"/>
    <s v="Peet's Coffee"/>
    <n v="30"/>
    <s v="40534RNCCL-7843"/>
    <x v="6"/>
    <x v="0"/>
  </r>
  <r>
    <x v="135"/>
    <s v="Debra"/>
    <s v="Sunset"/>
    <s v="Costco"/>
    <n v="1"/>
    <s v="40222IRQVF-7478"/>
    <x v="5"/>
    <x v="0"/>
  </r>
  <r>
    <x v="13"/>
    <s v="Yla-Katrina"/>
    <s v="Quad"/>
    <s v="Home Depot"/>
    <n v="16"/>
    <s v="40536KSPSP-9767"/>
    <x v="6"/>
    <x v="0"/>
  </r>
  <r>
    <x v="349"/>
    <s v="Sarah"/>
    <s v="Quad"/>
    <s v="Nature Company"/>
    <n v="22"/>
    <s v="40003NDOGG-3908"/>
    <x v="3"/>
    <x v="1"/>
  </r>
  <r>
    <x v="580"/>
    <s v="Sarah"/>
    <s v="Bellen"/>
    <s v="Yahoo"/>
    <n v="18"/>
    <s v="40320MMLMF-3068"/>
    <x v="7"/>
    <x v="0"/>
  </r>
  <r>
    <x v="146"/>
    <s v="Richard"/>
    <s v="SunSpot"/>
    <s v="Whole Foods"/>
    <n v="12"/>
    <s v="40229MEPSN-2445"/>
    <x v="5"/>
    <x v="0"/>
  </r>
  <r>
    <x v="554"/>
    <s v="Nelia"/>
    <s v="Deuce"/>
    <s v="Costco"/>
    <n v="10"/>
    <s v="40388UHGVK-5944"/>
    <x v="3"/>
    <x v="0"/>
  </r>
  <r>
    <x v="474"/>
    <s v="D.D.I."/>
    <s v="SunSpot"/>
    <s v="Solar and Wind Inc."/>
    <n v="38"/>
    <s v="40184YLSIP-9428"/>
    <x v="1"/>
    <x v="0"/>
  </r>
  <r>
    <x v="100"/>
    <s v="Nelia"/>
    <s v="Quad"/>
    <s v="Sherman Williams"/>
    <n v="31"/>
    <s v="40132FYVKT-8234"/>
    <x v="0"/>
    <x v="1"/>
  </r>
  <r>
    <x v="302"/>
    <s v="Janita"/>
    <s v="Aspen"/>
    <s v="ExcelIsVeryFun.com"/>
    <n v="38"/>
    <s v="40326SJOCT-4531"/>
    <x v="7"/>
    <x v="0"/>
  </r>
  <r>
    <x v="281"/>
    <s v="Ewelina"/>
    <s v="SunSpot"/>
    <s v="Home Depot"/>
    <n v="18"/>
    <s v="40503JRJEQ-4576"/>
    <x v="0"/>
    <x v="0"/>
  </r>
  <r>
    <x v="249"/>
    <s v="Manavbir"/>
    <s v="Regal"/>
    <s v="Costco"/>
    <n v="24"/>
    <s v="39996SKEUP-3506"/>
    <x v="3"/>
    <x v="1"/>
  </r>
  <r>
    <x v="264"/>
    <s v="Ewelina"/>
    <s v="Sunshine"/>
    <s v="The Economist"/>
    <n v="14"/>
    <s v="40633WQNTE-1624"/>
    <x v="4"/>
    <x v="2"/>
  </r>
  <r>
    <x v="139"/>
    <s v="Richard"/>
    <s v="Bellen"/>
    <s v="Sherman Williams"/>
    <n v="18"/>
    <s v="40511EXMKP-8770"/>
    <x v="0"/>
    <x v="0"/>
  </r>
  <r>
    <x v="86"/>
    <s v="Michelle"/>
    <s v="Carlota"/>
    <s v="McLendon's Hardware"/>
    <n v="15"/>
    <s v="40509JFLGI-9064"/>
    <x v="0"/>
    <x v="0"/>
  </r>
  <r>
    <x v="173"/>
    <s v="Mitchell"/>
    <s v="Yanaki"/>
    <s v="Sherman Williams"/>
    <n v="17"/>
    <s v="39939ODGEE-1006"/>
    <x v="7"/>
    <x v="1"/>
  </r>
  <r>
    <x v="596"/>
    <s v="Kaur"/>
    <s v="Quad"/>
    <s v="ExcelIsVeryFun.com"/>
    <n v="8"/>
    <s v="40485QBLCU-5960"/>
    <x v="0"/>
    <x v="0"/>
  </r>
  <r>
    <x v="232"/>
    <s v="Chris"/>
    <s v="Yanaki"/>
    <s v="The Economist"/>
    <n v="26"/>
    <s v="40051CEOTY-9236"/>
    <x v="10"/>
    <x v="1"/>
  </r>
  <r>
    <x v="597"/>
    <s v="Kaur"/>
    <s v="Sunset"/>
    <s v="ExcelIsVeryFun.com"/>
    <n v="25"/>
    <s v="40162WDVHB-7622"/>
    <x v="6"/>
    <x v="1"/>
  </r>
  <r>
    <x v="138"/>
    <s v="Nelia"/>
    <s v="Bellen"/>
    <s v="Office Depot"/>
    <n v="12"/>
    <s v="40087RLOKP-5572"/>
    <x v="11"/>
    <x v="1"/>
  </r>
  <r>
    <x v="598"/>
    <s v="Carol"/>
    <s v="Bellen"/>
    <s v="Costco"/>
    <n v="27"/>
    <s v="40256BHUIL-6202"/>
    <x v="4"/>
    <x v="0"/>
  </r>
  <r>
    <x v="509"/>
    <s v="Manavbir"/>
    <s v="Sunset"/>
    <s v="Amazon.com"/>
    <n v="27"/>
    <s v="39929TOOEW-3395"/>
    <x v="9"/>
    <x v="1"/>
  </r>
  <r>
    <x v="379"/>
    <s v="Manavbir"/>
    <s v="Yanaki"/>
    <s v="Amazon.com"/>
    <n v="31"/>
    <s v="40034NYKMK-3949"/>
    <x v="10"/>
    <x v="1"/>
  </r>
  <r>
    <x v="482"/>
    <s v="Debra"/>
    <s v="Sunshine"/>
    <s v="Google"/>
    <n v="18"/>
    <s v="40609IYOXF-8783"/>
    <x v="4"/>
    <x v="2"/>
  </r>
  <r>
    <x v="516"/>
    <s v="Mitchell"/>
    <s v="Sunset"/>
    <s v="McLendon's Hardware"/>
    <n v="36"/>
    <s v="40183MBRRC-4620"/>
    <x v="1"/>
    <x v="0"/>
  </r>
  <r>
    <x v="552"/>
    <s v="Denise"/>
    <s v="Sunshine"/>
    <s v="Nature Company"/>
    <n v="13"/>
    <s v="40289DRFDS-8915"/>
    <x v="9"/>
    <x v="0"/>
  </r>
  <r>
    <x v="599"/>
    <s v="Debra"/>
    <s v="Carlota"/>
    <s v="Peet's Coffee"/>
    <n v="35"/>
    <s v="40507PRVYH-6462"/>
    <x v="0"/>
    <x v="0"/>
  </r>
  <r>
    <x v="600"/>
    <s v="Michelle"/>
    <s v="Sunset"/>
    <s v="Costco"/>
    <n v="7"/>
    <s v="40500HSWLU-2247"/>
    <x v="0"/>
    <x v="0"/>
  </r>
  <r>
    <x v="301"/>
    <s v="Yla-Katrina"/>
    <s v="SunSpot"/>
    <s v="Costco"/>
    <n v="7"/>
    <s v="40208GKPXO-6127"/>
    <x v="1"/>
    <x v="0"/>
  </r>
  <r>
    <x v="601"/>
    <s v="Chris"/>
    <s v="Quad"/>
    <s v="The Economist"/>
    <n v="33"/>
    <s v="39920JUXSH-8296"/>
    <x v="9"/>
    <x v="1"/>
  </r>
  <r>
    <x v="527"/>
    <s v="Jason"/>
    <s v="Bellen"/>
    <s v="ExcelIsVeryFun.com"/>
    <n v="33"/>
    <s v="40021BIUHN-4657"/>
    <x v="3"/>
    <x v="1"/>
  </r>
  <r>
    <x v="222"/>
    <s v="Ewelina"/>
    <s v="Regal"/>
    <s v="Peet's Coffee"/>
    <n v="10"/>
    <s v="40239VXFCP-1300"/>
    <x v="4"/>
    <x v="0"/>
  </r>
  <r>
    <x v="236"/>
    <s v="Richard"/>
    <s v="Sunset"/>
    <s v="The Economist"/>
    <n v="19"/>
    <s v="39948OSLIS-5148"/>
    <x v="7"/>
    <x v="1"/>
  </r>
  <r>
    <x v="602"/>
    <s v="Janita"/>
    <s v="Deuce"/>
    <s v="Peet's Coffee"/>
    <n v="25"/>
    <s v="39953RPOPQ-6933"/>
    <x v="7"/>
    <x v="1"/>
  </r>
  <r>
    <x v="603"/>
    <s v="Jason"/>
    <s v="Bellen"/>
    <s v="The Economist"/>
    <n v="12"/>
    <s v="39936YUWBY-4193"/>
    <x v="7"/>
    <x v="1"/>
  </r>
  <r>
    <x v="604"/>
    <s v="Nelia"/>
    <s v="Deuce"/>
    <s v="McLendon's Hardware"/>
    <n v="38"/>
    <s v="40472BFDPC-7909"/>
    <x v="11"/>
    <x v="0"/>
  </r>
  <r>
    <x v="569"/>
    <s v="Gianna"/>
    <s v="Regal"/>
    <s v="Sherman Williams"/>
    <n v="38"/>
    <s v="40187JVJVF-6775"/>
    <x v="1"/>
    <x v="0"/>
  </r>
  <r>
    <x v="316"/>
    <s v="D.D.I."/>
    <s v="Carlota"/>
    <s v="Solar and Wind Inc."/>
    <n v="13"/>
    <s v="39967TUUCV-9447"/>
    <x v="8"/>
    <x v="1"/>
  </r>
  <r>
    <x v="207"/>
    <s v="Denise"/>
    <s v="Bellen"/>
    <s v="Home Depot"/>
    <n v="4"/>
    <s v="40012MEHTT-9112"/>
    <x v="3"/>
    <x v="1"/>
  </r>
  <r>
    <x v="402"/>
    <s v="Shari"/>
    <s v="SunSpot"/>
    <s v="Sherman Williams"/>
    <n v="9"/>
    <s v="40192MWOWT-2783"/>
    <x v="1"/>
    <x v="0"/>
  </r>
  <r>
    <x v="283"/>
    <s v="Mansa"/>
    <s v="Yanaki"/>
    <s v="The Economist"/>
    <n v="6"/>
    <s v="40241XRYHG-1053"/>
    <x v="4"/>
    <x v="0"/>
  </r>
  <r>
    <x v="315"/>
    <s v="Elain"/>
    <s v="Deuce"/>
    <s v="McLendon's Hardware"/>
    <n v="27"/>
    <s v="40463UTWYU-7876"/>
    <x v="11"/>
    <x v="0"/>
  </r>
  <r>
    <x v="353"/>
    <s v="Chris"/>
    <s v="Sunshine"/>
    <s v="Sherman Williams"/>
    <n v="15"/>
    <s v="40436YNQSY-2270"/>
    <x v="2"/>
    <x v="0"/>
  </r>
  <r>
    <x v="437"/>
    <s v="Christina"/>
    <s v="Sunshine"/>
    <s v="Peet's Coffee"/>
    <n v="21"/>
    <s v="40097RSPVI-2794"/>
    <x v="11"/>
    <x v="1"/>
  </r>
  <r>
    <x v="542"/>
    <s v="Michelle"/>
    <s v="Yanaki"/>
    <s v="Home Depot"/>
    <n v="33"/>
    <s v="40443YCUJC-9848"/>
    <x v="2"/>
    <x v="0"/>
  </r>
  <r>
    <x v="594"/>
    <s v="Daniel"/>
    <s v="Bellen"/>
    <s v="Home Depot"/>
    <n v="35"/>
    <s v="40479HCEOV-6426"/>
    <x v="11"/>
    <x v="0"/>
  </r>
  <r>
    <x v="145"/>
    <s v="Sarah"/>
    <s v="Bellen"/>
    <s v="Sherman Williams"/>
    <n v="34"/>
    <s v="40410CYWWO-9675"/>
    <x v="10"/>
    <x v="0"/>
  </r>
  <r>
    <x v="7"/>
    <s v="Manavbir"/>
    <s v="SunSpot"/>
    <s v="Yahoo"/>
    <n v="37"/>
    <s v="40210JXNQT-6976"/>
    <x v="5"/>
    <x v="0"/>
  </r>
  <r>
    <x v="110"/>
    <s v="Mansa"/>
    <s v="Aspen"/>
    <s v="Yahoo"/>
    <n v="10"/>
    <s v="40504UVSHL-7022"/>
    <x v="0"/>
    <x v="0"/>
  </r>
  <r>
    <x v="37"/>
    <s v="Chris"/>
    <s v="Carlota"/>
    <s v="ExcelIsVeryFun.com"/>
    <n v="18"/>
    <s v="40526LFIFV-8202"/>
    <x v="6"/>
    <x v="0"/>
  </r>
  <r>
    <x v="545"/>
    <s v="Chris"/>
    <s v="Sunshine"/>
    <s v="McLendon's Hardware"/>
    <n v="24"/>
    <s v="40028RLYGM-8897"/>
    <x v="10"/>
    <x v="1"/>
  </r>
  <r>
    <x v="149"/>
    <s v="Chris"/>
    <s v="Bellen"/>
    <s v="Amazon.com"/>
    <n v="13"/>
    <s v="39989REROU-3971"/>
    <x v="8"/>
    <x v="1"/>
  </r>
  <r>
    <x v="164"/>
    <s v="Mansa"/>
    <s v="Sunshine"/>
    <s v="Whole Foods"/>
    <n v="34"/>
    <s v="40587VQCUH-3379"/>
    <x v="5"/>
    <x v="2"/>
  </r>
  <r>
    <x v="465"/>
    <s v="Janita"/>
    <s v="Yanaki"/>
    <s v="Amazon.com"/>
    <n v="9"/>
    <s v="40506JKWJI-5460"/>
    <x v="0"/>
    <x v="0"/>
  </r>
  <r>
    <x v="445"/>
    <s v="Daniel"/>
    <s v="Yanaki"/>
    <s v="Nature Company"/>
    <n v="23"/>
    <s v="40414EHNDS-2616"/>
    <x v="10"/>
    <x v="0"/>
  </r>
  <r>
    <x v="235"/>
    <s v="Manavbir"/>
    <s v="Yanaki"/>
    <s v="Sherman Williams"/>
    <n v="31"/>
    <s v="40444ULBMO-7914"/>
    <x v="2"/>
    <x v="0"/>
  </r>
  <r>
    <x v="530"/>
    <s v="Chris"/>
    <s v="Sunset"/>
    <s v="ExcelIsVeryFun.com"/>
    <n v="6"/>
    <s v="40096YVMQR-3186"/>
    <x v="11"/>
    <x v="1"/>
  </r>
  <r>
    <x v="17"/>
    <s v="Sarah"/>
    <s v="SunSpot"/>
    <s v="Yahoo"/>
    <n v="39"/>
    <s v="39910XROOY-9216"/>
    <x v="9"/>
    <x v="1"/>
  </r>
  <r>
    <x v="539"/>
    <s v="Yla-Katrina"/>
    <s v="Sunset"/>
    <s v="Home Depot"/>
    <n v="36"/>
    <s v="40574CCPKJ-3922"/>
    <x v="1"/>
    <x v="2"/>
  </r>
  <r>
    <x v="177"/>
    <s v="Kaur"/>
    <s v="Bellen"/>
    <s v="McLendon's Hardware"/>
    <n v="4"/>
    <s v="40163QPMQL-1411"/>
    <x v="6"/>
    <x v="1"/>
  </r>
  <r>
    <x v="451"/>
    <s v="Daniel"/>
    <s v="Yanaki"/>
    <s v="McLendon's Hardware"/>
    <n v="21"/>
    <s v="40461WRIJY-3309"/>
    <x v="11"/>
    <x v="0"/>
  </r>
  <r>
    <x v="434"/>
    <s v="Kaur"/>
    <s v="Bellen"/>
    <s v="Solar and Wind Inc."/>
    <n v="16"/>
    <s v="40448ULMEV-2840"/>
    <x v="2"/>
    <x v="0"/>
  </r>
  <r>
    <x v="540"/>
    <s v="Elain"/>
    <s v="Quad"/>
    <s v="McLendon's Hardware"/>
    <n v="20"/>
    <s v="39935BJMNR-3921"/>
    <x v="7"/>
    <x v="1"/>
  </r>
  <r>
    <x v="516"/>
    <s v="Manavbir"/>
    <s v="Aspen"/>
    <s v="Whole Foods"/>
    <n v="13"/>
    <s v="40183LDYUD-8079"/>
    <x v="1"/>
    <x v="0"/>
  </r>
  <r>
    <x v="508"/>
    <s v="D.D.I."/>
    <s v="Sunshine"/>
    <s v="Home Depot"/>
    <n v="28"/>
    <s v="40277JODNR-5835"/>
    <x v="9"/>
    <x v="0"/>
  </r>
  <r>
    <x v="254"/>
    <s v="Thongtara"/>
    <s v="Carlota"/>
    <s v="Google"/>
    <n v="21"/>
    <s v="40140GHMXG-6706"/>
    <x v="0"/>
    <x v="1"/>
  </r>
  <r>
    <x v="347"/>
    <s v="Chris"/>
    <s v="SunSpot"/>
    <s v="Amazon.com"/>
    <n v="25"/>
    <s v="40548JCUCI-6191"/>
    <x v="1"/>
    <x v="2"/>
  </r>
  <r>
    <x v="397"/>
    <s v="Manavbir"/>
    <s v="Aspen"/>
    <s v="Nature Company"/>
    <n v="6"/>
    <s v="40599DLIEB-5921"/>
    <x v="5"/>
    <x v="2"/>
  </r>
  <r>
    <x v="550"/>
    <s v="Nelia"/>
    <s v="Aspen"/>
    <s v="ExcelIsVeryFun.com"/>
    <n v="17"/>
    <s v="40606OTCVB-8228"/>
    <x v="4"/>
    <x v="2"/>
  </r>
  <r>
    <x v="47"/>
    <s v="Elain"/>
    <s v="Deuce"/>
    <s v="Amazon.com"/>
    <n v="29"/>
    <s v="40571VJTKW-2913"/>
    <x v="1"/>
    <x v="2"/>
  </r>
  <r>
    <x v="225"/>
    <s v="Denise"/>
    <s v="Quad"/>
    <s v="Costco"/>
    <n v="19"/>
    <s v="40555UIWQV-1351"/>
    <x v="1"/>
    <x v="2"/>
  </r>
  <r>
    <x v="413"/>
    <s v="Manavbir"/>
    <s v="Sunset"/>
    <s v="McLendon's Hardware"/>
    <n v="22"/>
    <s v="40284MGQEH-8170"/>
    <x v="9"/>
    <x v="0"/>
  </r>
  <r>
    <x v="605"/>
    <s v="Debra"/>
    <s v="Yanaki"/>
    <s v="Nature Company"/>
    <n v="34"/>
    <s v="40212JHTHE-8972"/>
    <x v="5"/>
    <x v="0"/>
  </r>
  <r>
    <x v="256"/>
    <s v="Richard"/>
    <s v="Regal"/>
    <s v="Solar and Wind Inc."/>
    <n v="21"/>
    <s v="40249HVJKE-6499"/>
    <x v="4"/>
    <x v="0"/>
  </r>
  <r>
    <x v="515"/>
    <s v="Sarah"/>
    <s v="Carlota"/>
    <s v="Amazon.com"/>
    <n v="11"/>
    <s v="39970IOJUT-4332"/>
    <x v="8"/>
    <x v="1"/>
  </r>
  <r>
    <x v="529"/>
    <s v="Yla-Katrina"/>
    <s v="Deuce"/>
    <s v="Whole Foods"/>
    <n v="22"/>
    <s v="40638TBLIL-1722"/>
    <x v="9"/>
    <x v="2"/>
  </r>
  <r>
    <x v="516"/>
    <s v="Gianna"/>
    <s v="Bellen"/>
    <s v="Home Depot"/>
    <n v="5"/>
    <s v="40183SFMWD-5317"/>
    <x v="1"/>
    <x v="0"/>
  </r>
  <r>
    <x v="537"/>
    <s v="Kaur"/>
    <s v="SunSpot"/>
    <s v="Whole Foods"/>
    <n v="10"/>
    <s v="40201KOEUB-8306"/>
    <x v="1"/>
    <x v="0"/>
  </r>
  <r>
    <x v="46"/>
    <s v="Ewelina"/>
    <s v="Sunshine"/>
    <s v="Nature Company"/>
    <n v="26"/>
    <s v="39966GLMVW-8538"/>
    <x v="8"/>
    <x v="1"/>
  </r>
  <r>
    <x v="422"/>
    <s v="Christina"/>
    <s v="Sunshine"/>
    <s v="Google"/>
    <n v="37"/>
    <s v="40105GHREY-2113"/>
    <x v="11"/>
    <x v="1"/>
  </r>
  <r>
    <x v="99"/>
    <s v="Yla-Katrina"/>
    <s v="Sunshine"/>
    <s v="Solar and Wind Inc."/>
    <n v="27"/>
    <s v="39977YGPUE-8258"/>
    <x v="8"/>
    <x v="1"/>
  </r>
  <r>
    <x v="56"/>
    <s v="Elain"/>
    <s v="Bellen"/>
    <s v="Whole Foods"/>
    <n v="17"/>
    <s v="40437OVYNT-7350"/>
    <x v="2"/>
    <x v="0"/>
  </r>
  <r>
    <x v="432"/>
    <s v="Denise"/>
    <s v="Deuce"/>
    <s v="The Economist"/>
    <n v="8"/>
    <s v="40031IUOSG-7426"/>
    <x v="10"/>
    <x v="1"/>
  </r>
  <r>
    <x v="353"/>
    <s v="Elain"/>
    <s v="Sunset"/>
    <s v="McLendon's Hardware"/>
    <n v="1"/>
    <s v="40436EYSOU-3985"/>
    <x v="2"/>
    <x v="0"/>
  </r>
  <r>
    <x v="164"/>
    <s v="D.D.I."/>
    <s v="SunSpot"/>
    <s v="Office Depot"/>
    <n v="32"/>
    <s v="40587YPKSQ-3025"/>
    <x v="5"/>
    <x v="2"/>
  </r>
  <r>
    <x v="533"/>
    <s v="Nelia"/>
    <s v="SunSpot"/>
    <s v="The Economist"/>
    <n v="6"/>
    <s v="40488YTSIG-1801"/>
    <x v="0"/>
    <x v="0"/>
  </r>
  <r>
    <x v="606"/>
    <s v="Mitchell"/>
    <s v="Sunset"/>
    <s v="Whole Foods"/>
    <n v="12"/>
    <s v="40160JYDKK-5733"/>
    <x v="6"/>
    <x v="1"/>
  </r>
  <r>
    <x v="119"/>
    <s v="Christina"/>
    <s v="Bellen"/>
    <s v="Google"/>
    <n v="27"/>
    <s v="39950QOOQW-2969"/>
    <x v="7"/>
    <x v="1"/>
  </r>
  <r>
    <x v="607"/>
    <s v="Michelle"/>
    <s v="Quad"/>
    <s v="McLendon's Hardware"/>
    <n v="23"/>
    <s v="40136SHCBR-3171"/>
    <x v="0"/>
    <x v="1"/>
  </r>
  <r>
    <x v="522"/>
    <s v="Jason"/>
    <s v="SunSpot"/>
    <s v="Costco"/>
    <n v="20"/>
    <s v="40508QCLOY-5987"/>
    <x v="0"/>
    <x v="0"/>
  </r>
  <r>
    <x v="420"/>
    <s v="Daniel"/>
    <s v="Quad"/>
    <s v="Yahoo"/>
    <n v="17"/>
    <s v="39942TNFES-4453"/>
    <x v="7"/>
    <x v="1"/>
  </r>
  <r>
    <x v="129"/>
    <s v="Michelle"/>
    <s v="Sunset"/>
    <s v="ExcelIsVeryFun.com"/>
    <n v="38"/>
    <s v="40030QSJJJ-4696"/>
    <x v="10"/>
    <x v="1"/>
  </r>
  <r>
    <x v="470"/>
    <s v="Christina"/>
    <s v="Bellen"/>
    <s v="ExcelIsVeryFun.com"/>
    <n v="17"/>
    <s v="40629YORMD-5704"/>
    <x v="4"/>
    <x v="2"/>
  </r>
  <r>
    <x v="126"/>
    <s v="Daniel"/>
    <s v="Yanaki"/>
    <s v="ExcelIsVeryFun.com"/>
    <n v="21"/>
    <s v="39983NPWCT-6554"/>
    <x v="8"/>
    <x v="1"/>
  </r>
  <r>
    <x v="608"/>
    <s v="Michael"/>
    <s v="Aspen"/>
    <s v="McLendon's Hardware"/>
    <n v="22"/>
    <s v="40549HTFKF-5248"/>
    <x v="1"/>
    <x v="2"/>
  </r>
  <r>
    <x v="180"/>
    <s v="Kaur"/>
    <s v="Bellen"/>
    <s v="Whole Foods"/>
    <n v="10"/>
    <s v="40535EDVYQ-6523"/>
    <x v="6"/>
    <x v="0"/>
  </r>
  <r>
    <x v="609"/>
    <s v="Denise"/>
    <s v="Carlota"/>
    <s v="The Economist"/>
    <n v="26"/>
    <s v="40389UYTHH-1736"/>
    <x v="3"/>
    <x v="0"/>
  </r>
  <r>
    <x v="72"/>
    <s v="Ewelina"/>
    <s v="Bellen"/>
    <s v="Solar and Wind Inc."/>
    <n v="16"/>
    <s v="40300MMSIL-5285"/>
    <x v="7"/>
    <x v="0"/>
  </r>
  <r>
    <x v="226"/>
    <s v="Shari"/>
    <s v="Deuce"/>
    <s v="Office Depot"/>
    <n v="12"/>
    <s v="40445PUEVX-7803"/>
    <x v="2"/>
    <x v="0"/>
  </r>
  <r>
    <x v="399"/>
    <s v="Nelia"/>
    <s v="Sunset"/>
    <s v="Home Depot"/>
    <n v="20"/>
    <s v="40139MLNKG-1263"/>
    <x v="0"/>
    <x v="1"/>
  </r>
  <r>
    <x v="610"/>
    <s v="Mitchell"/>
    <s v="Aspen"/>
    <s v="Costco"/>
    <n v="26"/>
    <s v="39916SKHWV-3807"/>
    <x v="9"/>
    <x v="1"/>
  </r>
  <r>
    <x v="505"/>
    <s v="Manavbir"/>
    <s v="Bellen"/>
    <s v="Solar and Wind Inc."/>
    <n v="15"/>
    <s v="40608OYUKY-8412"/>
    <x v="4"/>
    <x v="2"/>
  </r>
  <r>
    <x v="611"/>
    <s v="Mansa"/>
    <s v="Yanaki"/>
    <s v="ExcelIsVeryFun.com"/>
    <n v="8"/>
    <s v="40073JFBXI-2081"/>
    <x v="2"/>
    <x v="1"/>
  </r>
  <r>
    <x v="359"/>
    <s v="D.D.I."/>
    <s v="Sunshine"/>
    <s v="Costco"/>
    <n v="2"/>
    <s v="40619TWWQL-6186"/>
    <x v="4"/>
    <x v="2"/>
  </r>
  <r>
    <x v="612"/>
    <s v="Denise"/>
    <s v="SunSpot"/>
    <s v="Whole Foods"/>
    <n v="29"/>
    <s v="40047WUDHL-2107"/>
    <x v="10"/>
    <x v="1"/>
  </r>
  <r>
    <x v="187"/>
    <s v="Shari"/>
    <s v="Quad"/>
    <s v="Sherman Williams"/>
    <n v="29"/>
    <s v="40366NCPEQ-5829"/>
    <x v="3"/>
    <x v="0"/>
  </r>
  <r>
    <x v="610"/>
    <s v="Sarah"/>
    <s v="Bellen"/>
    <s v="Sherman Williams"/>
    <n v="4"/>
    <s v="39916UMSLX-8297"/>
    <x v="9"/>
    <x v="1"/>
  </r>
  <r>
    <x v="176"/>
    <s v="Richard"/>
    <s v="Bellen"/>
    <s v="Home Depot"/>
    <n v="34"/>
    <s v="40265QYYLG-9363"/>
    <x v="4"/>
    <x v="0"/>
  </r>
  <r>
    <x v="169"/>
    <s v="Denise"/>
    <s v="Aspen"/>
    <s v="McLendon's Hardware"/>
    <n v="8"/>
    <s v="40165BPMCC-4067"/>
    <x v="6"/>
    <x v="1"/>
  </r>
  <r>
    <x v="609"/>
    <s v="D.D.I."/>
    <s v="Deuce"/>
    <s v="Peet's Coffee"/>
    <n v="19"/>
    <s v="40389OTSNN-5551"/>
    <x v="3"/>
    <x v="0"/>
  </r>
  <r>
    <x v="225"/>
    <s v="Daniel"/>
    <s v="Quad"/>
    <s v="Sherman Williams"/>
    <n v="32"/>
    <s v="40555LHUGQ-4165"/>
    <x v="1"/>
    <x v="2"/>
  </r>
  <r>
    <x v="468"/>
    <s v="Sarah"/>
    <s v="Deuce"/>
    <s v="Google"/>
    <n v="22"/>
    <s v="40572OTCEM-4657"/>
    <x v="1"/>
    <x v="2"/>
  </r>
  <r>
    <x v="369"/>
    <s v="Michael"/>
    <s v="Yanaki"/>
    <s v="Office Depot"/>
    <n v="30"/>
    <s v="40124CCMEC-7399"/>
    <x v="0"/>
    <x v="1"/>
  </r>
  <r>
    <x v="133"/>
    <s v="Thongtara"/>
    <s v="Quad"/>
    <s v="Office Depot"/>
    <n v="28"/>
    <s v="39961LGRJI-3525"/>
    <x v="7"/>
    <x v="1"/>
  </r>
  <r>
    <x v="428"/>
    <s v="Janita"/>
    <s v="SunSpot"/>
    <s v="Costco"/>
    <n v="4"/>
    <s v="39975DRWTY-3696"/>
    <x v="8"/>
    <x v="1"/>
  </r>
  <r>
    <x v="549"/>
    <s v="Thongtara"/>
    <s v="Bellen"/>
    <s v="Office Depot"/>
    <n v="31"/>
    <s v="40545EQVQE-1954"/>
    <x v="1"/>
    <x v="2"/>
  </r>
  <r>
    <x v="47"/>
    <s v="Carol"/>
    <s v="Deuce"/>
    <s v="Peet's Coffee"/>
    <n v="12"/>
    <s v="40571TUEBI-3327"/>
    <x v="1"/>
    <x v="2"/>
  </r>
  <r>
    <x v="467"/>
    <s v="Shari"/>
    <s v="SunSpot"/>
    <s v="Office Depot"/>
    <n v="28"/>
    <s v="40067CXEBT-7049"/>
    <x v="2"/>
    <x v="1"/>
  </r>
  <r>
    <x v="613"/>
    <s v="D.D.I."/>
    <s v="SunSpot"/>
    <s v="Amazon.com"/>
    <n v="22"/>
    <s v="40556VUPIH-5463"/>
    <x v="1"/>
    <x v="2"/>
  </r>
  <r>
    <x v="306"/>
    <s v="Carol"/>
    <s v="Deuce"/>
    <s v="Google"/>
    <n v="1"/>
    <s v="40610VGPHY-2876"/>
    <x v="4"/>
    <x v="2"/>
  </r>
  <r>
    <x v="116"/>
    <s v="Daniel"/>
    <s v="Quad"/>
    <s v="Office Depot"/>
    <n v="37"/>
    <s v="40041BBKOE-9654"/>
    <x v="10"/>
    <x v="1"/>
  </r>
  <r>
    <x v="12"/>
    <s v="Kaur"/>
    <s v="Quad"/>
    <s v="Costco"/>
    <n v="14"/>
    <s v="40015FOWQC-1100"/>
    <x v="3"/>
    <x v="1"/>
  </r>
  <r>
    <x v="136"/>
    <s v="Mansa"/>
    <s v="Sunshine"/>
    <s v="Solar and Wind Inc."/>
    <n v="24"/>
    <s v="40462CEQOJ-9353"/>
    <x v="11"/>
    <x v="0"/>
  </r>
  <r>
    <x v="514"/>
    <s v="Nelia"/>
    <s v="Bellen"/>
    <s v="Yahoo"/>
    <n v="29"/>
    <s v="40226FQOWB-9179"/>
    <x v="5"/>
    <x v="0"/>
  </r>
  <r>
    <x v="299"/>
    <s v="Sarah"/>
    <s v="Carlota"/>
    <s v="Solar and Wind Inc."/>
    <n v="21"/>
    <s v="40177MBPMV-4484"/>
    <x v="6"/>
    <x v="1"/>
  </r>
  <r>
    <x v="61"/>
    <s v="Janita"/>
    <s v="Yanaki"/>
    <s v="Home Depot"/>
    <n v="39"/>
    <s v="40565TSUWV-9009"/>
    <x v="1"/>
    <x v="2"/>
  </r>
  <r>
    <x v="300"/>
    <s v="D.D.I."/>
    <s v="Quad"/>
    <s v="Solar and Wind Inc."/>
    <n v="35"/>
    <s v="40637CBGRE-3413"/>
    <x v="9"/>
    <x v="2"/>
  </r>
  <r>
    <x v="403"/>
    <s v="Kaur"/>
    <s v="Regal"/>
    <s v="McLendon's Hardware"/>
    <n v="23"/>
    <s v="40630YFCGR-3722"/>
    <x v="4"/>
    <x v="2"/>
  </r>
  <r>
    <x v="278"/>
    <s v="Chris"/>
    <s v="Sunshine"/>
    <s v="ExcelIsVeryFun.com"/>
    <n v="5"/>
    <s v="40361DKGBR-5616"/>
    <x v="3"/>
    <x v="0"/>
  </r>
  <r>
    <x v="358"/>
    <s v="Richard"/>
    <s v="Carlota"/>
    <s v="Sherman Williams"/>
    <n v="28"/>
    <s v="40347QRISV-6746"/>
    <x v="8"/>
    <x v="0"/>
  </r>
  <r>
    <x v="124"/>
    <s v="Debra"/>
    <s v="Quad"/>
    <s v="ExcelIsVeryFun.com"/>
    <n v="1"/>
    <s v="39938MMDDM-6413"/>
    <x v="7"/>
    <x v="1"/>
  </r>
  <r>
    <x v="373"/>
    <s v="Denise"/>
    <s v="Aspen"/>
    <s v="The Economist"/>
    <n v="37"/>
    <s v="40144TQQKF-8489"/>
    <x v="0"/>
    <x v="1"/>
  </r>
  <r>
    <x v="614"/>
    <s v="Mansa"/>
    <s v="Aspen"/>
    <s v="Sherman Williams"/>
    <n v="32"/>
    <s v="40620WBMPX-3400"/>
    <x v="4"/>
    <x v="2"/>
  </r>
  <r>
    <x v="365"/>
    <s v="Thongtara"/>
    <s v="Sunshine"/>
    <s v="Peet's Coffee"/>
    <n v="3"/>
    <s v="40338VFYPM-3300"/>
    <x v="8"/>
    <x v="0"/>
  </r>
  <r>
    <x v="290"/>
    <s v="Elain"/>
    <s v="Sunshine"/>
    <s v="Whole Foods"/>
    <n v="7"/>
    <s v="40411HINWT-8855"/>
    <x v="10"/>
    <x v="0"/>
  </r>
  <r>
    <x v="456"/>
    <s v="Sarah"/>
    <s v="Sunshine"/>
    <s v="Costco"/>
    <n v="3"/>
    <s v="39933QDWTH-7305"/>
    <x v="9"/>
    <x v="1"/>
  </r>
  <r>
    <x v="271"/>
    <s v="Michael"/>
    <s v="Sunset"/>
    <s v="Nature Company"/>
    <n v="3"/>
    <s v="40392CIJRY-5142"/>
    <x v="10"/>
    <x v="0"/>
  </r>
  <r>
    <x v="280"/>
    <s v="Denise"/>
    <s v="Quad"/>
    <s v="Solar and Wind Inc."/>
    <n v="25"/>
    <s v="40224QGKPK-4907"/>
    <x v="5"/>
    <x v="0"/>
  </r>
  <r>
    <x v="30"/>
    <s v="Daniel"/>
    <s v="SunSpot"/>
    <s v="Amazon.com"/>
    <n v="17"/>
    <s v="40196LPIGM-4008"/>
    <x v="1"/>
    <x v="0"/>
  </r>
  <r>
    <x v="488"/>
    <s v="Yla-Katrina"/>
    <s v="Carlota"/>
    <s v="Google"/>
    <n v="38"/>
    <s v="40569PQGXO-5051"/>
    <x v="1"/>
    <x v="2"/>
  </r>
  <r>
    <x v="162"/>
    <s v="Denise"/>
    <s v="Sunset"/>
    <s v="Home Depot"/>
    <n v="34"/>
    <s v="40090RDYHI-7632"/>
    <x v="11"/>
    <x v="1"/>
  </r>
  <r>
    <x v="552"/>
    <s v="Ewelina"/>
    <s v="Carlota"/>
    <s v="Home Depot"/>
    <n v="26"/>
    <s v="40289TFIMJ-6455"/>
    <x v="9"/>
    <x v="0"/>
  </r>
  <r>
    <x v="588"/>
    <s v="Daniel"/>
    <s v="Deuce"/>
    <s v="Costco"/>
    <n v="25"/>
    <s v="40452UONUU-7478"/>
    <x v="11"/>
    <x v="0"/>
  </r>
  <r>
    <x v="253"/>
    <s v="Sarah"/>
    <s v="Deuce"/>
    <s v="Home Depot"/>
    <n v="4"/>
    <s v="40394LDQQI-2077"/>
    <x v="10"/>
    <x v="0"/>
  </r>
  <r>
    <x v="432"/>
    <s v="Manavbir"/>
    <s v="Sunshine"/>
    <s v="Whole Foods"/>
    <n v="14"/>
    <s v="40031YLSHD-5324"/>
    <x v="10"/>
    <x v="1"/>
  </r>
  <r>
    <x v="267"/>
    <s v="Michelle"/>
    <s v="Carlota"/>
    <s v="McLendon's Hardware"/>
    <n v="29"/>
    <s v="40333KEXPX-2776"/>
    <x v="8"/>
    <x v="0"/>
  </r>
  <r>
    <x v="589"/>
    <s v="Michael"/>
    <s v="Sunset"/>
    <s v="McLendon's Hardware"/>
    <n v="32"/>
    <s v="40158PKXKM-6257"/>
    <x v="6"/>
    <x v="1"/>
  </r>
  <r>
    <x v="342"/>
    <s v="Nelia"/>
    <s v="Sunshine"/>
    <s v="Whole Foods"/>
    <n v="14"/>
    <s v="40406QUWML-8562"/>
    <x v="10"/>
    <x v="0"/>
  </r>
  <r>
    <x v="615"/>
    <s v="Gianna"/>
    <s v="SunSpot"/>
    <s v="Office Depot"/>
    <n v="35"/>
    <s v="39946TCINL-5353"/>
    <x v="7"/>
    <x v="1"/>
  </r>
  <r>
    <x v="224"/>
    <s v="Ewelina"/>
    <s v="Deuce"/>
    <s v="Nature Company"/>
    <n v="8"/>
    <s v="40145JGWFF-4734"/>
    <x v="0"/>
    <x v="1"/>
  </r>
</pivotCacheRecords>
</file>

<file path=xl/pivotCache/pivotCacheRecords10.xml><?xml version="1.0" encoding="utf-8"?>
<pivotCacheRecords xmlns="http://schemas.openxmlformats.org/spreadsheetml/2006/main" xmlns:r="http://schemas.openxmlformats.org/officeDocument/2006/relationships" count="205">
  <r>
    <x v="0"/>
    <x v="0"/>
    <n v="73"/>
    <x v="0"/>
  </r>
  <r>
    <x v="1"/>
    <x v="0"/>
    <n v="121"/>
    <x v="0"/>
  </r>
  <r>
    <x v="2"/>
    <x v="1"/>
    <n v="167"/>
    <x v="0"/>
  </r>
  <r>
    <x v="3"/>
    <x v="2"/>
    <n v="167"/>
    <x v="0"/>
  </r>
  <r>
    <x v="4"/>
    <x v="2"/>
    <n v="75"/>
    <x v="0"/>
  </r>
  <r>
    <x v="5"/>
    <x v="2"/>
    <n v="157"/>
    <x v="0"/>
  </r>
  <r>
    <x v="6"/>
    <x v="3"/>
    <n v="61"/>
    <x v="0"/>
  </r>
  <r>
    <x v="7"/>
    <x v="0"/>
    <n v="108"/>
    <x v="0"/>
  </r>
  <r>
    <x v="8"/>
    <x v="3"/>
    <n v="139"/>
    <x v="0"/>
  </r>
  <r>
    <x v="9"/>
    <x v="2"/>
    <n v="130"/>
    <x v="0"/>
  </r>
  <r>
    <x v="10"/>
    <x v="0"/>
    <n v="66"/>
    <x v="0"/>
  </r>
  <r>
    <x v="11"/>
    <x v="2"/>
    <n v="86"/>
    <x v="0"/>
  </r>
  <r>
    <x v="12"/>
    <x v="1"/>
    <n v="122"/>
    <x v="0"/>
  </r>
  <r>
    <x v="13"/>
    <x v="2"/>
    <n v="50"/>
    <x v="0"/>
  </r>
  <r>
    <x v="14"/>
    <x v="2"/>
    <n v="77"/>
    <x v="1"/>
  </r>
  <r>
    <x v="15"/>
    <x v="0"/>
    <n v="140"/>
    <x v="1"/>
  </r>
  <r>
    <x v="16"/>
    <x v="3"/>
    <n v="107"/>
    <x v="1"/>
  </r>
  <r>
    <x v="17"/>
    <x v="0"/>
    <n v="109"/>
    <x v="1"/>
  </r>
  <r>
    <x v="18"/>
    <x v="2"/>
    <n v="121"/>
    <x v="1"/>
  </r>
  <r>
    <x v="19"/>
    <x v="3"/>
    <n v="78"/>
    <x v="1"/>
  </r>
  <r>
    <x v="20"/>
    <x v="0"/>
    <n v="168"/>
    <x v="1"/>
  </r>
  <r>
    <x v="21"/>
    <x v="1"/>
    <n v="88"/>
    <x v="1"/>
  </r>
  <r>
    <x v="22"/>
    <x v="3"/>
    <n v="110"/>
    <x v="1"/>
  </r>
  <r>
    <x v="23"/>
    <x v="3"/>
    <n v="132"/>
    <x v="1"/>
  </r>
  <r>
    <x v="24"/>
    <x v="2"/>
    <n v="54"/>
    <x v="1"/>
  </r>
  <r>
    <x v="25"/>
    <x v="0"/>
    <n v="58"/>
    <x v="1"/>
  </r>
  <r>
    <x v="26"/>
    <x v="1"/>
    <n v="71"/>
    <x v="1"/>
  </r>
  <r>
    <x v="27"/>
    <x v="0"/>
    <n v="50"/>
    <x v="1"/>
  </r>
  <r>
    <x v="28"/>
    <x v="3"/>
    <n v="109"/>
    <x v="1"/>
  </r>
  <r>
    <x v="29"/>
    <x v="3"/>
    <n v="138"/>
    <x v="1"/>
  </r>
  <r>
    <x v="30"/>
    <x v="1"/>
    <n v="74"/>
    <x v="1"/>
  </r>
  <r>
    <x v="31"/>
    <x v="1"/>
    <n v="50"/>
    <x v="1"/>
  </r>
  <r>
    <x v="32"/>
    <x v="1"/>
    <n v="103"/>
    <x v="1"/>
  </r>
  <r>
    <x v="33"/>
    <x v="2"/>
    <n v="134"/>
    <x v="1"/>
  </r>
  <r>
    <x v="34"/>
    <x v="2"/>
    <n v="151"/>
    <x v="1"/>
  </r>
  <r>
    <x v="35"/>
    <x v="3"/>
    <n v="135"/>
    <x v="1"/>
  </r>
  <r>
    <x v="36"/>
    <x v="2"/>
    <n v="54"/>
    <x v="1"/>
  </r>
  <r>
    <x v="37"/>
    <x v="0"/>
    <n v="66"/>
    <x v="1"/>
  </r>
  <r>
    <x v="38"/>
    <x v="1"/>
    <n v="81"/>
    <x v="1"/>
  </r>
  <r>
    <x v="39"/>
    <x v="0"/>
    <n v="94"/>
    <x v="1"/>
  </r>
  <r>
    <x v="40"/>
    <x v="2"/>
    <n v="142"/>
    <x v="1"/>
  </r>
  <r>
    <x v="41"/>
    <x v="3"/>
    <n v="75"/>
    <x v="1"/>
  </r>
  <r>
    <x v="42"/>
    <x v="2"/>
    <n v="114"/>
    <x v="1"/>
  </r>
  <r>
    <x v="43"/>
    <x v="1"/>
    <n v="120"/>
    <x v="1"/>
  </r>
  <r>
    <x v="44"/>
    <x v="3"/>
    <n v="146"/>
    <x v="2"/>
  </r>
  <r>
    <x v="45"/>
    <x v="0"/>
    <n v="96"/>
    <x v="2"/>
  </r>
  <r>
    <x v="46"/>
    <x v="1"/>
    <n v="69"/>
    <x v="2"/>
  </r>
  <r>
    <x v="47"/>
    <x v="0"/>
    <n v="130"/>
    <x v="2"/>
  </r>
  <r>
    <x v="48"/>
    <x v="2"/>
    <n v="150"/>
    <x v="2"/>
  </r>
  <r>
    <x v="49"/>
    <x v="2"/>
    <n v="62"/>
    <x v="2"/>
  </r>
  <r>
    <x v="50"/>
    <x v="0"/>
    <n v="166"/>
    <x v="2"/>
  </r>
  <r>
    <x v="51"/>
    <x v="0"/>
    <n v="152"/>
    <x v="2"/>
  </r>
  <r>
    <x v="52"/>
    <x v="0"/>
    <n v="143"/>
    <x v="2"/>
  </r>
  <r>
    <x v="53"/>
    <x v="3"/>
    <n v="139"/>
    <x v="2"/>
  </r>
  <r>
    <x v="54"/>
    <x v="2"/>
    <n v="111"/>
    <x v="2"/>
  </r>
  <r>
    <x v="55"/>
    <x v="3"/>
    <n v="70"/>
    <x v="2"/>
  </r>
  <r>
    <x v="56"/>
    <x v="0"/>
    <n v="104"/>
    <x v="2"/>
  </r>
  <r>
    <x v="57"/>
    <x v="0"/>
    <n v="64"/>
    <x v="2"/>
  </r>
  <r>
    <x v="58"/>
    <x v="2"/>
    <n v="56"/>
    <x v="2"/>
  </r>
  <r>
    <x v="59"/>
    <x v="2"/>
    <n v="76"/>
    <x v="2"/>
  </r>
  <r>
    <x v="60"/>
    <x v="0"/>
    <n v="96"/>
    <x v="2"/>
  </r>
  <r>
    <x v="61"/>
    <x v="2"/>
    <n v="163"/>
    <x v="2"/>
  </r>
  <r>
    <x v="62"/>
    <x v="0"/>
    <n v="108"/>
    <x v="2"/>
  </r>
  <r>
    <x v="63"/>
    <x v="3"/>
    <n v="63"/>
    <x v="2"/>
  </r>
  <r>
    <x v="64"/>
    <x v="1"/>
    <n v="99"/>
    <x v="2"/>
  </r>
  <r>
    <x v="65"/>
    <x v="3"/>
    <n v="115"/>
    <x v="2"/>
  </r>
  <r>
    <x v="66"/>
    <x v="2"/>
    <n v="125"/>
    <x v="2"/>
  </r>
  <r>
    <x v="67"/>
    <x v="2"/>
    <n v="130"/>
    <x v="2"/>
  </r>
  <r>
    <x v="68"/>
    <x v="3"/>
    <n v="133"/>
    <x v="2"/>
  </r>
  <r>
    <x v="69"/>
    <x v="2"/>
    <n v="148"/>
    <x v="2"/>
  </r>
  <r>
    <x v="70"/>
    <x v="3"/>
    <n v="148"/>
    <x v="2"/>
  </r>
  <r>
    <x v="71"/>
    <x v="1"/>
    <n v="56"/>
    <x v="2"/>
  </r>
  <r>
    <x v="72"/>
    <x v="2"/>
    <n v="134"/>
    <x v="2"/>
  </r>
  <r>
    <x v="73"/>
    <x v="1"/>
    <n v="54"/>
    <x v="2"/>
  </r>
  <r>
    <x v="74"/>
    <x v="0"/>
    <n v="59"/>
    <x v="2"/>
  </r>
  <r>
    <x v="75"/>
    <x v="1"/>
    <n v="99"/>
    <x v="3"/>
  </r>
  <r>
    <x v="76"/>
    <x v="3"/>
    <n v="135"/>
    <x v="3"/>
  </r>
  <r>
    <x v="77"/>
    <x v="1"/>
    <n v="135"/>
    <x v="3"/>
  </r>
  <r>
    <x v="78"/>
    <x v="2"/>
    <n v="75"/>
    <x v="3"/>
  </r>
  <r>
    <x v="79"/>
    <x v="0"/>
    <n v="167"/>
    <x v="3"/>
  </r>
  <r>
    <x v="80"/>
    <x v="0"/>
    <n v="152"/>
    <x v="3"/>
  </r>
  <r>
    <x v="81"/>
    <x v="3"/>
    <n v="129"/>
    <x v="3"/>
  </r>
  <r>
    <x v="82"/>
    <x v="2"/>
    <n v="167"/>
    <x v="3"/>
  </r>
  <r>
    <x v="83"/>
    <x v="0"/>
    <n v="74"/>
    <x v="3"/>
  </r>
  <r>
    <x v="84"/>
    <x v="1"/>
    <n v="69"/>
    <x v="3"/>
  </r>
  <r>
    <x v="85"/>
    <x v="3"/>
    <n v="109"/>
    <x v="3"/>
  </r>
  <r>
    <x v="86"/>
    <x v="0"/>
    <n v="119"/>
    <x v="3"/>
  </r>
  <r>
    <x v="87"/>
    <x v="0"/>
    <n v="76"/>
    <x v="3"/>
  </r>
  <r>
    <x v="88"/>
    <x v="1"/>
    <n v="108"/>
    <x v="3"/>
  </r>
  <r>
    <x v="89"/>
    <x v="3"/>
    <n v="109"/>
    <x v="3"/>
  </r>
  <r>
    <x v="90"/>
    <x v="0"/>
    <n v="138"/>
    <x v="3"/>
  </r>
  <r>
    <x v="91"/>
    <x v="3"/>
    <n v="130"/>
    <x v="3"/>
  </r>
  <r>
    <x v="92"/>
    <x v="1"/>
    <n v="137"/>
    <x v="3"/>
  </r>
  <r>
    <x v="93"/>
    <x v="1"/>
    <n v="152"/>
    <x v="3"/>
  </r>
  <r>
    <x v="94"/>
    <x v="1"/>
    <n v="100"/>
    <x v="3"/>
  </r>
  <r>
    <x v="95"/>
    <x v="3"/>
    <n v="123"/>
    <x v="3"/>
  </r>
  <r>
    <x v="96"/>
    <x v="3"/>
    <n v="110"/>
    <x v="3"/>
  </r>
  <r>
    <x v="97"/>
    <x v="3"/>
    <n v="146"/>
    <x v="3"/>
  </r>
  <r>
    <x v="98"/>
    <x v="1"/>
    <n v="71"/>
    <x v="3"/>
  </r>
  <r>
    <x v="99"/>
    <x v="2"/>
    <n v="141"/>
    <x v="3"/>
  </r>
  <r>
    <x v="100"/>
    <x v="1"/>
    <n v="126"/>
    <x v="3"/>
  </r>
  <r>
    <x v="101"/>
    <x v="1"/>
    <n v="126"/>
    <x v="3"/>
  </r>
  <r>
    <x v="102"/>
    <x v="1"/>
    <n v="123"/>
    <x v="3"/>
  </r>
  <r>
    <x v="103"/>
    <x v="0"/>
    <n v="165"/>
    <x v="3"/>
  </r>
  <r>
    <x v="104"/>
    <x v="0"/>
    <n v="153"/>
    <x v="3"/>
  </r>
  <r>
    <x v="105"/>
    <x v="0"/>
    <n v="103"/>
    <x v="4"/>
  </r>
  <r>
    <x v="106"/>
    <x v="0"/>
    <n v="156"/>
    <x v="4"/>
  </r>
  <r>
    <x v="107"/>
    <x v="1"/>
    <n v="141"/>
    <x v="4"/>
  </r>
  <r>
    <x v="108"/>
    <x v="0"/>
    <n v="79"/>
    <x v="4"/>
  </r>
  <r>
    <x v="109"/>
    <x v="1"/>
    <n v="78"/>
    <x v="4"/>
  </r>
  <r>
    <x v="110"/>
    <x v="0"/>
    <n v="120"/>
    <x v="4"/>
  </r>
  <r>
    <x v="111"/>
    <x v="0"/>
    <n v="157"/>
    <x v="4"/>
  </r>
  <r>
    <x v="112"/>
    <x v="1"/>
    <n v="67"/>
    <x v="4"/>
  </r>
  <r>
    <x v="113"/>
    <x v="1"/>
    <n v="170"/>
    <x v="4"/>
  </r>
  <r>
    <x v="114"/>
    <x v="1"/>
    <n v="92"/>
    <x v="4"/>
  </r>
  <r>
    <x v="115"/>
    <x v="3"/>
    <n v="104"/>
    <x v="4"/>
  </r>
  <r>
    <x v="116"/>
    <x v="1"/>
    <n v="141"/>
    <x v="4"/>
  </r>
  <r>
    <x v="117"/>
    <x v="2"/>
    <n v="153"/>
    <x v="4"/>
  </r>
  <r>
    <x v="118"/>
    <x v="1"/>
    <n v="100"/>
    <x v="4"/>
  </r>
  <r>
    <x v="119"/>
    <x v="0"/>
    <n v="56"/>
    <x v="4"/>
  </r>
  <r>
    <x v="120"/>
    <x v="3"/>
    <n v="76"/>
    <x v="4"/>
  </r>
  <r>
    <x v="121"/>
    <x v="3"/>
    <n v="113"/>
    <x v="4"/>
  </r>
  <r>
    <x v="122"/>
    <x v="3"/>
    <n v="117"/>
    <x v="4"/>
  </r>
  <r>
    <x v="123"/>
    <x v="1"/>
    <n v="78"/>
    <x v="4"/>
  </r>
  <r>
    <x v="124"/>
    <x v="2"/>
    <n v="88"/>
    <x v="4"/>
  </r>
  <r>
    <x v="125"/>
    <x v="0"/>
    <n v="168"/>
    <x v="4"/>
  </r>
  <r>
    <x v="126"/>
    <x v="0"/>
    <n v="159"/>
    <x v="4"/>
  </r>
  <r>
    <x v="127"/>
    <x v="3"/>
    <n v="98"/>
    <x v="4"/>
  </r>
  <r>
    <x v="128"/>
    <x v="1"/>
    <n v="130"/>
    <x v="4"/>
  </r>
  <r>
    <x v="129"/>
    <x v="1"/>
    <n v="136"/>
    <x v="4"/>
  </r>
  <r>
    <x v="130"/>
    <x v="1"/>
    <n v="56"/>
    <x v="4"/>
  </r>
  <r>
    <x v="131"/>
    <x v="3"/>
    <n v="130"/>
    <x v="4"/>
  </r>
  <r>
    <x v="132"/>
    <x v="0"/>
    <n v="53"/>
    <x v="4"/>
  </r>
  <r>
    <x v="133"/>
    <x v="3"/>
    <n v="160"/>
    <x v="4"/>
  </r>
  <r>
    <x v="134"/>
    <x v="3"/>
    <n v="113"/>
    <x v="4"/>
  </r>
  <r>
    <x v="135"/>
    <x v="2"/>
    <n v="123"/>
    <x v="4"/>
  </r>
  <r>
    <x v="136"/>
    <x v="2"/>
    <n v="60"/>
    <x v="5"/>
  </r>
  <r>
    <x v="137"/>
    <x v="1"/>
    <n v="73"/>
    <x v="5"/>
  </r>
  <r>
    <x v="138"/>
    <x v="2"/>
    <n v="167"/>
    <x v="5"/>
  </r>
  <r>
    <x v="139"/>
    <x v="0"/>
    <n v="114"/>
    <x v="5"/>
  </r>
  <r>
    <x v="140"/>
    <x v="1"/>
    <n v="148"/>
    <x v="5"/>
  </r>
  <r>
    <x v="141"/>
    <x v="2"/>
    <n v="81"/>
    <x v="5"/>
  </r>
  <r>
    <x v="142"/>
    <x v="3"/>
    <n v="79"/>
    <x v="5"/>
  </r>
  <r>
    <x v="143"/>
    <x v="2"/>
    <n v="76"/>
    <x v="5"/>
  </r>
  <r>
    <x v="144"/>
    <x v="2"/>
    <n v="166"/>
    <x v="5"/>
  </r>
  <r>
    <x v="145"/>
    <x v="2"/>
    <n v="106"/>
    <x v="5"/>
  </r>
  <r>
    <x v="146"/>
    <x v="1"/>
    <n v="74"/>
    <x v="5"/>
  </r>
  <r>
    <x v="147"/>
    <x v="2"/>
    <n v="95"/>
    <x v="5"/>
  </r>
  <r>
    <x v="148"/>
    <x v="2"/>
    <n v="151"/>
    <x v="5"/>
  </r>
  <r>
    <x v="149"/>
    <x v="3"/>
    <n v="117"/>
    <x v="5"/>
  </r>
  <r>
    <x v="150"/>
    <x v="1"/>
    <n v="143"/>
    <x v="5"/>
  </r>
  <r>
    <x v="151"/>
    <x v="2"/>
    <n v="122"/>
    <x v="5"/>
  </r>
  <r>
    <x v="152"/>
    <x v="2"/>
    <n v="76"/>
    <x v="5"/>
  </r>
  <r>
    <x v="153"/>
    <x v="1"/>
    <n v="145"/>
    <x v="5"/>
  </r>
  <r>
    <x v="154"/>
    <x v="1"/>
    <n v="123"/>
    <x v="5"/>
  </r>
  <r>
    <x v="155"/>
    <x v="2"/>
    <n v="116"/>
    <x v="5"/>
  </r>
  <r>
    <x v="156"/>
    <x v="2"/>
    <n v="91"/>
    <x v="5"/>
  </r>
  <r>
    <x v="157"/>
    <x v="1"/>
    <n v="117"/>
    <x v="5"/>
  </r>
  <r>
    <x v="158"/>
    <x v="2"/>
    <n v="170"/>
    <x v="5"/>
  </r>
  <r>
    <x v="159"/>
    <x v="0"/>
    <n v="141"/>
    <x v="5"/>
  </r>
  <r>
    <x v="160"/>
    <x v="1"/>
    <n v="54"/>
    <x v="5"/>
  </r>
  <r>
    <x v="161"/>
    <x v="2"/>
    <n v="95"/>
    <x v="5"/>
  </r>
  <r>
    <x v="162"/>
    <x v="0"/>
    <n v="57"/>
    <x v="5"/>
  </r>
  <r>
    <x v="163"/>
    <x v="0"/>
    <n v="133"/>
    <x v="5"/>
  </r>
  <r>
    <x v="164"/>
    <x v="1"/>
    <n v="147"/>
    <x v="5"/>
  </r>
  <r>
    <x v="165"/>
    <x v="0"/>
    <n v="84"/>
    <x v="5"/>
  </r>
  <r>
    <x v="166"/>
    <x v="3"/>
    <n v="147"/>
    <x v="5"/>
  </r>
  <r>
    <x v="167"/>
    <x v="1"/>
    <n v="86"/>
    <x v="6"/>
  </r>
  <r>
    <x v="168"/>
    <x v="0"/>
    <n v="87"/>
    <x v="6"/>
  </r>
  <r>
    <x v="169"/>
    <x v="3"/>
    <n v="150"/>
    <x v="6"/>
  </r>
  <r>
    <x v="170"/>
    <x v="1"/>
    <n v="97"/>
    <x v="6"/>
  </r>
  <r>
    <x v="171"/>
    <x v="3"/>
    <n v="151"/>
    <x v="6"/>
  </r>
  <r>
    <x v="172"/>
    <x v="3"/>
    <n v="62"/>
    <x v="6"/>
  </r>
  <r>
    <x v="173"/>
    <x v="0"/>
    <n v="125"/>
    <x v="6"/>
  </r>
  <r>
    <x v="174"/>
    <x v="1"/>
    <n v="69"/>
    <x v="6"/>
  </r>
  <r>
    <x v="175"/>
    <x v="2"/>
    <n v="160"/>
    <x v="6"/>
  </r>
  <r>
    <x v="176"/>
    <x v="2"/>
    <n v="88"/>
    <x v="6"/>
  </r>
  <r>
    <x v="177"/>
    <x v="2"/>
    <n v="107"/>
    <x v="6"/>
  </r>
  <r>
    <x v="178"/>
    <x v="3"/>
    <n v="148"/>
    <x v="6"/>
  </r>
  <r>
    <x v="179"/>
    <x v="0"/>
    <n v="75"/>
    <x v="6"/>
  </r>
  <r>
    <x v="180"/>
    <x v="0"/>
    <n v="68"/>
    <x v="6"/>
  </r>
  <r>
    <x v="181"/>
    <x v="1"/>
    <n v="98"/>
    <x v="6"/>
  </r>
  <r>
    <x v="182"/>
    <x v="1"/>
    <n v="134"/>
    <x v="6"/>
  </r>
  <r>
    <x v="183"/>
    <x v="0"/>
    <n v="84"/>
    <x v="6"/>
  </r>
  <r>
    <x v="184"/>
    <x v="0"/>
    <n v="155"/>
    <x v="6"/>
  </r>
  <r>
    <x v="185"/>
    <x v="2"/>
    <n v="146"/>
    <x v="6"/>
  </r>
  <r>
    <x v="186"/>
    <x v="0"/>
    <n v="110"/>
    <x v="6"/>
  </r>
  <r>
    <x v="187"/>
    <x v="2"/>
    <n v="139"/>
    <x v="6"/>
  </r>
  <r>
    <x v="188"/>
    <x v="1"/>
    <n v="68"/>
    <x v="6"/>
  </r>
  <r>
    <x v="189"/>
    <x v="2"/>
    <n v="131"/>
    <x v="6"/>
  </r>
  <r>
    <x v="190"/>
    <x v="0"/>
    <n v="141"/>
    <x v="6"/>
  </r>
  <r>
    <x v="191"/>
    <x v="2"/>
    <n v="50"/>
    <x v="6"/>
  </r>
  <r>
    <x v="192"/>
    <x v="1"/>
    <n v="65"/>
    <x v="6"/>
  </r>
  <r>
    <x v="193"/>
    <x v="0"/>
    <n v="126"/>
    <x v="6"/>
  </r>
  <r>
    <x v="194"/>
    <x v="0"/>
    <n v="117"/>
    <x v="6"/>
  </r>
  <r>
    <x v="195"/>
    <x v="3"/>
    <n v="57"/>
    <x v="6"/>
  </r>
  <r>
    <x v="196"/>
    <x v="3"/>
    <n v="146"/>
    <x v="6"/>
  </r>
  <r>
    <x v="197"/>
    <x v="0"/>
    <n v="159"/>
    <x v="7"/>
  </r>
  <r>
    <x v="198"/>
    <x v="1"/>
    <n v="80"/>
    <x v="7"/>
  </r>
  <r>
    <x v="199"/>
    <x v="2"/>
    <n v="132"/>
    <x v="7"/>
  </r>
  <r>
    <x v="200"/>
    <x v="0"/>
    <n v="60"/>
    <x v="7"/>
  </r>
  <r>
    <x v="201"/>
    <x v="2"/>
    <n v="116"/>
    <x v="7"/>
  </r>
  <r>
    <x v="202"/>
    <x v="2"/>
    <n v="132"/>
    <x v="7"/>
  </r>
  <r>
    <x v="203"/>
    <x v="1"/>
    <n v="143"/>
    <x v="7"/>
  </r>
  <r>
    <x v="204"/>
    <x v="0"/>
    <n v="146"/>
    <x v="7"/>
  </r>
</pivotCacheRecords>
</file>

<file path=xl/pivotCache/pivotCacheRecords11.xml><?xml version="1.0" encoding="utf-8"?>
<pivotCacheRecords xmlns="http://schemas.openxmlformats.org/spreadsheetml/2006/main" xmlns:r="http://schemas.openxmlformats.org/officeDocument/2006/relationships" count="790">
  <r>
    <x v="0"/>
    <x v="0"/>
  </r>
  <r>
    <x v="1"/>
    <x v="0"/>
  </r>
  <r>
    <x v="2"/>
    <x v="1"/>
  </r>
  <r>
    <x v="3"/>
    <x v="2"/>
  </r>
  <r>
    <x v="4"/>
    <x v="2"/>
  </r>
  <r>
    <x v="5"/>
    <x v="0"/>
  </r>
  <r>
    <x v="6"/>
    <x v="2"/>
  </r>
  <r>
    <x v="7"/>
    <x v="1"/>
  </r>
  <r>
    <x v="8"/>
    <x v="3"/>
  </r>
  <r>
    <x v="9"/>
    <x v="0"/>
  </r>
  <r>
    <x v="10"/>
    <x v="0"/>
  </r>
  <r>
    <x v="11"/>
    <x v="4"/>
  </r>
  <r>
    <x v="12"/>
    <x v="0"/>
  </r>
  <r>
    <x v="13"/>
    <x v="4"/>
  </r>
  <r>
    <x v="14"/>
    <x v="0"/>
  </r>
  <r>
    <x v="15"/>
    <x v="3"/>
  </r>
  <r>
    <x v="16"/>
    <x v="2"/>
  </r>
  <r>
    <x v="17"/>
    <x v="5"/>
  </r>
  <r>
    <x v="18"/>
    <x v="3"/>
  </r>
  <r>
    <x v="19"/>
    <x v="2"/>
  </r>
  <r>
    <x v="20"/>
    <x v="0"/>
  </r>
  <r>
    <x v="21"/>
    <x v="1"/>
  </r>
  <r>
    <x v="22"/>
    <x v="3"/>
  </r>
  <r>
    <x v="23"/>
    <x v="2"/>
  </r>
  <r>
    <x v="24"/>
    <x v="4"/>
  </r>
  <r>
    <x v="25"/>
    <x v="4"/>
  </r>
  <r>
    <x v="26"/>
    <x v="1"/>
  </r>
  <r>
    <x v="27"/>
    <x v="6"/>
  </r>
  <r>
    <x v="3"/>
    <x v="2"/>
  </r>
  <r>
    <x v="28"/>
    <x v="3"/>
  </r>
  <r>
    <x v="29"/>
    <x v="0"/>
  </r>
  <r>
    <x v="5"/>
    <x v="0"/>
  </r>
  <r>
    <x v="30"/>
    <x v="2"/>
  </r>
  <r>
    <x v="31"/>
    <x v="0"/>
  </r>
  <r>
    <x v="26"/>
    <x v="1"/>
  </r>
  <r>
    <x v="32"/>
    <x v="1"/>
  </r>
  <r>
    <x v="33"/>
    <x v="6"/>
  </r>
  <r>
    <x v="34"/>
    <x v="5"/>
  </r>
  <r>
    <x v="35"/>
    <x v="1"/>
  </r>
  <r>
    <x v="36"/>
    <x v="2"/>
  </r>
  <r>
    <x v="37"/>
    <x v="1"/>
  </r>
  <r>
    <x v="38"/>
    <x v="2"/>
  </r>
  <r>
    <x v="39"/>
    <x v="0"/>
  </r>
  <r>
    <x v="40"/>
    <x v="5"/>
  </r>
  <r>
    <x v="41"/>
    <x v="0"/>
  </r>
  <r>
    <x v="42"/>
    <x v="3"/>
  </r>
  <r>
    <x v="43"/>
    <x v="6"/>
  </r>
  <r>
    <x v="3"/>
    <x v="2"/>
  </r>
  <r>
    <x v="44"/>
    <x v="2"/>
  </r>
  <r>
    <x v="45"/>
    <x v="1"/>
  </r>
  <r>
    <x v="46"/>
    <x v="6"/>
  </r>
  <r>
    <x v="47"/>
    <x v="1"/>
  </r>
  <r>
    <x v="48"/>
    <x v="0"/>
  </r>
  <r>
    <x v="49"/>
    <x v="2"/>
  </r>
  <r>
    <x v="50"/>
    <x v="3"/>
  </r>
  <r>
    <x v="51"/>
    <x v="6"/>
  </r>
  <r>
    <x v="52"/>
    <x v="7"/>
  </r>
  <r>
    <x v="53"/>
    <x v="5"/>
  </r>
  <r>
    <x v="54"/>
    <x v="6"/>
  </r>
  <r>
    <x v="55"/>
    <x v="1"/>
  </r>
  <r>
    <x v="56"/>
    <x v="1"/>
  </r>
  <r>
    <x v="57"/>
    <x v="5"/>
  </r>
  <r>
    <x v="58"/>
    <x v="3"/>
  </r>
  <r>
    <x v="42"/>
    <x v="3"/>
  </r>
  <r>
    <x v="59"/>
    <x v="7"/>
  </r>
  <r>
    <x v="60"/>
    <x v="0"/>
  </r>
  <r>
    <x v="61"/>
    <x v="1"/>
  </r>
  <r>
    <x v="62"/>
    <x v="5"/>
  </r>
  <r>
    <x v="55"/>
    <x v="1"/>
  </r>
  <r>
    <x v="63"/>
    <x v="1"/>
  </r>
  <r>
    <x v="64"/>
    <x v="1"/>
  </r>
  <r>
    <x v="65"/>
    <x v="2"/>
  </r>
  <r>
    <x v="66"/>
    <x v="6"/>
  </r>
  <r>
    <x v="67"/>
    <x v="5"/>
  </r>
  <r>
    <x v="68"/>
    <x v="0"/>
  </r>
  <r>
    <x v="69"/>
    <x v="3"/>
  </r>
  <r>
    <x v="70"/>
    <x v="3"/>
  </r>
  <r>
    <x v="71"/>
    <x v="0"/>
  </r>
  <r>
    <x v="72"/>
    <x v="1"/>
  </r>
  <r>
    <x v="73"/>
    <x v="7"/>
  </r>
  <r>
    <x v="74"/>
    <x v="7"/>
  </r>
  <r>
    <x v="75"/>
    <x v="1"/>
  </r>
  <r>
    <x v="76"/>
    <x v="5"/>
  </r>
  <r>
    <x v="77"/>
    <x v="5"/>
  </r>
  <r>
    <x v="78"/>
    <x v="4"/>
  </r>
  <r>
    <x v="79"/>
    <x v="7"/>
  </r>
  <r>
    <x v="80"/>
    <x v="4"/>
  </r>
  <r>
    <x v="81"/>
    <x v="2"/>
  </r>
  <r>
    <x v="82"/>
    <x v="2"/>
  </r>
  <r>
    <x v="83"/>
    <x v="0"/>
  </r>
  <r>
    <x v="84"/>
    <x v="1"/>
  </r>
  <r>
    <x v="85"/>
    <x v="2"/>
  </r>
  <r>
    <x v="20"/>
    <x v="0"/>
  </r>
  <r>
    <x v="86"/>
    <x v="1"/>
  </r>
  <r>
    <x v="87"/>
    <x v="3"/>
  </r>
  <r>
    <x v="88"/>
    <x v="2"/>
  </r>
  <r>
    <x v="52"/>
    <x v="7"/>
  </r>
  <r>
    <x v="89"/>
    <x v="0"/>
  </r>
  <r>
    <x v="90"/>
    <x v="6"/>
  </r>
  <r>
    <x v="91"/>
    <x v="7"/>
  </r>
  <r>
    <x v="92"/>
    <x v="1"/>
  </r>
  <r>
    <x v="3"/>
    <x v="2"/>
  </r>
  <r>
    <x v="93"/>
    <x v="7"/>
  </r>
  <r>
    <x v="87"/>
    <x v="3"/>
  </r>
  <r>
    <x v="94"/>
    <x v="2"/>
  </r>
  <r>
    <x v="86"/>
    <x v="1"/>
  </r>
  <r>
    <x v="5"/>
    <x v="0"/>
  </r>
  <r>
    <x v="72"/>
    <x v="1"/>
  </r>
  <r>
    <x v="95"/>
    <x v="6"/>
  </r>
  <r>
    <x v="96"/>
    <x v="7"/>
  </r>
  <r>
    <x v="97"/>
    <x v="1"/>
  </r>
  <r>
    <x v="84"/>
    <x v="1"/>
  </r>
  <r>
    <x v="98"/>
    <x v="1"/>
  </r>
  <r>
    <x v="99"/>
    <x v="1"/>
  </r>
  <r>
    <x v="89"/>
    <x v="0"/>
  </r>
  <r>
    <x v="100"/>
    <x v="1"/>
  </r>
  <r>
    <x v="99"/>
    <x v="1"/>
  </r>
  <r>
    <x v="101"/>
    <x v="2"/>
  </r>
  <r>
    <x v="100"/>
    <x v="1"/>
  </r>
  <r>
    <x v="102"/>
    <x v="1"/>
  </r>
  <r>
    <x v="103"/>
    <x v="0"/>
  </r>
  <r>
    <x v="104"/>
    <x v="0"/>
  </r>
  <r>
    <x v="56"/>
    <x v="1"/>
  </r>
  <r>
    <x v="20"/>
    <x v="0"/>
  </r>
  <r>
    <x v="105"/>
    <x v="6"/>
  </r>
  <r>
    <x v="106"/>
    <x v="4"/>
  </r>
  <r>
    <x v="3"/>
    <x v="2"/>
  </r>
  <r>
    <x v="107"/>
    <x v="6"/>
  </r>
  <r>
    <x v="35"/>
    <x v="1"/>
  </r>
  <r>
    <x v="34"/>
    <x v="5"/>
  </r>
  <r>
    <x v="108"/>
    <x v="5"/>
  </r>
  <r>
    <x v="109"/>
    <x v="0"/>
  </r>
  <r>
    <x v="110"/>
    <x v="1"/>
  </r>
  <r>
    <x v="111"/>
    <x v="0"/>
  </r>
  <r>
    <x v="112"/>
    <x v="4"/>
  </r>
  <r>
    <x v="113"/>
    <x v="1"/>
  </r>
  <r>
    <x v="114"/>
    <x v="2"/>
  </r>
  <r>
    <x v="11"/>
    <x v="4"/>
  </r>
  <r>
    <x v="35"/>
    <x v="1"/>
  </r>
  <r>
    <x v="111"/>
    <x v="0"/>
  </r>
  <r>
    <x v="94"/>
    <x v="2"/>
  </r>
  <r>
    <x v="26"/>
    <x v="1"/>
  </r>
  <r>
    <x v="115"/>
    <x v="1"/>
  </r>
  <r>
    <x v="116"/>
    <x v="5"/>
  </r>
  <r>
    <x v="117"/>
    <x v="5"/>
  </r>
  <r>
    <x v="118"/>
    <x v="5"/>
  </r>
  <r>
    <x v="103"/>
    <x v="0"/>
  </r>
  <r>
    <x v="119"/>
    <x v="5"/>
  </r>
  <r>
    <x v="29"/>
    <x v="0"/>
  </r>
  <r>
    <x v="120"/>
    <x v="3"/>
  </r>
  <r>
    <x v="121"/>
    <x v="6"/>
  </r>
  <r>
    <x v="68"/>
    <x v="0"/>
  </r>
  <r>
    <x v="83"/>
    <x v="0"/>
  </r>
  <r>
    <x v="122"/>
    <x v="0"/>
  </r>
  <r>
    <x v="11"/>
    <x v="4"/>
  </r>
  <r>
    <x v="123"/>
    <x v="6"/>
  </r>
  <r>
    <x v="1"/>
    <x v="0"/>
  </r>
  <r>
    <x v="124"/>
    <x v="2"/>
  </r>
  <r>
    <x v="125"/>
    <x v="0"/>
  </r>
  <r>
    <x v="126"/>
    <x v="0"/>
  </r>
  <r>
    <x v="127"/>
    <x v="6"/>
  </r>
  <r>
    <x v="128"/>
    <x v="7"/>
  </r>
  <r>
    <x v="129"/>
    <x v="0"/>
  </r>
  <r>
    <x v="130"/>
    <x v="0"/>
  </r>
  <r>
    <x v="131"/>
    <x v="5"/>
  </r>
  <r>
    <x v="39"/>
    <x v="0"/>
  </r>
  <r>
    <x v="132"/>
    <x v="5"/>
  </r>
  <r>
    <x v="89"/>
    <x v="0"/>
  </r>
  <r>
    <x v="133"/>
    <x v="0"/>
  </r>
  <r>
    <x v="134"/>
    <x v="7"/>
  </r>
  <r>
    <x v="135"/>
    <x v="0"/>
  </r>
  <r>
    <x v="136"/>
    <x v="6"/>
  </r>
  <r>
    <x v="109"/>
    <x v="0"/>
  </r>
  <r>
    <x v="100"/>
    <x v="1"/>
  </r>
  <r>
    <x v="137"/>
    <x v="2"/>
  </r>
  <r>
    <x v="138"/>
    <x v="0"/>
  </r>
  <r>
    <x v="139"/>
    <x v="6"/>
  </r>
  <r>
    <x v="140"/>
    <x v="5"/>
  </r>
  <r>
    <x v="141"/>
    <x v="1"/>
  </r>
  <r>
    <x v="142"/>
    <x v="1"/>
  </r>
  <r>
    <x v="143"/>
    <x v="2"/>
  </r>
  <r>
    <x v="144"/>
    <x v="1"/>
  </r>
  <r>
    <x v="60"/>
    <x v="0"/>
  </r>
  <r>
    <x v="145"/>
    <x v="2"/>
  </r>
  <r>
    <x v="146"/>
    <x v="6"/>
  </r>
  <r>
    <x v="3"/>
    <x v="2"/>
  </r>
  <r>
    <x v="147"/>
    <x v="2"/>
  </r>
  <r>
    <x v="148"/>
    <x v="2"/>
  </r>
  <r>
    <x v="149"/>
    <x v="0"/>
  </r>
  <r>
    <x v="150"/>
    <x v="1"/>
  </r>
  <r>
    <x v="39"/>
    <x v="0"/>
  </r>
  <r>
    <x v="151"/>
    <x v="0"/>
  </r>
  <r>
    <x v="152"/>
    <x v="2"/>
  </r>
  <r>
    <x v="153"/>
    <x v="1"/>
  </r>
  <r>
    <x v="154"/>
    <x v="0"/>
  </r>
  <r>
    <x v="138"/>
    <x v="0"/>
  </r>
  <r>
    <x v="14"/>
    <x v="0"/>
  </r>
  <r>
    <x v="151"/>
    <x v="0"/>
  </r>
  <r>
    <x v="155"/>
    <x v="2"/>
  </r>
  <r>
    <x v="28"/>
    <x v="3"/>
  </r>
  <r>
    <x v="137"/>
    <x v="2"/>
  </r>
  <r>
    <x v="29"/>
    <x v="0"/>
  </r>
  <r>
    <x v="156"/>
    <x v="0"/>
  </r>
  <r>
    <x v="157"/>
    <x v="1"/>
  </r>
  <r>
    <x v="158"/>
    <x v="2"/>
  </r>
  <r>
    <x v="159"/>
    <x v="6"/>
  </r>
  <r>
    <x v="160"/>
    <x v="0"/>
  </r>
  <r>
    <x v="161"/>
    <x v="3"/>
  </r>
  <r>
    <x v="162"/>
    <x v="2"/>
  </r>
  <r>
    <x v="31"/>
    <x v="0"/>
  </r>
  <r>
    <x v="163"/>
    <x v="5"/>
  </r>
  <r>
    <x v="164"/>
    <x v="3"/>
  </r>
  <r>
    <x v="37"/>
    <x v="1"/>
  </r>
  <r>
    <x v="68"/>
    <x v="0"/>
  </r>
  <r>
    <x v="165"/>
    <x v="0"/>
  </r>
  <r>
    <x v="166"/>
    <x v="5"/>
  </r>
  <r>
    <x v="167"/>
    <x v="1"/>
  </r>
  <r>
    <x v="168"/>
    <x v="1"/>
  </r>
  <r>
    <x v="169"/>
    <x v="1"/>
  </r>
  <r>
    <x v="106"/>
    <x v="4"/>
  </r>
  <r>
    <x v="119"/>
    <x v="5"/>
  </r>
  <r>
    <x v="100"/>
    <x v="1"/>
  </r>
  <r>
    <x v="108"/>
    <x v="5"/>
  </r>
  <r>
    <x v="149"/>
    <x v="0"/>
  </r>
  <r>
    <x v="64"/>
    <x v="1"/>
  </r>
  <r>
    <x v="170"/>
    <x v="7"/>
  </r>
  <r>
    <x v="113"/>
    <x v="1"/>
  </r>
  <r>
    <x v="111"/>
    <x v="0"/>
  </r>
  <r>
    <x v="171"/>
    <x v="1"/>
  </r>
  <r>
    <x v="110"/>
    <x v="1"/>
  </r>
  <r>
    <x v="5"/>
    <x v="0"/>
  </r>
  <r>
    <x v="172"/>
    <x v="5"/>
  </r>
  <r>
    <x v="0"/>
    <x v="0"/>
  </r>
  <r>
    <x v="104"/>
    <x v="0"/>
  </r>
  <r>
    <x v="13"/>
    <x v="4"/>
  </r>
  <r>
    <x v="173"/>
    <x v="0"/>
  </r>
  <r>
    <x v="115"/>
    <x v="1"/>
  </r>
  <r>
    <x v="70"/>
    <x v="3"/>
  </r>
  <r>
    <x v="174"/>
    <x v="5"/>
  </r>
  <r>
    <x v="175"/>
    <x v="0"/>
  </r>
  <r>
    <x v="176"/>
    <x v="0"/>
  </r>
  <r>
    <x v="177"/>
    <x v="3"/>
  </r>
  <r>
    <x v="17"/>
    <x v="5"/>
  </r>
  <r>
    <x v="151"/>
    <x v="0"/>
  </r>
  <r>
    <x v="26"/>
    <x v="1"/>
  </r>
  <r>
    <x v="178"/>
    <x v="5"/>
  </r>
  <r>
    <x v="179"/>
    <x v="3"/>
  </r>
  <r>
    <x v="60"/>
    <x v="0"/>
  </r>
  <r>
    <x v="1"/>
    <x v="0"/>
  </r>
  <r>
    <x v="98"/>
    <x v="1"/>
  </r>
  <r>
    <x v="55"/>
    <x v="1"/>
  </r>
  <r>
    <x v="180"/>
    <x v="3"/>
  </r>
  <r>
    <x v="32"/>
    <x v="1"/>
  </r>
  <r>
    <x v="181"/>
    <x v="7"/>
  </r>
  <r>
    <x v="92"/>
    <x v="1"/>
  </r>
  <r>
    <x v="115"/>
    <x v="1"/>
  </r>
  <r>
    <x v="182"/>
    <x v="3"/>
  </r>
  <r>
    <x v="183"/>
    <x v="2"/>
  </r>
  <r>
    <x v="184"/>
    <x v="4"/>
  </r>
  <r>
    <x v="185"/>
    <x v="0"/>
  </r>
  <r>
    <x v="89"/>
    <x v="0"/>
  </r>
  <r>
    <x v="186"/>
    <x v="6"/>
  </r>
  <r>
    <x v="82"/>
    <x v="2"/>
  </r>
  <r>
    <x v="173"/>
    <x v="0"/>
  </r>
  <r>
    <x v="100"/>
    <x v="1"/>
  </r>
  <r>
    <x v="187"/>
    <x v="7"/>
  </r>
  <r>
    <x v="30"/>
    <x v="2"/>
  </r>
  <r>
    <x v="188"/>
    <x v="6"/>
  </r>
  <r>
    <x v="83"/>
    <x v="0"/>
  </r>
  <r>
    <x v="10"/>
    <x v="0"/>
  </r>
  <r>
    <x v="109"/>
    <x v="0"/>
  </r>
  <r>
    <x v="189"/>
    <x v="0"/>
  </r>
  <r>
    <x v="190"/>
    <x v="1"/>
  </r>
  <r>
    <x v="31"/>
    <x v="0"/>
  </r>
  <r>
    <x v="191"/>
    <x v="2"/>
  </r>
  <r>
    <x v="4"/>
    <x v="2"/>
  </r>
  <r>
    <x v="149"/>
    <x v="0"/>
  </r>
  <r>
    <x v="157"/>
    <x v="1"/>
  </r>
  <r>
    <x v="56"/>
    <x v="1"/>
  </r>
  <r>
    <x v="192"/>
    <x v="3"/>
  </r>
  <r>
    <x v="193"/>
    <x v="4"/>
  </r>
  <r>
    <x v="117"/>
    <x v="5"/>
  </r>
  <r>
    <x v="194"/>
    <x v="3"/>
  </r>
  <r>
    <x v="144"/>
    <x v="1"/>
  </r>
  <r>
    <x v="195"/>
    <x v="0"/>
  </r>
  <r>
    <x v="38"/>
    <x v="2"/>
  </r>
  <r>
    <x v="183"/>
    <x v="2"/>
  </r>
  <r>
    <x v="35"/>
    <x v="1"/>
  </r>
  <r>
    <x v="196"/>
    <x v="5"/>
  </r>
  <r>
    <x v="36"/>
    <x v="2"/>
  </r>
  <r>
    <x v="197"/>
    <x v="2"/>
  </r>
  <r>
    <x v="43"/>
    <x v="6"/>
  </r>
  <r>
    <x v="198"/>
    <x v="6"/>
  </r>
  <r>
    <x v="135"/>
    <x v="0"/>
  </r>
  <r>
    <x v="199"/>
    <x v="6"/>
  </r>
  <r>
    <x v="185"/>
    <x v="0"/>
  </r>
  <r>
    <x v="104"/>
    <x v="0"/>
  </r>
  <r>
    <x v="18"/>
    <x v="3"/>
  </r>
  <r>
    <x v="200"/>
    <x v="2"/>
  </r>
  <r>
    <x v="201"/>
    <x v="4"/>
  </r>
  <r>
    <x v="202"/>
    <x v="4"/>
  </r>
  <r>
    <x v="203"/>
    <x v="1"/>
  </r>
  <r>
    <x v="189"/>
    <x v="0"/>
  </r>
  <r>
    <x v="204"/>
    <x v="1"/>
  </r>
  <r>
    <x v="205"/>
    <x v="5"/>
  </r>
  <r>
    <x v="14"/>
    <x v="0"/>
  </r>
  <r>
    <x v="206"/>
    <x v="1"/>
  </r>
  <r>
    <x v="138"/>
    <x v="0"/>
  </r>
  <r>
    <x v="72"/>
    <x v="1"/>
  </r>
  <r>
    <x v="110"/>
    <x v="1"/>
  </r>
  <r>
    <x v="109"/>
    <x v="0"/>
  </r>
  <r>
    <x v="207"/>
    <x v="7"/>
  </r>
  <r>
    <x v="208"/>
    <x v="5"/>
  </r>
  <r>
    <x v="209"/>
    <x v="7"/>
  </r>
  <r>
    <x v="79"/>
    <x v="7"/>
  </r>
  <r>
    <x v="91"/>
    <x v="7"/>
  </r>
  <r>
    <x v="210"/>
    <x v="5"/>
  </r>
  <r>
    <x v="29"/>
    <x v="0"/>
  </r>
  <r>
    <x v="148"/>
    <x v="2"/>
  </r>
  <r>
    <x v="56"/>
    <x v="1"/>
  </r>
  <r>
    <x v="0"/>
    <x v="0"/>
  </r>
  <r>
    <x v="125"/>
    <x v="0"/>
  </r>
  <r>
    <x v="211"/>
    <x v="2"/>
  </r>
  <r>
    <x v="74"/>
    <x v="7"/>
  </r>
  <r>
    <x v="151"/>
    <x v="0"/>
  </r>
  <r>
    <x v="154"/>
    <x v="0"/>
  </r>
  <r>
    <x v="50"/>
    <x v="3"/>
  </r>
  <r>
    <x v="173"/>
    <x v="0"/>
  </r>
  <r>
    <x v="83"/>
    <x v="0"/>
  </r>
  <r>
    <x v="39"/>
    <x v="0"/>
  </r>
  <r>
    <x v="86"/>
    <x v="1"/>
  </r>
  <r>
    <x v="81"/>
    <x v="2"/>
  </r>
  <r>
    <x v="176"/>
    <x v="0"/>
  </r>
  <r>
    <x v="212"/>
    <x v="1"/>
  </r>
  <r>
    <x v="101"/>
    <x v="2"/>
  </r>
  <r>
    <x v="56"/>
    <x v="1"/>
  </r>
  <r>
    <x v="75"/>
    <x v="1"/>
  </r>
  <r>
    <x v="196"/>
    <x v="5"/>
  </r>
  <r>
    <x v="213"/>
    <x v="0"/>
  </r>
  <r>
    <x v="71"/>
    <x v="0"/>
  </r>
  <r>
    <x v="14"/>
    <x v="0"/>
  </r>
  <r>
    <x v="131"/>
    <x v="5"/>
  </r>
  <r>
    <x v="38"/>
    <x v="2"/>
  </r>
  <r>
    <x v="109"/>
    <x v="0"/>
  </r>
  <r>
    <x v="57"/>
    <x v="5"/>
  </r>
  <r>
    <x v="214"/>
    <x v="7"/>
  </r>
  <r>
    <x v="215"/>
    <x v="0"/>
  </r>
  <r>
    <x v="118"/>
    <x v="5"/>
  </r>
  <r>
    <x v="114"/>
    <x v="2"/>
  </r>
  <r>
    <x v="213"/>
    <x v="0"/>
  </r>
  <r>
    <x v="216"/>
    <x v="0"/>
  </r>
  <r>
    <x v="217"/>
    <x v="0"/>
  </r>
  <r>
    <x v="28"/>
    <x v="3"/>
  </r>
  <r>
    <x v="195"/>
    <x v="0"/>
  </r>
  <r>
    <x v="184"/>
    <x v="4"/>
  </r>
  <r>
    <x v="190"/>
    <x v="1"/>
  </r>
  <r>
    <x v="211"/>
    <x v="2"/>
  </r>
  <r>
    <x v="218"/>
    <x v="7"/>
  </r>
  <r>
    <x v="219"/>
    <x v="4"/>
  </r>
  <r>
    <x v="133"/>
    <x v="0"/>
  </r>
  <r>
    <x v="220"/>
    <x v="0"/>
  </r>
  <r>
    <x v="165"/>
    <x v="0"/>
  </r>
  <r>
    <x v="113"/>
    <x v="1"/>
  </r>
  <r>
    <x v="195"/>
    <x v="0"/>
  </r>
  <r>
    <x v="34"/>
    <x v="5"/>
  </r>
  <r>
    <x v="165"/>
    <x v="0"/>
  </r>
  <r>
    <x v="140"/>
    <x v="5"/>
  </r>
  <r>
    <x v="221"/>
    <x v="6"/>
  </r>
  <r>
    <x v="102"/>
    <x v="1"/>
  </r>
  <r>
    <x v="222"/>
    <x v="7"/>
  </r>
  <r>
    <x v="223"/>
    <x v="7"/>
  </r>
  <r>
    <x v="224"/>
    <x v="6"/>
  </r>
  <r>
    <x v="225"/>
    <x v="6"/>
  </r>
  <r>
    <x v="10"/>
    <x v="0"/>
  </r>
  <r>
    <x v="55"/>
    <x v="1"/>
  </r>
  <r>
    <x v="226"/>
    <x v="6"/>
  </r>
  <r>
    <x v="227"/>
    <x v="0"/>
  </r>
  <r>
    <x v="104"/>
    <x v="0"/>
  </r>
  <r>
    <x v="228"/>
    <x v="0"/>
  </r>
  <r>
    <x v="229"/>
    <x v="5"/>
  </r>
  <r>
    <x v="230"/>
    <x v="4"/>
  </r>
  <r>
    <x v="163"/>
    <x v="5"/>
  </r>
  <r>
    <x v="39"/>
    <x v="0"/>
  </r>
  <r>
    <x v="1"/>
    <x v="0"/>
  </r>
  <r>
    <x v="101"/>
    <x v="2"/>
  </r>
  <r>
    <x v="231"/>
    <x v="5"/>
  </r>
  <r>
    <x v="12"/>
    <x v="0"/>
  </r>
  <r>
    <x v="232"/>
    <x v="5"/>
  </r>
  <r>
    <x v="233"/>
    <x v="1"/>
  </r>
  <r>
    <x v="73"/>
    <x v="7"/>
  </r>
  <r>
    <x v="234"/>
    <x v="5"/>
  </r>
  <r>
    <x v="105"/>
    <x v="6"/>
  </r>
  <r>
    <x v="235"/>
    <x v="1"/>
  </r>
  <r>
    <x v="111"/>
    <x v="0"/>
  </r>
  <r>
    <x v="55"/>
    <x v="1"/>
  </r>
  <r>
    <x v="236"/>
    <x v="5"/>
  </r>
  <r>
    <x v="88"/>
    <x v="2"/>
  </r>
  <r>
    <x v="27"/>
    <x v="6"/>
  </r>
  <r>
    <x v="48"/>
    <x v="0"/>
  </r>
  <r>
    <x v="237"/>
    <x v="2"/>
  </r>
  <r>
    <x v="238"/>
    <x v="2"/>
  </r>
  <r>
    <x v="189"/>
    <x v="0"/>
  </r>
  <r>
    <x v="149"/>
    <x v="0"/>
  </r>
  <r>
    <x v="156"/>
    <x v="0"/>
  </r>
  <r>
    <x v="239"/>
    <x v="5"/>
  </r>
  <r>
    <x v="64"/>
    <x v="1"/>
  </r>
  <r>
    <x v="240"/>
    <x v="7"/>
  </r>
  <r>
    <x v="83"/>
    <x v="0"/>
  </r>
  <r>
    <x v="176"/>
    <x v="0"/>
  </r>
  <r>
    <x v="165"/>
    <x v="0"/>
  </r>
  <r>
    <x v="114"/>
    <x v="2"/>
  </r>
  <r>
    <x v="188"/>
    <x v="6"/>
  </r>
  <r>
    <x v="148"/>
    <x v="2"/>
  </r>
  <r>
    <x v="241"/>
    <x v="1"/>
  </r>
  <r>
    <x v="168"/>
    <x v="1"/>
  </r>
  <r>
    <x v="29"/>
    <x v="0"/>
  </r>
  <r>
    <x v="212"/>
    <x v="1"/>
  </r>
  <r>
    <x v="242"/>
    <x v="4"/>
  </r>
  <r>
    <x v="233"/>
    <x v="1"/>
  </r>
  <r>
    <x v="229"/>
    <x v="5"/>
  </r>
  <r>
    <x v="49"/>
    <x v="2"/>
  </r>
  <r>
    <x v="149"/>
    <x v="0"/>
  </r>
  <r>
    <x v="53"/>
    <x v="5"/>
  </r>
  <r>
    <x v="243"/>
    <x v="5"/>
  </r>
  <r>
    <x v="133"/>
    <x v="0"/>
  </r>
  <r>
    <x v="55"/>
    <x v="1"/>
  </r>
  <r>
    <x v="37"/>
    <x v="1"/>
  </r>
  <r>
    <x v="6"/>
    <x v="2"/>
  </r>
  <r>
    <x v="206"/>
    <x v="1"/>
  </r>
  <r>
    <x v="173"/>
    <x v="0"/>
  </r>
  <r>
    <x v="31"/>
    <x v="0"/>
  </r>
  <r>
    <x v="241"/>
    <x v="1"/>
  </r>
  <r>
    <x v="244"/>
    <x v="2"/>
  </r>
  <r>
    <x v="141"/>
    <x v="1"/>
  </r>
  <r>
    <x v="4"/>
    <x v="2"/>
  </r>
  <r>
    <x v="157"/>
    <x v="1"/>
  </r>
  <r>
    <x v="245"/>
    <x v="3"/>
  </r>
  <r>
    <x v="190"/>
    <x v="1"/>
  </r>
  <r>
    <x v="204"/>
    <x v="1"/>
  </r>
  <r>
    <x v="243"/>
    <x v="5"/>
  </r>
  <r>
    <x v="143"/>
    <x v="2"/>
  </r>
  <r>
    <x v="37"/>
    <x v="1"/>
  </r>
  <r>
    <x v="26"/>
    <x v="1"/>
  </r>
  <r>
    <x v="246"/>
    <x v="7"/>
  </r>
  <r>
    <x v="88"/>
    <x v="2"/>
  </r>
  <r>
    <x v="115"/>
    <x v="1"/>
  </r>
  <r>
    <x v="119"/>
    <x v="5"/>
  </r>
  <r>
    <x v="149"/>
    <x v="0"/>
  </r>
  <r>
    <x v="173"/>
    <x v="0"/>
  </r>
  <r>
    <x v="130"/>
    <x v="0"/>
  </r>
  <r>
    <x v="92"/>
    <x v="1"/>
  </r>
  <r>
    <x v="141"/>
    <x v="1"/>
  </r>
  <r>
    <x v="131"/>
    <x v="5"/>
  </r>
  <r>
    <x v="41"/>
    <x v="0"/>
  </r>
  <r>
    <x v="1"/>
    <x v="0"/>
  </r>
  <r>
    <x v="247"/>
    <x v="3"/>
  </r>
  <r>
    <x v="228"/>
    <x v="0"/>
  </r>
  <r>
    <x v="66"/>
    <x v="6"/>
  </r>
  <r>
    <x v="248"/>
    <x v="7"/>
  </r>
  <r>
    <x v="227"/>
    <x v="0"/>
  </r>
  <r>
    <x v="0"/>
    <x v="0"/>
  </r>
  <r>
    <x v="29"/>
    <x v="0"/>
  </r>
  <r>
    <x v="99"/>
    <x v="1"/>
  </r>
  <r>
    <x v="55"/>
    <x v="1"/>
  </r>
  <r>
    <x v="249"/>
    <x v="2"/>
  </r>
  <r>
    <x v="83"/>
    <x v="0"/>
  </r>
  <r>
    <x v="26"/>
    <x v="1"/>
  </r>
  <r>
    <x v="237"/>
    <x v="2"/>
  </r>
  <r>
    <x v="244"/>
    <x v="2"/>
  </r>
  <r>
    <x v="215"/>
    <x v="0"/>
  </r>
  <r>
    <x v="119"/>
    <x v="5"/>
  </r>
  <r>
    <x v="250"/>
    <x v="6"/>
  </r>
  <r>
    <x v="44"/>
    <x v="2"/>
  </r>
  <r>
    <x v="171"/>
    <x v="1"/>
  </r>
  <r>
    <x v="189"/>
    <x v="0"/>
  </r>
  <r>
    <x v="251"/>
    <x v="3"/>
  </r>
  <r>
    <x v="154"/>
    <x v="0"/>
  </r>
  <r>
    <x v="252"/>
    <x v="2"/>
  </r>
  <r>
    <x v="89"/>
    <x v="0"/>
  </r>
  <r>
    <x v="130"/>
    <x v="0"/>
  </r>
  <r>
    <x v="62"/>
    <x v="5"/>
  </r>
  <r>
    <x v="129"/>
    <x v="0"/>
  </r>
  <r>
    <x v="39"/>
    <x v="0"/>
  </r>
  <r>
    <x v="183"/>
    <x v="2"/>
  </r>
  <r>
    <x v="253"/>
    <x v="2"/>
  </r>
  <r>
    <x v="254"/>
    <x v="1"/>
  </r>
  <r>
    <x v="255"/>
    <x v="3"/>
  </r>
  <r>
    <x v="63"/>
    <x v="1"/>
  </r>
  <r>
    <x v="125"/>
    <x v="0"/>
  </r>
  <r>
    <x v="176"/>
    <x v="0"/>
  </r>
  <r>
    <x v="231"/>
    <x v="5"/>
  </r>
  <r>
    <x v="256"/>
    <x v="0"/>
  </r>
  <r>
    <x v="31"/>
    <x v="0"/>
  </r>
  <r>
    <x v="107"/>
    <x v="6"/>
  </r>
  <r>
    <x v="197"/>
    <x v="2"/>
  </r>
  <r>
    <x v="57"/>
    <x v="5"/>
  </r>
  <r>
    <x v="12"/>
    <x v="0"/>
  </r>
  <r>
    <x v="39"/>
    <x v="0"/>
  </r>
  <r>
    <x v="117"/>
    <x v="5"/>
  </r>
  <r>
    <x v="210"/>
    <x v="5"/>
  </r>
  <r>
    <x v="257"/>
    <x v="4"/>
  </r>
  <r>
    <x v="258"/>
    <x v="1"/>
  </r>
  <r>
    <x v="259"/>
    <x v="5"/>
  </r>
  <r>
    <x v="133"/>
    <x v="0"/>
  </r>
  <r>
    <x v="256"/>
    <x v="0"/>
  </r>
  <r>
    <x v="27"/>
    <x v="6"/>
  </r>
  <r>
    <x v="39"/>
    <x v="0"/>
  </r>
  <r>
    <x v="260"/>
    <x v="3"/>
  </r>
  <r>
    <x v="257"/>
    <x v="4"/>
  </r>
  <r>
    <x v="133"/>
    <x v="0"/>
  </r>
  <r>
    <x v="168"/>
    <x v="1"/>
  </r>
  <r>
    <x v="185"/>
    <x v="0"/>
  </r>
  <r>
    <x v="100"/>
    <x v="1"/>
  </r>
  <r>
    <x v="31"/>
    <x v="0"/>
  </r>
  <r>
    <x v="103"/>
    <x v="0"/>
  </r>
  <r>
    <x v="82"/>
    <x v="2"/>
  </r>
  <r>
    <x v="67"/>
    <x v="5"/>
  </r>
  <r>
    <x v="14"/>
    <x v="0"/>
  </r>
  <r>
    <x v="100"/>
    <x v="1"/>
  </r>
  <r>
    <x v="247"/>
    <x v="3"/>
  </r>
  <r>
    <x v="39"/>
    <x v="0"/>
  </r>
  <r>
    <x v="44"/>
    <x v="2"/>
  </r>
  <r>
    <x v="111"/>
    <x v="0"/>
  </r>
  <r>
    <x v="5"/>
    <x v="0"/>
  </r>
  <r>
    <x v="92"/>
    <x v="1"/>
  </r>
  <r>
    <x v="261"/>
    <x v="6"/>
  </r>
  <r>
    <x v="243"/>
    <x v="5"/>
  </r>
  <r>
    <x v="262"/>
    <x v="6"/>
  </r>
  <r>
    <x v="60"/>
    <x v="0"/>
  </r>
  <r>
    <x v="180"/>
    <x v="3"/>
  </r>
  <r>
    <x v="207"/>
    <x v="7"/>
  </r>
  <r>
    <x v="82"/>
    <x v="2"/>
  </r>
  <r>
    <x v="203"/>
    <x v="1"/>
  </r>
  <r>
    <x v="263"/>
    <x v="6"/>
  </r>
  <r>
    <x v="149"/>
    <x v="0"/>
  </r>
  <r>
    <x v="109"/>
    <x v="0"/>
  </r>
  <r>
    <x v="110"/>
    <x v="1"/>
  </r>
  <r>
    <x v="84"/>
    <x v="1"/>
  </r>
  <r>
    <x v="181"/>
    <x v="7"/>
  </r>
  <r>
    <x v="220"/>
    <x v="0"/>
  </r>
  <r>
    <x v="264"/>
    <x v="6"/>
  </r>
  <r>
    <x v="109"/>
    <x v="0"/>
  </r>
  <r>
    <x v="117"/>
    <x v="5"/>
  </r>
  <r>
    <x v="238"/>
    <x v="2"/>
  </r>
  <r>
    <x v="265"/>
    <x v="5"/>
  </r>
  <r>
    <x v="266"/>
    <x v="4"/>
  </r>
  <r>
    <x v="125"/>
    <x v="0"/>
  </r>
  <r>
    <x v="99"/>
    <x v="1"/>
  </r>
  <r>
    <x v="241"/>
    <x v="1"/>
  </r>
  <r>
    <x v="160"/>
    <x v="0"/>
  </r>
  <r>
    <x v="123"/>
    <x v="6"/>
  </r>
  <r>
    <x v="37"/>
    <x v="1"/>
  </r>
  <r>
    <x v="190"/>
    <x v="1"/>
  </r>
  <r>
    <x v="267"/>
    <x v="3"/>
  </r>
  <r>
    <x v="89"/>
    <x v="0"/>
  </r>
  <r>
    <x v="268"/>
    <x v="6"/>
  </r>
  <r>
    <x v="100"/>
    <x v="1"/>
  </r>
  <r>
    <x v="20"/>
    <x v="0"/>
  </r>
  <r>
    <x v="269"/>
    <x v="4"/>
  </r>
  <r>
    <x v="90"/>
    <x v="6"/>
  </r>
  <r>
    <x v="89"/>
    <x v="0"/>
  </r>
  <r>
    <x v="67"/>
    <x v="5"/>
  </r>
  <r>
    <x v="239"/>
    <x v="5"/>
  </r>
  <r>
    <x v="270"/>
    <x v="3"/>
  </r>
  <r>
    <x v="81"/>
    <x v="2"/>
  </r>
  <r>
    <x v="20"/>
    <x v="0"/>
  </r>
  <r>
    <x v="220"/>
    <x v="0"/>
  </r>
  <r>
    <x v="84"/>
    <x v="1"/>
  </r>
  <r>
    <x v="122"/>
    <x v="0"/>
  </r>
  <r>
    <x v="154"/>
    <x v="0"/>
  </r>
  <r>
    <x v="189"/>
    <x v="0"/>
  </r>
  <r>
    <x v="154"/>
    <x v="0"/>
  </r>
  <r>
    <x v="217"/>
    <x v="0"/>
  </r>
  <r>
    <x v="271"/>
    <x v="7"/>
  </r>
  <r>
    <x v="135"/>
    <x v="0"/>
  </r>
  <r>
    <x v="195"/>
    <x v="0"/>
  </r>
  <r>
    <x v="272"/>
    <x v="5"/>
  </r>
  <r>
    <x v="273"/>
    <x v="7"/>
  </r>
  <r>
    <x v="152"/>
    <x v="2"/>
  </r>
  <r>
    <x v="196"/>
    <x v="5"/>
  </r>
  <r>
    <x v="166"/>
    <x v="5"/>
  </r>
  <r>
    <x v="274"/>
    <x v="6"/>
  </r>
  <r>
    <x v="61"/>
    <x v="1"/>
  </r>
  <r>
    <x v="185"/>
    <x v="0"/>
  </r>
  <r>
    <x v="160"/>
    <x v="0"/>
  </r>
  <r>
    <x v="174"/>
    <x v="5"/>
  </r>
  <r>
    <x v="172"/>
    <x v="5"/>
  </r>
  <r>
    <x v="275"/>
    <x v="1"/>
  </r>
  <r>
    <x v="276"/>
    <x v="4"/>
  </r>
  <r>
    <x v="148"/>
    <x v="2"/>
  </r>
  <r>
    <x v="6"/>
    <x v="2"/>
  </r>
  <r>
    <x v="267"/>
    <x v="3"/>
  </r>
  <r>
    <x v="109"/>
    <x v="0"/>
  </r>
  <r>
    <x v="32"/>
    <x v="1"/>
  </r>
  <r>
    <x v="271"/>
    <x v="7"/>
  </r>
  <r>
    <x v="277"/>
    <x v="6"/>
  </r>
  <r>
    <x v="131"/>
    <x v="5"/>
  </r>
  <r>
    <x v="229"/>
    <x v="5"/>
  </r>
  <r>
    <x v="97"/>
    <x v="1"/>
  </r>
  <r>
    <x v="211"/>
    <x v="2"/>
  </r>
  <r>
    <x v="278"/>
    <x v="6"/>
  </r>
  <r>
    <x v="204"/>
    <x v="1"/>
  </r>
  <r>
    <x v="55"/>
    <x v="1"/>
  </r>
  <r>
    <x v="279"/>
    <x v="4"/>
  </r>
  <r>
    <x v="3"/>
    <x v="2"/>
  </r>
  <r>
    <x v="23"/>
    <x v="2"/>
  </r>
  <r>
    <x v="189"/>
    <x v="0"/>
  </r>
  <r>
    <x v="276"/>
    <x v="4"/>
  </r>
  <r>
    <x v="60"/>
    <x v="0"/>
  </r>
  <r>
    <x v="227"/>
    <x v="0"/>
  </r>
  <r>
    <x v="125"/>
    <x v="0"/>
  </r>
  <r>
    <x v="32"/>
    <x v="1"/>
  </r>
  <r>
    <x v="246"/>
    <x v="7"/>
  </r>
  <r>
    <x v="280"/>
    <x v="5"/>
  </r>
  <r>
    <x v="263"/>
    <x v="6"/>
  </r>
  <r>
    <x v="9"/>
    <x v="0"/>
  </r>
  <r>
    <x v="281"/>
    <x v="5"/>
  </r>
  <r>
    <x v="30"/>
    <x v="2"/>
  </r>
  <r>
    <x v="275"/>
    <x v="1"/>
  </r>
  <r>
    <x v="32"/>
    <x v="1"/>
  </r>
  <r>
    <x v="130"/>
    <x v="0"/>
  </r>
  <r>
    <x v="213"/>
    <x v="0"/>
  </r>
  <r>
    <x v="89"/>
    <x v="0"/>
  </r>
  <r>
    <x v="36"/>
    <x v="2"/>
  </r>
  <r>
    <x v="163"/>
    <x v="5"/>
  </r>
  <r>
    <x v="112"/>
    <x v="4"/>
  </r>
  <r>
    <x v="215"/>
    <x v="0"/>
  </r>
  <r>
    <x v="104"/>
    <x v="0"/>
  </r>
  <r>
    <x v="66"/>
    <x v="6"/>
  </r>
  <r>
    <x v="212"/>
    <x v="1"/>
  </r>
  <r>
    <x v="49"/>
    <x v="2"/>
  </r>
  <r>
    <x v="215"/>
    <x v="0"/>
  </r>
  <r>
    <x v="126"/>
    <x v="0"/>
  </r>
  <r>
    <x v="272"/>
    <x v="5"/>
  </r>
  <r>
    <x v="157"/>
    <x v="1"/>
  </r>
  <r>
    <x v="168"/>
    <x v="1"/>
  </r>
  <r>
    <x v="282"/>
    <x v="5"/>
  </r>
  <r>
    <x v="268"/>
    <x v="6"/>
  </r>
  <r>
    <x v="153"/>
    <x v="1"/>
  </r>
  <r>
    <x v="35"/>
    <x v="1"/>
  </r>
  <r>
    <x v="129"/>
    <x v="0"/>
  </r>
  <r>
    <x v="88"/>
    <x v="2"/>
  </r>
  <r>
    <x v="283"/>
    <x v="5"/>
  </r>
  <r>
    <x v="284"/>
    <x v="4"/>
  </r>
  <r>
    <x v="190"/>
    <x v="1"/>
  </r>
  <r>
    <x v="220"/>
    <x v="0"/>
  </r>
  <r>
    <x v="130"/>
    <x v="0"/>
  </r>
  <r>
    <x v="139"/>
    <x v="6"/>
  </r>
  <r>
    <x v="89"/>
    <x v="0"/>
  </r>
  <r>
    <x v="72"/>
    <x v="1"/>
  </r>
  <r>
    <x v="243"/>
    <x v="5"/>
  </r>
  <r>
    <x v="227"/>
    <x v="0"/>
  </r>
  <r>
    <x v="172"/>
    <x v="5"/>
  </r>
  <r>
    <x v="157"/>
    <x v="1"/>
  </r>
  <r>
    <x v="19"/>
    <x v="2"/>
  </r>
  <r>
    <x v="175"/>
    <x v="0"/>
  </r>
  <r>
    <x v="275"/>
    <x v="1"/>
  </r>
  <r>
    <x v="18"/>
    <x v="3"/>
  </r>
  <r>
    <x v="235"/>
    <x v="1"/>
  </r>
  <r>
    <x v="22"/>
    <x v="3"/>
  </r>
  <r>
    <x v="244"/>
    <x v="2"/>
  </r>
  <r>
    <x v="39"/>
    <x v="0"/>
  </r>
  <r>
    <x v="174"/>
    <x v="5"/>
  </r>
  <r>
    <x v="74"/>
    <x v="7"/>
  </r>
  <r>
    <x v="200"/>
    <x v="2"/>
  </r>
  <r>
    <x v="285"/>
    <x v="7"/>
  </r>
  <r>
    <x v="286"/>
    <x v="2"/>
  </r>
  <r>
    <x v="217"/>
    <x v="0"/>
  </r>
  <r>
    <x v="76"/>
    <x v="5"/>
  </r>
  <r>
    <x v="64"/>
    <x v="1"/>
  </r>
  <r>
    <x v="216"/>
    <x v="0"/>
  </r>
  <r>
    <x v="89"/>
    <x v="0"/>
  </r>
  <r>
    <x v="90"/>
    <x v="6"/>
  </r>
  <r>
    <x v="151"/>
    <x v="0"/>
  </r>
  <r>
    <x v="103"/>
    <x v="0"/>
  </r>
  <r>
    <x v="281"/>
    <x v="5"/>
  </r>
  <r>
    <x v="118"/>
    <x v="5"/>
  </r>
  <r>
    <x v="7"/>
    <x v="1"/>
  </r>
  <r>
    <x v="183"/>
    <x v="2"/>
  </r>
  <r>
    <x v="171"/>
    <x v="1"/>
  </r>
  <r>
    <x v="156"/>
    <x v="0"/>
  </r>
  <r>
    <x v="283"/>
    <x v="5"/>
  </r>
  <r>
    <x v="89"/>
    <x v="0"/>
  </r>
  <r>
    <x v="287"/>
    <x v="5"/>
  </r>
  <r>
    <x v="168"/>
    <x v="1"/>
  </r>
  <r>
    <x v="277"/>
    <x v="6"/>
  </r>
  <r>
    <x v="77"/>
    <x v="5"/>
  </r>
  <r>
    <x v="185"/>
    <x v="0"/>
  </r>
  <r>
    <x v="14"/>
    <x v="0"/>
  </r>
  <r>
    <x v="288"/>
    <x v="7"/>
  </r>
  <r>
    <x v="20"/>
    <x v="0"/>
  </r>
  <r>
    <x v="268"/>
    <x v="6"/>
  </r>
  <r>
    <x v="160"/>
    <x v="0"/>
  </r>
  <r>
    <x v="148"/>
    <x v="2"/>
  </r>
  <r>
    <x v="169"/>
    <x v="1"/>
  </r>
  <r>
    <x v="103"/>
    <x v="0"/>
  </r>
  <r>
    <x v="169"/>
    <x v="1"/>
  </r>
  <r>
    <x v="144"/>
    <x v="1"/>
  </r>
  <r>
    <x v="81"/>
    <x v="2"/>
  </r>
  <r>
    <x v="275"/>
    <x v="1"/>
  </r>
  <r>
    <x v="2"/>
    <x v="1"/>
  </r>
  <r>
    <x v="191"/>
    <x v="2"/>
  </r>
  <r>
    <x v="107"/>
    <x v="6"/>
  </r>
  <r>
    <x v="23"/>
    <x v="2"/>
  </r>
  <r>
    <x v="159"/>
    <x v="6"/>
  </r>
  <r>
    <x v="289"/>
    <x v="5"/>
  </r>
  <r>
    <x v="137"/>
    <x v="2"/>
  </r>
  <r>
    <x v="272"/>
    <x v="5"/>
  </r>
  <r>
    <x v="231"/>
    <x v="5"/>
  </r>
  <r>
    <x v="154"/>
    <x v="0"/>
  </r>
  <r>
    <x v="216"/>
    <x v="0"/>
  </r>
  <r>
    <x v="175"/>
    <x v="0"/>
  </r>
  <r>
    <x v="45"/>
    <x v="1"/>
  </r>
  <r>
    <x v="0"/>
    <x v="0"/>
  </r>
  <r>
    <x v="286"/>
    <x v="2"/>
  </r>
  <r>
    <x v="280"/>
    <x v="5"/>
  </r>
  <r>
    <x v="122"/>
    <x v="0"/>
  </r>
  <r>
    <x v="173"/>
    <x v="0"/>
  </r>
  <r>
    <x v="232"/>
    <x v="5"/>
  </r>
  <r>
    <x v="73"/>
    <x v="7"/>
  </r>
  <r>
    <x v="137"/>
    <x v="2"/>
  </r>
  <r>
    <x v="290"/>
    <x v="7"/>
  </r>
  <r>
    <x v="111"/>
    <x v="0"/>
  </r>
  <r>
    <x v="286"/>
    <x v="2"/>
  </r>
  <r>
    <x v="14"/>
    <x v="0"/>
  </r>
  <r>
    <x v="9"/>
    <x v="0"/>
  </r>
  <r>
    <x v="1"/>
    <x v="0"/>
  </r>
  <r>
    <x v="131"/>
    <x v="5"/>
  </r>
  <r>
    <x v="196"/>
    <x v="5"/>
  </r>
  <r>
    <x v="18"/>
    <x v="3"/>
  </r>
  <r>
    <x v="270"/>
    <x v="3"/>
  </r>
  <r>
    <x v="232"/>
    <x v="5"/>
  </r>
  <r>
    <x v="280"/>
    <x v="5"/>
  </r>
  <r>
    <x v="125"/>
    <x v="0"/>
  </r>
  <r>
    <x v="135"/>
    <x v="0"/>
  </r>
  <r>
    <x v="291"/>
    <x v="4"/>
  </r>
  <r>
    <x v="235"/>
    <x v="1"/>
  </r>
  <r>
    <x v="292"/>
    <x v="2"/>
  </r>
  <r>
    <x v="130"/>
    <x v="0"/>
  </r>
  <r>
    <x v="89"/>
    <x v="0"/>
  </r>
  <r>
    <x v="293"/>
    <x v="7"/>
  </r>
  <r>
    <x v="40"/>
    <x v="5"/>
  </r>
  <r>
    <x v="239"/>
    <x v="5"/>
  </r>
  <r>
    <x v="258"/>
    <x v="1"/>
  </r>
  <r>
    <x v="164"/>
    <x v="3"/>
  </r>
  <r>
    <x v="129"/>
    <x v="0"/>
  </r>
  <r>
    <x v="204"/>
    <x v="1"/>
  </r>
  <r>
    <x v="36"/>
    <x v="2"/>
  </r>
  <r>
    <x v="212"/>
    <x v="1"/>
  </r>
  <r>
    <x v="61"/>
    <x v="1"/>
  </r>
  <r>
    <x v="75"/>
    <x v="1"/>
  </r>
  <r>
    <x v="294"/>
    <x v="4"/>
  </r>
  <r>
    <x v="254"/>
    <x v="1"/>
  </r>
  <r>
    <x v="209"/>
    <x v="7"/>
  </r>
  <r>
    <x v="101"/>
    <x v="2"/>
  </r>
  <r>
    <x v="160"/>
    <x v="0"/>
  </r>
  <r>
    <x v="63"/>
    <x v="1"/>
  </r>
  <r>
    <x v="195"/>
    <x v="0"/>
  </r>
  <r>
    <x v="216"/>
    <x v="0"/>
  </r>
  <r>
    <x v="71"/>
    <x v="0"/>
  </r>
  <r>
    <x v="92"/>
    <x v="1"/>
  </r>
  <r>
    <x v="27"/>
    <x v="6"/>
  </r>
  <r>
    <x v="135"/>
    <x v="0"/>
  </r>
  <r>
    <x v="217"/>
    <x v="0"/>
  </r>
  <r>
    <x v="295"/>
    <x v="7"/>
  </r>
  <r>
    <x v="82"/>
    <x v="2"/>
  </r>
  <r>
    <x v="120"/>
    <x v="3"/>
  </r>
  <r>
    <x v="111"/>
    <x v="0"/>
  </r>
  <r>
    <x v="0"/>
    <x v="0"/>
  </r>
  <r>
    <x v="269"/>
    <x v="4"/>
  </r>
  <r>
    <x v="203"/>
    <x v="1"/>
  </r>
  <r>
    <x v="101"/>
    <x v="2"/>
  </r>
  <r>
    <x v="166"/>
    <x v="5"/>
  </r>
  <r>
    <x v="84"/>
    <x v="1"/>
  </r>
  <r>
    <x v="14"/>
    <x v="0"/>
  </r>
  <r>
    <x v="81"/>
    <x v="2"/>
  </r>
  <r>
    <x v="133"/>
    <x v="0"/>
  </r>
  <r>
    <x v="109"/>
    <x v="0"/>
  </r>
  <r>
    <x v="196"/>
    <x v="5"/>
  </r>
  <r>
    <x v="296"/>
    <x v="7"/>
  </r>
  <r>
    <x v="192"/>
    <x v="3"/>
  </r>
  <r>
    <x v="168"/>
    <x v="1"/>
  </r>
  <r>
    <x v="135"/>
    <x v="0"/>
  </r>
  <r>
    <x v="111"/>
    <x v="0"/>
  </r>
  <r>
    <x v="14"/>
    <x v="0"/>
  </r>
  <r>
    <x v="104"/>
    <x v="0"/>
  </r>
  <r>
    <x v="88"/>
    <x v="2"/>
  </r>
  <r>
    <x v="36"/>
    <x v="2"/>
  </r>
  <r>
    <x v="126"/>
    <x v="0"/>
  </r>
  <r>
    <x v="3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E3:F10" firstHeaderRow="1" firstDataRow="1" firstDataCol="1"/>
  <pivotFields count="3">
    <pivotField numFmtId="14" showAll="0"/>
    <pivotField axis="axisRow" showAll="0">
      <items count="7">
        <item x="5"/>
        <item x="0"/>
        <item x="1"/>
        <item x="2"/>
        <item x="4"/>
        <item x="3"/>
        <item t="default"/>
      </items>
    </pivotField>
    <pivotField dataField="1" numFmtId="8" showAll="0"/>
  </pivotFields>
  <rowFields count="1">
    <field x="1"/>
  </rowFields>
  <rowItems count="7">
    <i>
      <x/>
    </i>
    <i>
      <x v="1"/>
    </i>
    <i>
      <x v="2"/>
    </i>
    <i>
      <x v="3"/>
    </i>
    <i>
      <x v="4"/>
    </i>
    <i>
      <x v="5"/>
    </i>
    <i t="grand">
      <x/>
    </i>
  </rowItems>
  <colItems count="1">
    <i/>
  </colItems>
  <dataFields count="1">
    <dataField name="Sum of Sale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5:I9" firstHeaderRow="1" firstDataRow="1" firstDataCol="1"/>
  <pivotFields count="4">
    <pivotField numFmtId="14" showAll="0"/>
    <pivotField showAll="0">
      <items count="7">
        <item x="5"/>
        <item x="0"/>
        <item x="1"/>
        <item x="2"/>
        <item x="4"/>
        <item x="3"/>
        <item t="default"/>
      </items>
    </pivotField>
    <pivotField dataField="1" numFmtId="8" showAll="0"/>
    <pivotField axis="axisRow" showAll="0">
      <items count="4">
        <item x="1"/>
        <item x="2"/>
        <item x="0"/>
        <item t="default"/>
      </items>
    </pivotField>
  </pivotFields>
  <rowFields count="1">
    <field x="3"/>
  </rowFields>
  <rowItems count="4">
    <i>
      <x/>
    </i>
    <i>
      <x v="1"/>
    </i>
    <i>
      <x v="2"/>
    </i>
    <i t="grand">
      <x/>
    </i>
  </rowItems>
  <colItems count="1">
    <i/>
  </colItems>
  <dataFields count="1">
    <dataField name="Sum of Sales" fld="2" baseField="0" baseItem="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K2:L8" firstHeaderRow="1" firstDataRow="1" firstDataCol="1"/>
  <pivotFields count="8">
    <pivotField numFmtId="169" showAll="0"/>
    <pivotField axis="axisRow" showAll="0">
      <items count="6">
        <item x="4"/>
        <item x="1"/>
        <item x="3"/>
        <item x="2"/>
        <item x="0"/>
        <item t="default"/>
      </items>
    </pivotField>
    <pivotField showAll="0"/>
    <pivotField showAll="0"/>
    <pivotField showAll="0"/>
    <pivotField showAll="0"/>
    <pivotField numFmtId="8" showAll="0"/>
    <pivotField dataField="1" numFmtId="8" showAll="0"/>
  </pivotFields>
  <rowFields count="1">
    <field x="1"/>
  </rowFields>
  <rowItems count="6">
    <i>
      <x/>
    </i>
    <i>
      <x v="1"/>
    </i>
    <i>
      <x v="2"/>
    </i>
    <i>
      <x v="3"/>
    </i>
    <i>
      <x v="4"/>
    </i>
    <i t="grand">
      <x/>
    </i>
  </rowItems>
  <colItems count="1">
    <i/>
  </colItems>
  <dataFields count="1">
    <dataField name="Sum of COGS" fld="7" baseField="0" baseItem="0" numFmtId="172"/>
  </dataFields>
  <formats count="4">
    <format dxfId="6">
      <pivotArea outline="0" collapsedLevelsAreSubtotals="1" fieldPosition="0"/>
    </format>
    <format dxfId="5">
      <pivotArea outline="0" collapsedLevelsAreSubtotals="1" fieldPosition="0"/>
    </format>
    <format dxfId="4">
      <pivotArea dataOnly="0" labelOnly="1" fieldPosition="0">
        <references count="1">
          <reference field="1" count="0"/>
        </references>
      </pivotArea>
    </format>
    <format dxfId="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F4:H13" firstHeaderRow="0" firstDataRow="1" firstDataCol="1"/>
  <pivotFields count="4">
    <pivotField numFmtId="14" showAll="0">
      <items count="2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t="default"/>
      </items>
    </pivotField>
    <pivotField showAll="0"/>
    <pivotField dataField="1" numFmtId="8" showAll="0"/>
    <pivotField axis="axisRow" showAll="0" defaultSubtotal="0">
      <items count="8">
        <item x="0"/>
        <item x="1"/>
        <item x="2"/>
        <item x="3"/>
        <item x="4"/>
        <item x="5"/>
        <item x="6"/>
        <item x="7"/>
      </items>
    </pivotField>
  </pivotFields>
  <rowFields count="1">
    <field x="3"/>
  </rowFields>
  <rowItems count="9">
    <i>
      <x/>
    </i>
    <i>
      <x v="1"/>
    </i>
    <i>
      <x v="2"/>
    </i>
    <i>
      <x v="3"/>
    </i>
    <i>
      <x v="4"/>
    </i>
    <i>
      <x v="5"/>
    </i>
    <i>
      <x v="6"/>
    </i>
    <i>
      <x v="7"/>
    </i>
    <i t="grand">
      <x/>
    </i>
  </rowItems>
  <colFields count="1">
    <field x="-2"/>
  </colFields>
  <colItems count="2">
    <i>
      <x/>
    </i>
    <i i="1">
      <x v="1"/>
    </i>
  </colItems>
  <dataFields count="2">
    <dataField name="Sum of Sales" fld="2" baseField="0" baseItem="0"/>
    <dataField name="Running Sales" fld="2" showDataAs="runTotal"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3:I10" firstHeaderRow="0" firstDataRow="1" firstDataCol="1"/>
  <pivotFields count="3">
    <pivotField numFmtId="14" showAll="0"/>
    <pivotField axis="axisRow" showAll="0">
      <items count="7">
        <item x="5"/>
        <item x="0"/>
        <item x="1"/>
        <item x="2"/>
        <item x="4"/>
        <item x="3"/>
        <item t="default"/>
      </items>
    </pivotField>
    <pivotField dataField="1" numFmtId="8" showAll="0"/>
  </pivotFields>
  <rowFields count="1">
    <field x="1"/>
  </rowFields>
  <rowItems count="7">
    <i>
      <x/>
    </i>
    <i>
      <x v="1"/>
    </i>
    <i>
      <x v="2"/>
    </i>
    <i>
      <x v="3"/>
    </i>
    <i>
      <x v="4"/>
    </i>
    <i>
      <x v="5"/>
    </i>
    <i t="grand">
      <x/>
    </i>
  </rowItems>
  <colFields count="1">
    <field x="-2"/>
  </colFields>
  <colItems count="2">
    <i>
      <x/>
    </i>
    <i i="1">
      <x v="1"/>
    </i>
  </colItems>
  <dataFields count="2">
    <dataField name="Average of Sales" fld="2" subtotal="average" baseField="1" baseItem="0" numFmtId="2"/>
    <dataField name="Max of Sales" fld="2" subtotal="max" baseField="1" baseItem="2"/>
  </dataFields>
  <formats count="2">
    <format dxfId="1">
      <pivotArea collapsedLevelsAreSubtotals="1" fieldPosition="0">
        <references count="1">
          <reference field="1" count="1">
            <x v="0"/>
          </reference>
        </references>
      </pivotArea>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F3:G8" firstHeaderRow="1" firstDataRow="1" firstDataCol="1"/>
  <pivotFields count="4">
    <pivotField numFmtId="14" showAll="0"/>
    <pivotField showAll="0"/>
    <pivotField dataField="1" numFmtId="8" showAll="0"/>
    <pivotField axis="axisRow" numFmtId="8" showAll="0" defaultSubtotal="0">
      <items count="4">
        <item x="0"/>
        <item x="3"/>
        <item x="2"/>
        <item x="1"/>
      </items>
    </pivotField>
  </pivotFields>
  <rowFields count="1">
    <field x="3"/>
  </rowFields>
  <rowItems count="5">
    <i>
      <x/>
    </i>
    <i>
      <x v="1"/>
    </i>
    <i>
      <x v="2"/>
    </i>
    <i>
      <x v="3"/>
    </i>
    <i t="grand">
      <x/>
    </i>
  </rowItems>
  <colItems count="1">
    <i/>
  </colItems>
  <dataFields count="1">
    <dataField name="Count of Sales" fld="2"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E4:F11" firstHeaderRow="1" firstDataRow="1" firstDataCol="1"/>
  <pivotFields count="3">
    <pivotField numFmtId="14" showAll="0"/>
    <pivotField axis="axisRow" showAll="0">
      <items count="7">
        <item x="5"/>
        <item x="0"/>
        <item x="1"/>
        <item x="2"/>
        <item x="4"/>
        <item x="3"/>
        <item t="default"/>
      </items>
    </pivotField>
    <pivotField dataField="1" numFmtId="8" showAll="0"/>
  </pivotFields>
  <rowFields count="1">
    <field x="1"/>
  </rowFields>
  <rowItems count="7">
    <i>
      <x/>
    </i>
    <i>
      <x v="1"/>
    </i>
    <i>
      <x v="2"/>
    </i>
    <i>
      <x v="3"/>
    </i>
    <i>
      <x v="4"/>
    </i>
    <i>
      <x v="5"/>
    </i>
    <i t="grand">
      <x/>
    </i>
  </rowItems>
  <colItems count="1">
    <i/>
  </colItems>
  <dataFields count="1">
    <dataField name="Sum of Sales" fld="2" baseField="0" baseItem="0"/>
  </dataFields>
  <chartFormats count="7">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 count="1" selected="0">
            <x v="0"/>
          </reference>
        </references>
      </pivotArea>
    </chartFormat>
    <chartFormat chart="2" format="2">
      <pivotArea type="data" outline="0" fieldPosition="0">
        <references count="2">
          <reference field="4294967294" count="1" selected="0">
            <x v="0"/>
          </reference>
          <reference field="1" count="1" selected="0">
            <x v="1"/>
          </reference>
        </references>
      </pivotArea>
    </chartFormat>
    <chartFormat chart="2" format="3">
      <pivotArea type="data" outline="0" fieldPosition="0">
        <references count="2">
          <reference field="4294967294" count="1" selected="0">
            <x v="0"/>
          </reference>
          <reference field="1" count="1" selected="0">
            <x v="2"/>
          </reference>
        </references>
      </pivotArea>
    </chartFormat>
    <chartFormat chart="2" format="4">
      <pivotArea type="data" outline="0" fieldPosition="0">
        <references count="2">
          <reference field="4294967294" count="1" selected="0">
            <x v="0"/>
          </reference>
          <reference field="1" count="1" selected="0">
            <x v="3"/>
          </reference>
        </references>
      </pivotArea>
    </chartFormat>
    <chartFormat chart="2" format="5">
      <pivotArea type="data" outline="0" fieldPosition="0">
        <references count="2">
          <reference field="4294967294" count="1" selected="0">
            <x v="0"/>
          </reference>
          <reference field="1" count="1" selected="0">
            <x v="4"/>
          </reference>
        </references>
      </pivotArea>
    </chartFormat>
    <chartFormat chart="2" format="6">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5"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SalesRep">
  <location ref="F3:O11" firstHeaderRow="1" firstDataRow="2" firstDataCol="1"/>
  <pivotFields count="4">
    <pivotField numFmtId="14" showAll="0"/>
    <pivotField axis="axisRow" showAll="0">
      <items count="7">
        <item x="5"/>
        <item x="0"/>
        <item x="1"/>
        <item x="2"/>
        <item x="4"/>
        <item x="3"/>
        <item t="default"/>
      </items>
    </pivotField>
    <pivotField dataField="1" numFmtId="8" showAll="0"/>
    <pivotField axis="axisCol" showAll="0">
      <items count="9">
        <item x="0"/>
        <item x="1"/>
        <item x="2"/>
        <item x="3"/>
        <item x="4"/>
        <item x="5"/>
        <item x="6"/>
        <item x="7"/>
        <item t="default"/>
      </items>
    </pivotField>
  </pivotFields>
  <rowFields count="1">
    <field x="1"/>
  </rowFields>
  <rowItems count="7">
    <i>
      <x/>
    </i>
    <i>
      <x v="1"/>
    </i>
    <i>
      <x v="2"/>
    </i>
    <i>
      <x v="3"/>
    </i>
    <i>
      <x v="4"/>
    </i>
    <i>
      <x v="5"/>
    </i>
    <i t="grand">
      <x/>
    </i>
  </rowItems>
  <colFields count="1">
    <field x="3"/>
  </colFields>
  <colItems count="9">
    <i>
      <x/>
    </i>
    <i>
      <x v="1"/>
    </i>
    <i>
      <x v="2"/>
    </i>
    <i>
      <x v="3"/>
    </i>
    <i>
      <x v="4"/>
    </i>
    <i>
      <x v="5"/>
    </i>
    <i>
      <x v="6"/>
    </i>
    <i>
      <x v="7"/>
    </i>
    <i t="grand">
      <x/>
    </i>
  </colItems>
  <dataFields count="1">
    <dataField name="Sum of Sales" fld="2" baseField="0" baseItem="0"/>
  </dataField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6"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Month" colHeaderCaption="Years">
  <location ref="J3:N17" firstHeaderRow="1" firstDataRow="2" firstDataCol="1"/>
  <pivotFields count="8">
    <pivotField numFmtId="14" showAll="0">
      <items count="617">
        <item x="17"/>
        <item x="528"/>
        <item x="134"/>
        <item x="90"/>
        <item x="610"/>
        <item x="284"/>
        <item x="571"/>
        <item x="541"/>
        <item x="601"/>
        <item x="59"/>
        <item x="123"/>
        <item x="429"/>
        <item x="276"/>
        <item x="242"/>
        <item x="442"/>
        <item x="400"/>
        <item x="148"/>
        <item x="509"/>
        <item x="477"/>
        <item x="318"/>
        <item x="193"/>
        <item x="456"/>
        <item x="303"/>
        <item x="540"/>
        <item x="603"/>
        <item x="485"/>
        <item x="124"/>
        <item x="173"/>
        <item x="486"/>
        <item x="153"/>
        <item x="420"/>
        <item x="320"/>
        <item x="463"/>
        <item x="503"/>
        <item x="615"/>
        <item x="27"/>
        <item x="236"/>
        <item x="234"/>
        <item x="119"/>
        <item x="504"/>
        <item x="15"/>
        <item x="602"/>
        <item x="411"/>
        <item x="175"/>
        <item x="425"/>
        <item x="21"/>
        <item x="595"/>
        <item x="386"/>
        <item x="408"/>
        <item x="133"/>
        <item x="83"/>
        <item x="131"/>
        <item x="35"/>
        <item x="313"/>
        <item x="46"/>
        <item x="316"/>
        <item x="68"/>
        <item x="489"/>
        <item x="515"/>
        <item x="251"/>
        <item x="538"/>
        <item x="161"/>
        <item x="428"/>
        <item x="99"/>
        <item x="97"/>
        <item x="304"/>
        <item x="293"/>
        <item x="126"/>
        <item x="362"/>
        <item x="361"/>
        <item x="314"/>
        <item x="160"/>
        <item x="34"/>
        <item x="149"/>
        <item x="436"/>
        <item x="447"/>
        <item x="103"/>
        <item x="182"/>
        <item x="405"/>
        <item x="325"/>
        <item x="249"/>
        <item x="40"/>
        <item x="36"/>
        <item x="14"/>
        <item x="63"/>
        <item x="200"/>
        <item x="349"/>
        <item x="4"/>
        <item x="551"/>
        <item x="561"/>
        <item x="272"/>
        <item x="305"/>
        <item x="109"/>
        <item x="476"/>
        <item x="207"/>
        <item x="223"/>
        <item x="44"/>
        <item x="12"/>
        <item x="261"/>
        <item x="415"/>
        <item x="241"/>
        <item x="354"/>
        <item x="527"/>
        <item x="243"/>
        <item x="54"/>
        <item x="245"/>
        <item x="366"/>
        <item x="565"/>
        <item x="545"/>
        <item x="471"/>
        <item x="129"/>
        <item x="432"/>
        <item x="85"/>
        <item x="378"/>
        <item x="379"/>
        <item x="274"/>
        <item x="216"/>
        <item x="343"/>
        <item x="116"/>
        <item x="219"/>
        <item x="84"/>
        <item x="107"/>
        <item x="495"/>
        <item x="262"/>
        <item x="612"/>
        <item x="244"/>
        <item x="232"/>
        <item x="130"/>
        <item x="412"/>
        <item x="26"/>
        <item x="2"/>
        <item x="74"/>
        <item x="213"/>
        <item x="286"/>
        <item x="69"/>
        <item x="94"/>
        <item x="229"/>
        <item x="356"/>
        <item x="467"/>
        <item x="324"/>
        <item x="248"/>
        <item x="308"/>
        <item x="466"/>
        <item x="611"/>
        <item x="88"/>
        <item x="108"/>
        <item x="115"/>
        <item x="195"/>
        <item x="43"/>
        <item x="80"/>
        <item x="125"/>
        <item x="560"/>
        <item x="448"/>
        <item x="387"/>
        <item x="101"/>
        <item x="138"/>
        <item x="388"/>
        <item x="344"/>
        <item x="162"/>
        <item x="457"/>
        <item x="285"/>
        <item x="194"/>
        <item x="122"/>
        <item x="530"/>
        <item x="437"/>
        <item x="483"/>
        <item x="590"/>
        <item x="500"/>
        <item x="352"/>
        <item x="184"/>
        <item x="422"/>
        <item x="296"/>
        <item x="559"/>
        <item x="563"/>
        <item x="579"/>
        <item x="498"/>
        <item x="263"/>
        <item x="58"/>
        <item x="282"/>
        <item x="487"/>
        <item x="24"/>
        <item x="127"/>
        <item x="268"/>
        <item x="553"/>
        <item x="211"/>
        <item x="369"/>
        <item x="592"/>
        <item x="128"/>
        <item x="326"/>
        <item x="583"/>
        <item x="419"/>
        <item x="25"/>
        <item x="371"/>
        <item x="100"/>
        <item x="534"/>
        <item x="93"/>
        <item x="382"/>
        <item x="607"/>
        <item x="490"/>
        <item x="578"/>
        <item x="399"/>
        <item x="254"/>
        <item x="192"/>
        <item x="446"/>
        <item x="373"/>
        <item x="224"/>
        <item x="260"/>
        <item x="350"/>
        <item x="512"/>
        <item x="277"/>
        <item x="384"/>
        <item x="11"/>
        <item x="564"/>
        <item x="208"/>
        <item x="310"/>
        <item x="423"/>
        <item x="589"/>
        <item x="189"/>
        <item x="606"/>
        <item x="496"/>
        <item x="597"/>
        <item x="177"/>
        <item x="169"/>
        <item x="532"/>
        <item x="75"/>
        <item x="9"/>
        <item x="336"/>
        <item x="409"/>
        <item x="535"/>
        <item x="337"/>
        <item x="299"/>
        <item x="335"/>
        <item x="531"/>
        <item x="298"/>
        <item x="576"/>
        <item x="1"/>
        <item x="516"/>
        <item x="474"/>
        <item x="172"/>
        <item x="209"/>
        <item x="569"/>
        <item x="132"/>
        <item x="39"/>
        <item x="402"/>
        <item x="144"/>
        <item x="389"/>
        <item x="30"/>
        <item x="574"/>
        <item x="360"/>
        <item x="537"/>
        <item x="484"/>
        <item x="499"/>
        <item x="292"/>
        <item x="327"/>
        <item x="159"/>
        <item x="8"/>
        <item x="301"/>
        <item x="7"/>
        <item x="120"/>
        <item x="605"/>
        <item x="294"/>
        <item x="556"/>
        <item x="461"/>
        <item x="181"/>
        <item x="417"/>
        <item x="275"/>
        <item x="20"/>
        <item x="23"/>
        <item x="38"/>
        <item x="135"/>
        <item x="280"/>
        <item x="439"/>
        <item x="514"/>
        <item x="171"/>
        <item x="146"/>
        <item x="525"/>
        <item x="237"/>
        <item x="168"/>
        <item x="421"/>
        <item x="240"/>
        <item x="166"/>
        <item x="443"/>
        <item x="205"/>
        <item x="222"/>
        <item x="375"/>
        <item x="283"/>
        <item x="196"/>
        <item x="28"/>
        <item x="201"/>
        <item x="5"/>
        <item x="381"/>
        <item x="198"/>
        <item x="256"/>
        <item x="218"/>
        <item x="210"/>
        <item x="348"/>
        <item x="426"/>
        <item x="431"/>
        <item x="598"/>
        <item x="174"/>
        <item x="410"/>
        <item x="52"/>
        <item x="377"/>
        <item x="380"/>
        <item x="98"/>
        <item x="501"/>
        <item x="176"/>
        <item x="521"/>
        <item x="398"/>
        <item x="155"/>
        <item x="33"/>
        <item x="147"/>
        <item x="322"/>
        <item x="214"/>
        <item x="493"/>
        <item x="508"/>
        <item x="435"/>
        <item x="433"/>
        <item x="450"/>
        <item x="73"/>
        <item x="143"/>
        <item x="42"/>
        <item x="413"/>
        <item x="206"/>
        <item x="96"/>
        <item x="197"/>
        <item x="552"/>
        <item x="333"/>
        <item x="289"/>
        <item x="112"/>
        <item x="199"/>
        <item x="221"/>
        <item x="287"/>
        <item x="270"/>
        <item x="72"/>
        <item x="239"/>
        <item x="106"/>
        <item x="257"/>
        <item x="91"/>
        <item x="309"/>
        <item x="478"/>
        <item x="230"/>
        <item x="364"/>
        <item x="427"/>
        <item x="357"/>
        <item x="524"/>
        <item x="494"/>
        <item x="157"/>
        <item x="102"/>
        <item x="580"/>
        <item x="469"/>
        <item x="22"/>
        <item x="572"/>
        <item x="340"/>
        <item x="302"/>
        <item x="558"/>
        <item x="81"/>
        <item x="51"/>
        <item x="137"/>
        <item x="142"/>
        <item x="267"/>
        <item x="440"/>
        <item x="414"/>
        <item x="374"/>
        <item x="365"/>
        <item x="385"/>
        <item x="67"/>
        <item x="255"/>
        <item x="258"/>
        <item x="355"/>
        <item x="250"/>
        <item x="358"/>
        <item x="401"/>
        <item x="269"/>
        <item x="459"/>
        <item x="573"/>
        <item x="317"/>
        <item x="165"/>
        <item x="71"/>
        <item x="16"/>
        <item x="510"/>
        <item x="238"/>
        <item x="278"/>
        <item x="323"/>
        <item x="10"/>
        <item x="543"/>
        <item x="95"/>
        <item x="187"/>
        <item x="582"/>
        <item x="215"/>
        <item x="6"/>
        <item x="370"/>
        <item x="390"/>
        <item x="587"/>
        <item x="87"/>
        <item x="345"/>
        <item x="266"/>
        <item x="60"/>
        <item x="491"/>
        <item x="458"/>
        <item x="273"/>
        <item x="554"/>
        <item x="609"/>
        <item x="418"/>
        <item x="118"/>
        <item x="271"/>
        <item x="186"/>
        <item x="253"/>
        <item x="453"/>
        <item x="548"/>
        <item x="506"/>
        <item x="555"/>
        <item x="502"/>
        <item x="246"/>
        <item x="383"/>
        <item x="204"/>
        <item x="544"/>
        <item x="342"/>
        <item x="497"/>
        <item x="188"/>
        <item x="546"/>
        <item x="145"/>
        <item x="290"/>
        <item x="158"/>
        <item x="445"/>
        <item x="150"/>
        <item x="64"/>
        <item x="577"/>
        <item x="105"/>
        <item x="332"/>
        <item x="92"/>
        <item x="279"/>
        <item x="334"/>
        <item x="586"/>
        <item x="259"/>
        <item x="190"/>
        <item x="121"/>
        <item x="202"/>
        <item x="567"/>
        <item x="19"/>
        <item x="57"/>
        <item x="291"/>
        <item x="353"/>
        <item x="56"/>
        <item x="297"/>
        <item x="581"/>
        <item x="393"/>
        <item x="167"/>
        <item x="480"/>
        <item x="542"/>
        <item x="235"/>
        <item x="226"/>
        <item x="295"/>
        <item x="584"/>
        <item x="434"/>
        <item x="233"/>
        <item x="321"/>
        <item x="48"/>
        <item x="588"/>
        <item x="492"/>
        <item x="265"/>
        <item x="394"/>
        <item x="523"/>
        <item x="585"/>
        <item x="517"/>
        <item x="451"/>
        <item x="136"/>
        <item x="315"/>
        <item x="117"/>
        <item x="104"/>
        <item x="220"/>
        <item x="50"/>
        <item x="391"/>
        <item x="329"/>
        <item x="330"/>
        <item x="511"/>
        <item x="604"/>
        <item x="518"/>
        <item x="231"/>
        <item x="444"/>
        <item x="185"/>
        <item x="536"/>
        <item x="594"/>
        <item x="311"/>
        <item x="507"/>
        <item x="449"/>
        <item x="339"/>
        <item x="596"/>
        <item x="252"/>
        <item x="430"/>
        <item x="533"/>
        <item x="513"/>
        <item x="154"/>
        <item x="566"/>
        <item x="307"/>
        <item x="18"/>
        <item x="341"/>
        <item x="62"/>
        <item x="479"/>
        <item x="0"/>
        <item x="600"/>
        <item x="70"/>
        <item x="281"/>
        <item x="110"/>
        <item x="29"/>
        <item x="465"/>
        <item x="599"/>
        <item x="522"/>
        <item x="86"/>
        <item x="139"/>
        <item x="76"/>
        <item x="53"/>
        <item x="472"/>
        <item x="191"/>
        <item x="396"/>
        <item x="454"/>
        <item x="179"/>
        <item x="32"/>
        <item x="319"/>
        <item x="562"/>
        <item x="217"/>
        <item x="441"/>
        <item x="392"/>
        <item x="37"/>
        <item x="519"/>
        <item x="395"/>
        <item x="438"/>
        <item x="328"/>
        <item x="575"/>
        <item x="41"/>
        <item x="178"/>
        <item x="180"/>
        <item x="13"/>
        <item x="79"/>
        <item x="151"/>
        <item x="228"/>
        <item x="247"/>
        <item x="89"/>
        <item x="549"/>
        <item x="462"/>
        <item x="424"/>
        <item x="347"/>
        <item x="608"/>
        <item x="475"/>
        <item x="312"/>
        <item x="288"/>
        <item x="351"/>
        <item x="212"/>
        <item x="225"/>
        <item x="613"/>
        <item x="3"/>
        <item x="568"/>
        <item x="407"/>
        <item x="66"/>
        <item x="363"/>
        <item x="140"/>
        <item x="61"/>
        <item x="416"/>
        <item x="526"/>
        <item x="488"/>
        <item x="372"/>
        <item x="47"/>
        <item x="468"/>
        <item x="156"/>
        <item x="539"/>
        <item x="452"/>
        <item x="460"/>
        <item x="170"/>
        <item x="31"/>
        <item x="45"/>
        <item x="111"/>
        <item x="65"/>
        <item x="164"/>
        <item x="404"/>
        <item x="227"/>
        <item x="49"/>
        <item x="113"/>
        <item x="77"/>
        <item x="557"/>
        <item x="473"/>
        <item x="397"/>
        <item x="203"/>
        <item x="520"/>
        <item x="591"/>
        <item x="55"/>
        <item x="550"/>
        <item x="114"/>
        <item x="505"/>
        <item x="482"/>
        <item x="306"/>
        <item x="464"/>
        <item x="593"/>
        <item x="183"/>
        <item x="547"/>
        <item x="78"/>
        <item x="331"/>
        <item x="359"/>
        <item x="614"/>
        <item x="570"/>
        <item x="152"/>
        <item x="367"/>
        <item x="455"/>
        <item x="346"/>
        <item x="481"/>
        <item x="470"/>
        <item x="403"/>
        <item x="82"/>
        <item x="338"/>
        <item x="264"/>
        <item x="368"/>
        <item x="163"/>
        <item x="406"/>
        <item x="300"/>
        <item x="529"/>
        <item x="376"/>
        <item x="141"/>
        <item t="default"/>
      </items>
    </pivotField>
    <pivotField showAll="0"/>
    <pivotField showAll="0"/>
    <pivotField showAll="0"/>
    <pivotField dataField="1" showAll="0"/>
    <pivotField showAll="0"/>
    <pivotField axis="axisRow" showAll="0" defaultSubtotal="0">
      <items count="12">
        <item x="1"/>
        <item x="5"/>
        <item x="4"/>
        <item x="9"/>
        <item x="7"/>
        <item x="8"/>
        <item x="3"/>
        <item x="10"/>
        <item x="2"/>
        <item x="11"/>
        <item x="0"/>
        <item x="6"/>
      </items>
    </pivotField>
    <pivotField axis="axisCol" showAll="0" defaultSubtotal="0">
      <items count="3">
        <item x="1"/>
        <item x="0"/>
        <item x="2"/>
      </items>
    </pivotField>
  </pivotFields>
  <rowFields count="1">
    <field x="6"/>
  </rowFields>
  <rowItems count="13">
    <i>
      <x/>
    </i>
    <i>
      <x v="1"/>
    </i>
    <i>
      <x v="2"/>
    </i>
    <i>
      <x v="3"/>
    </i>
    <i>
      <x v="4"/>
    </i>
    <i>
      <x v="5"/>
    </i>
    <i>
      <x v="6"/>
    </i>
    <i>
      <x v="7"/>
    </i>
    <i>
      <x v="8"/>
    </i>
    <i>
      <x v="9"/>
    </i>
    <i>
      <x v="10"/>
    </i>
    <i>
      <x v="11"/>
    </i>
    <i t="grand">
      <x/>
    </i>
  </rowItems>
  <colFields count="1">
    <field x="7"/>
  </colFields>
  <colItems count="4">
    <i>
      <x/>
    </i>
    <i>
      <x v="1"/>
    </i>
    <i>
      <x v="2"/>
    </i>
    <i t="grand">
      <x/>
    </i>
  </colItems>
  <dataFields count="1">
    <dataField name="Sum of Units Sold" fld="4" baseField="0" baseItem="0"/>
  </dataFields>
  <chartFormats count="3">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7"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F4:O10" firstHeaderRow="1" firstDataRow="2" firstDataCol="1"/>
  <pivotFields count="4">
    <pivotField numFmtId="14" showAll="0">
      <items count="2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t="default"/>
      </items>
    </pivotField>
    <pivotField axis="axisRow" showAll="0">
      <items count="5">
        <item x="0"/>
        <item x="3"/>
        <item x="1"/>
        <item x="2"/>
        <item t="default"/>
      </items>
    </pivotField>
    <pivotField dataField="1" numFmtId="8" showAll="0"/>
    <pivotField axis="axisCol" showAll="0" defaultSubtotal="0">
      <items count="8">
        <item x="0"/>
        <item x="1"/>
        <item x="2"/>
        <item x="3"/>
        <item x="4"/>
        <item x="5"/>
        <item x="6"/>
        <item x="7"/>
      </items>
    </pivotField>
  </pivotFields>
  <rowFields count="1">
    <field x="1"/>
  </rowFields>
  <rowItems count="5">
    <i>
      <x/>
    </i>
    <i>
      <x v="1"/>
    </i>
    <i>
      <x v="2"/>
    </i>
    <i>
      <x v="3"/>
    </i>
    <i t="grand">
      <x/>
    </i>
  </rowItems>
  <colFields count="1">
    <field x="3"/>
  </colFields>
  <colItems count="9">
    <i>
      <x/>
    </i>
    <i>
      <x v="1"/>
    </i>
    <i>
      <x v="2"/>
    </i>
    <i>
      <x v="3"/>
    </i>
    <i>
      <x v="4"/>
    </i>
    <i>
      <x v="5"/>
    </i>
    <i>
      <x v="6"/>
    </i>
    <i>
      <x v="7"/>
    </i>
    <i t="grand">
      <x/>
    </i>
  </colItems>
  <dataFields count="1">
    <dataField name="Sum of Sales" fld="2" baseField="0" baseItem="0"/>
  </dataField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filters count="1">
    <filter fld="0" type="thisMonth" evalOrder="-1" id="1">
      <autoFilter ref="A1">
        <filterColumn colId="0">
          <dynamicFilter type="thisMonth" val="45323" maxVal="45352"/>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8"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Interval">
  <location ref="E5:F14" firstHeaderRow="1" firstDataRow="1" firstDataCol="1"/>
  <pivotFields count="2">
    <pivotField dataField="1" showAll="0">
      <items count="298">
        <item x="251"/>
        <item x="194"/>
        <item x="15"/>
        <item x="58"/>
        <item x="260"/>
        <item x="192"/>
        <item x="42"/>
        <item x="182"/>
        <item x="255"/>
        <item x="177"/>
        <item x="87"/>
        <item x="161"/>
        <item x="180"/>
        <item x="267"/>
        <item x="179"/>
        <item x="70"/>
        <item x="270"/>
        <item x="28"/>
        <item x="245"/>
        <item x="120"/>
        <item x="18"/>
        <item x="247"/>
        <item x="22"/>
        <item x="8"/>
        <item x="69"/>
        <item x="50"/>
        <item x="164"/>
        <item x="198"/>
        <item x="107"/>
        <item x="95"/>
        <item x="199"/>
        <item x="226"/>
        <item x="105"/>
        <item x="66"/>
        <item x="121"/>
        <item x="159"/>
        <item x="278"/>
        <item x="188"/>
        <item x="136"/>
        <item x="264"/>
        <item x="263"/>
        <item x="46"/>
        <item x="261"/>
        <item x="262"/>
        <item x="225"/>
        <item x="146"/>
        <item x="90"/>
        <item x="274"/>
        <item x="250"/>
        <item x="51"/>
        <item x="33"/>
        <item x="43"/>
        <item x="277"/>
        <item x="224"/>
        <item x="268"/>
        <item x="27"/>
        <item x="127"/>
        <item x="54"/>
        <item x="221"/>
        <item x="123"/>
        <item x="186"/>
        <item x="139"/>
        <item x="55"/>
        <item x="35"/>
        <item x="75"/>
        <item x="72"/>
        <item x="115"/>
        <item x="37"/>
        <item x="212"/>
        <item x="254"/>
        <item x="235"/>
        <item x="203"/>
        <item x="171"/>
        <item x="56"/>
        <item x="113"/>
        <item x="102"/>
        <item x="2"/>
        <item x="153"/>
        <item x="32"/>
        <item x="157"/>
        <item x="61"/>
        <item x="258"/>
        <item x="150"/>
        <item x="97"/>
        <item x="99"/>
        <item x="167"/>
        <item x="63"/>
        <item x="92"/>
        <item x="169"/>
        <item x="100"/>
        <item x="241"/>
        <item x="233"/>
        <item x="84"/>
        <item x="47"/>
        <item x="86"/>
        <item x="45"/>
        <item x="7"/>
        <item x="64"/>
        <item x="204"/>
        <item x="190"/>
        <item x="21"/>
        <item x="141"/>
        <item x="98"/>
        <item x="144"/>
        <item x="206"/>
        <item x="142"/>
        <item x="275"/>
        <item x="26"/>
        <item x="168"/>
        <item x="110"/>
        <item x="154"/>
        <item x="68"/>
        <item x="103"/>
        <item x="129"/>
        <item x="220"/>
        <item x="189"/>
        <item x="133"/>
        <item x="195"/>
        <item x="227"/>
        <item x="138"/>
        <item x="5"/>
        <item x="39"/>
        <item x="160"/>
        <item x="1"/>
        <item x="122"/>
        <item x="215"/>
        <item x="228"/>
        <item x="71"/>
        <item x="41"/>
        <item x="29"/>
        <item x="9"/>
        <item x="216"/>
        <item x="176"/>
        <item x="109"/>
        <item x="149"/>
        <item x="126"/>
        <item x="256"/>
        <item x="217"/>
        <item x="104"/>
        <item x="173"/>
        <item x="165"/>
        <item x="89"/>
        <item x="48"/>
        <item x="60"/>
        <item x="151"/>
        <item x="14"/>
        <item x="130"/>
        <item x="135"/>
        <item x="10"/>
        <item x="125"/>
        <item x="175"/>
        <item x="0"/>
        <item x="83"/>
        <item x="20"/>
        <item x="156"/>
        <item x="213"/>
        <item x="31"/>
        <item x="12"/>
        <item x="185"/>
        <item x="111"/>
        <item x="49"/>
        <item x="36"/>
        <item x="3"/>
        <item x="94"/>
        <item x="101"/>
        <item x="211"/>
        <item x="81"/>
        <item x="148"/>
        <item x="4"/>
        <item x="183"/>
        <item x="19"/>
        <item x="155"/>
        <item x="152"/>
        <item x="85"/>
        <item x="147"/>
        <item x="200"/>
        <item x="23"/>
        <item x="38"/>
        <item x="114"/>
        <item x="158"/>
        <item x="124"/>
        <item x="30"/>
        <item x="88"/>
        <item x="253"/>
        <item x="65"/>
        <item x="191"/>
        <item x="16"/>
        <item x="82"/>
        <item x="292"/>
        <item x="6"/>
        <item x="286"/>
        <item x="238"/>
        <item x="244"/>
        <item x="143"/>
        <item x="145"/>
        <item x="252"/>
        <item x="162"/>
        <item x="44"/>
        <item x="197"/>
        <item x="237"/>
        <item x="137"/>
        <item x="249"/>
        <item x="132"/>
        <item x="282"/>
        <item x="243"/>
        <item x="229"/>
        <item x="208"/>
        <item x="281"/>
        <item x="117"/>
        <item x="67"/>
        <item x="140"/>
        <item x="239"/>
        <item x="259"/>
        <item x="116"/>
        <item x="283"/>
        <item x="196"/>
        <item x="280"/>
        <item x="205"/>
        <item x="17"/>
        <item x="40"/>
        <item x="53"/>
        <item x="131"/>
        <item x="119"/>
        <item x="232"/>
        <item x="210"/>
        <item x="76"/>
        <item x="57"/>
        <item x="34"/>
        <item x="174"/>
        <item x="231"/>
        <item x="178"/>
        <item x="166"/>
        <item x="289"/>
        <item x="287"/>
        <item x="62"/>
        <item x="108"/>
        <item x="234"/>
        <item x="265"/>
        <item x="236"/>
        <item x="172"/>
        <item x="118"/>
        <item x="272"/>
        <item x="77"/>
        <item x="163"/>
        <item x="91"/>
        <item x="207"/>
        <item x="73"/>
        <item x="170"/>
        <item x="209"/>
        <item x="74"/>
        <item x="271"/>
        <item x="248"/>
        <item x="218"/>
        <item x="96"/>
        <item x="187"/>
        <item x="59"/>
        <item x="293"/>
        <item x="296"/>
        <item x="128"/>
        <item x="288"/>
        <item x="93"/>
        <item x="134"/>
        <item x="52"/>
        <item x="181"/>
        <item x="214"/>
        <item x="246"/>
        <item x="295"/>
        <item x="223"/>
        <item x="79"/>
        <item x="290"/>
        <item x="240"/>
        <item x="273"/>
        <item x="285"/>
        <item x="222"/>
        <item x="193"/>
        <item x="291"/>
        <item x="284"/>
        <item x="294"/>
        <item x="13"/>
        <item x="202"/>
        <item x="219"/>
        <item x="230"/>
        <item x="112"/>
        <item x="242"/>
        <item x="80"/>
        <item x="266"/>
        <item x="25"/>
        <item x="276"/>
        <item x="24"/>
        <item x="279"/>
        <item x="184"/>
        <item x="201"/>
        <item x="257"/>
        <item x="78"/>
        <item x="269"/>
        <item x="106"/>
        <item x="11"/>
        <item t="default"/>
      </items>
    </pivotField>
    <pivotField axis="axisRow" numFmtId="1" showAll="0" defaultSubtotal="0">
      <items count="8">
        <item x="3"/>
        <item x="6"/>
        <item x="1"/>
        <item x="0"/>
        <item x="2"/>
        <item x="5"/>
        <item x="7"/>
        <item x="4"/>
      </items>
    </pivotField>
  </pivotFields>
  <rowFields count="1">
    <field x="1"/>
  </rowFields>
  <rowItems count="9">
    <i>
      <x/>
    </i>
    <i>
      <x v="1"/>
    </i>
    <i>
      <x v="2"/>
    </i>
    <i>
      <x v="3"/>
    </i>
    <i>
      <x v="4"/>
    </i>
    <i>
      <x v="5"/>
    </i>
    <i>
      <x v="6"/>
    </i>
    <i>
      <x v="7"/>
    </i>
    <i t="grand">
      <x/>
    </i>
  </rowItems>
  <colItems count="1">
    <i/>
  </colItems>
  <dataFields count="1">
    <dataField name="Count of Times For Manufacturing (minutes are not entered as Time Serial Numbers)." fld="0" subtotal="count"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4.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7.xml"/></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0.xml"/></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9" sqref="G19"/>
    </sheetView>
  </sheetViews>
  <sheetFormatPr defaultRowHeight="14.4" x14ac:dyDescent="0.3"/>
  <cols>
    <col min="1" max="1" width="11.33203125" bestFit="1" customWidth="1"/>
    <col min="2" max="6" width="12.6640625" customWidth="1"/>
    <col min="7" max="7" width="11.33203125" bestFit="1" customWidth="1"/>
  </cols>
  <sheetData>
    <row r="1" spans="1:8" ht="43.2" x14ac:dyDescent="0.3">
      <c r="A1" s="1" t="s">
        <v>0</v>
      </c>
      <c r="B1" s="2"/>
      <c r="C1" s="2"/>
      <c r="D1" s="2"/>
      <c r="E1" s="2"/>
      <c r="F1" s="2"/>
      <c r="G1" s="2"/>
      <c r="H1" s="3"/>
    </row>
    <row r="3" spans="1:8" x14ac:dyDescent="0.3">
      <c r="A3" s="4"/>
      <c r="B3" s="5" t="s">
        <v>1</v>
      </c>
      <c r="C3" s="5" t="s">
        <v>2</v>
      </c>
      <c r="D3" s="5" t="s">
        <v>3</v>
      </c>
      <c r="E3" s="5" t="s">
        <v>4</v>
      </c>
      <c r="F3" s="5" t="s">
        <v>5</v>
      </c>
      <c r="G3" s="5" t="s">
        <v>6</v>
      </c>
    </row>
    <row r="4" spans="1:8" x14ac:dyDescent="0.3">
      <c r="A4" s="6" t="s">
        <v>7</v>
      </c>
      <c r="B4" s="7">
        <v>149</v>
      </c>
      <c r="C4" s="7">
        <v>112</v>
      </c>
      <c r="D4" s="7">
        <v>276</v>
      </c>
      <c r="E4" s="7">
        <v>115</v>
      </c>
      <c r="F4" s="7">
        <v>276</v>
      </c>
      <c r="G4" s="7">
        <v>313</v>
      </c>
    </row>
    <row r="5" spans="1:8" x14ac:dyDescent="0.3">
      <c r="A5" s="6" t="s">
        <v>8</v>
      </c>
      <c r="B5" s="7">
        <v>173</v>
      </c>
      <c r="C5" s="7">
        <v>228</v>
      </c>
      <c r="D5" s="7">
        <v>235</v>
      </c>
      <c r="E5" s="7">
        <v>145</v>
      </c>
      <c r="F5" s="7">
        <v>252</v>
      </c>
      <c r="G5" s="7">
        <v>318</v>
      </c>
    </row>
    <row r="6" spans="1:8" x14ac:dyDescent="0.3">
      <c r="A6" s="6" t="s">
        <v>9</v>
      </c>
      <c r="B6" s="7">
        <v>318</v>
      </c>
      <c r="C6" s="7">
        <v>241</v>
      </c>
      <c r="D6" s="7">
        <v>122</v>
      </c>
      <c r="E6" s="7">
        <v>155</v>
      </c>
      <c r="F6" s="7">
        <v>280</v>
      </c>
      <c r="G6" s="7">
        <v>256</v>
      </c>
    </row>
    <row r="9" spans="1:8" x14ac:dyDescent="0.3">
      <c r="A9" s="4"/>
      <c r="B9" s="6" t="s">
        <v>7</v>
      </c>
      <c r="C9" s="6" t="s">
        <v>8</v>
      </c>
      <c r="D9" s="6" t="s">
        <v>9</v>
      </c>
    </row>
    <row r="10" spans="1:8" x14ac:dyDescent="0.3">
      <c r="A10" s="5" t="s">
        <v>1</v>
      </c>
      <c r="B10" s="7">
        <v>149</v>
      </c>
      <c r="C10" s="7">
        <v>173</v>
      </c>
      <c r="D10" s="7">
        <v>318</v>
      </c>
    </row>
    <row r="11" spans="1:8" x14ac:dyDescent="0.3">
      <c r="A11" s="5" t="s">
        <v>2</v>
      </c>
      <c r="B11" s="7">
        <v>112</v>
      </c>
      <c r="C11" s="7">
        <v>228</v>
      </c>
      <c r="D11" s="7">
        <v>241</v>
      </c>
    </row>
    <row r="12" spans="1:8" x14ac:dyDescent="0.3">
      <c r="A12" s="5" t="s">
        <v>3</v>
      </c>
      <c r="B12" s="7">
        <v>276</v>
      </c>
      <c r="C12" s="7">
        <v>235</v>
      </c>
      <c r="D12" s="7">
        <v>122</v>
      </c>
    </row>
    <row r="13" spans="1:8" x14ac:dyDescent="0.3">
      <c r="A13" s="5" t="s">
        <v>4</v>
      </c>
      <c r="B13" s="7">
        <v>115</v>
      </c>
      <c r="C13" s="7">
        <v>145</v>
      </c>
      <c r="D13" s="7">
        <v>155</v>
      </c>
    </row>
    <row r="14" spans="1:8" x14ac:dyDescent="0.3">
      <c r="A14" s="5" t="s">
        <v>5</v>
      </c>
      <c r="B14" s="7">
        <v>276</v>
      </c>
      <c r="C14" s="7">
        <v>252</v>
      </c>
      <c r="D14" s="7">
        <v>280</v>
      </c>
    </row>
    <row r="15" spans="1:8" x14ac:dyDescent="0.3">
      <c r="A15" s="5" t="s">
        <v>6</v>
      </c>
      <c r="B15" s="7">
        <v>313</v>
      </c>
      <c r="C15" s="7">
        <v>318</v>
      </c>
      <c r="D15" s="7">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2"/>
  <sheetViews>
    <sheetView workbookViewId="0">
      <selection activeCell="C5" sqref="C5"/>
    </sheetView>
  </sheetViews>
  <sheetFormatPr defaultRowHeight="14.4" x14ac:dyDescent="0.3"/>
  <cols>
    <col min="3" max="3" width="10.88671875" bestFit="1" customWidth="1"/>
  </cols>
  <sheetData>
    <row r="1" spans="1:8" ht="43.2" x14ac:dyDescent="0.3">
      <c r="A1" s="1" t="s">
        <v>10</v>
      </c>
      <c r="B1" s="2"/>
      <c r="C1" s="2"/>
      <c r="D1" s="2"/>
      <c r="E1" s="2"/>
      <c r="F1" s="2"/>
      <c r="G1" s="2"/>
      <c r="H1" s="3"/>
    </row>
    <row r="3" spans="1:8" x14ac:dyDescent="0.3">
      <c r="A3" s="108" t="s">
        <v>11</v>
      </c>
      <c r="C3" s="8" t="s">
        <v>12</v>
      </c>
    </row>
    <row r="4" spans="1:8" x14ac:dyDescent="0.3">
      <c r="A4" s="7">
        <v>25</v>
      </c>
      <c r="C4" s="10">
        <f>SUM(A4:A502)</f>
        <v>31662</v>
      </c>
    </row>
    <row r="5" spans="1:8" x14ac:dyDescent="0.3">
      <c r="A5" s="7">
        <v>102</v>
      </c>
    </row>
    <row r="6" spans="1:8" x14ac:dyDescent="0.3">
      <c r="A6" s="7">
        <v>68</v>
      </c>
    </row>
    <row r="7" spans="1:8" x14ac:dyDescent="0.3">
      <c r="A7" s="7">
        <v>59</v>
      </c>
    </row>
    <row r="8" spans="1:8" x14ac:dyDescent="0.3">
      <c r="A8" s="7">
        <v>62</v>
      </c>
    </row>
    <row r="9" spans="1:8" x14ac:dyDescent="0.3">
      <c r="A9" s="7">
        <v>104</v>
      </c>
    </row>
    <row r="10" spans="1:8" x14ac:dyDescent="0.3">
      <c r="A10" s="7">
        <v>17</v>
      </c>
    </row>
    <row r="11" spans="1:8" x14ac:dyDescent="0.3">
      <c r="A11" s="7">
        <v>73</v>
      </c>
    </row>
    <row r="12" spans="1:8" x14ac:dyDescent="0.3">
      <c r="A12" s="7">
        <v>88</v>
      </c>
    </row>
    <row r="13" spans="1:8" x14ac:dyDescent="0.3">
      <c r="A13" s="7">
        <v>19</v>
      </c>
    </row>
    <row r="14" spans="1:8" x14ac:dyDescent="0.3">
      <c r="A14" s="7">
        <v>100</v>
      </c>
    </row>
    <row r="15" spans="1:8" x14ac:dyDescent="0.3">
      <c r="A15" s="7">
        <v>17</v>
      </c>
    </row>
    <row r="16" spans="1:8" x14ac:dyDescent="0.3">
      <c r="A16" s="7">
        <v>74</v>
      </c>
    </row>
    <row r="17" spans="1:1" x14ac:dyDescent="0.3">
      <c r="A17" s="7">
        <v>39</v>
      </c>
    </row>
    <row r="18" spans="1:1" x14ac:dyDescent="0.3">
      <c r="A18" s="7">
        <v>119</v>
      </c>
    </row>
    <row r="19" spans="1:1" x14ac:dyDescent="0.3">
      <c r="A19" s="7">
        <v>32</v>
      </c>
    </row>
    <row r="20" spans="1:1" x14ac:dyDescent="0.3">
      <c r="A20" s="7">
        <v>88</v>
      </c>
    </row>
    <row r="21" spans="1:1" x14ac:dyDescent="0.3">
      <c r="A21" s="7">
        <v>60</v>
      </c>
    </row>
    <row r="22" spans="1:1" x14ac:dyDescent="0.3">
      <c r="A22" s="7">
        <v>59</v>
      </c>
    </row>
    <row r="23" spans="1:1" x14ac:dyDescent="0.3">
      <c r="A23" s="7">
        <v>53</v>
      </c>
    </row>
    <row r="24" spans="1:1" x14ac:dyDescent="0.3">
      <c r="A24" s="7">
        <v>62</v>
      </c>
    </row>
    <row r="25" spans="1:1" x14ac:dyDescent="0.3">
      <c r="A25" s="7">
        <v>118</v>
      </c>
    </row>
    <row r="26" spans="1:1" x14ac:dyDescent="0.3">
      <c r="A26" s="7">
        <v>70</v>
      </c>
    </row>
    <row r="27" spans="1:1" x14ac:dyDescent="0.3">
      <c r="A27" s="7">
        <v>33</v>
      </c>
    </row>
    <row r="28" spans="1:1" x14ac:dyDescent="0.3">
      <c r="A28" s="7">
        <v>96</v>
      </c>
    </row>
    <row r="29" spans="1:1" x14ac:dyDescent="0.3">
      <c r="A29" s="7">
        <v>18</v>
      </c>
    </row>
    <row r="30" spans="1:1" x14ac:dyDescent="0.3">
      <c r="A30" s="7">
        <v>54</v>
      </c>
    </row>
    <row r="31" spans="1:1" x14ac:dyDescent="0.3">
      <c r="A31" s="7">
        <v>29</v>
      </c>
    </row>
    <row r="32" spans="1:1" x14ac:dyDescent="0.3">
      <c r="A32" s="7">
        <v>100</v>
      </c>
    </row>
    <row r="33" spans="1:1" x14ac:dyDescent="0.3">
      <c r="A33" s="7">
        <v>54</v>
      </c>
    </row>
    <row r="34" spans="1:1" x14ac:dyDescent="0.3">
      <c r="A34" s="7">
        <v>120</v>
      </c>
    </row>
    <row r="35" spans="1:1" x14ac:dyDescent="0.3">
      <c r="A35" s="7">
        <v>44</v>
      </c>
    </row>
    <row r="36" spans="1:1" x14ac:dyDescent="0.3">
      <c r="A36" s="7">
        <v>34</v>
      </c>
    </row>
    <row r="37" spans="1:1" x14ac:dyDescent="0.3">
      <c r="A37" s="7">
        <v>33</v>
      </c>
    </row>
    <row r="38" spans="1:1" x14ac:dyDescent="0.3">
      <c r="A38" s="7">
        <v>50</v>
      </c>
    </row>
    <row r="39" spans="1:1" x14ac:dyDescent="0.3">
      <c r="A39" s="7">
        <v>97</v>
      </c>
    </row>
    <row r="40" spans="1:1" x14ac:dyDescent="0.3">
      <c r="A40" s="7">
        <v>69</v>
      </c>
    </row>
    <row r="41" spans="1:1" x14ac:dyDescent="0.3">
      <c r="A41" s="7">
        <v>104</v>
      </c>
    </row>
    <row r="42" spans="1:1" x14ac:dyDescent="0.3">
      <c r="A42" s="7">
        <v>62</v>
      </c>
    </row>
    <row r="43" spans="1:1" x14ac:dyDescent="0.3">
      <c r="A43" s="7">
        <v>71</v>
      </c>
    </row>
    <row r="44" spans="1:1" x14ac:dyDescent="0.3">
      <c r="A44" s="7">
        <v>23</v>
      </c>
    </row>
    <row r="45" spans="1:1" x14ac:dyDescent="0.3">
      <c r="A45" s="7">
        <v>47</v>
      </c>
    </row>
    <row r="46" spans="1:1" x14ac:dyDescent="0.3">
      <c r="A46" s="7">
        <v>55</v>
      </c>
    </row>
    <row r="47" spans="1:1" x14ac:dyDescent="0.3">
      <c r="A47" s="7">
        <v>49</v>
      </c>
    </row>
    <row r="48" spans="1:1" x14ac:dyDescent="0.3">
      <c r="A48" s="7">
        <v>47</v>
      </c>
    </row>
    <row r="49" spans="1:1" x14ac:dyDescent="0.3">
      <c r="A49" s="7">
        <v>80</v>
      </c>
    </row>
    <row r="50" spans="1:1" x14ac:dyDescent="0.3">
      <c r="A50" s="7">
        <v>49</v>
      </c>
    </row>
    <row r="51" spans="1:1" x14ac:dyDescent="0.3">
      <c r="A51" s="7">
        <v>109</v>
      </c>
    </row>
    <row r="52" spans="1:1" x14ac:dyDescent="0.3">
      <c r="A52" s="7">
        <v>28</v>
      </c>
    </row>
    <row r="53" spans="1:1" x14ac:dyDescent="0.3">
      <c r="A53" s="7">
        <v>35</v>
      </c>
    </row>
    <row r="54" spans="1:1" x14ac:dyDescent="0.3">
      <c r="A54" s="7">
        <v>89</v>
      </c>
    </row>
    <row r="55" spans="1:1" x14ac:dyDescent="0.3">
      <c r="A55" s="7">
        <v>52</v>
      </c>
    </row>
    <row r="56" spans="1:1" x14ac:dyDescent="0.3">
      <c r="A56" s="7">
        <v>31</v>
      </c>
    </row>
    <row r="57" spans="1:1" x14ac:dyDescent="0.3">
      <c r="A57" s="7">
        <v>57</v>
      </c>
    </row>
    <row r="58" spans="1:1" x14ac:dyDescent="0.3">
      <c r="A58" s="7">
        <v>109</v>
      </c>
    </row>
    <row r="59" spans="1:1" x14ac:dyDescent="0.3">
      <c r="A59" s="7">
        <v>85</v>
      </c>
    </row>
    <row r="60" spans="1:1" x14ac:dyDescent="0.3">
      <c r="A60" s="7">
        <v>73</v>
      </c>
    </row>
    <row r="61" spans="1:1" x14ac:dyDescent="0.3">
      <c r="A61" s="7">
        <v>89</v>
      </c>
    </row>
    <row r="62" spans="1:1" x14ac:dyDescent="0.3">
      <c r="A62" s="7">
        <v>30</v>
      </c>
    </row>
    <row r="63" spans="1:1" x14ac:dyDescent="0.3">
      <c r="A63" s="7">
        <v>82</v>
      </c>
    </row>
    <row r="64" spans="1:1" x14ac:dyDescent="0.3">
      <c r="A64" s="7">
        <v>113</v>
      </c>
    </row>
    <row r="65" spans="1:1" x14ac:dyDescent="0.3">
      <c r="A65" s="7">
        <v>16</v>
      </c>
    </row>
    <row r="66" spans="1:1" x14ac:dyDescent="0.3">
      <c r="A66" s="7">
        <v>82</v>
      </c>
    </row>
    <row r="67" spans="1:1" x14ac:dyDescent="0.3">
      <c r="A67" s="7">
        <v>10</v>
      </c>
    </row>
    <row r="68" spans="1:1" x14ac:dyDescent="0.3">
      <c r="A68" s="7">
        <v>46</v>
      </c>
    </row>
    <row r="69" spans="1:1" x14ac:dyDescent="0.3">
      <c r="A69" s="7">
        <v>85</v>
      </c>
    </row>
    <row r="70" spans="1:1" x14ac:dyDescent="0.3">
      <c r="A70" s="7">
        <v>71</v>
      </c>
    </row>
    <row r="71" spans="1:1" x14ac:dyDescent="0.3">
      <c r="A71" s="7">
        <v>13</v>
      </c>
    </row>
    <row r="72" spans="1:1" x14ac:dyDescent="0.3">
      <c r="A72" s="7">
        <v>64</v>
      </c>
    </row>
    <row r="73" spans="1:1" x14ac:dyDescent="0.3">
      <c r="A73" s="7">
        <v>109</v>
      </c>
    </row>
    <row r="74" spans="1:1" x14ac:dyDescent="0.3">
      <c r="A74" s="7">
        <v>97</v>
      </c>
    </row>
    <row r="75" spans="1:1" x14ac:dyDescent="0.3">
      <c r="A75" s="7">
        <v>109</v>
      </c>
    </row>
    <row r="76" spans="1:1" x14ac:dyDescent="0.3">
      <c r="A76" s="7">
        <v>102</v>
      </c>
    </row>
    <row r="77" spans="1:1" x14ac:dyDescent="0.3">
      <c r="A77" s="7">
        <v>29</v>
      </c>
    </row>
    <row r="78" spans="1:1" x14ac:dyDescent="0.3">
      <c r="A78" s="7">
        <v>94</v>
      </c>
    </row>
    <row r="79" spans="1:1" x14ac:dyDescent="0.3">
      <c r="A79" s="7">
        <v>56</v>
      </c>
    </row>
    <row r="80" spans="1:1" x14ac:dyDescent="0.3">
      <c r="A80" s="7">
        <v>85</v>
      </c>
    </row>
    <row r="81" spans="1:1" x14ac:dyDescent="0.3">
      <c r="A81" s="7">
        <v>107</v>
      </c>
    </row>
    <row r="82" spans="1:1" x14ac:dyDescent="0.3">
      <c r="A82" s="7">
        <v>90</v>
      </c>
    </row>
    <row r="83" spans="1:1" x14ac:dyDescent="0.3">
      <c r="A83" s="7">
        <v>63</v>
      </c>
    </row>
    <row r="84" spans="1:1" x14ac:dyDescent="0.3">
      <c r="A84" s="7">
        <v>55</v>
      </c>
    </row>
    <row r="85" spans="1:1" x14ac:dyDescent="0.3">
      <c r="A85" s="7">
        <v>68</v>
      </c>
    </row>
    <row r="86" spans="1:1" x14ac:dyDescent="0.3">
      <c r="A86" s="7">
        <v>96</v>
      </c>
    </row>
    <row r="87" spans="1:1" x14ac:dyDescent="0.3">
      <c r="A87" s="7">
        <v>95</v>
      </c>
    </row>
    <row r="88" spans="1:1" x14ac:dyDescent="0.3">
      <c r="A88" s="7">
        <v>59</v>
      </c>
    </row>
    <row r="89" spans="1:1" x14ac:dyDescent="0.3">
      <c r="A89" s="7">
        <v>25</v>
      </c>
    </row>
    <row r="90" spans="1:1" x14ac:dyDescent="0.3">
      <c r="A90" s="7">
        <v>48</v>
      </c>
    </row>
    <row r="91" spans="1:1" x14ac:dyDescent="0.3">
      <c r="A91" s="7">
        <v>85</v>
      </c>
    </row>
    <row r="92" spans="1:1" x14ac:dyDescent="0.3">
      <c r="A92" s="7">
        <v>77</v>
      </c>
    </row>
    <row r="93" spans="1:1" x14ac:dyDescent="0.3">
      <c r="A93" s="7">
        <v>33</v>
      </c>
    </row>
    <row r="94" spans="1:1" x14ac:dyDescent="0.3">
      <c r="A94" s="7">
        <v>58</v>
      </c>
    </row>
    <row r="95" spans="1:1" x14ac:dyDescent="0.3">
      <c r="A95" s="7">
        <v>78</v>
      </c>
    </row>
    <row r="96" spans="1:1" x14ac:dyDescent="0.3">
      <c r="A96" s="7">
        <v>107</v>
      </c>
    </row>
    <row r="97" spans="1:1" x14ac:dyDescent="0.3">
      <c r="A97" s="7">
        <v>63</v>
      </c>
    </row>
    <row r="98" spans="1:1" x14ac:dyDescent="0.3">
      <c r="A98" s="7">
        <v>41</v>
      </c>
    </row>
    <row r="99" spans="1:1" x14ac:dyDescent="0.3">
      <c r="A99" s="7">
        <v>99</v>
      </c>
    </row>
    <row r="100" spans="1:1" x14ac:dyDescent="0.3">
      <c r="A100" s="7">
        <v>34</v>
      </c>
    </row>
    <row r="101" spans="1:1" x14ac:dyDescent="0.3">
      <c r="A101" s="7">
        <v>33</v>
      </c>
    </row>
    <row r="102" spans="1:1" x14ac:dyDescent="0.3">
      <c r="A102" s="7">
        <v>92</v>
      </c>
    </row>
    <row r="103" spans="1:1" x14ac:dyDescent="0.3">
      <c r="A103" s="7">
        <v>63</v>
      </c>
    </row>
    <row r="104" spans="1:1" x14ac:dyDescent="0.3">
      <c r="A104" s="7">
        <v>35</v>
      </c>
    </row>
    <row r="105" spans="1:1" x14ac:dyDescent="0.3">
      <c r="A105" s="7">
        <v>60</v>
      </c>
    </row>
    <row r="106" spans="1:1" x14ac:dyDescent="0.3">
      <c r="A106" s="7">
        <v>43</v>
      </c>
    </row>
    <row r="107" spans="1:1" x14ac:dyDescent="0.3">
      <c r="A107" s="7">
        <v>120</v>
      </c>
    </row>
    <row r="108" spans="1:1" x14ac:dyDescent="0.3">
      <c r="A108" s="7">
        <v>88</v>
      </c>
    </row>
    <row r="109" spans="1:1" x14ac:dyDescent="0.3">
      <c r="A109" s="7">
        <v>64</v>
      </c>
    </row>
    <row r="110" spans="1:1" x14ac:dyDescent="0.3">
      <c r="A110" s="7">
        <v>10</v>
      </c>
    </row>
    <row r="111" spans="1:1" x14ac:dyDescent="0.3">
      <c r="A111" s="7">
        <v>15</v>
      </c>
    </row>
    <row r="112" spans="1:1" x14ac:dyDescent="0.3">
      <c r="A112" s="7">
        <v>11</v>
      </c>
    </row>
    <row r="113" spans="1:1" x14ac:dyDescent="0.3">
      <c r="A113" s="7">
        <v>114</v>
      </c>
    </row>
    <row r="114" spans="1:1" x14ac:dyDescent="0.3">
      <c r="A114" s="7">
        <v>52</v>
      </c>
    </row>
    <row r="115" spans="1:1" x14ac:dyDescent="0.3">
      <c r="A115" s="7">
        <v>53</v>
      </c>
    </row>
    <row r="116" spans="1:1" x14ac:dyDescent="0.3">
      <c r="A116" s="7">
        <v>43</v>
      </c>
    </row>
    <row r="117" spans="1:1" x14ac:dyDescent="0.3">
      <c r="A117" s="7">
        <v>86</v>
      </c>
    </row>
    <row r="118" spans="1:1" x14ac:dyDescent="0.3">
      <c r="A118" s="7">
        <v>39</v>
      </c>
    </row>
    <row r="119" spans="1:1" x14ac:dyDescent="0.3">
      <c r="A119" s="7">
        <v>36</v>
      </c>
    </row>
    <row r="120" spans="1:1" x14ac:dyDescent="0.3">
      <c r="A120" s="7">
        <v>46</v>
      </c>
    </row>
    <row r="121" spans="1:1" x14ac:dyDescent="0.3">
      <c r="A121" s="7">
        <v>81</v>
      </c>
    </row>
    <row r="122" spans="1:1" x14ac:dyDescent="0.3">
      <c r="A122" s="7">
        <v>11</v>
      </c>
    </row>
    <row r="123" spans="1:1" x14ac:dyDescent="0.3">
      <c r="A123" s="7">
        <v>115</v>
      </c>
    </row>
    <row r="124" spans="1:1" x14ac:dyDescent="0.3">
      <c r="A124" s="7">
        <v>53</v>
      </c>
    </row>
    <row r="125" spans="1:1" x14ac:dyDescent="0.3">
      <c r="A125" s="7">
        <v>58</v>
      </c>
    </row>
    <row r="126" spans="1:1" x14ac:dyDescent="0.3">
      <c r="A126" s="7">
        <v>16</v>
      </c>
    </row>
    <row r="127" spans="1:1" x14ac:dyDescent="0.3">
      <c r="A127" s="7">
        <v>46</v>
      </c>
    </row>
    <row r="128" spans="1:1" x14ac:dyDescent="0.3">
      <c r="A128" s="7">
        <v>112</v>
      </c>
    </row>
    <row r="129" spans="1:1" x14ac:dyDescent="0.3">
      <c r="A129" s="7">
        <v>105</v>
      </c>
    </row>
    <row r="130" spans="1:1" x14ac:dyDescent="0.3">
      <c r="A130" s="7">
        <v>78</v>
      </c>
    </row>
    <row r="131" spans="1:1" x14ac:dyDescent="0.3">
      <c r="A131" s="7">
        <v>27</v>
      </c>
    </row>
    <row r="132" spans="1:1" x14ac:dyDescent="0.3">
      <c r="A132" s="7">
        <v>36</v>
      </c>
    </row>
    <row r="133" spans="1:1" x14ac:dyDescent="0.3">
      <c r="A133" s="7">
        <v>93</v>
      </c>
    </row>
    <row r="134" spans="1:1" x14ac:dyDescent="0.3">
      <c r="A134" s="7">
        <v>31</v>
      </c>
    </row>
    <row r="135" spans="1:1" x14ac:dyDescent="0.3">
      <c r="A135" s="7">
        <v>107</v>
      </c>
    </row>
    <row r="136" spans="1:1" x14ac:dyDescent="0.3">
      <c r="A136" s="7">
        <v>40</v>
      </c>
    </row>
    <row r="137" spans="1:1" x14ac:dyDescent="0.3">
      <c r="A137" s="7">
        <v>40</v>
      </c>
    </row>
    <row r="138" spans="1:1" x14ac:dyDescent="0.3">
      <c r="A138" s="7">
        <v>104</v>
      </c>
    </row>
    <row r="139" spans="1:1" x14ac:dyDescent="0.3">
      <c r="A139" s="7">
        <v>84</v>
      </c>
    </row>
    <row r="140" spans="1:1" x14ac:dyDescent="0.3">
      <c r="A140" s="7">
        <v>26</v>
      </c>
    </row>
    <row r="141" spans="1:1" x14ac:dyDescent="0.3">
      <c r="A141" s="7">
        <v>19</v>
      </c>
    </row>
    <row r="142" spans="1:1" x14ac:dyDescent="0.3">
      <c r="A142" s="7">
        <v>50</v>
      </c>
    </row>
    <row r="143" spans="1:1" x14ac:dyDescent="0.3">
      <c r="A143" s="7">
        <v>100</v>
      </c>
    </row>
    <row r="144" spans="1:1" x14ac:dyDescent="0.3">
      <c r="A144" s="7">
        <v>18</v>
      </c>
    </row>
    <row r="145" spans="1:1" x14ac:dyDescent="0.3">
      <c r="A145" s="7">
        <v>62</v>
      </c>
    </row>
    <row r="146" spans="1:1" x14ac:dyDescent="0.3">
      <c r="A146" s="7">
        <v>70</v>
      </c>
    </row>
    <row r="147" spans="1:1" x14ac:dyDescent="0.3">
      <c r="A147" s="7">
        <v>46</v>
      </c>
    </row>
    <row r="148" spans="1:1" x14ac:dyDescent="0.3">
      <c r="A148" s="7">
        <v>70</v>
      </c>
    </row>
    <row r="149" spans="1:1" x14ac:dyDescent="0.3">
      <c r="A149" s="7">
        <v>80</v>
      </c>
    </row>
    <row r="150" spans="1:1" x14ac:dyDescent="0.3">
      <c r="A150" s="7">
        <v>100</v>
      </c>
    </row>
    <row r="151" spans="1:1" x14ac:dyDescent="0.3">
      <c r="A151" s="7">
        <v>61</v>
      </c>
    </row>
    <row r="152" spans="1:1" x14ac:dyDescent="0.3">
      <c r="A152" s="7">
        <v>98</v>
      </c>
    </row>
    <row r="153" spans="1:1" x14ac:dyDescent="0.3">
      <c r="A153" s="7">
        <v>66</v>
      </c>
    </row>
    <row r="154" spans="1:1" x14ac:dyDescent="0.3">
      <c r="A154" s="7">
        <v>88</v>
      </c>
    </row>
    <row r="155" spans="1:1" x14ac:dyDescent="0.3">
      <c r="A155" s="7">
        <v>107</v>
      </c>
    </row>
    <row r="156" spans="1:1" x14ac:dyDescent="0.3">
      <c r="A156" s="7">
        <v>17</v>
      </c>
    </row>
    <row r="157" spans="1:1" x14ac:dyDescent="0.3">
      <c r="A157" s="7">
        <v>27</v>
      </c>
    </row>
    <row r="158" spans="1:1" x14ac:dyDescent="0.3">
      <c r="A158" s="7">
        <v>114</v>
      </c>
    </row>
    <row r="159" spans="1:1" x14ac:dyDescent="0.3">
      <c r="A159" s="7">
        <v>41</v>
      </c>
    </row>
    <row r="160" spans="1:1" x14ac:dyDescent="0.3">
      <c r="A160" s="7">
        <v>44</v>
      </c>
    </row>
    <row r="161" spans="1:1" x14ac:dyDescent="0.3">
      <c r="A161" s="7">
        <v>44</v>
      </c>
    </row>
    <row r="162" spans="1:1" x14ac:dyDescent="0.3">
      <c r="A162" s="7">
        <v>103</v>
      </c>
    </row>
    <row r="163" spans="1:1" x14ac:dyDescent="0.3">
      <c r="A163" s="7">
        <v>108</v>
      </c>
    </row>
    <row r="164" spans="1:1" x14ac:dyDescent="0.3">
      <c r="A164" s="7">
        <v>20</v>
      </c>
    </row>
    <row r="165" spans="1:1" x14ac:dyDescent="0.3">
      <c r="A165" s="7">
        <v>119</v>
      </c>
    </row>
    <row r="166" spans="1:1" x14ac:dyDescent="0.3">
      <c r="A166" s="7">
        <v>107</v>
      </c>
    </row>
    <row r="167" spans="1:1" x14ac:dyDescent="0.3">
      <c r="A167" s="7">
        <v>19</v>
      </c>
    </row>
    <row r="168" spans="1:1" x14ac:dyDescent="0.3">
      <c r="A168" s="7">
        <v>54</v>
      </c>
    </row>
    <row r="169" spans="1:1" x14ac:dyDescent="0.3">
      <c r="A169" s="7">
        <v>95</v>
      </c>
    </row>
    <row r="170" spans="1:1" x14ac:dyDescent="0.3">
      <c r="A170" s="7">
        <v>87</v>
      </c>
    </row>
    <row r="171" spans="1:1" x14ac:dyDescent="0.3">
      <c r="A171" s="7">
        <v>23</v>
      </c>
    </row>
    <row r="172" spans="1:1" x14ac:dyDescent="0.3">
      <c r="A172" s="7">
        <v>115</v>
      </c>
    </row>
    <row r="173" spans="1:1" x14ac:dyDescent="0.3">
      <c r="A173" s="7">
        <v>18</v>
      </c>
    </row>
    <row r="174" spans="1:1" x14ac:dyDescent="0.3">
      <c r="A174" s="7">
        <v>23</v>
      </c>
    </row>
    <row r="175" spans="1:1" x14ac:dyDescent="0.3">
      <c r="A175" s="7">
        <v>57</v>
      </c>
    </row>
    <row r="176" spans="1:1" x14ac:dyDescent="0.3">
      <c r="A176" s="7">
        <v>120</v>
      </c>
    </row>
    <row r="177" spans="1:1" x14ac:dyDescent="0.3">
      <c r="A177" s="7">
        <v>15</v>
      </c>
    </row>
    <row r="178" spans="1:1" x14ac:dyDescent="0.3">
      <c r="A178" s="7">
        <v>62</v>
      </c>
    </row>
    <row r="179" spans="1:1" x14ac:dyDescent="0.3">
      <c r="A179" s="7">
        <v>47</v>
      </c>
    </row>
    <row r="180" spans="1:1" x14ac:dyDescent="0.3">
      <c r="A180" s="7">
        <v>62</v>
      </c>
    </row>
    <row r="181" spans="1:1" x14ac:dyDescent="0.3">
      <c r="A181" s="7">
        <v>47</v>
      </c>
    </row>
    <row r="182" spans="1:1" x14ac:dyDescent="0.3">
      <c r="A182" s="7">
        <v>38</v>
      </c>
    </row>
    <row r="183" spans="1:1" x14ac:dyDescent="0.3">
      <c r="A183" s="7">
        <v>37</v>
      </c>
    </row>
    <row r="184" spans="1:1" x14ac:dyDescent="0.3">
      <c r="A184" s="7">
        <v>68</v>
      </c>
    </row>
    <row r="185" spans="1:1" x14ac:dyDescent="0.3">
      <c r="A185" s="7">
        <v>109</v>
      </c>
    </row>
    <row r="186" spans="1:1" x14ac:dyDescent="0.3">
      <c r="A186" s="7">
        <v>60</v>
      </c>
    </row>
    <row r="187" spans="1:1" x14ac:dyDescent="0.3">
      <c r="A187" s="7">
        <v>110</v>
      </c>
    </row>
    <row r="188" spans="1:1" x14ac:dyDescent="0.3">
      <c r="A188" s="7">
        <v>80</v>
      </c>
    </row>
    <row r="189" spans="1:1" x14ac:dyDescent="0.3">
      <c r="A189" s="7">
        <v>92</v>
      </c>
    </row>
    <row r="190" spans="1:1" x14ac:dyDescent="0.3">
      <c r="A190" s="7">
        <v>117</v>
      </c>
    </row>
    <row r="191" spans="1:1" x14ac:dyDescent="0.3">
      <c r="A191" s="7">
        <v>120</v>
      </c>
    </row>
    <row r="192" spans="1:1" x14ac:dyDescent="0.3">
      <c r="A192" s="7">
        <v>88</v>
      </c>
    </row>
    <row r="193" spans="1:1" x14ac:dyDescent="0.3">
      <c r="A193" s="7">
        <v>97</v>
      </c>
    </row>
    <row r="194" spans="1:1" x14ac:dyDescent="0.3">
      <c r="A194" s="7">
        <v>119</v>
      </c>
    </row>
    <row r="195" spans="1:1" x14ac:dyDescent="0.3">
      <c r="A195" s="7">
        <v>57</v>
      </c>
    </row>
    <row r="196" spans="1:1" x14ac:dyDescent="0.3">
      <c r="A196" s="7">
        <v>62</v>
      </c>
    </row>
    <row r="197" spans="1:1" x14ac:dyDescent="0.3">
      <c r="A197" s="7">
        <v>29</v>
      </c>
    </row>
    <row r="198" spans="1:1" x14ac:dyDescent="0.3">
      <c r="A198" s="7">
        <v>56</v>
      </c>
    </row>
    <row r="199" spans="1:1" x14ac:dyDescent="0.3">
      <c r="A199" s="7">
        <v>104</v>
      </c>
    </row>
    <row r="200" spans="1:1" x14ac:dyDescent="0.3">
      <c r="A200" s="7">
        <v>50</v>
      </c>
    </row>
    <row r="201" spans="1:1" x14ac:dyDescent="0.3">
      <c r="A201" s="7">
        <v>92</v>
      </c>
    </row>
    <row r="202" spans="1:1" x14ac:dyDescent="0.3">
      <c r="A202" s="7">
        <v>82</v>
      </c>
    </row>
    <row r="203" spans="1:1" x14ac:dyDescent="0.3">
      <c r="A203" s="7">
        <v>52</v>
      </c>
    </row>
    <row r="204" spans="1:1" x14ac:dyDescent="0.3">
      <c r="A204" s="7">
        <v>68</v>
      </c>
    </row>
    <row r="205" spans="1:1" x14ac:dyDescent="0.3">
      <c r="A205" s="7">
        <v>98</v>
      </c>
    </row>
    <row r="206" spans="1:1" x14ac:dyDescent="0.3">
      <c r="A206" s="7">
        <v>73</v>
      </c>
    </row>
    <row r="207" spans="1:1" x14ac:dyDescent="0.3">
      <c r="A207" s="7">
        <v>41</v>
      </c>
    </row>
    <row r="208" spans="1:1" x14ac:dyDescent="0.3">
      <c r="A208" s="7">
        <v>76</v>
      </c>
    </row>
    <row r="209" spans="1:1" x14ac:dyDescent="0.3">
      <c r="A209" s="7">
        <v>74</v>
      </c>
    </row>
    <row r="210" spans="1:1" x14ac:dyDescent="0.3">
      <c r="A210" s="7">
        <v>23</v>
      </c>
    </row>
    <row r="211" spans="1:1" x14ac:dyDescent="0.3">
      <c r="A211" s="7">
        <v>120</v>
      </c>
    </row>
    <row r="212" spans="1:1" x14ac:dyDescent="0.3">
      <c r="A212" s="7">
        <v>45</v>
      </c>
    </row>
    <row r="213" spans="1:1" x14ac:dyDescent="0.3">
      <c r="A213" s="7">
        <v>119</v>
      </c>
    </row>
    <row r="214" spans="1:1" x14ac:dyDescent="0.3">
      <c r="A214" s="7">
        <v>24</v>
      </c>
    </row>
    <row r="215" spans="1:1" x14ac:dyDescent="0.3">
      <c r="A215" s="7">
        <v>56</v>
      </c>
    </row>
    <row r="216" spans="1:1" x14ac:dyDescent="0.3">
      <c r="A216" s="7">
        <v>21</v>
      </c>
    </row>
    <row r="217" spans="1:1" x14ac:dyDescent="0.3">
      <c r="A217" s="7">
        <v>24</v>
      </c>
    </row>
    <row r="218" spans="1:1" x14ac:dyDescent="0.3">
      <c r="A218" s="7">
        <v>37</v>
      </c>
    </row>
    <row r="219" spans="1:1" x14ac:dyDescent="0.3">
      <c r="A219" s="7">
        <v>66</v>
      </c>
    </row>
    <row r="220" spans="1:1" x14ac:dyDescent="0.3">
      <c r="A220" s="7">
        <v>54</v>
      </c>
    </row>
    <row r="221" spans="1:1" x14ac:dyDescent="0.3">
      <c r="A221" s="7">
        <v>102</v>
      </c>
    </row>
    <row r="222" spans="1:1" x14ac:dyDescent="0.3">
      <c r="A222" s="7">
        <v>30</v>
      </c>
    </row>
    <row r="223" spans="1:1" x14ac:dyDescent="0.3">
      <c r="A223" s="7">
        <v>61</v>
      </c>
    </row>
    <row r="224" spans="1:1" x14ac:dyDescent="0.3">
      <c r="A224" s="7">
        <v>72</v>
      </c>
    </row>
    <row r="225" spans="1:1" x14ac:dyDescent="0.3">
      <c r="A225" s="7">
        <v>74</v>
      </c>
    </row>
    <row r="226" spans="1:1" x14ac:dyDescent="0.3">
      <c r="A226" s="7">
        <v>99</v>
      </c>
    </row>
    <row r="227" spans="1:1" x14ac:dyDescent="0.3">
      <c r="A227" s="7">
        <v>112</v>
      </c>
    </row>
    <row r="228" spans="1:1" x14ac:dyDescent="0.3">
      <c r="A228" s="7">
        <v>11</v>
      </c>
    </row>
    <row r="229" spans="1:1" x14ac:dyDescent="0.3">
      <c r="A229" s="7">
        <v>117</v>
      </c>
    </row>
    <row r="230" spans="1:1" x14ac:dyDescent="0.3">
      <c r="A230" s="7">
        <v>76</v>
      </c>
    </row>
    <row r="231" spans="1:1" x14ac:dyDescent="0.3">
      <c r="A231" s="7">
        <v>50</v>
      </c>
    </row>
    <row r="232" spans="1:1" x14ac:dyDescent="0.3">
      <c r="A232" s="7">
        <v>25</v>
      </c>
    </row>
    <row r="233" spans="1:1" x14ac:dyDescent="0.3">
      <c r="A233" s="7">
        <v>68</v>
      </c>
    </row>
    <row r="234" spans="1:1" x14ac:dyDescent="0.3">
      <c r="A234" s="7">
        <v>32</v>
      </c>
    </row>
    <row r="235" spans="1:1" x14ac:dyDescent="0.3">
      <c r="A235" s="7">
        <v>37</v>
      </c>
    </row>
    <row r="236" spans="1:1" x14ac:dyDescent="0.3">
      <c r="A236" s="7">
        <v>61</v>
      </c>
    </row>
    <row r="237" spans="1:1" x14ac:dyDescent="0.3">
      <c r="A237" s="7">
        <v>58</v>
      </c>
    </row>
    <row r="238" spans="1:1" x14ac:dyDescent="0.3">
      <c r="A238" s="7">
        <v>117</v>
      </c>
    </row>
    <row r="239" spans="1:1" x14ac:dyDescent="0.3">
      <c r="A239" s="7">
        <v>78</v>
      </c>
    </row>
    <row r="240" spans="1:1" x14ac:dyDescent="0.3">
      <c r="A240" s="7">
        <v>20</v>
      </c>
    </row>
    <row r="241" spans="1:1" x14ac:dyDescent="0.3">
      <c r="A241" s="7">
        <v>24</v>
      </c>
    </row>
    <row r="242" spans="1:1" x14ac:dyDescent="0.3">
      <c r="A242" s="7">
        <v>44</v>
      </c>
    </row>
    <row r="243" spans="1:1" x14ac:dyDescent="0.3">
      <c r="A243" s="7">
        <v>82</v>
      </c>
    </row>
    <row r="244" spans="1:1" x14ac:dyDescent="0.3">
      <c r="A244" s="7">
        <v>58</v>
      </c>
    </row>
    <row r="245" spans="1:1" x14ac:dyDescent="0.3">
      <c r="A245" s="7">
        <v>104</v>
      </c>
    </row>
    <row r="246" spans="1:1" x14ac:dyDescent="0.3">
      <c r="A246" s="7">
        <v>14</v>
      </c>
    </row>
    <row r="247" spans="1:1" x14ac:dyDescent="0.3">
      <c r="A247" s="7">
        <v>33</v>
      </c>
    </row>
    <row r="248" spans="1:1" x14ac:dyDescent="0.3">
      <c r="A248" s="7">
        <v>24</v>
      </c>
    </row>
    <row r="249" spans="1:1" x14ac:dyDescent="0.3">
      <c r="A249" s="7">
        <v>62</v>
      </c>
    </row>
    <row r="250" spans="1:1" x14ac:dyDescent="0.3">
      <c r="A250" s="7">
        <v>119</v>
      </c>
    </row>
    <row r="251" spans="1:1" x14ac:dyDescent="0.3">
      <c r="A251" s="7">
        <v>37</v>
      </c>
    </row>
    <row r="252" spans="1:1" x14ac:dyDescent="0.3">
      <c r="A252" s="7">
        <v>29</v>
      </c>
    </row>
    <row r="253" spans="1:1" x14ac:dyDescent="0.3">
      <c r="A253" s="7">
        <v>42</v>
      </c>
    </row>
    <row r="254" spans="1:1" x14ac:dyDescent="0.3">
      <c r="A254" s="7">
        <v>83</v>
      </c>
    </row>
    <row r="255" spans="1:1" x14ac:dyDescent="0.3">
      <c r="A255" s="7">
        <v>42</v>
      </c>
    </row>
    <row r="256" spans="1:1" x14ac:dyDescent="0.3">
      <c r="A256" s="7">
        <v>78</v>
      </c>
    </row>
    <row r="257" spans="1:1" x14ac:dyDescent="0.3">
      <c r="A257" s="7">
        <v>70</v>
      </c>
    </row>
    <row r="258" spans="1:1" x14ac:dyDescent="0.3">
      <c r="A258" s="7">
        <v>14</v>
      </c>
    </row>
    <row r="259" spans="1:1" x14ac:dyDescent="0.3">
      <c r="A259" s="7">
        <v>69</v>
      </c>
    </row>
    <row r="260" spans="1:1" x14ac:dyDescent="0.3">
      <c r="A260" s="7">
        <v>46</v>
      </c>
    </row>
    <row r="261" spans="1:1" x14ac:dyDescent="0.3">
      <c r="A261" s="7">
        <v>66</v>
      </c>
    </row>
    <row r="262" spans="1:1" x14ac:dyDescent="0.3">
      <c r="A262" s="7">
        <v>75</v>
      </c>
    </row>
    <row r="263" spans="1:1" x14ac:dyDescent="0.3">
      <c r="A263" s="7">
        <v>29</v>
      </c>
    </row>
    <row r="264" spans="1:1" x14ac:dyDescent="0.3">
      <c r="A264" s="7">
        <v>11</v>
      </c>
    </row>
    <row r="265" spans="1:1" x14ac:dyDescent="0.3">
      <c r="A265" s="7">
        <v>114</v>
      </c>
    </row>
    <row r="266" spans="1:1" x14ac:dyDescent="0.3">
      <c r="A266" s="7">
        <v>62</v>
      </c>
    </row>
    <row r="267" spans="1:1" x14ac:dyDescent="0.3">
      <c r="A267" s="7">
        <v>12</v>
      </c>
    </row>
    <row r="268" spans="1:1" x14ac:dyDescent="0.3">
      <c r="A268" s="7">
        <v>44</v>
      </c>
    </row>
    <row r="269" spans="1:1" x14ac:dyDescent="0.3">
      <c r="A269" s="7">
        <v>25</v>
      </c>
    </row>
    <row r="270" spans="1:1" x14ac:dyDescent="0.3">
      <c r="A270" s="7">
        <v>14</v>
      </c>
    </row>
    <row r="271" spans="1:1" x14ac:dyDescent="0.3">
      <c r="A271" s="7">
        <v>26</v>
      </c>
    </row>
    <row r="272" spans="1:1" x14ac:dyDescent="0.3">
      <c r="A272" s="7">
        <v>102</v>
      </c>
    </row>
    <row r="273" spans="1:1" x14ac:dyDescent="0.3">
      <c r="A273" s="7">
        <v>117</v>
      </c>
    </row>
    <row r="274" spans="1:1" x14ac:dyDescent="0.3">
      <c r="A274" s="7">
        <v>108</v>
      </c>
    </row>
    <row r="275" spans="1:1" x14ac:dyDescent="0.3">
      <c r="A275" s="7">
        <v>100</v>
      </c>
    </row>
    <row r="276" spans="1:1" x14ac:dyDescent="0.3">
      <c r="A276" s="7">
        <v>27</v>
      </c>
    </row>
    <row r="277" spans="1:1" x14ac:dyDescent="0.3">
      <c r="A277" s="7">
        <v>113</v>
      </c>
    </row>
    <row r="278" spans="1:1" x14ac:dyDescent="0.3">
      <c r="A278" s="7">
        <v>118</v>
      </c>
    </row>
    <row r="279" spans="1:1" x14ac:dyDescent="0.3">
      <c r="A279" s="7">
        <v>119</v>
      </c>
    </row>
    <row r="280" spans="1:1" x14ac:dyDescent="0.3">
      <c r="A280" s="7">
        <v>15</v>
      </c>
    </row>
    <row r="281" spans="1:1" x14ac:dyDescent="0.3">
      <c r="A281" s="7">
        <v>79</v>
      </c>
    </row>
    <row r="282" spans="1:1" x14ac:dyDescent="0.3">
      <c r="A282" s="7">
        <v>84</v>
      </c>
    </row>
    <row r="283" spans="1:1" x14ac:dyDescent="0.3">
      <c r="A283" s="7">
        <v>41</v>
      </c>
    </row>
    <row r="284" spans="1:1" x14ac:dyDescent="0.3">
      <c r="A284" s="7">
        <v>43</v>
      </c>
    </row>
    <row r="285" spans="1:1" x14ac:dyDescent="0.3">
      <c r="A285" s="7">
        <v>33</v>
      </c>
    </row>
    <row r="286" spans="1:1" x14ac:dyDescent="0.3">
      <c r="A286" s="7">
        <v>35</v>
      </c>
    </row>
    <row r="287" spans="1:1" x14ac:dyDescent="0.3">
      <c r="A287" s="7">
        <v>114</v>
      </c>
    </row>
    <row r="288" spans="1:1" x14ac:dyDescent="0.3">
      <c r="A288" s="7">
        <v>38</v>
      </c>
    </row>
    <row r="289" spans="1:1" x14ac:dyDescent="0.3">
      <c r="A289" s="7">
        <v>46</v>
      </c>
    </row>
    <row r="290" spans="1:1" x14ac:dyDescent="0.3">
      <c r="A290" s="7">
        <v>71</v>
      </c>
    </row>
    <row r="291" spans="1:1" x14ac:dyDescent="0.3">
      <c r="A291" s="7">
        <v>52</v>
      </c>
    </row>
    <row r="292" spans="1:1" x14ac:dyDescent="0.3">
      <c r="A292" s="7">
        <v>68</v>
      </c>
    </row>
    <row r="293" spans="1:1" x14ac:dyDescent="0.3">
      <c r="A293" s="7">
        <v>111</v>
      </c>
    </row>
    <row r="294" spans="1:1" x14ac:dyDescent="0.3">
      <c r="A294" s="7">
        <v>85</v>
      </c>
    </row>
    <row r="295" spans="1:1" x14ac:dyDescent="0.3">
      <c r="A295" s="7">
        <v>95</v>
      </c>
    </row>
    <row r="296" spans="1:1" x14ac:dyDescent="0.3">
      <c r="A296" s="7">
        <v>119</v>
      </c>
    </row>
    <row r="297" spans="1:1" x14ac:dyDescent="0.3">
      <c r="A297" s="7">
        <v>76</v>
      </c>
    </row>
    <row r="298" spans="1:1" x14ac:dyDescent="0.3">
      <c r="A298" s="7">
        <v>61</v>
      </c>
    </row>
    <row r="299" spans="1:1" x14ac:dyDescent="0.3">
      <c r="A299" s="7">
        <v>89</v>
      </c>
    </row>
    <row r="300" spans="1:1" x14ac:dyDescent="0.3">
      <c r="A300" s="7">
        <v>31</v>
      </c>
    </row>
    <row r="301" spans="1:1" x14ac:dyDescent="0.3">
      <c r="A301" s="7">
        <v>118</v>
      </c>
    </row>
    <row r="302" spans="1:1" x14ac:dyDescent="0.3">
      <c r="A302" s="7">
        <v>38</v>
      </c>
    </row>
    <row r="303" spans="1:1" x14ac:dyDescent="0.3">
      <c r="A303" s="7">
        <v>60</v>
      </c>
    </row>
    <row r="304" spans="1:1" x14ac:dyDescent="0.3">
      <c r="A304" s="7">
        <v>75</v>
      </c>
    </row>
    <row r="305" spans="1:1" x14ac:dyDescent="0.3">
      <c r="A305" s="7">
        <v>51</v>
      </c>
    </row>
    <row r="306" spans="1:1" x14ac:dyDescent="0.3">
      <c r="A306" s="7">
        <v>76</v>
      </c>
    </row>
    <row r="307" spans="1:1" x14ac:dyDescent="0.3">
      <c r="A307" s="7">
        <v>83</v>
      </c>
    </row>
    <row r="308" spans="1:1" x14ac:dyDescent="0.3">
      <c r="A308" s="7">
        <v>32</v>
      </c>
    </row>
    <row r="309" spans="1:1" x14ac:dyDescent="0.3">
      <c r="A309" s="7">
        <v>89</v>
      </c>
    </row>
    <row r="310" spans="1:1" x14ac:dyDescent="0.3">
      <c r="A310" s="7">
        <v>115</v>
      </c>
    </row>
    <row r="311" spans="1:1" x14ac:dyDescent="0.3">
      <c r="A311" s="7">
        <v>94</v>
      </c>
    </row>
    <row r="312" spans="1:1" x14ac:dyDescent="0.3">
      <c r="A312" s="7">
        <v>75</v>
      </c>
    </row>
    <row r="313" spans="1:1" x14ac:dyDescent="0.3">
      <c r="A313" s="7">
        <v>115</v>
      </c>
    </row>
    <row r="314" spans="1:1" x14ac:dyDescent="0.3">
      <c r="A314" s="7">
        <v>35</v>
      </c>
    </row>
    <row r="315" spans="1:1" x14ac:dyDescent="0.3">
      <c r="A315" s="7">
        <v>89</v>
      </c>
    </row>
    <row r="316" spans="1:1" x14ac:dyDescent="0.3">
      <c r="A316" s="7">
        <v>60</v>
      </c>
    </row>
    <row r="317" spans="1:1" x14ac:dyDescent="0.3">
      <c r="A317" s="7">
        <v>62</v>
      </c>
    </row>
    <row r="318" spans="1:1" x14ac:dyDescent="0.3">
      <c r="A318" s="7">
        <v>57</v>
      </c>
    </row>
    <row r="319" spans="1:1" x14ac:dyDescent="0.3">
      <c r="A319" s="7">
        <v>33</v>
      </c>
    </row>
    <row r="320" spans="1:1" x14ac:dyDescent="0.3">
      <c r="A320" s="7">
        <v>103</v>
      </c>
    </row>
    <row r="321" spans="1:1" x14ac:dyDescent="0.3">
      <c r="A321" s="7">
        <v>34</v>
      </c>
    </row>
    <row r="322" spans="1:1" x14ac:dyDescent="0.3">
      <c r="A322" s="7">
        <v>54</v>
      </c>
    </row>
    <row r="323" spans="1:1" x14ac:dyDescent="0.3">
      <c r="A323" s="7">
        <v>14</v>
      </c>
    </row>
    <row r="324" spans="1:1" x14ac:dyDescent="0.3">
      <c r="A324" s="7">
        <v>26</v>
      </c>
    </row>
    <row r="325" spans="1:1" x14ac:dyDescent="0.3">
      <c r="A325" s="7">
        <v>20</v>
      </c>
    </row>
    <row r="326" spans="1:1" x14ac:dyDescent="0.3">
      <c r="A326" s="7">
        <v>62</v>
      </c>
    </row>
    <row r="327" spans="1:1" x14ac:dyDescent="0.3">
      <c r="A327" s="7">
        <v>118</v>
      </c>
    </row>
    <row r="328" spans="1:1" x14ac:dyDescent="0.3">
      <c r="A328" s="7">
        <v>68</v>
      </c>
    </row>
    <row r="329" spans="1:1" x14ac:dyDescent="0.3">
      <c r="A329" s="7">
        <v>111</v>
      </c>
    </row>
    <row r="330" spans="1:1" x14ac:dyDescent="0.3">
      <c r="A330" s="7">
        <v>25</v>
      </c>
    </row>
    <row r="331" spans="1:1" x14ac:dyDescent="0.3">
      <c r="A331" s="7">
        <v>107</v>
      </c>
    </row>
    <row r="332" spans="1:1" x14ac:dyDescent="0.3">
      <c r="A332" s="7">
        <v>42</v>
      </c>
    </row>
    <row r="333" spans="1:1" x14ac:dyDescent="0.3">
      <c r="A333" s="7">
        <v>13</v>
      </c>
    </row>
    <row r="334" spans="1:1" x14ac:dyDescent="0.3">
      <c r="A334" s="7">
        <v>107</v>
      </c>
    </row>
    <row r="335" spans="1:1" x14ac:dyDescent="0.3">
      <c r="A335" s="7">
        <v>31</v>
      </c>
    </row>
    <row r="336" spans="1:1" x14ac:dyDescent="0.3">
      <c r="A336" s="7">
        <v>31</v>
      </c>
    </row>
    <row r="337" spans="1:1" x14ac:dyDescent="0.3">
      <c r="A337" s="7">
        <v>27</v>
      </c>
    </row>
    <row r="338" spans="1:1" x14ac:dyDescent="0.3">
      <c r="A338" s="7">
        <v>36</v>
      </c>
    </row>
    <row r="339" spans="1:1" x14ac:dyDescent="0.3">
      <c r="A339" s="7">
        <v>61</v>
      </c>
    </row>
    <row r="340" spans="1:1" x14ac:dyDescent="0.3">
      <c r="A340" s="7">
        <v>102</v>
      </c>
    </row>
    <row r="341" spans="1:1" x14ac:dyDescent="0.3">
      <c r="A341" s="7">
        <v>79</v>
      </c>
    </row>
    <row r="342" spans="1:1" x14ac:dyDescent="0.3">
      <c r="A342" s="7">
        <v>61</v>
      </c>
    </row>
    <row r="343" spans="1:1" x14ac:dyDescent="0.3">
      <c r="A343" s="7">
        <v>15</v>
      </c>
    </row>
    <row r="344" spans="1:1" x14ac:dyDescent="0.3">
      <c r="A344" s="7">
        <v>108</v>
      </c>
    </row>
    <row r="345" spans="1:1" x14ac:dyDescent="0.3">
      <c r="A345" s="7">
        <v>33</v>
      </c>
    </row>
    <row r="346" spans="1:1" x14ac:dyDescent="0.3">
      <c r="A346" s="7">
        <v>102</v>
      </c>
    </row>
    <row r="347" spans="1:1" x14ac:dyDescent="0.3">
      <c r="A347" s="7">
        <v>27</v>
      </c>
    </row>
    <row r="348" spans="1:1" x14ac:dyDescent="0.3">
      <c r="A348" s="7">
        <v>97</v>
      </c>
    </row>
    <row r="349" spans="1:1" x14ac:dyDescent="0.3">
      <c r="A349" s="7">
        <v>65</v>
      </c>
    </row>
    <row r="350" spans="1:1" x14ac:dyDescent="0.3">
      <c r="A350" s="7">
        <v>120</v>
      </c>
    </row>
    <row r="351" spans="1:1" x14ac:dyDescent="0.3">
      <c r="A351" s="7">
        <v>23</v>
      </c>
    </row>
    <row r="352" spans="1:1" x14ac:dyDescent="0.3">
      <c r="A352" s="7">
        <v>78</v>
      </c>
    </row>
    <row r="353" spans="1:1" x14ac:dyDescent="0.3">
      <c r="A353" s="7">
        <v>16</v>
      </c>
    </row>
    <row r="354" spans="1:1" x14ac:dyDescent="0.3">
      <c r="A354" s="7">
        <v>51</v>
      </c>
    </row>
    <row r="355" spans="1:1" x14ac:dyDescent="0.3">
      <c r="A355" s="7">
        <v>49</v>
      </c>
    </row>
    <row r="356" spans="1:1" x14ac:dyDescent="0.3">
      <c r="A356" s="7">
        <v>28</v>
      </c>
    </row>
    <row r="357" spans="1:1" x14ac:dyDescent="0.3">
      <c r="A357" s="7">
        <v>71</v>
      </c>
    </row>
    <row r="358" spans="1:1" x14ac:dyDescent="0.3">
      <c r="A358" s="7">
        <v>25</v>
      </c>
    </row>
    <row r="359" spans="1:1" x14ac:dyDescent="0.3">
      <c r="A359" s="7">
        <v>21</v>
      </c>
    </row>
    <row r="360" spans="1:1" x14ac:dyDescent="0.3">
      <c r="A360" s="7">
        <v>64</v>
      </c>
    </row>
    <row r="361" spans="1:1" x14ac:dyDescent="0.3">
      <c r="A361" s="7">
        <v>102</v>
      </c>
    </row>
    <row r="362" spans="1:1" x14ac:dyDescent="0.3">
      <c r="A362" s="7">
        <v>67</v>
      </c>
    </row>
    <row r="363" spans="1:1" x14ac:dyDescent="0.3">
      <c r="A363" s="7">
        <v>65</v>
      </c>
    </row>
    <row r="364" spans="1:1" x14ac:dyDescent="0.3">
      <c r="A364" s="7">
        <v>97</v>
      </c>
    </row>
    <row r="365" spans="1:1" x14ac:dyDescent="0.3">
      <c r="A365" s="7">
        <v>70</v>
      </c>
    </row>
    <row r="366" spans="1:1" x14ac:dyDescent="0.3">
      <c r="A366" s="7">
        <v>16</v>
      </c>
    </row>
    <row r="367" spans="1:1" x14ac:dyDescent="0.3">
      <c r="A367" s="7">
        <v>62</v>
      </c>
    </row>
    <row r="368" spans="1:1" x14ac:dyDescent="0.3">
      <c r="A368" s="7">
        <v>19</v>
      </c>
    </row>
    <row r="369" spans="1:1" x14ac:dyDescent="0.3">
      <c r="A369" s="7">
        <v>38</v>
      </c>
    </row>
    <row r="370" spans="1:1" x14ac:dyDescent="0.3">
      <c r="A370" s="7">
        <v>111</v>
      </c>
    </row>
    <row r="371" spans="1:1" x14ac:dyDescent="0.3">
      <c r="A371" s="7">
        <v>41</v>
      </c>
    </row>
    <row r="372" spans="1:1" x14ac:dyDescent="0.3">
      <c r="A372" s="7">
        <v>116</v>
      </c>
    </row>
    <row r="373" spans="1:1" x14ac:dyDescent="0.3">
      <c r="A373" s="7">
        <v>44</v>
      </c>
    </row>
    <row r="374" spans="1:1" x14ac:dyDescent="0.3">
      <c r="A374" s="7">
        <v>102</v>
      </c>
    </row>
    <row r="375" spans="1:1" x14ac:dyDescent="0.3">
      <c r="A375" s="7">
        <v>44</v>
      </c>
    </row>
    <row r="376" spans="1:1" x14ac:dyDescent="0.3">
      <c r="A376" s="7">
        <v>50</v>
      </c>
    </row>
    <row r="377" spans="1:1" x14ac:dyDescent="0.3">
      <c r="A377" s="7">
        <v>60</v>
      </c>
    </row>
    <row r="378" spans="1:1" x14ac:dyDescent="0.3">
      <c r="A378" s="7">
        <v>89</v>
      </c>
    </row>
    <row r="379" spans="1:1" x14ac:dyDescent="0.3">
      <c r="A379" s="7">
        <v>16</v>
      </c>
    </row>
    <row r="380" spans="1:1" x14ac:dyDescent="0.3">
      <c r="A380" s="7">
        <v>78</v>
      </c>
    </row>
    <row r="381" spans="1:1" x14ac:dyDescent="0.3">
      <c r="A381" s="7">
        <v>87</v>
      </c>
    </row>
    <row r="382" spans="1:1" x14ac:dyDescent="0.3">
      <c r="A382" s="7">
        <v>46</v>
      </c>
    </row>
    <row r="383" spans="1:1" x14ac:dyDescent="0.3">
      <c r="A383" s="7">
        <v>110</v>
      </c>
    </row>
    <row r="384" spans="1:1" x14ac:dyDescent="0.3">
      <c r="A384" s="7">
        <v>39</v>
      </c>
    </row>
    <row r="385" spans="1:1" x14ac:dyDescent="0.3">
      <c r="A385" s="7">
        <v>40</v>
      </c>
    </row>
    <row r="386" spans="1:1" x14ac:dyDescent="0.3">
      <c r="A386" s="7">
        <v>60</v>
      </c>
    </row>
    <row r="387" spans="1:1" x14ac:dyDescent="0.3">
      <c r="A387" s="7">
        <v>84</v>
      </c>
    </row>
    <row r="388" spans="1:1" x14ac:dyDescent="0.3">
      <c r="A388" s="7">
        <v>85</v>
      </c>
    </row>
    <row r="389" spans="1:1" x14ac:dyDescent="0.3">
      <c r="A389" s="7">
        <v>75</v>
      </c>
    </row>
    <row r="390" spans="1:1" x14ac:dyDescent="0.3">
      <c r="A390" s="7">
        <v>89</v>
      </c>
    </row>
    <row r="391" spans="1:1" x14ac:dyDescent="0.3">
      <c r="A391" s="7">
        <v>90</v>
      </c>
    </row>
    <row r="392" spans="1:1" x14ac:dyDescent="0.3">
      <c r="A392" s="7">
        <v>21</v>
      </c>
    </row>
    <row r="393" spans="1:1" x14ac:dyDescent="0.3">
      <c r="A393" s="7">
        <v>52</v>
      </c>
    </row>
    <row r="394" spans="1:1" x14ac:dyDescent="0.3">
      <c r="A394" s="7">
        <v>91</v>
      </c>
    </row>
    <row r="395" spans="1:1" x14ac:dyDescent="0.3">
      <c r="A395" s="7">
        <v>72</v>
      </c>
    </row>
    <row r="396" spans="1:1" x14ac:dyDescent="0.3">
      <c r="A396" s="7">
        <v>17</v>
      </c>
    </row>
    <row r="397" spans="1:1" x14ac:dyDescent="0.3">
      <c r="A397" s="7">
        <v>56</v>
      </c>
    </row>
    <row r="398" spans="1:1" x14ac:dyDescent="0.3">
      <c r="A398" s="7">
        <v>44</v>
      </c>
    </row>
    <row r="399" spans="1:1" x14ac:dyDescent="0.3">
      <c r="A399" s="7">
        <v>35</v>
      </c>
    </row>
    <row r="400" spans="1:1" x14ac:dyDescent="0.3">
      <c r="A400" s="7">
        <v>16</v>
      </c>
    </row>
    <row r="401" spans="1:1" x14ac:dyDescent="0.3">
      <c r="A401" s="7">
        <v>78</v>
      </c>
    </row>
    <row r="402" spans="1:1" x14ac:dyDescent="0.3">
      <c r="A402" s="7">
        <v>98</v>
      </c>
    </row>
    <row r="403" spans="1:1" x14ac:dyDescent="0.3">
      <c r="A403" s="7">
        <v>18</v>
      </c>
    </row>
    <row r="404" spans="1:1" x14ac:dyDescent="0.3">
      <c r="A404" s="7">
        <v>111</v>
      </c>
    </row>
    <row r="405" spans="1:1" x14ac:dyDescent="0.3">
      <c r="A405" s="7">
        <v>49</v>
      </c>
    </row>
    <row r="406" spans="1:1" x14ac:dyDescent="0.3">
      <c r="A406" s="7">
        <v>104</v>
      </c>
    </row>
    <row r="407" spans="1:1" x14ac:dyDescent="0.3">
      <c r="A407" s="7">
        <v>17</v>
      </c>
    </row>
    <row r="408" spans="1:1" x14ac:dyDescent="0.3">
      <c r="A408" s="7">
        <v>70</v>
      </c>
    </row>
    <row r="409" spans="1:1" x14ac:dyDescent="0.3">
      <c r="A409" s="7">
        <v>54</v>
      </c>
    </row>
    <row r="410" spans="1:1" x14ac:dyDescent="0.3">
      <c r="A410" s="7">
        <v>99</v>
      </c>
    </row>
    <row r="411" spans="1:1" x14ac:dyDescent="0.3">
      <c r="A411" s="7">
        <v>85</v>
      </c>
    </row>
    <row r="412" spans="1:1" x14ac:dyDescent="0.3">
      <c r="A412" s="7">
        <v>23</v>
      </c>
    </row>
    <row r="413" spans="1:1" x14ac:dyDescent="0.3">
      <c r="A413" s="7">
        <v>56</v>
      </c>
    </row>
    <row r="414" spans="1:1" x14ac:dyDescent="0.3">
      <c r="A414" s="7">
        <v>74</v>
      </c>
    </row>
    <row r="415" spans="1:1" x14ac:dyDescent="0.3">
      <c r="A415" s="7">
        <v>120</v>
      </c>
    </row>
    <row r="416" spans="1:1" x14ac:dyDescent="0.3">
      <c r="A416" s="7">
        <v>104</v>
      </c>
    </row>
    <row r="417" spans="1:1" x14ac:dyDescent="0.3">
      <c r="A417" s="7">
        <v>109</v>
      </c>
    </row>
    <row r="418" spans="1:1" x14ac:dyDescent="0.3">
      <c r="A418" s="7">
        <v>50</v>
      </c>
    </row>
    <row r="419" spans="1:1" x14ac:dyDescent="0.3">
      <c r="A419" s="7">
        <v>73</v>
      </c>
    </row>
    <row r="420" spans="1:1" x14ac:dyDescent="0.3">
      <c r="A420" s="7">
        <v>104</v>
      </c>
    </row>
    <row r="421" spans="1:1" x14ac:dyDescent="0.3">
      <c r="A421" s="7">
        <v>22</v>
      </c>
    </row>
    <row r="422" spans="1:1" x14ac:dyDescent="0.3">
      <c r="A422" s="7">
        <v>52</v>
      </c>
    </row>
    <row r="423" spans="1:1" x14ac:dyDescent="0.3">
      <c r="A423" s="7">
        <v>88</v>
      </c>
    </row>
    <row r="424" spans="1:1" x14ac:dyDescent="0.3">
      <c r="A424" s="7">
        <v>109</v>
      </c>
    </row>
    <row r="425" spans="1:1" x14ac:dyDescent="0.3">
      <c r="A425" s="7">
        <v>45</v>
      </c>
    </row>
    <row r="426" spans="1:1" x14ac:dyDescent="0.3">
      <c r="A426" s="7">
        <v>56</v>
      </c>
    </row>
    <row r="427" spans="1:1" x14ac:dyDescent="0.3">
      <c r="A427" s="7">
        <v>110</v>
      </c>
    </row>
    <row r="428" spans="1:1" x14ac:dyDescent="0.3">
      <c r="A428" s="7">
        <v>113</v>
      </c>
    </row>
    <row r="429" spans="1:1" x14ac:dyDescent="0.3">
      <c r="A429" s="7">
        <v>74</v>
      </c>
    </row>
    <row r="430" spans="1:1" x14ac:dyDescent="0.3">
      <c r="A430" s="7">
        <v>27</v>
      </c>
    </row>
    <row r="431" spans="1:1" x14ac:dyDescent="0.3">
      <c r="A431" s="7">
        <v>48</v>
      </c>
    </row>
    <row r="432" spans="1:1" x14ac:dyDescent="0.3">
      <c r="A432" s="7">
        <v>44</v>
      </c>
    </row>
    <row r="433" spans="1:1" x14ac:dyDescent="0.3">
      <c r="A433" s="7">
        <v>83</v>
      </c>
    </row>
    <row r="434" spans="1:1" x14ac:dyDescent="0.3">
      <c r="A434" s="7">
        <v>60</v>
      </c>
    </row>
    <row r="435" spans="1:1" x14ac:dyDescent="0.3">
      <c r="A435" s="7">
        <v>40</v>
      </c>
    </row>
    <row r="436" spans="1:1" x14ac:dyDescent="0.3">
      <c r="A436" s="7">
        <v>23</v>
      </c>
    </row>
    <row r="437" spans="1:1" x14ac:dyDescent="0.3">
      <c r="A437" s="7">
        <v>120</v>
      </c>
    </row>
    <row r="438" spans="1:1" x14ac:dyDescent="0.3">
      <c r="A438" s="7">
        <v>58</v>
      </c>
    </row>
    <row r="439" spans="1:1" x14ac:dyDescent="0.3">
      <c r="A439" s="7">
        <v>64</v>
      </c>
    </row>
    <row r="440" spans="1:1" x14ac:dyDescent="0.3">
      <c r="A440" s="7">
        <v>88</v>
      </c>
    </row>
    <row r="441" spans="1:1" x14ac:dyDescent="0.3">
      <c r="A441" s="7">
        <v>110</v>
      </c>
    </row>
    <row r="442" spans="1:1" x14ac:dyDescent="0.3">
      <c r="A442" s="7">
        <v>33</v>
      </c>
    </row>
    <row r="443" spans="1:1" x14ac:dyDescent="0.3">
      <c r="A443" s="7">
        <v>15</v>
      </c>
    </row>
    <row r="444" spans="1:1" x14ac:dyDescent="0.3">
      <c r="A444" s="7">
        <v>48</v>
      </c>
    </row>
    <row r="445" spans="1:1" x14ac:dyDescent="0.3">
      <c r="A445" s="7">
        <v>27</v>
      </c>
    </row>
    <row r="446" spans="1:1" x14ac:dyDescent="0.3">
      <c r="A446" s="7">
        <v>89</v>
      </c>
    </row>
    <row r="447" spans="1:1" x14ac:dyDescent="0.3">
      <c r="A447" s="7">
        <v>81</v>
      </c>
    </row>
    <row r="448" spans="1:1" x14ac:dyDescent="0.3">
      <c r="A448" s="7">
        <v>69</v>
      </c>
    </row>
    <row r="449" spans="1:1" x14ac:dyDescent="0.3">
      <c r="A449" s="7">
        <v>117</v>
      </c>
    </row>
    <row r="450" spans="1:1" x14ac:dyDescent="0.3">
      <c r="A450" s="7">
        <v>29</v>
      </c>
    </row>
    <row r="451" spans="1:1" x14ac:dyDescent="0.3">
      <c r="A451" s="7">
        <v>98</v>
      </c>
    </row>
    <row r="452" spans="1:1" x14ac:dyDescent="0.3">
      <c r="A452" s="7">
        <v>65</v>
      </c>
    </row>
    <row r="453" spans="1:1" x14ac:dyDescent="0.3">
      <c r="A453" s="7">
        <v>76</v>
      </c>
    </row>
    <row r="454" spans="1:1" x14ac:dyDescent="0.3">
      <c r="A454" s="7">
        <v>86</v>
      </c>
    </row>
    <row r="455" spans="1:1" x14ac:dyDescent="0.3">
      <c r="A455" s="7">
        <v>16</v>
      </c>
    </row>
    <row r="456" spans="1:1" x14ac:dyDescent="0.3">
      <c r="A456" s="7">
        <v>38</v>
      </c>
    </row>
    <row r="457" spans="1:1" x14ac:dyDescent="0.3">
      <c r="A457" s="7">
        <v>113</v>
      </c>
    </row>
    <row r="458" spans="1:1" x14ac:dyDescent="0.3">
      <c r="A458" s="7">
        <v>12</v>
      </c>
    </row>
    <row r="459" spans="1:1" x14ac:dyDescent="0.3">
      <c r="A459" s="7">
        <v>105</v>
      </c>
    </row>
    <row r="460" spans="1:1" x14ac:dyDescent="0.3">
      <c r="A460" s="7">
        <v>46</v>
      </c>
    </row>
    <row r="461" spans="1:1" x14ac:dyDescent="0.3">
      <c r="A461" s="7">
        <v>26</v>
      </c>
    </row>
    <row r="462" spans="1:1" x14ac:dyDescent="0.3">
      <c r="A462" s="7">
        <v>18</v>
      </c>
    </row>
    <row r="463" spans="1:1" x14ac:dyDescent="0.3">
      <c r="A463" s="7">
        <v>37</v>
      </c>
    </row>
    <row r="464" spans="1:1" x14ac:dyDescent="0.3">
      <c r="A464" s="7">
        <v>15</v>
      </c>
    </row>
    <row r="465" spans="1:1" x14ac:dyDescent="0.3">
      <c r="A465" s="7">
        <v>49</v>
      </c>
    </row>
    <row r="466" spans="1:1" x14ac:dyDescent="0.3">
      <c r="A466" s="7">
        <v>32</v>
      </c>
    </row>
    <row r="467" spans="1:1" x14ac:dyDescent="0.3">
      <c r="A467" s="7">
        <v>41</v>
      </c>
    </row>
    <row r="468" spans="1:1" x14ac:dyDescent="0.3">
      <c r="A468" s="7">
        <v>33</v>
      </c>
    </row>
    <row r="469" spans="1:1" x14ac:dyDescent="0.3">
      <c r="A469" s="7">
        <v>107</v>
      </c>
    </row>
    <row r="470" spans="1:1" x14ac:dyDescent="0.3">
      <c r="A470" s="7">
        <v>49</v>
      </c>
    </row>
    <row r="471" spans="1:1" x14ac:dyDescent="0.3">
      <c r="A471" s="7">
        <v>94</v>
      </c>
    </row>
    <row r="472" spans="1:1" x14ac:dyDescent="0.3">
      <c r="A472" s="7">
        <v>39</v>
      </c>
    </row>
    <row r="473" spans="1:1" x14ac:dyDescent="0.3">
      <c r="A473" s="7">
        <v>50</v>
      </c>
    </row>
    <row r="474" spans="1:1" x14ac:dyDescent="0.3">
      <c r="A474" s="7">
        <v>20</v>
      </c>
    </row>
    <row r="475" spans="1:1" x14ac:dyDescent="0.3">
      <c r="A475" s="7">
        <v>85</v>
      </c>
    </row>
    <row r="476" spans="1:1" x14ac:dyDescent="0.3">
      <c r="A476" s="7">
        <v>26</v>
      </c>
    </row>
    <row r="477" spans="1:1" x14ac:dyDescent="0.3">
      <c r="A477" s="7">
        <v>110</v>
      </c>
    </row>
    <row r="478" spans="1:1" x14ac:dyDescent="0.3">
      <c r="A478" s="7">
        <v>78</v>
      </c>
    </row>
    <row r="479" spans="1:1" x14ac:dyDescent="0.3">
      <c r="A479" s="7">
        <v>33</v>
      </c>
    </row>
    <row r="480" spans="1:1" x14ac:dyDescent="0.3">
      <c r="A480" s="7">
        <v>49</v>
      </c>
    </row>
    <row r="481" spans="1:1" x14ac:dyDescent="0.3">
      <c r="A481" s="7">
        <v>60</v>
      </c>
    </row>
    <row r="482" spans="1:1" x14ac:dyDescent="0.3">
      <c r="A482" s="7">
        <v>41</v>
      </c>
    </row>
    <row r="483" spans="1:1" x14ac:dyDescent="0.3">
      <c r="A483" s="7">
        <v>12</v>
      </c>
    </row>
    <row r="484" spans="1:1" x14ac:dyDescent="0.3">
      <c r="A484" s="7">
        <v>77</v>
      </c>
    </row>
    <row r="485" spans="1:1" x14ac:dyDescent="0.3">
      <c r="A485" s="7">
        <v>37</v>
      </c>
    </row>
    <row r="486" spans="1:1" x14ac:dyDescent="0.3">
      <c r="A486" s="7">
        <v>114</v>
      </c>
    </row>
    <row r="487" spans="1:1" x14ac:dyDescent="0.3">
      <c r="A487" s="7">
        <v>48</v>
      </c>
    </row>
    <row r="488" spans="1:1" x14ac:dyDescent="0.3">
      <c r="A488" s="7">
        <v>17</v>
      </c>
    </row>
    <row r="489" spans="1:1" x14ac:dyDescent="0.3">
      <c r="A489" s="7">
        <v>47</v>
      </c>
    </row>
    <row r="490" spans="1:1" x14ac:dyDescent="0.3">
      <c r="A490" s="7">
        <v>56</v>
      </c>
    </row>
    <row r="491" spans="1:1" x14ac:dyDescent="0.3">
      <c r="A491" s="7">
        <v>45</v>
      </c>
    </row>
    <row r="492" spans="1:1" x14ac:dyDescent="0.3">
      <c r="A492" s="7">
        <v>17</v>
      </c>
    </row>
    <row r="493" spans="1:1" x14ac:dyDescent="0.3">
      <c r="A493" s="7">
        <v>20</v>
      </c>
    </row>
    <row r="494" spans="1:1" x14ac:dyDescent="0.3">
      <c r="A494" s="7">
        <v>95</v>
      </c>
    </row>
    <row r="495" spans="1:1" x14ac:dyDescent="0.3">
      <c r="A495" s="7">
        <v>31</v>
      </c>
    </row>
    <row r="496" spans="1:1" x14ac:dyDescent="0.3">
      <c r="A496" s="7">
        <v>113</v>
      </c>
    </row>
    <row r="497" spans="1:1" x14ac:dyDescent="0.3">
      <c r="A497" s="7">
        <v>118</v>
      </c>
    </row>
    <row r="498" spans="1:1" x14ac:dyDescent="0.3">
      <c r="A498" s="7">
        <v>54</v>
      </c>
    </row>
    <row r="499" spans="1:1" x14ac:dyDescent="0.3">
      <c r="A499" s="7">
        <v>111</v>
      </c>
    </row>
    <row r="500" spans="1:1" x14ac:dyDescent="0.3">
      <c r="A500" s="7">
        <v>74</v>
      </c>
    </row>
    <row r="501" spans="1:1" x14ac:dyDescent="0.3">
      <c r="A501" s="7">
        <v>60</v>
      </c>
    </row>
    <row r="502" spans="1:1" x14ac:dyDescent="0.3">
      <c r="A502" s="7">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0" sqref="F10"/>
    </sheetView>
  </sheetViews>
  <sheetFormatPr defaultRowHeight="14.4" x14ac:dyDescent="0.3"/>
  <cols>
    <col min="1" max="1" width="13.33203125" bestFit="1" customWidth="1"/>
    <col min="2" max="6" width="11.6640625" customWidth="1"/>
  </cols>
  <sheetData>
    <row r="1" spans="1:8" ht="43.2" x14ac:dyDescent="0.3">
      <c r="A1" s="1" t="s">
        <v>13</v>
      </c>
      <c r="B1" s="2"/>
      <c r="C1" s="2"/>
      <c r="D1" s="2"/>
      <c r="E1" s="2"/>
      <c r="F1" s="2"/>
      <c r="G1" s="2"/>
      <c r="H1" s="3"/>
    </row>
    <row r="3" spans="1:8" x14ac:dyDescent="0.3">
      <c r="A3" s="4"/>
      <c r="B3" s="11" t="s">
        <v>7</v>
      </c>
      <c r="C3" s="11" t="s">
        <v>8</v>
      </c>
      <c r="D3" s="11" t="s">
        <v>9</v>
      </c>
      <c r="E3" s="11" t="s">
        <v>14</v>
      </c>
      <c r="F3" s="11" t="s">
        <v>15</v>
      </c>
    </row>
    <row r="4" spans="1:8" x14ac:dyDescent="0.3">
      <c r="A4" s="11" t="s">
        <v>16</v>
      </c>
      <c r="B4" s="12">
        <v>1000</v>
      </c>
      <c r="C4" s="12">
        <f>B4*(1+0.1)</f>
        <v>1100</v>
      </c>
      <c r="D4" s="12">
        <f>C4*(1+0.1)</f>
        <v>1210</v>
      </c>
      <c r="E4" s="12">
        <f>D4*(1+0.1)</f>
        <v>1331</v>
      </c>
      <c r="F4" s="12">
        <f>E4*(1+0.1)</f>
        <v>1464.1000000000001</v>
      </c>
    </row>
    <row r="5" spans="1:8" x14ac:dyDescent="0.3">
      <c r="A5" s="13" t="s">
        <v>17</v>
      </c>
      <c r="B5" s="12">
        <v>291</v>
      </c>
      <c r="C5" s="12">
        <v>228</v>
      </c>
      <c r="D5" s="12">
        <v>140</v>
      </c>
      <c r="E5" s="12">
        <v>268</v>
      </c>
      <c r="F5" s="12">
        <v>217</v>
      </c>
    </row>
    <row r="6" spans="1:8" x14ac:dyDescent="0.3">
      <c r="A6" s="13" t="s">
        <v>18</v>
      </c>
      <c r="B6" s="12">
        <v>200</v>
      </c>
      <c r="C6" s="12">
        <v>124</v>
      </c>
      <c r="D6" s="12">
        <v>270</v>
      </c>
      <c r="E6" s="12">
        <v>140</v>
      </c>
      <c r="F6" s="12">
        <v>164</v>
      </c>
    </row>
    <row r="7" spans="1:8" x14ac:dyDescent="0.3">
      <c r="A7" s="13" t="s">
        <v>19</v>
      </c>
      <c r="B7" s="12">
        <v>235</v>
      </c>
      <c r="C7" s="12">
        <v>225</v>
      </c>
      <c r="D7" s="12">
        <v>103</v>
      </c>
      <c r="E7" s="12">
        <v>233</v>
      </c>
      <c r="F7" s="12">
        <v>257</v>
      </c>
    </row>
    <row r="8" spans="1:8" x14ac:dyDescent="0.3">
      <c r="A8" s="11" t="s">
        <v>20</v>
      </c>
      <c r="B8" s="14">
        <f>SUM(B5:B7)</f>
        <v>726</v>
      </c>
      <c r="C8" s="14">
        <f>SUM(C5:C7)</f>
        <v>577</v>
      </c>
      <c r="D8" s="14">
        <f>SUM(D5:D7)</f>
        <v>513</v>
      </c>
      <c r="E8" s="14">
        <f>SUM(E5:E7)</f>
        <v>641</v>
      </c>
      <c r="F8" s="14">
        <f>SUM(F5:F7)</f>
        <v>638</v>
      </c>
    </row>
    <row r="9" spans="1:8" x14ac:dyDescent="0.3">
      <c r="A9" s="11" t="s">
        <v>21</v>
      </c>
      <c r="B9" s="14">
        <f>B4-B8</f>
        <v>274</v>
      </c>
      <c r="C9" s="14">
        <f>C4-C8</f>
        <v>523</v>
      </c>
      <c r="D9" s="14">
        <f>D4-D8</f>
        <v>697</v>
      </c>
      <c r="E9" s="14">
        <f>E4-E8</f>
        <v>690</v>
      </c>
      <c r="F9" s="14">
        <f>F4-F8</f>
        <v>826.10000000000014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G5" sqref="G5"/>
    </sheetView>
  </sheetViews>
  <sheetFormatPr defaultRowHeight="14.4" x14ac:dyDescent="0.3"/>
  <cols>
    <col min="2" max="4" width="15.6640625" bestFit="1" customWidth="1"/>
    <col min="5" max="5" width="9.44140625" bestFit="1" customWidth="1"/>
  </cols>
  <sheetData>
    <row r="1" spans="1:8" x14ac:dyDescent="0.3">
      <c r="A1" s="1" t="s">
        <v>22</v>
      </c>
      <c r="B1" s="2"/>
      <c r="C1" s="2"/>
      <c r="D1" s="2"/>
      <c r="E1" s="2"/>
      <c r="F1" s="2"/>
      <c r="G1" s="2"/>
      <c r="H1" s="3"/>
    </row>
    <row r="3" spans="1:8" x14ac:dyDescent="0.3">
      <c r="A3" s="8" t="s">
        <v>23</v>
      </c>
      <c r="B3" s="8" t="s">
        <v>24</v>
      </c>
      <c r="C3" s="8" t="s">
        <v>25</v>
      </c>
      <c r="D3" s="8" t="s">
        <v>26</v>
      </c>
      <c r="E3" s="15" t="s">
        <v>27</v>
      </c>
    </row>
    <row r="4" spans="1:8" x14ac:dyDescent="0.3">
      <c r="A4" s="4" t="s">
        <v>28</v>
      </c>
      <c r="B4" s="4">
        <v>25</v>
      </c>
      <c r="C4" s="4">
        <v>33</v>
      </c>
      <c r="D4" s="4">
        <v>72</v>
      </c>
      <c r="E4" s="16">
        <f t="shared" ref="E4:E9" si="0">SUM($B4:$D4)</f>
        <v>130</v>
      </c>
    </row>
    <row r="5" spans="1:8" x14ac:dyDescent="0.3">
      <c r="A5" s="4" t="s">
        <v>29</v>
      </c>
      <c r="B5" s="4">
        <v>25</v>
      </c>
      <c r="C5" s="4">
        <v>79</v>
      </c>
      <c r="D5" s="4">
        <v>94</v>
      </c>
      <c r="E5" s="16">
        <f t="shared" si="0"/>
        <v>198</v>
      </c>
    </row>
    <row r="6" spans="1:8" x14ac:dyDescent="0.3">
      <c r="A6" s="4" t="s">
        <v>30</v>
      </c>
      <c r="B6" s="4">
        <v>36</v>
      </c>
      <c r="C6" s="4">
        <v>48</v>
      </c>
      <c r="D6" s="4">
        <v>38</v>
      </c>
      <c r="E6" s="16">
        <f t="shared" si="0"/>
        <v>122</v>
      </c>
    </row>
    <row r="7" spans="1:8" x14ac:dyDescent="0.3">
      <c r="A7" s="4" t="s">
        <v>31</v>
      </c>
      <c r="B7" s="4">
        <v>91</v>
      </c>
      <c r="C7" s="4">
        <v>36</v>
      </c>
      <c r="D7" s="4">
        <v>59</v>
      </c>
      <c r="E7" s="16">
        <f t="shared" si="0"/>
        <v>186</v>
      </c>
    </row>
    <row r="8" spans="1:8" x14ac:dyDescent="0.3">
      <c r="A8" s="4" t="s">
        <v>32</v>
      </c>
      <c r="B8" s="4">
        <v>54</v>
      </c>
      <c r="C8" s="4">
        <v>67</v>
      </c>
      <c r="D8" s="4">
        <v>58</v>
      </c>
      <c r="E8" s="16">
        <f t="shared" si="0"/>
        <v>179</v>
      </c>
    </row>
    <row r="9" spans="1:8" x14ac:dyDescent="0.3">
      <c r="A9" s="4" t="s">
        <v>33</v>
      </c>
      <c r="B9" s="4">
        <v>89</v>
      </c>
      <c r="C9" s="4">
        <v>95</v>
      </c>
      <c r="D9" s="4">
        <v>27</v>
      </c>
      <c r="E9" s="16">
        <f t="shared" si="0"/>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zoomScale="115" zoomScaleNormal="115" workbookViewId="0">
      <selection activeCell="E5" sqref="E5"/>
    </sheetView>
  </sheetViews>
  <sheetFormatPr defaultRowHeight="14.4" x14ac:dyDescent="0.3"/>
  <cols>
    <col min="1" max="1" width="9.88671875" bestFit="1" customWidth="1"/>
    <col min="6" max="6" width="10.109375" bestFit="1" customWidth="1"/>
    <col min="8" max="8" width="10.44140625" bestFit="1" customWidth="1"/>
  </cols>
  <sheetData>
    <row r="1" spans="1:9" ht="43.2" x14ac:dyDescent="0.3">
      <c r="A1" s="1" t="s">
        <v>34</v>
      </c>
      <c r="B1" s="2"/>
      <c r="C1" s="2"/>
      <c r="D1" s="2"/>
      <c r="E1" s="2"/>
      <c r="F1" s="2"/>
      <c r="G1" s="2"/>
      <c r="H1" s="3"/>
    </row>
    <row r="3" spans="1:9" x14ac:dyDescent="0.3">
      <c r="A3" s="5" t="s">
        <v>35</v>
      </c>
      <c r="B3" s="5" t="s">
        <v>36</v>
      </c>
      <c r="C3" s="5" t="s">
        <v>37</v>
      </c>
      <c r="E3" s="5" t="s">
        <v>38</v>
      </c>
      <c r="F3" s="5" t="s">
        <v>39</v>
      </c>
    </row>
    <row r="4" spans="1:9" x14ac:dyDescent="0.3">
      <c r="A4" s="17">
        <v>40255</v>
      </c>
      <c r="B4" s="4" t="s">
        <v>40</v>
      </c>
      <c r="C4" s="7">
        <v>73</v>
      </c>
      <c r="E4" s="4" t="s">
        <v>28</v>
      </c>
      <c r="F4" s="10">
        <f>SUMIFS(C4:C30,B4:B30,$E4)</f>
        <v>543</v>
      </c>
      <c r="H4" s="4" t="s">
        <v>40</v>
      </c>
      <c r="I4">
        <f>SUMIFS(C4:C30,B4:B30,H4)</f>
        <v>781</v>
      </c>
    </row>
    <row r="5" spans="1:9" x14ac:dyDescent="0.3">
      <c r="A5" s="17">
        <v>40256</v>
      </c>
      <c r="B5" s="4" t="s">
        <v>41</v>
      </c>
      <c r="C5" s="7">
        <v>121</v>
      </c>
    </row>
    <row r="6" spans="1:9" x14ac:dyDescent="0.3">
      <c r="A6" s="17">
        <v>40257</v>
      </c>
      <c r="B6" s="4" t="s">
        <v>40</v>
      </c>
      <c r="C6" s="7">
        <v>167</v>
      </c>
    </row>
    <row r="7" spans="1:9" x14ac:dyDescent="0.3">
      <c r="A7" s="17">
        <v>40258</v>
      </c>
      <c r="B7" s="4" t="s">
        <v>42</v>
      </c>
      <c r="C7" s="7">
        <v>167</v>
      </c>
      <c r="E7" s="5" t="s">
        <v>38</v>
      </c>
      <c r="F7" s="5" t="s">
        <v>39</v>
      </c>
    </row>
    <row r="8" spans="1:9" x14ac:dyDescent="0.3">
      <c r="A8" s="17">
        <v>40259</v>
      </c>
      <c r="B8" s="4" t="s">
        <v>43</v>
      </c>
      <c r="C8" s="7">
        <v>75</v>
      </c>
      <c r="E8" s="4" t="s">
        <v>43</v>
      </c>
      <c r="F8" s="10">
        <f>SUMIFS($C$4:$C$30,$B$4:$B$30,$E8)</f>
        <v>457</v>
      </c>
      <c r="G8" s="109"/>
    </row>
    <row r="9" spans="1:9" x14ac:dyDescent="0.3">
      <c r="A9" s="17">
        <v>40260</v>
      </c>
      <c r="B9" s="4" t="s">
        <v>40</v>
      </c>
      <c r="C9" s="7">
        <v>157</v>
      </c>
    </row>
    <row r="10" spans="1:9" x14ac:dyDescent="0.3">
      <c r="A10" s="17">
        <v>40261</v>
      </c>
      <c r="B10" s="4" t="s">
        <v>43</v>
      </c>
      <c r="C10" s="7">
        <v>61</v>
      </c>
    </row>
    <row r="11" spans="1:9" x14ac:dyDescent="0.3">
      <c r="A11" s="17">
        <v>40262</v>
      </c>
      <c r="B11" s="4" t="s">
        <v>40</v>
      </c>
      <c r="C11" s="7">
        <v>108</v>
      </c>
    </row>
    <row r="12" spans="1:9" x14ac:dyDescent="0.3">
      <c r="A12" s="17">
        <v>40263</v>
      </c>
      <c r="B12" s="4" t="s">
        <v>41</v>
      </c>
      <c r="C12" s="7">
        <v>139</v>
      </c>
    </row>
    <row r="13" spans="1:9" x14ac:dyDescent="0.3">
      <c r="A13" s="17">
        <v>40264</v>
      </c>
      <c r="B13" s="4" t="s">
        <v>28</v>
      </c>
      <c r="C13" s="7">
        <v>130</v>
      </c>
    </row>
    <row r="14" spans="1:9" x14ac:dyDescent="0.3">
      <c r="A14" s="17">
        <v>40265</v>
      </c>
      <c r="B14" s="4" t="s">
        <v>43</v>
      </c>
      <c r="C14" s="7">
        <v>66</v>
      </c>
    </row>
    <row r="15" spans="1:9" x14ac:dyDescent="0.3">
      <c r="A15" s="17">
        <v>40266</v>
      </c>
      <c r="B15" s="4" t="s">
        <v>28</v>
      </c>
      <c r="C15" s="7">
        <v>86</v>
      </c>
    </row>
    <row r="16" spans="1:9" x14ac:dyDescent="0.3">
      <c r="A16" s="17">
        <v>40267</v>
      </c>
      <c r="B16" s="4" t="s">
        <v>42</v>
      </c>
      <c r="C16" s="7">
        <v>122</v>
      </c>
    </row>
    <row r="17" spans="1:3" x14ac:dyDescent="0.3">
      <c r="A17" s="17">
        <v>40268</v>
      </c>
      <c r="B17" s="4" t="s">
        <v>28</v>
      </c>
      <c r="C17" s="7">
        <v>50</v>
      </c>
    </row>
    <row r="18" spans="1:3" x14ac:dyDescent="0.3">
      <c r="A18" s="17">
        <v>40269</v>
      </c>
      <c r="B18" s="4" t="s">
        <v>43</v>
      </c>
      <c r="C18" s="7">
        <v>77</v>
      </c>
    </row>
    <row r="19" spans="1:3" x14ac:dyDescent="0.3">
      <c r="A19" s="17">
        <v>40270</v>
      </c>
      <c r="B19" s="4" t="s">
        <v>40</v>
      </c>
      <c r="C19" s="7">
        <v>140</v>
      </c>
    </row>
    <row r="20" spans="1:3" x14ac:dyDescent="0.3">
      <c r="A20" s="17">
        <v>40271</v>
      </c>
      <c r="B20" s="4" t="s">
        <v>43</v>
      </c>
      <c r="C20" s="7">
        <v>107</v>
      </c>
    </row>
    <row r="21" spans="1:3" x14ac:dyDescent="0.3">
      <c r="A21" s="17">
        <v>40272</v>
      </c>
      <c r="B21" s="4" t="s">
        <v>28</v>
      </c>
      <c r="C21" s="7">
        <v>109</v>
      </c>
    </row>
    <row r="22" spans="1:3" x14ac:dyDescent="0.3">
      <c r="A22" s="17">
        <v>40273</v>
      </c>
      <c r="B22" s="4" t="s">
        <v>42</v>
      </c>
      <c r="C22" s="7">
        <v>121</v>
      </c>
    </row>
    <row r="23" spans="1:3" x14ac:dyDescent="0.3">
      <c r="A23" s="17">
        <v>40274</v>
      </c>
      <c r="B23" s="4" t="s">
        <v>40</v>
      </c>
      <c r="C23" s="7">
        <v>78</v>
      </c>
    </row>
    <row r="24" spans="1:3" x14ac:dyDescent="0.3">
      <c r="A24" s="17">
        <v>40275</v>
      </c>
      <c r="B24" s="4" t="s">
        <v>28</v>
      </c>
      <c r="C24" s="7">
        <v>168</v>
      </c>
    </row>
    <row r="25" spans="1:3" x14ac:dyDescent="0.3">
      <c r="A25" s="17">
        <v>40276</v>
      </c>
      <c r="B25" s="4" t="s">
        <v>41</v>
      </c>
      <c r="C25" s="7">
        <v>88</v>
      </c>
    </row>
    <row r="26" spans="1:3" x14ac:dyDescent="0.3">
      <c r="A26" s="17">
        <v>40277</v>
      </c>
      <c r="B26" s="4" t="s">
        <v>30</v>
      </c>
      <c r="C26" s="7">
        <v>110</v>
      </c>
    </row>
    <row r="27" spans="1:3" x14ac:dyDescent="0.3">
      <c r="A27" s="17">
        <v>40278</v>
      </c>
      <c r="B27" s="4" t="s">
        <v>30</v>
      </c>
      <c r="C27" s="7">
        <v>132</v>
      </c>
    </row>
    <row r="28" spans="1:3" x14ac:dyDescent="0.3">
      <c r="A28" s="17">
        <v>40279</v>
      </c>
      <c r="B28" s="4" t="s">
        <v>41</v>
      </c>
      <c r="C28" s="7">
        <v>54</v>
      </c>
    </row>
    <row r="29" spans="1:3" x14ac:dyDescent="0.3">
      <c r="A29" s="17">
        <v>40280</v>
      </c>
      <c r="B29" s="4" t="s">
        <v>40</v>
      </c>
      <c r="C29" s="7">
        <v>58</v>
      </c>
    </row>
    <row r="30" spans="1:3" x14ac:dyDescent="0.3">
      <c r="A30" s="17">
        <v>40281</v>
      </c>
      <c r="B30" s="4" t="s">
        <v>43</v>
      </c>
      <c r="C30" s="7">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H14" sqref="H14"/>
    </sheetView>
  </sheetViews>
  <sheetFormatPr defaultRowHeight="14.4" x14ac:dyDescent="0.3"/>
  <cols>
    <col min="1" max="1" width="10.44140625" bestFit="1" customWidth="1"/>
    <col min="3" max="3" width="8.33203125" bestFit="1" customWidth="1"/>
    <col min="5" max="5" width="13.109375" bestFit="1" customWidth="1"/>
    <col min="6" max="6" width="12.109375" bestFit="1" customWidth="1"/>
    <col min="8" max="8" width="10.44140625" bestFit="1" customWidth="1"/>
    <col min="9" max="9" width="12.109375" bestFit="1" customWidth="1"/>
  </cols>
  <sheetData>
    <row r="1" spans="1:9" ht="57.6" x14ac:dyDescent="0.3">
      <c r="A1" s="1" t="s">
        <v>44</v>
      </c>
      <c r="B1" s="2"/>
      <c r="C1" s="2"/>
      <c r="D1" s="2"/>
      <c r="E1" s="2"/>
      <c r="F1" s="2"/>
      <c r="G1" s="2"/>
      <c r="H1" s="3"/>
    </row>
    <row r="3" spans="1:9" x14ac:dyDescent="0.3">
      <c r="A3" s="5" t="s">
        <v>35</v>
      </c>
      <c r="B3" s="5" t="s">
        <v>36</v>
      </c>
      <c r="C3" s="5" t="s">
        <v>37</v>
      </c>
      <c r="E3" s="111" t="s">
        <v>2308</v>
      </c>
      <c r="F3" t="s">
        <v>2307</v>
      </c>
      <c r="H3" s="108" t="s">
        <v>2308</v>
      </c>
      <c r="I3" s="108" t="s">
        <v>2307</v>
      </c>
    </row>
    <row r="4" spans="1:9" x14ac:dyDescent="0.3">
      <c r="A4" s="17">
        <v>40255</v>
      </c>
      <c r="B4" s="4" t="s">
        <v>40</v>
      </c>
      <c r="C4" s="7">
        <v>73</v>
      </c>
      <c r="E4" s="112" t="s">
        <v>30</v>
      </c>
      <c r="F4" s="110">
        <v>242</v>
      </c>
      <c r="H4" s="4" t="s">
        <v>30</v>
      </c>
      <c r="I4" s="4">
        <v>242</v>
      </c>
    </row>
    <row r="5" spans="1:9" x14ac:dyDescent="0.3">
      <c r="A5" s="17">
        <v>40256</v>
      </c>
      <c r="B5" s="4" t="s">
        <v>41</v>
      </c>
      <c r="C5" s="7">
        <v>121</v>
      </c>
      <c r="E5" s="112" t="s">
        <v>40</v>
      </c>
      <c r="F5" s="110">
        <v>781</v>
      </c>
      <c r="H5" s="4" t="s">
        <v>40</v>
      </c>
      <c r="I5" s="4">
        <v>781</v>
      </c>
    </row>
    <row r="6" spans="1:9" x14ac:dyDescent="0.3">
      <c r="A6" s="17">
        <v>40257</v>
      </c>
      <c r="B6" s="4" t="s">
        <v>40</v>
      </c>
      <c r="C6" s="7">
        <v>167</v>
      </c>
      <c r="E6" s="112" t="s">
        <v>41</v>
      </c>
      <c r="F6" s="110">
        <v>402</v>
      </c>
      <c r="H6" s="4" t="s">
        <v>41</v>
      </c>
      <c r="I6" s="4">
        <v>402</v>
      </c>
    </row>
    <row r="7" spans="1:9" x14ac:dyDescent="0.3">
      <c r="A7" s="17">
        <v>40258</v>
      </c>
      <c r="B7" s="4" t="s">
        <v>42</v>
      </c>
      <c r="C7" s="7">
        <v>167</v>
      </c>
      <c r="E7" s="112" t="s">
        <v>42</v>
      </c>
      <c r="F7" s="110">
        <v>410</v>
      </c>
      <c r="H7" s="4" t="s">
        <v>42</v>
      </c>
      <c r="I7" s="4">
        <v>410</v>
      </c>
    </row>
    <row r="8" spans="1:9" x14ac:dyDescent="0.3">
      <c r="A8" s="17">
        <v>40259</v>
      </c>
      <c r="B8" s="4" t="s">
        <v>43</v>
      </c>
      <c r="C8" s="7">
        <v>75</v>
      </c>
      <c r="E8" s="112" t="s">
        <v>28</v>
      </c>
      <c r="F8" s="110">
        <v>543</v>
      </c>
      <c r="H8" s="4" t="s">
        <v>28</v>
      </c>
      <c r="I8" s="4">
        <v>543</v>
      </c>
    </row>
    <row r="9" spans="1:9" x14ac:dyDescent="0.3">
      <c r="A9" s="17">
        <v>40260</v>
      </c>
      <c r="B9" s="4" t="s">
        <v>40</v>
      </c>
      <c r="C9" s="7">
        <v>157</v>
      </c>
      <c r="E9" s="112" t="s">
        <v>43</v>
      </c>
      <c r="F9" s="110">
        <v>457</v>
      </c>
      <c r="H9" s="4" t="s">
        <v>43</v>
      </c>
      <c r="I9" s="4">
        <v>457</v>
      </c>
    </row>
    <row r="10" spans="1:9" x14ac:dyDescent="0.3">
      <c r="A10" s="17">
        <v>40261</v>
      </c>
      <c r="B10" s="4" t="s">
        <v>43</v>
      </c>
      <c r="C10" s="7">
        <v>61</v>
      </c>
      <c r="E10" s="112" t="s">
        <v>235</v>
      </c>
      <c r="F10" s="110">
        <v>2835</v>
      </c>
      <c r="H10" s="108" t="s">
        <v>235</v>
      </c>
      <c r="I10" s="108">
        <v>2835</v>
      </c>
    </row>
    <row r="11" spans="1:9" x14ac:dyDescent="0.3">
      <c r="A11" s="17">
        <v>40262</v>
      </c>
      <c r="B11" s="4" t="s">
        <v>40</v>
      </c>
      <c r="C11" s="7">
        <v>108</v>
      </c>
    </row>
    <row r="12" spans="1:9" x14ac:dyDescent="0.3">
      <c r="A12" s="17">
        <v>40263</v>
      </c>
      <c r="B12" s="4" t="s">
        <v>41</v>
      </c>
      <c r="C12" s="7">
        <v>139</v>
      </c>
    </row>
    <row r="13" spans="1:9" x14ac:dyDescent="0.3">
      <c r="A13" s="17">
        <v>40264</v>
      </c>
      <c r="B13" s="4" t="s">
        <v>28</v>
      </c>
      <c r="C13" s="7">
        <v>130</v>
      </c>
    </row>
    <row r="14" spans="1:9" x14ac:dyDescent="0.3">
      <c r="A14" s="17">
        <v>40265</v>
      </c>
      <c r="B14" s="4" t="s">
        <v>43</v>
      </c>
      <c r="C14" s="7">
        <v>66</v>
      </c>
    </row>
    <row r="15" spans="1:9" x14ac:dyDescent="0.3">
      <c r="A15" s="17">
        <v>40266</v>
      </c>
      <c r="B15" s="4" t="s">
        <v>28</v>
      </c>
      <c r="C15" s="7">
        <v>86</v>
      </c>
    </row>
    <row r="16" spans="1:9" x14ac:dyDescent="0.3">
      <c r="A16" s="17">
        <v>40267</v>
      </c>
      <c r="B16" s="4" t="s">
        <v>42</v>
      </c>
      <c r="C16" s="7">
        <v>122</v>
      </c>
    </row>
    <row r="17" spans="1:3" x14ac:dyDescent="0.3">
      <c r="A17" s="17">
        <v>40268</v>
      </c>
      <c r="B17" s="4" t="s">
        <v>28</v>
      </c>
      <c r="C17" s="7">
        <v>50</v>
      </c>
    </row>
    <row r="18" spans="1:3" x14ac:dyDescent="0.3">
      <c r="A18" s="17">
        <v>40269</v>
      </c>
      <c r="B18" s="4" t="s">
        <v>43</v>
      </c>
      <c r="C18" s="7">
        <v>77</v>
      </c>
    </row>
    <row r="19" spans="1:3" x14ac:dyDescent="0.3">
      <c r="A19" s="17">
        <v>40270</v>
      </c>
      <c r="B19" s="4" t="s">
        <v>40</v>
      </c>
      <c r="C19" s="7">
        <v>140</v>
      </c>
    </row>
    <row r="20" spans="1:3" x14ac:dyDescent="0.3">
      <c r="A20" s="17">
        <v>40271</v>
      </c>
      <c r="B20" s="4" t="s">
        <v>43</v>
      </c>
      <c r="C20" s="7">
        <v>107</v>
      </c>
    </row>
    <row r="21" spans="1:3" x14ac:dyDescent="0.3">
      <c r="A21" s="17">
        <v>40272</v>
      </c>
      <c r="B21" s="4" t="s">
        <v>28</v>
      </c>
      <c r="C21" s="7">
        <v>109</v>
      </c>
    </row>
    <row r="22" spans="1:3" x14ac:dyDescent="0.3">
      <c r="A22" s="17">
        <v>40273</v>
      </c>
      <c r="B22" s="4" t="s">
        <v>42</v>
      </c>
      <c r="C22" s="7">
        <v>121</v>
      </c>
    </row>
    <row r="23" spans="1:3" x14ac:dyDescent="0.3">
      <c r="A23" s="17">
        <v>40274</v>
      </c>
      <c r="B23" s="4" t="s">
        <v>40</v>
      </c>
      <c r="C23" s="7">
        <v>78</v>
      </c>
    </row>
    <row r="24" spans="1:3" x14ac:dyDescent="0.3">
      <c r="A24" s="17">
        <v>40275</v>
      </c>
      <c r="B24" s="4" t="s">
        <v>28</v>
      </c>
      <c r="C24" s="7">
        <v>168</v>
      </c>
    </row>
    <row r="25" spans="1:3" x14ac:dyDescent="0.3">
      <c r="A25" s="17">
        <v>40276</v>
      </c>
      <c r="B25" s="4" t="s">
        <v>41</v>
      </c>
      <c r="C25" s="7">
        <v>88</v>
      </c>
    </row>
    <row r="26" spans="1:3" x14ac:dyDescent="0.3">
      <c r="A26" s="17">
        <v>40277</v>
      </c>
      <c r="B26" s="4" t="s">
        <v>30</v>
      </c>
      <c r="C26" s="7">
        <v>110</v>
      </c>
    </row>
    <row r="27" spans="1:3" x14ac:dyDescent="0.3">
      <c r="A27" s="17">
        <v>40278</v>
      </c>
      <c r="B27" s="4" t="s">
        <v>30</v>
      </c>
      <c r="C27" s="7">
        <v>132</v>
      </c>
    </row>
    <row r="28" spans="1:3" x14ac:dyDescent="0.3">
      <c r="A28" s="17">
        <v>40279</v>
      </c>
      <c r="B28" s="4" t="s">
        <v>41</v>
      </c>
      <c r="C28" s="7">
        <v>54</v>
      </c>
    </row>
    <row r="29" spans="1:3" x14ac:dyDescent="0.3">
      <c r="A29" s="17">
        <v>40280</v>
      </c>
      <c r="B29" s="4" t="s">
        <v>40</v>
      </c>
      <c r="C29" s="7">
        <v>58</v>
      </c>
    </row>
    <row r="30" spans="1:3" x14ac:dyDescent="0.3">
      <c r="A30" s="17">
        <v>40281</v>
      </c>
      <c r="B30" s="4" t="s">
        <v>43</v>
      </c>
      <c r="C30" s="7">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E5" sqref="E5"/>
    </sheetView>
  </sheetViews>
  <sheetFormatPr defaultRowHeight="14.4" x14ac:dyDescent="0.3"/>
  <cols>
    <col min="1" max="1" width="9.88671875" bestFit="1" customWidth="1"/>
    <col min="5" max="6" width="10.109375" bestFit="1" customWidth="1"/>
    <col min="8" max="8" width="10.44140625" bestFit="1" customWidth="1"/>
  </cols>
  <sheetData>
    <row r="1" spans="1:8" x14ac:dyDescent="0.3">
      <c r="A1" s="1" t="s">
        <v>45</v>
      </c>
      <c r="B1" s="2"/>
      <c r="C1" s="2"/>
      <c r="D1" s="2"/>
      <c r="E1" s="2"/>
      <c r="F1" s="2"/>
      <c r="G1" s="2"/>
      <c r="H1" s="3"/>
    </row>
    <row r="3" spans="1:8" x14ac:dyDescent="0.3">
      <c r="A3" s="5" t="s">
        <v>35</v>
      </c>
      <c r="B3" s="5" t="s">
        <v>36</v>
      </c>
      <c r="C3" s="5" t="s">
        <v>37</v>
      </c>
      <c r="E3" s="5" t="s">
        <v>39</v>
      </c>
    </row>
    <row r="4" spans="1:8" x14ac:dyDescent="0.3">
      <c r="A4" s="17">
        <v>40255</v>
      </c>
      <c r="B4" s="4" t="s">
        <v>40</v>
      </c>
      <c r="C4" s="7">
        <v>73</v>
      </c>
      <c r="E4" s="10">
        <f>SUM(C4:C30)</f>
        <v>2835</v>
      </c>
    </row>
    <row r="5" spans="1:8" x14ac:dyDescent="0.3">
      <c r="A5" s="17">
        <v>40256</v>
      </c>
      <c r="B5" s="4" t="s">
        <v>41</v>
      </c>
      <c r="C5" s="7">
        <v>121</v>
      </c>
    </row>
    <row r="6" spans="1:8" x14ac:dyDescent="0.3">
      <c r="A6" s="17">
        <v>40257</v>
      </c>
      <c r="B6" s="4" t="s">
        <v>40</v>
      </c>
      <c r="C6" s="7">
        <v>167</v>
      </c>
    </row>
    <row r="7" spans="1:8" x14ac:dyDescent="0.3">
      <c r="A7" s="17">
        <v>40258</v>
      </c>
      <c r="B7" s="4" t="s">
        <v>42</v>
      </c>
      <c r="C7" s="7">
        <v>167</v>
      </c>
    </row>
    <row r="8" spans="1:8" x14ac:dyDescent="0.3">
      <c r="A8" s="17">
        <v>40259</v>
      </c>
      <c r="B8" s="4" t="s">
        <v>43</v>
      </c>
      <c r="C8" s="7">
        <v>75</v>
      </c>
    </row>
    <row r="9" spans="1:8" x14ac:dyDescent="0.3">
      <c r="A9" s="17">
        <v>40260</v>
      </c>
      <c r="B9" s="4" t="s">
        <v>40</v>
      </c>
      <c r="C9" s="7">
        <v>157</v>
      </c>
    </row>
    <row r="10" spans="1:8" x14ac:dyDescent="0.3">
      <c r="A10" s="17">
        <v>40261</v>
      </c>
      <c r="B10" s="4" t="s">
        <v>43</v>
      </c>
      <c r="C10" s="7">
        <v>61</v>
      </c>
    </row>
    <row r="11" spans="1:8" x14ac:dyDescent="0.3">
      <c r="A11" s="17">
        <v>40262</v>
      </c>
      <c r="B11" s="4" t="s">
        <v>40</v>
      </c>
      <c r="C11" s="7">
        <v>108</v>
      </c>
    </row>
    <row r="12" spans="1:8" x14ac:dyDescent="0.3">
      <c r="A12" s="17">
        <v>40263</v>
      </c>
      <c r="B12" s="4" t="s">
        <v>41</v>
      </c>
      <c r="C12" s="7">
        <v>139</v>
      </c>
    </row>
    <row r="13" spans="1:8" x14ac:dyDescent="0.3">
      <c r="A13" s="17">
        <v>40264</v>
      </c>
      <c r="B13" s="4" t="s">
        <v>28</v>
      </c>
      <c r="C13" s="7">
        <v>130</v>
      </c>
    </row>
    <row r="14" spans="1:8" x14ac:dyDescent="0.3">
      <c r="A14" s="17">
        <v>40265</v>
      </c>
      <c r="B14" s="4" t="s">
        <v>43</v>
      </c>
      <c r="C14" s="7">
        <v>66</v>
      </c>
    </row>
    <row r="15" spans="1:8" x14ac:dyDescent="0.3">
      <c r="A15" s="17">
        <v>40266</v>
      </c>
      <c r="B15" s="4" t="s">
        <v>28</v>
      </c>
      <c r="C15" s="7">
        <v>86</v>
      </c>
    </row>
    <row r="16" spans="1:8" x14ac:dyDescent="0.3">
      <c r="A16" s="17">
        <v>40267</v>
      </c>
      <c r="B16" s="4" t="s">
        <v>42</v>
      </c>
      <c r="C16" s="7">
        <v>122</v>
      </c>
    </row>
    <row r="17" spans="1:3" x14ac:dyDescent="0.3">
      <c r="A17" s="17">
        <v>40268</v>
      </c>
      <c r="B17" s="4" t="s">
        <v>28</v>
      </c>
      <c r="C17" s="7">
        <v>50</v>
      </c>
    </row>
    <row r="18" spans="1:3" x14ac:dyDescent="0.3">
      <c r="A18" s="17">
        <v>40269</v>
      </c>
      <c r="B18" s="4" t="s">
        <v>43</v>
      </c>
      <c r="C18" s="7">
        <v>77</v>
      </c>
    </row>
    <row r="19" spans="1:3" x14ac:dyDescent="0.3">
      <c r="A19" s="17">
        <v>40270</v>
      </c>
      <c r="B19" s="4" t="s">
        <v>40</v>
      </c>
      <c r="C19" s="7">
        <v>140</v>
      </c>
    </row>
    <row r="20" spans="1:3" x14ac:dyDescent="0.3">
      <c r="A20" s="17">
        <v>40271</v>
      </c>
      <c r="B20" s="4" t="s">
        <v>43</v>
      </c>
      <c r="C20" s="7">
        <v>107</v>
      </c>
    </row>
    <row r="21" spans="1:3" x14ac:dyDescent="0.3">
      <c r="A21" s="17">
        <v>40272</v>
      </c>
      <c r="B21" s="4" t="s">
        <v>28</v>
      </c>
      <c r="C21" s="7">
        <v>109</v>
      </c>
    </row>
    <row r="22" spans="1:3" x14ac:dyDescent="0.3">
      <c r="A22" s="17">
        <v>40273</v>
      </c>
      <c r="B22" s="4" t="s">
        <v>42</v>
      </c>
      <c r="C22" s="7">
        <v>121</v>
      </c>
    </row>
    <row r="23" spans="1:3" x14ac:dyDescent="0.3">
      <c r="A23" s="17">
        <v>40274</v>
      </c>
      <c r="B23" s="4" t="s">
        <v>40</v>
      </c>
      <c r="C23" s="7">
        <v>78</v>
      </c>
    </row>
    <row r="24" spans="1:3" x14ac:dyDescent="0.3">
      <c r="A24" s="17">
        <v>40275</v>
      </c>
      <c r="B24" s="4" t="s">
        <v>28</v>
      </c>
      <c r="C24" s="7">
        <v>168</v>
      </c>
    </row>
    <row r="25" spans="1:3" x14ac:dyDescent="0.3">
      <c r="A25" s="17">
        <v>40276</v>
      </c>
      <c r="B25" s="4" t="s">
        <v>41</v>
      </c>
      <c r="C25" s="7">
        <v>88</v>
      </c>
    </row>
    <row r="26" spans="1:3" x14ac:dyDescent="0.3">
      <c r="A26" s="17">
        <v>40277</v>
      </c>
      <c r="B26" s="4" t="s">
        <v>30</v>
      </c>
      <c r="C26" s="7">
        <v>110</v>
      </c>
    </row>
    <row r="27" spans="1:3" x14ac:dyDescent="0.3">
      <c r="A27" s="17">
        <v>40278</v>
      </c>
      <c r="B27" s="4" t="s">
        <v>30</v>
      </c>
      <c r="C27" s="7">
        <v>132</v>
      </c>
    </row>
    <row r="28" spans="1:3" x14ac:dyDescent="0.3">
      <c r="A28" s="17">
        <v>40279</v>
      </c>
      <c r="B28" s="4" t="s">
        <v>41</v>
      </c>
      <c r="C28" s="7">
        <v>54</v>
      </c>
    </row>
    <row r="29" spans="1:3" x14ac:dyDescent="0.3">
      <c r="A29" s="17">
        <v>40280</v>
      </c>
      <c r="B29" s="4" t="s">
        <v>40</v>
      </c>
      <c r="C29" s="7">
        <v>58</v>
      </c>
    </row>
    <row r="30" spans="1:3" x14ac:dyDescent="0.3">
      <c r="A30" s="17">
        <v>40281</v>
      </c>
      <c r="B30" s="4" t="s">
        <v>43</v>
      </c>
      <c r="C30" s="7">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J15" sqref="J15"/>
    </sheetView>
  </sheetViews>
  <sheetFormatPr defaultRowHeight="14.4" x14ac:dyDescent="0.3"/>
  <cols>
    <col min="1" max="1" width="9.88671875" bestFit="1" customWidth="1"/>
    <col min="4" max="4" width="12.44140625" bestFit="1" customWidth="1"/>
    <col min="5" max="5" width="10.109375" bestFit="1" customWidth="1"/>
    <col min="6" max="6" width="12.44140625" bestFit="1" customWidth="1"/>
    <col min="8" max="8" width="12.5546875" customWidth="1"/>
    <col min="9" max="9" width="11.6640625" customWidth="1"/>
    <col min="10" max="10" width="15.5546875" customWidth="1"/>
    <col min="11" max="12" width="10.77734375" customWidth="1"/>
  </cols>
  <sheetData>
    <row r="1" spans="1:9" x14ac:dyDescent="0.3">
      <c r="A1" s="1" t="s">
        <v>46</v>
      </c>
      <c r="B1" s="2"/>
      <c r="C1" s="2"/>
      <c r="D1" s="2"/>
      <c r="E1" s="2"/>
      <c r="F1" s="2"/>
      <c r="G1" s="2"/>
      <c r="H1" s="3"/>
    </row>
    <row r="3" spans="1:9" x14ac:dyDescent="0.3">
      <c r="A3" s="5" t="s">
        <v>35</v>
      </c>
      <c r="B3" s="5" t="s">
        <v>36</v>
      </c>
      <c r="C3" s="5" t="s">
        <v>37</v>
      </c>
      <c r="D3" s="5" t="s">
        <v>47</v>
      </c>
    </row>
    <row r="4" spans="1:9" x14ac:dyDescent="0.3">
      <c r="A4" s="17">
        <v>40255</v>
      </c>
      <c r="B4" s="4" t="s">
        <v>40</v>
      </c>
      <c r="C4" s="7">
        <v>73</v>
      </c>
      <c r="D4" s="4" t="s">
        <v>48</v>
      </c>
    </row>
    <row r="5" spans="1:9" x14ac:dyDescent="0.3">
      <c r="A5" s="17">
        <v>40256</v>
      </c>
      <c r="B5" s="4" t="s">
        <v>41</v>
      </c>
      <c r="C5" s="7">
        <v>121</v>
      </c>
      <c r="D5" s="4" t="s">
        <v>48</v>
      </c>
      <c r="H5" s="111" t="s">
        <v>2308</v>
      </c>
      <c r="I5" t="s">
        <v>2307</v>
      </c>
    </row>
    <row r="6" spans="1:9" x14ac:dyDescent="0.3">
      <c r="A6" s="17">
        <v>40257</v>
      </c>
      <c r="B6" s="4" t="s">
        <v>40</v>
      </c>
      <c r="C6" s="7">
        <v>167</v>
      </c>
      <c r="D6" s="4" t="s">
        <v>49</v>
      </c>
      <c r="H6" s="112" t="s">
        <v>49</v>
      </c>
      <c r="I6" s="109">
        <v>601</v>
      </c>
    </row>
    <row r="7" spans="1:9" x14ac:dyDescent="0.3">
      <c r="A7" s="17">
        <v>40258</v>
      </c>
      <c r="B7" s="4" t="s">
        <v>42</v>
      </c>
      <c r="C7" s="7">
        <v>167</v>
      </c>
      <c r="D7" s="4" t="s">
        <v>50</v>
      </c>
      <c r="H7" s="112" t="s">
        <v>50</v>
      </c>
      <c r="I7" s="109">
        <v>1087</v>
      </c>
    </row>
    <row r="8" spans="1:9" x14ac:dyDescent="0.3">
      <c r="A8" s="17">
        <v>40259</v>
      </c>
      <c r="B8" s="4" t="s">
        <v>43</v>
      </c>
      <c r="C8" s="7">
        <v>75</v>
      </c>
      <c r="D8" s="4" t="s">
        <v>48</v>
      </c>
      <c r="H8" s="112" t="s">
        <v>48</v>
      </c>
      <c r="I8" s="109">
        <v>1147</v>
      </c>
    </row>
    <row r="9" spans="1:9" x14ac:dyDescent="0.3">
      <c r="A9" s="17">
        <v>40260</v>
      </c>
      <c r="B9" s="4" t="s">
        <v>40</v>
      </c>
      <c r="C9" s="7">
        <v>157</v>
      </c>
      <c r="D9" s="4" t="s">
        <v>48</v>
      </c>
      <c r="H9" s="112" t="s">
        <v>235</v>
      </c>
      <c r="I9" s="109">
        <v>2835</v>
      </c>
    </row>
    <row r="10" spans="1:9" x14ac:dyDescent="0.3">
      <c r="A10" s="17">
        <v>40261</v>
      </c>
      <c r="B10" s="4" t="s">
        <v>43</v>
      </c>
      <c r="C10" s="7">
        <v>61</v>
      </c>
      <c r="D10" s="4" t="s">
        <v>48</v>
      </c>
    </row>
    <row r="11" spans="1:9" x14ac:dyDescent="0.3">
      <c r="A11" s="17">
        <v>40262</v>
      </c>
      <c r="B11" s="4" t="s">
        <v>40</v>
      </c>
      <c r="C11" s="7">
        <v>108</v>
      </c>
      <c r="D11" s="4" t="s">
        <v>50</v>
      </c>
    </row>
    <row r="12" spans="1:9" x14ac:dyDescent="0.3">
      <c r="A12" s="17">
        <v>40263</v>
      </c>
      <c r="B12" s="4" t="s">
        <v>41</v>
      </c>
      <c r="C12" s="7">
        <v>139</v>
      </c>
      <c r="D12" s="4" t="s">
        <v>49</v>
      </c>
    </row>
    <row r="13" spans="1:9" x14ac:dyDescent="0.3">
      <c r="A13" s="17">
        <v>40264</v>
      </c>
      <c r="B13" s="4" t="s">
        <v>28</v>
      </c>
      <c r="C13" s="7">
        <v>130</v>
      </c>
      <c r="D13" s="4" t="s">
        <v>50</v>
      </c>
    </row>
    <row r="14" spans="1:9" x14ac:dyDescent="0.3">
      <c r="A14" s="17">
        <v>40265</v>
      </c>
      <c r="B14" s="4" t="s">
        <v>43</v>
      </c>
      <c r="C14" s="7">
        <v>66</v>
      </c>
      <c r="D14" s="4" t="s">
        <v>48</v>
      </c>
    </row>
    <row r="15" spans="1:9" x14ac:dyDescent="0.3">
      <c r="A15" s="17">
        <v>40266</v>
      </c>
      <c r="B15" s="4" t="s">
        <v>28</v>
      </c>
      <c r="C15" s="7">
        <v>86</v>
      </c>
      <c r="D15" s="4" t="s">
        <v>50</v>
      </c>
    </row>
    <row r="16" spans="1:9" x14ac:dyDescent="0.3">
      <c r="A16" s="17">
        <v>40267</v>
      </c>
      <c r="B16" s="4" t="s">
        <v>42</v>
      </c>
      <c r="C16" s="7">
        <v>122</v>
      </c>
      <c r="D16" s="4" t="s">
        <v>48</v>
      </c>
    </row>
    <row r="17" spans="1:4" x14ac:dyDescent="0.3">
      <c r="A17" s="17">
        <v>40268</v>
      </c>
      <c r="B17" s="4" t="s">
        <v>28</v>
      </c>
      <c r="C17" s="7">
        <v>50</v>
      </c>
      <c r="D17" s="4" t="s">
        <v>50</v>
      </c>
    </row>
    <row r="18" spans="1:4" x14ac:dyDescent="0.3">
      <c r="A18" s="17">
        <v>40269</v>
      </c>
      <c r="B18" s="4" t="s">
        <v>43</v>
      </c>
      <c r="C18" s="7">
        <v>77</v>
      </c>
      <c r="D18" s="4" t="s">
        <v>50</v>
      </c>
    </row>
    <row r="19" spans="1:4" x14ac:dyDescent="0.3">
      <c r="A19" s="17">
        <v>40270</v>
      </c>
      <c r="B19" s="4" t="s">
        <v>40</v>
      </c>
      <c r="C19" s="7">
        <v>140</v>
      </c>
      <c r="D19" s="4" t="s">
        <v>48</v>
      </c>
    </row>
    <row r="20" spans="1:4" x14ac:dyDescent="0.3">
      <c r="A20" s="17">
        <v>40271</v>
      </c>
      <c r="B20" s="4" t="s">
        <v>43</v>
      </c>
      <c r="C20" s="7">
        <v>107</v>
      </c>
      <c r="D20" s="4" t="s">
        <v>50</v>
      </c>
    </row>
    <row r="21" spans="1:4" x14ac:dyDescent="0.3">
      <c r="A21" s="17">
        <v>40272</v>
      </c>
      <c r="B21" s="4" t="s">
        <v>28</v>
      </c>
      <c r="C21" s="7">
        <v>109</v>
      </c>
      <c r="D21" s="4" t="s">
        <v>50</v>
      </c>
    </row>
    <row r="22" spans="1:4" x14ac:dyDescent="0.3">
      <c r="A22" s="17">
        <v>40273</v>
      </c>
      <c r="B22" s="4" t="s">
        <v>42</v>
      </c>
      <c r="C22" s="7">
        <v>121</v>
      </c>
      <c r="D22" s="4" t="s">
        <v>50</v>
      </c>
    </row>
    <row r="23" spans="1:4" x14ac:dyDescent="0.3">
      <c r="A23" s="17">
        <v>40274</v>
      </c>
      <c r="B23" s="4" t="s">
        <v>40</v>
      </c>
      <c r="C23" s="7">
        <v>78</v>
      </c>
      <c r="D23" s="4" t="s">
        <v>49</v>
      </c>
    </row>
    <row r="24" spans="1:4" x14ac:dyDescent="0.3">
      <c r="A24" s="17">
        <v>40275</v>
      </c>
      <c r="B24" s="4" t="s">
        <v>28</v>
      </c>
      <c r="C24" s="7">
        <v>168</v>
      </c>
      <c r="D24" s="4" t="s">
        <v>48</v>
      </c>
    </row>
    <row r="25" spans="1:4" x14ac:dyDescent="0.3">
      <c r="A25" s="17">
        <v>40276</v>
      </c>
      <c r="B25" s="4" t="s">
        <v>41</v>
      </c>
      <c r="C25" s="7">
        <v>88</v>
      </c>
      <c r="D25" s="4" t="s">
        <v>49</v>
      </c>
    </row>
    <row r="26" spans="1:4" x14ac:dyDescent="0.3">
      <c r="A26" s="17">
        <v>40277</v>
      </c>
      <c r="B26" s="4" t="s">
        <v>30</v>
      </c>
      <c r="C26" s="7">
        <v>110</v>
      </c>
      <c r="D26" s="4" t="s">
        <v>48</v>
      </c>
    </row>
    <row r="27" spans="1:4" x14ac:dyDescent="0.3">
      <c r="A27" s="17">
        <v>40278</v>
      </c>
      <c r="B27" s="4" t="s">
        <v>30</v>
      </c>
      <c r="C27" s="7">
        <v>132</v>
      </c>
      <c r="D27" s="4" t="s">
        <v>50</v>
      </c>
    </row>
    <row r="28" spans="1:4" x14ac:dyDescent="0.3">
      <c r="A28" s="17">
        <v>40279</v>
      </c>
      <c r="B28" s="4" t="s">
        <v>41</v>
      </c>
      <c r="C28" s="7">
        <v>54</v>
      </c>
      <c r="D28" s="4" t="s">
        <v>48</v>
      </c>
    </row>
    <row r="29" spans="1:4" x14ac:dyDescent="0.3">
      <c r="A29" s="17">
        <v>40280</v>
      </c>
      <c r="B29" s="4" t="s">
        <v>40</v>
      </c>
      <c r="C29" s="7">
        <v>58</v>
      </c>
      <c r="D29" s="4" t="s">
        <v>49</v>
      </c>
    </row>
    <row r="30" spans="1:4" x14ac:dyDescent="0.3">
      <c r="A30" s="17">
        <v>40281</v>
      </c>
      <c r="B30" s="4" t="s">
        <v>43</v>
      </c>
      <c r="C30" s="7">
        <v>71</v>
      </c>
      <c r="D30" s="4"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
  <sheetViews>
    <sheetView workbookViewId="0">
      <selection activeCell="F8" sqref="F8"/>
    </sheetView>
  </sheetViews>
  <sheetFormatPr defaultRowHeight="14.4" x14ac:dyDescent="0.3"/>
  <cols>
    <col min="1" max="1" width="9.88671875" bestFit="1" customWidth="1"/>
    <col min="2" max="2" width="8.6640625" bestFit="1" customWidth="1"/>
    <col min="3" max="3" width="8.44140625" bestFit="1" customWidth="1"/>
    <col min="8" max="8" width="10.44140625" bestFit="1" customWidth="1"/>
  </cols>
  <sheetData>
    <row r="1" spans="1:8" x14ac:dyDescent="0.3">
      <c r="A1" s="1" t="s">
        <v>51</v>
      </c>
      <c r="B1" s="2"/>
      <c r="C1" s="2"/>
      <c r="D1" s="2"/>
      <c r="E1" s="2"/>
      <c r="F1" s="2"/>
      <c r="G1" s="2"/>
      <c r="H1" s="3"/>
    </row>
    <row r="3" spans="1:8" x14ac:dyDescent="0.3">
      <c r="A3" s="5" t="s">
        <v>35</v>
      </c>
      <c r="B3" s="5" t="s">
        <v>36</v>
      </c>
      <c r="C3" s="5" t="s">
        <v>37</v>
      </c>
    </row>
    <row r="4" spans="1:8" x14ac:dyDescent="0.3">
      <c r="A4" s="17">
        <v>40368</v>
      </c>
      <c r="B4" s="4" t="s">
        <v>43</v>
      </c>
      <c r="C4" s="7">
        <v>170</v>
      </c>
    </row>
    <row r="5" spans="1:8" x14ac:dyDescent="0.3">
      <c r="A5" s="17">
        <v>40380</v>
      </c>
      <c r="B5" s="4" t="s">
        <v>43</v>
      </c>
      <c r="C5" s="7">
        <v>168</v>
      </c>
    </row>
    <row r="6" spans="1:8" x14ac:dyDescent="0.3">
      <c r="A6" s="17">
        <v>40334</v>
      </c>
      <c r="B6" s="4" t="s">
        <v>43</v>
      </c>
      <c r="C6" s="7">
        <v>167</v>
      </c>
    </row>
    <row r="7" spans="1:8" x14ac:dyDescent="0.3">
      <c r="A7" s="17">
        <v>40393</v>
      </c>
      <c r="B7" s="4" t="s">
        <v>43</v>
      </c>
      <c r="C7" s="7">
        <v>167</v>
      </c>
    </row>
    <row r="8" spans="1:8" x14ac:dyDescent="0.3">
      <c r="A8" s="17">
        <v>40388</v>
      </c>
      <c r="B8" s="4" t="s">
        <v>43</v>
      </c>
      <c r="C8" s="7">
        <v>160</v>
      </c>
    </row>
    <row r="9" spans="1:8" x14ac:dyDescent="0.3">
      <c r="A9" s="17">
        <v>40361</v>
      </c>
      <c r="B9" s="4" t="s">
        <v>43</v>
      </c>
      <c r="C9" s="7">
        <v>156</v>
      </c>
    </row>
    <row r="10" spans="1:8" x14ac:dyDescent="0.3">
      <c r="A10" s="17">
        <v>40395</v>
      </c>
      <c r="B10" s="4" t="s">
        <v>43</v>
      </c>
      <c r="C10" s="7">
        <v>148</v>
      </c>
    </row>
    <row r="11" spans="1:8" x14ac:dyDescent="0.3">
      <c r="A11" s="17">
        <v>40421</v>
      </c>
      <c r="B11" s="4" t="s">
        <v>43</v>
      </c>
      <c r="C11" s="7">
        <v>147</v>
      </c>
    </row>
    <row r="12" spans="1:8" x14ac:dyDescent="0.3">
      <c r="A12" s="17">
        <v>40352</v>
      </c>
      <c r="B12" s="4" t="s">
        <v>43</v>
      </c>
      <c r="C12" s="7">
        <v>146</v>
      </c>
    </row>
    <row r="13" spans="1:8" x14ac:dyDescent="0.3">
      <c r="A13" s="17">
        <v>40459</v>
      </c>
      <c r="B13" s="4" t="s">
        <v>43</v>
      </c>
      <c r="C13" s="7">
        <v>146</v>
      </c>
    </row>
    <row r="14" spans="1:8" x14ac:dyDescent="0.3">
      <c r="A14" s="17">
        <v>40405</v>
      </c>
      <c r="B14" s="4" t="s">
        <v>43</v>
      </c>
      <c r="C14" s="7">
        <v>143</v>
      </c>
    </row>
    <row r="15" spans="1:8" x14ac:dyDescent="0.3">
      <c r="A15" s="17">
        <v>40445</v>
      </c>
      <c r="B15" s="4" t="s">
        <v>43</v>
      </c>
      <c r="C15" s="7">
        <v>141</v>
      </c>
    </row>
    <row r="16" spans="1:8" x14ac:dyDescent="0.3">
      <c r="A16" s="17">
        <v>40442</v>
      </c>
      <c r="B16" s="4" t="s">
        <v>43</v>
      </c>
      <c r="C16" s="7">
        <v>139</v>
      </c>
    </row>
    <row r="17" spans="1:3" x14ac:dyDescent="0.3">
      <c r="A17" s="17">
        <v>40284</v>
      </c>
      <c r="B17" s="4" t="s">
        <v>43</v>
      </c>
      <c r="C17" s="7">
        <v>138</v>
      </c>
    </row>
    <row r="18" spans="1:3" x14ac:dyDescent="0.3">
      <c r="A18" s="17">
        <v>40347</v>
      </c>
      <c r="B18" s="4" t="s">
        <v>43</v>
      </c>
      <c r="C18" s="7">
        <v>137</v>
      </c>
    </row>
    <row r="19" spans="1:3" x14ac:dyDescent="0.3">
      <c r="A19" s="17">
        <v>40331</v>
      </c>
      <c r="B19" s="4" t="s">
        <v>43</v>
      </c>
      <c r="C19" s="7">
        <v>135</v>
      </c>
    </row>
    <row r="20" spans="1:3" x14ac:dyDescent="0.3">
      <c r="A20" s="17">
        <v>40288</v>
      </c>
      <c r="B20" s="4" t="s">
        <v>43</v>
      </c>
      <c r="C20" s="7">
        <v>134</v>
      </c>
    </row>
    <row r="21" spans="1:3" x14ac:dyDescent="0.3">
      <c r="A21" s="17">
        <v>40437</v>
      </c>
      <c r="B21" s="4" t="s">
        <v>43</v>
      </c>
      <c r="C21" s="7">
        <v>134</v>
      </c>
    </row>
    <row r="22" spans="1:3" x14ac:dyDescent="0.3">
      <c r="A22" s="17">
        <v>40418</v>
      </c>
      <c r="B22" s="4" t="s">
        <v>43</v>
      </c>
      <c r="C22" s="7">
        <v>133</v>
      </c>
    </row>
    <row r="23" spans="1:3" x14ac:dyDescent="0.3">
      <c r="A23" s="17">
        <v>40454</v>
      </c>
      <c r="B23" s="4" t="s">
        <v>43</v>
      </c>
      <c r="C23" s="7">
        <v>132</v>
      </c>
    </row>
    <row r="24" spans="1:3" x14ac:dyDescent="0.3">
      <c r="A24" s="17">
        <v>40302</v>
      </c>
      <c r="B24" s="4" t="s">
        <v>43</v>
      </c>
      <c r="C24" s="7">
        <v>130</v>
      </c>
    </row>
    <row r="25" spans="1:3" x14ac:dyDescent="0.3">
      <c r="A25" s="17">
        <v>40336</v>
      </c>
      <c r="B25" s="4" t="s">
        <v>43</v>
      </c>
      <c r="C25" s="7">
        <v>129</v>
      </c>
    </row>
    <row r="26" spans="1:3" x14ac:dyDescent="0.3">
      <c r="A26" s="17">
        <v>40365</v>
      </c>
      <c r="B26" s="4" t="s">
        <v>43</v>
      </c>
      <c r="C26" s="7">
        <v>120</v>
      </c>
    </row>
    <row r="27" spans="1:3" x14ac:dyDescent="0.3">
      <c r="A27" s="17">
        <v>40412</v>
      </c>
      <c r="B27" s="4" t="s">
        <v>43</v>
      </c>
      <c r="C27" s="7">
        <v>117</v>
      </c>
    </row>
    <row r="28" spans="1:3" x14ac:dyDescent="0.3">
      <c r="A28" s="17">
        <v>40456</v>
      </c>
      <c r="B28" s="4" t="s">
        <v>43</v>
      </c>
      <c r="C28" s="7">
        <v>116</v>
      </c>
    </row>
    <row r="29" spans="1:3" x14ac:dyDescent="0.3">
      <c r="A29" s="17">
        <v>40351</v>
      </c>
      <c r="B29" s="4" t="s">
        <v>43</v>
      </c>
      <c r="C29" s="7">
        <v>110</v>
      </c>
    </row>
    <row r="30" spans="1:3" x14ac:dyDescent="0.3">
      <c r="A30" s="17">
        <v>40441</v>
      </c>
      <c r="B30" s="4" t="s">
        <v>43</v>
      </c>
      <c r="C30" s="7">
        <v>110</v>
      </c>
    </row>
    <row r="31" spans="1:3" x14ac:dyDescent="0.3">
      <c r="A31" s="17">
        <v>40344</v>
      </c>
      <c r="B31" s="4" t="s">
        <v>43</v>
      </c>
      <c r="C31" s="7">
        <v>109</v>
      </c>
    </row>
    <row r="32" spans="1:3" x14ac:dyDescent="0.3">
      <c r="A32" s="17">
        <v>40343</v>
      </c>
      <c r="B32" s="4" t="s">
        <v>43</v>
      </c>
      <c r="C32" s="7">
        <v>108</v>
      </c>
    </row>
    <row r="33" spans="1:3" x14ac:dyDescent="0.3">
      <c r="A33" s="17">
        <v>40271</v>
      </c>
      <c r="B33" s="4" t="s">
        <v>43</v>
      </c>
      <c r="C33" s="7">
        <v>107</v>
      </c>
    </row>
    <row r="34" spans="1:3" x14ac:dyDescent="0.3">
      <c r="A34" s="17">
        <v>40360</v>
      </c>
      <c r="B34" s="4" t="s">
        <v>43</v>
      </c>
      <c r="C34" s="7">
        <v>103</v>
      </c>
    </row>
    <row r="35" spans="1:3" x14ac:dyDescent="0.3">
      <c r="A35" s="17">
        <v>40411</v>
      </c>
      <c r="B35" s="4" t="s">
        <v>43</v>
      </c>
      <c r="C35" s="7">
        <v>91</v>
      </c>
    </row>
    <row r="36" spans="1:3" x14ac:dyDescent="0.3">
      <c r="A36" s="17">
        <v>40379</v>
      </c>
      <c r="B36" s="4" t="s">
        <v>43</v>
      </c>
      <c r="C36" s="7">
        <v>88</v>
      </c>
    </row>
    <row r="37" spans="1:3" x14ac:dyDescent="0.3">
      <c r="A37" s="17">
        <v>40453</v>
      </c>
      <c r="B37" s="4" t="s">
        <v>43</v>
      </c>
      <c r="C37" s="7">
        <v>80</v>
      </c>
    </row>
    <row r="38" spans="1:3" x14ac:dyDescent="0.3">
      <c r="A38" s="17">
        <v>40269</v>
      </c>
      <c r="B38" s="4" t="s">
        <v>43</v>
      </c>
      <c r="C38" s="7">
        <v>77</v>
      </c>
    </row>
    <row r="39" spans="1:3" x14ac:dyDescent="0.3">
      <c r="A39" s="17">
        <v>40259</v>
      </c>
      <c r="B39" s="4" t="s">
        <v>43</v>
      </c>
      <c r="C39" s="7">
        <v>75</v>
      </c>
    </row>
    <row r="40" spans="1:3" x14ac:dyDescent="0.3">
      <c r="A40" s="17">
        <v>40401</v>
      </c>
      <c r="B40" s="4" t="s">
        <v>43</v>
      </c>
      <c r="C40" s="7">
        <v>74</v>
      </c>
    </row>
    <row r="41" spans="1:3" x14ac:dyDescent="0.3">
      <c r="A41" s="17">
        <v>40281</v>
      </c>
      <c r="B41" s="4" t="s">
        <v>43</v>
      </c>
      <c r="C41" s="7">
        <v>71</v>
      </c>
    </row>
    <row r="42" spans="1:3" x14ac:dyDescent="0.3">
      <c r="A42" s="17">
        <v>40265</v>
      </c>
      <c r="B42" s="4" t="s">
        <v>43</v>
      </c>
      <c r="C42" s="7">
        <v>66</v>
      </c>
    </row>
    <row r="43" spans="1:3" x14ac:dyDescent="0.3">
      <c r="A43" s="17">
        <v>40292</v>
      </c>
      <c r="B43" s="4" t="s">
        <v>43</v>
      </c>
      <c r="C43" s="7">
        <v>66</v>
      </c>
    </row>
    <row r="44" spans="1:3" x14ac:dyDescent="0.3">
      <c r="A44" s="17">
        <v>40261</v>
      </c>
      <c r="B44" s="4" t="s">
        <v>43</v>
      </c>
      <c r="C44" s="7">
        <v>61</v>
      </c>
    </row>
    <row r="45" spans="1:3" x14ac:dyDescent="0.3">
      <c r="A45" s="17">
        <v>40374</v>
      </c>
      <c r="B45" s="4" t="s">
        <v>43</v>
      </c>
      <c r="C45" s="7">
        <v>56</v>
      </c>
    </row>
    <row r="46" spans="1:3" x14ac:dyDescent="0.3">
      <c r="A46" s="17">
        <v>40415</v>
      </c>
      <c r="B46" s="4" t="s">
        <v>43</v>
      </c>
      <c r="C46" s="7">
        <v>54</v>
      </c>
    </row>
    <row r="47" spans="1:3" x14ac:dyDescent="0.3">
      <c r="A47" s="17">
        <v>40446</v>
      </c>
      <c r="B47" s="4" t="s">
        <v>43</v>
      </c>
      <c r="C47" s="7">
        <v>50</v>
      </c>
    </row>
    <row r="48" spans="1:3" x14ac:dyDescent="0.3">
      <c r="A48" s="17">
        <v>40275</v>
      </c>
      <c r="B48" s="4" t="s">
        <v>28</v>
      </c>
      <c r="C48" s="7">
        <v>168</v>
      </c>
    </row>
    <row r="49" spans="1:3" x14ac:dyDescent="0.3">
      <c r="A49" s="17">
        <v>40337</v>
      </c>
      <c r="B49" s="4" t="s">
        <v>28</v>
      </c>
      <c r="C49" s="7">
        <v>167</v>
      </c>
    </row>
    <row r="50" spans="1:3" x14ac:dyDescent="0.3">
      <c r="A50" s="17">
        <v>40305</v>
      </c>
      <c r="B50" s="4" t="s">
        <v>28</v>
      </c>
      <c r="C50" s="7">
        <v>166</v>
      </c>
    </row>
    <row r="51" spans="1:3" x14ac:dyDescent="0.3">
      <c r="A51" s="17">
        <v>40452</v>
      </c>
      <c r="B51" s="4" t="s">
        <v>28</v>
      </c>
      <c r="C51" s="7">
        <v>159</v>
      </c>
    </row>
    <row r="52" spans="1:3" x14ac:dyDescent="0.3">
      <c r="A52" s="17">
        <v>40439</v>
      </c>
      <c r="B52" s="4" t="s">
        <v>28</v>
      </c>
      <c r="C52" s="7">
        <v>155</v>
      </c>
    </row>
    <row r="53" spans="1:3" x14ac:dyDescent="0.3">
      <c r="A53" s="17">
        <v>40306</v>
      </c>
      <c r="B53" s="4" t="s">
        <v>28</v>
      </c>
      <c r="C53" s="7">
        <v>152</v>
      </c>
    </row>
    <row r="54" spans="1:3" x14ac:dyDescent="0.3">
      <c r="A54" s="17">
        <v>40345</v>
      </c>
      <c r="B54" s="4" t="s">
        <v>28</v>
      </c>
      <c r="C54" s="7">
        <v>138</v>
      </c>
    </row>
    <row r="55" spans="1:3" x14ac:dyDescent="0.3">
      <c r="A55" s="17">
        <v>40264</v>
      </c>
      <c r="B55" s="4" t="s">
        <v>28</v>
      </c>
      <c r="C55" s="7">
        <v>130</v>
      </c>
    </row>
    <row r="56" spans="1:3" x14ac:dyDescent="0.3">
      <c r="A56" s="17">
        <v>40390</v>
      </c>
      <c r="B56" s="4" t="s">
        <v>28</v>
      </c>
      <c r="C56" s="7">
        <v>123</v>
      </c>
    </row>
    <row r="57" spans="1:3" x14ac:dyDescent="0.3">
      <c r="A57" s="17">
        <v>40394</v>
      </c>
      <c r="B57" s="4" t="s">
        <v>28</v>
      </c>
      <c r="C57" s="7">
        <v>114</v>
      </c>
    </row>
    <row r="58" spans="1:3" x14ac:dyDescent="0.3">
      <c r="A58" s="17">
        <v>40272</v>
      </c>
      <c r="B58" s="4" t="s">
        <v>28</v>
      </c>
      <c r="C58" s="7">
        <v>109</v>
      </c>
    </row>
    <row r="59" spans="1:3" x14ac:dyDescent="0.3">
      <c r="A59" s="17">
        <v>40300</v>
      </c>
      <c r="B59" s="4" t="s">
        <v>28</v>
      </c>
      <c r="C59" s="7">
        <v>96</v>
      </c>
    </row>
    <row r="60" spans="1:3" x14ac:dyDescent="0.3">
      <c r="A60" s="17">
        <v>40402</v>
      </c>
      <c r="B60" s="4" t="s">
        <v>28</v>
      </c>
      <c r="C60" s="7">
        <v>95</v>
      </c>
    </row>
    <row r="61" spans="1:3" x14ac:dyDescent="0.3">
      <c r="A61" s="17">
        <v>40266</v>
      </c>
      <c r="B61" s="4" t="s">
        <v>28</v>
      </c>
      <c r="C61" s="7">
        <v>86</v>
      </c>
    </row>
    <row r="62" spans="1:3" x14ac:dyDescent="0.3">
      <c r="A62" s="17">
        <v>40293</v>
      </c>
      <c r="B62" s="4" t="s">
        <v>28</v>
      </c>
      <c r="C62" s="7">
        <v>81</v>
      </c>
    </row>
    <row r="63" spans="1:3" x14ac:dyDescent="0.3">
      <c r="A63" s="17">
        <v>40375</v>
      </c>
      <c r="B63" s="4" t="s">
        <v>28</v>
      </c>
      <c r="C63" s="7">
        <v>76</v>
      </c>
    </row>
    <row r="64" spans="1:3" x14ac:dyDescent="0.3">
      <c r="A64" s="17">
        <v>40392</v>
      </c>
      <c r="B64" s="4" t="s">
        <v>28</v>
      </c>
      <c r="C64" s="7">
        <v>73</v>
      </c>
    </row>
    <row r="65" spans="1:3" x14ac:dyDescent="0.3">
      <c r="A65" s="17">
        <v>40301</v>
      </c>
      <c r="B65" s="4" t="s">
        <v>28</v>
      </c>
      <c r="C65" s="7">
        <v>69</v>
      </c>
    </row>
    <row r="66" spans="1:3" x14ac:dyDescent="0.3">
      <c r="A66" s="17">
        <v>40443</v>
      </c>
      <c r="B66" s="4" t="s">
        <v>28</v>
      </c>
      <c r="C66" s="7">
        <v>68</v>
      </c>
    </row>
    <row r="67" spans="1:3" x14ac:dyDescent="0.3">
      <c r="A67" s="17">
        <v>40447</v>
      </c>
      <c r="B67" s="4" t="s">
        <v>28</v>
      </c>
      <c r="C67" s="7">
        <v>65</v>
      </c>
    </row>
    <row r="68" spans="1:3" x14ac:dyDescent="0.3">
      <c r="A68" s="17">
        <v>40312</v>
      </c>
      <c r="B68" s="4" t="s">
        <v>28</v>
      </c>
      <c r="C68" s="7">
        <v>64</v>
      </c>
    </row>
    <row r="69" spans="1:3" x14ac:dyDescent="0.3">
      <c r="A69" s="17">
        <v>40455</v>
      </c>
      <c r="B69" s="4" t="s">
        <v>28</v>
      </c>
      <c r="C69" s="7">
        <v>60</v>
      </c>
    </row>
    <row r="70" spans="1:3" x14ac:dyDescent="0.3">
      <c r="A70" s="17">
        <v>40417</v>
      </c>
      <c r="B70" s="4" t="s">
        <v>28</v>
      </c>
      <c r="C70" s="7">
        <v>57</v>
      </c>
    </row>
    <row r="71" spans="1:3" x14ac:dyDescent="0.3">
      <c r="A71" s="17">
        <v>40268</v>
      </c>
      <c r="B71" s="4" t="s">
        <v>28</v>
      </c>
      <c r="C71" s="7">
        <v>50</v>
      </c>
    </row>
    <row r="72" spans="1:3" x14ac:dyDescent="0.3">
      <c r="A72" s="17">
        <v>40286</v>
      </c>
      <c r="B72" s="4" t="s">
        <v>28</v>
      </c>
      <c r="C72" s="7">
        <v>50</v>
      </c>
    </row>
    <row r="73" spans="1:3" x14ac:dyDescent="0.3">
      <c r="A73" s="17">
        <v>40413</v>
      </c>
      <c r="B73" s="4" t="s">
        <v>42</v>
      </c>
      <c r="C73" s="7">
        <v>170</v>
      </c>
    </row>
    <row r="74" spans="1:3" x14ac:dyDescent="0.3">
      <c r="A74" s="18">
        <v>40258</v>
      </c>
      <c r="B74" s="19" t="s">
        <v>42</v>
      </c>
      <c r="C74" s="20">
        <v>167</v>
      </c>
    </row>
    <row r="75" spans="1:3" x14ac:dyDescent="0.3">
      <c r="A75" s="17">
        <v>40399</v>
      </c>
      <c r="B75" s="4" t="s">
        <v>42</v>
      </c>
      <c r="C75" s="7">
        <v>166</v>
      </c>
    </row>
    <row r="76" spans="1:3" x14ac:dyDescent="0.3">
      <c r="A76" s="17">
        <v>40381</v>
      </c>
      <c r="B76" s="4" t="s">
        <v>42</v>
      </c>
      <c r="C76" s="7">
        <v>159</v>
      </c>
    </row>
    <row r="77" spans="1:3" x14ac:dyDescent="0.3">
      <c r="A77" s="17">
        <v>40359</v>
      </c>
      <c r="B77" s="4" t="s">
        <v>42</v>
      </c>
      <c r="C77" s="7">
        <v>153</v>
      </c>
    </row>
    <row r="78" spans="1:3" x14ac:dyDescent="0.3">
      <c r="A78" s="17">
        <v>40335</v>
      </c>
      <c r="B78" s="4" t="s">
        <v>42</v>
      </c>
      <c r="C78" s="7">
        <v>152</v>
      </c>
    </row>
    <row r="79" spans="1:3" x14ac:dyDescent="0.3">
      <c r="A79" s="17">
        <v>40403</v>
      </c>
      <c r="B79" s="4" t="s">
        <v>42</v>
      </c>
      <c r="C79" s="7">
        <v>151</v>
      </c>
    </row>
    <row r="80" spans="1:3" x14ac:dyDescent="0.3">
      <c r="A80" s="17">
        <v>40324</v>
      </c>
      <c r="B80" s="4" t="s">
        <v>42</v>
      </c>
      <c r="C80" s="7">
        <v>148</v>
      </c>
    </row>
    <row r="81" spans="1:3" x14ac:dyDescent="0.3">
      <c r="A81" s="17">
        <v>40325</v>
      </c>
      <c r="B81" s="4" t="s">
        <v>42</v>
      </c>
      <c r="C81" s="7">
        <v>148</v>
      </c>
    </row>
    <row r="82" spans="1:3" x14ac:dyDescent="0.3">
      <c r="A82" s="17">
        <v>40408</v>
      </c>
      <c r="B82" s="4" t="s">
        <v>42</v>
      </c>
      <c r="C82" s="7">
        <v>145</v>
      </c>
    </row>
    <row r="83" spans="1:3" x14ac:dyDescent="0.3">
      <c r="A83" s="17">
        <v>40307</v>
      </c>
      <c r="B83" s="4" t="s">
        <v>42</v>
      </c>
      <c r="C83" s="7">
        <v>143</v>
      </c>
    </row>
    <row r="84" spans="1:3" x14ac:dyDescent="0.3">
      <c r="A84" s="17">
        <v>40308</v>
      </c>
      <c r="B84" s="4" t="s">
        <v>42</v>
      </c>
      <c r="C84" s="7">
        <v>139</v>
      </c>
    </row>
    <row r="85" spans="1:3" x14ac:dyDescent="0.3">
      <c r="A85" s="17">
        <v>40290</v>
      </c>
      <c r="B85" s="4" t="s">
        <v>42</v>
      </c>
      <c r="C85" s="7">
        <v>135</v>
      </c>
    </row>
    <row r="86" spans="1:3" x14ac:dyDescent="0.3">
      <c r="A86" s="17">
        <v>40332</v>
      </c>
      <c r="B86" s="4" t="s">
        <v>42</v>
      </c>
      <c r="C86" s="7">
        <v>135</v>
      </c>
    </row>
    <row r="87" spans="1:3" x14ac:dyDescent="0.3">
      <c r="A87" s="17">
        <v>40323</v>
      </c>
      <c r="B87" s="4" t="s">
        <v>42</v>
      </c>
      <c r="C87" s="7">
        <v>133</v>
      </c>
    </row>
    <row r="88" spans="1:3" x14ac:dyDescent="0.3">
      <c r="A88" s="17">
        <v>40457</v>
      </c>
      <c r="B88" s="4" t="s">
        <v>42</v>
      </c>
      <c r="C88" s="7">
        <v>132</v>
      </c>
    </row>
    <row r="89" spans="1:3" x14ac:dyDescent="0.3">
      <c r="A89" s="17">
        <v>40322</v>
      </c>
      <c r="B89" s="4" t="s">
        <v>42</v>
      </c>
      <c r="C89" s="7">
        <v>130</v>
      </c>
    </row>
    <row r="90" spans="1:3" x14ac:dyDescent="0.3">
      <c r="A90" s="17">
        <v>40386</v>
      </c>
      <c r="B90" s="4" t="s">
        <v>42</v>
      </c>
      <c r="C90" s="7">
        <v>130</v>
      </c>
    </row>
    <row r="91" spans="1:3" x14ac:dyDescent="0.3">
      <c r="A91" s="17">
        <v>40448</v>
      </c>
      <c r="B91" s="4" t="s">
        <v>42</v>
      </c>
      <c r="C91" s="7">
        <v>126</v>
      </c>
    </row>
    <row r="92" spans="1:3" x14ac:dyDescent="0.3">
      <c r="A92" s="17">
        <v>40357</v>
      </c>
      <c r="B92" s="4" t="s">
        <v>42</v>
      </c>
      <c r="C92" s="7">
        <v>123</v>
      </c>
    </row>
    <row r="93" spans="1:3" x14ac:dyDescent="0.3">
      <c r="A93" s="17">
        <v>40409</v>
      </c>
      <c r="B93" s="4" t="s">
        <v>42</v>
      </c>
      <c r="C93" s="7">
        <v>123</v>
      </c>
    </row>
    <row r="94" spans="1:3" x14ac:dyDescent="0.3">
      <c r="A94" s="17">
        <v>40267</v>
      </c>
      <c r="B94" s="4" t="s">
        <v>42</v>
      </c>
      <c r="C94" s="7">
        <v>122</v>
      </c>
    </row>
    <row r="95" spans="1:3" x14ac:dyDescent="0.3">
      <c r="A95" s="17">
        <v>40273</v>
      </c>
      <c r="B95" s="4" t="s">
        <v>42</v>
      </c>
      <c r="C95" s="7">
        <v>121</v>
      </c>
    </row>
    <row r="96" spans="1:3" x14ac:dyDescent="0.3">
      <c r="A96" s="17">
        <v>40341</v>
      </c>
      <c r="B96" s="4" t="s">
        <v>42</v>
      </c>
      <c r="C96" s="7">
        <v>119</v>
      </c>
    </row>
    <row r="97" spans="1:3" x14ac:dyDescent="0.3">
      <c r="A97" s="17">
        <v>40377</v>
      </c>
      <c r="B97" s="4" t="s">
        <v>42</v>
      </c>
      <c r="C97" s="7">
        <v>117</v>
      </c>
    </row>
    <row r="98" spans="1:3" x14ac:dyDescent="0.3">
      <c r="A98" s="17">
        <v>40449</v>
      </c>
      <c r="B98" s="4" t="s">
        <v>42</v>
      </c>
      <c r="C98" s="7">
        <v>117</v>
      </c>
    </row>
    <row r="99" spans="1:3" x14ac:dyDescent="0.3">
      <c r="A99" s="17">
        <v>40317</v>
      </c>
      <c r="B99" s="4" t="s">
        <v>42</v>
      </c>
      <c r="C99" s="7">
        <v>108</v>
      </c>
    </row>
    <row r="100" spans="1:3" x14ac:dyDescent="0.3">
      <c r="A100" s="17">
        <v>40436</v>
      </c>
      <c r="B100" s="4" t="s">
        <v>42</v>
      </c>
      <c r="C100" s="7">
        <v>98</v>
      </c>
    </row>
    <row r="101" spans="1:3" x14ac:dyDescent="0.3">
      <c r="A101" s="17">
        <v>40315</v>
      </c>
      <c r="B101" s="4" t="s">
        <v>42</v>
      </c>
      <c r="C101" s="7">
        <v>96</v>
      </c>
    </row>
    <row r="102" spans="1:3" x14ac:dyDescent="0.3">
      <c r="A102" s="17">
        <v>40431</v>
      </c>
      <c r="B102" s="4" t="s">
        <v>42</v>
      </c>
      <c r="C102" s="7">
        <v>88</v>
      </c>
    </row>
    <row r="103" spans="1:3" x14ac:dyDescent="0.3">
      <c r="A103" s="17">
        <v>40314</v>
      </c>
      <c r="B103" s="4" t="s">
        <v>42</v>
      </c>
      <c r="C103" s="7">
        <v>76</v>
      </c>
    </row>
    <row r="104" spans="1:3" x14ac:dyDescent="0.3">
      <c r="A104" s="17">
        <v>40333</v>
      </c>
      <c r="B104" s="4" t="s">
        <v>42</v>
      </c>
      <c r="C104" s="7">
        <v>75</v>
      </c>
    </row>
    <row r="105" spans="1:3" x14ac:dyDescent="0.3">
      <c r="A105" s="17">
        <v>40338</v>
      </c>
      <c r="B105" s="4" t="s">
        <v>42</v>
      </c>
      <c r="C105" s="7">
        <v>74</v>
      </c>
    </row>
    <row r="106" spans="1:3" x14ac:dyDescent="0.3">
      <c r="A106" s="17">
        <v>40353</v>
      </c>
      <c r="B106" s="4" t="s">
        <v>42</v>
      </c>
      <c r="C106" s="7">
        <v>71</v>
      </c>
    </row>
    <row r="107" spans="1:3" x14ac:dyDescent="0.3">
      <c r="A107" s="17">
        <v>40310</v>
      </c>
      <c r="B107" s="4" t="s">
        <v>42</v>
      </c>
      <c r="C107" s="7">
        <v>70</v>
      </c>
    </row>
    <row r="108" spans="1:3" x14ac:dyDescent="0.3">
      <c r="A108" s="17">
        <v>40367</v>
      </c>
      <c r="B108" s="4" t="s">
        <v>42</v>
      </c>
      <c r="C108" s="7">
        <v>67</v>
      </c>
    </row>
    <row r="109" spans="1:3" x14ac:dyDescent="0.3">
      <c r="A109" s="17">
        <v>40318</v>
      </c>
      <c r="B109" s="4" t="s">
        <v>42</v>
      </c>
      <c r="C109" s="7">
        <v>63</v>
      </c>
    </row>
    <row r="110" spans="1:3" x14ac:dyDescent="0.3">
      <c r="A110" s="17">
        <v>40450</v>
      </c>
      <c r="B110" s="4" t="s">
        <v>42</v>
      </c>
      <c r="C110" s="7">
        <v>57</v>
      </c>
    </row>
    <row r="111" spans="1:3" x14ac:dyDescent="0.3">
      <c r="A111" s="17">
        <v>40326</v>
      </c>
      <c r="B111" s="4" t="s">
        <v>42</v>
      </c>
      <c r="C111" s="7">
        <v>56</v>
      </c>
    </row>
    <row r="112" spans="1:3" x14ac:dyDescent="0.3">
      <c r="A112" s="17">
        <v>40385</v>
      </c>
      <c r="B112" s="4" t="s">
        <v>42</v>
      </c>
      <c r="C112" s="7">
        <v>56</v>
      </c>
    </row>
    <row r="113" spans="1:3" x14ac:dyDescent="0.3">
      <c r="A113" s="17">
        <v>40430</v>
      </c>
      <c r="B113" s="4" t="s">
        <v>41</v>
      </c>
      <c r="C113" s="7">
        <v>160</v>
      </c>
    </row>
    <row r="114" spans="1:3" x14ac:dyDescent="0.3">
      <c r="A114" s="17">
        <v>40366</v>
      </c>
      <c r="B114" s="4" t="s">
        <v>41</v>
      </c>
      <c r="C114" s="7">
        <v>157</v>
      </c>
    </row>
    <row r="115" spans="1:3" x14ac:dyDescent="0.3">
      <c r="A115" s="17">
        <v>40426</v>
      </c>
      <c r="B115" s="4" t="s">
        <v>41</v>
      </c>
      <c r="C115" s="7">
        <v>151</v>
      </c>
    </row>
    <row r="116" spans="1:3" x14ac:dyDescent="0.3">
      <c r="A116" s="17">
        <v>40424</v>
      </c>
      <c r="B116" s="4" t="s">
        <v>41</v>
      </c>
      <c r="C116" s="7">
        <v>150</v>
      </c>
    </row>
    <row r="117" spans="1:3" x14ac:dyDescent="0.3">
      <c r="A117" s="17">
        <v>40419</v>
      </c>
      <c r="B117" s="4" t="s">
        <v>41</v>
      </c>
      <c r="C117" s="7">
        <v>147</v>
      </c>
    </row>
    <row r="118" spans="1:3" x14ac:dyDescent="0.3">
      <c r="A118" s="17">
        <v>40440</v>
      </c>
      <c r="B118" s="4" t="s">
        <v>41</v>
      </c>
      <c r="C118" s="7">
        <v>146</v>
      </c>
    </row>
    <row r="119" spans="1:3" x14ac:dyDescent="0.3">
      <c r="A119" s="17">
        <v>40295</v>
      </c>
      <c r="B119" s="4" t="s">
        <v>41</v>
      </c>
      <c r="C119" s="7">
        <v>142</v>
      </c>
    </row>
    <row r="120" spans="1:3" x14ac:dyDescent="0.3">
      <c r="A120" s="17">
        <v>40354</v>
      </c>
      <c r="B120" s="4" t="s">
        <v>41</v>
      </c>
      <c r="C120" s="7">
        <v>141</v>
      </c>
    </row>
    <row r="121" spans="1:3" x14ac:dyDescent="0.3">
      <c r="A121" s="17">
        <v>40362</v>
      </c>
      <c r="B121" s="4" t="s">
        <v>41</v>
      </c>
      <c r="C121" s="7">
        <v>141</v>
      </c>
    </row>
    <row r="122" spans="1:3" x14ac:dyDescent="0.3">
      <c r="A122" s="17">
        <v>40371</v>
      </c>
      <c r="B122" s="4" t="s">
        <v>41</v>
      </c>
      <c r="C122" s="7">
        <v>141</v>
      </c>
    </row>
    <row r="123" spans="1:3" x14ac:dyDescent="0.3">
      <c r="A123" s="17">
        <v>40263</v>
      </c>
      <c r="B123" s="4" t="s">
        <v>41</v>
      </c>
      <c r="C123" s="7">
        <v>139</v>
      </c>
    </row>
    <row r="124" spans="1:3" x14ac:dyDescent="0.3">
      <c r="A124" s="17">
        <v>40444</v>
      </c>
      <c r="B124" s="4" t="s">
        <v>41</v>
      </c>
      <c r="C124" s="7">
        <v>131</v>
      </c>
    </row>
    <row r="125" spans="1:3" x14ac:dyDescent="0.3">
      <c r="A125" s="17">
        <v>40383</v>
      </c>
      <c r="B125" s="4" t="s">
        <v>41</v>
      </c>
      <c r="C125" s="7">
        <v>130</v>
      </c>
    </row>
    <row r="126" spans="1:3" x14ac:dyDescent="0.3">
      <c r="A126" s="17">
        <v>40356</v>
      </c>
      <c r="B126" s="4" t="s">
        <v>41</v>
      </c>
      <c r="C126" s="7">
        <v>126</v>
      </c>
    </row>
    <row r="127" spans="1:3" x14ac:dyDescent="0.3">
      <c r="A127" s="17">
        <v>40428</v>
      </c>
      <c r="B127" s="4" t="s">
        <v>41</v>
      </c>
      <c r="C127" s="7">
        <v>125</v>
      </c>
    </row>
    <row r="128" spans="1:3" x14ac:dyDescent="0.3">
      <c r="A128" s="17">
        <v>40350</v>
      </c>
      <c r="B128" s="4" t="s">
        <v>41</v>
      </c>
      <c r="C128" s="7">
        <v>123</v>
      </c>
    </row>
    <row r="129" spans="1:3" x14ac:dyDescent="0.3">
      <c r="A129" s="17">
        <v>40406</v>
      </c>
      <c r="B129" s="4" t="s">
        <v>41</v>
      </c>
      <c r="C129" s="7">
        <v>122</v>
      </c>
    </row>
    <row r="130" spans="1:3" x14ac:dyDescent="0.3">
      <c r="A130" s="17">
        <v>40256</v>
      </c>
      <c r="B130" s="4" t="s">
        <v>41</v>
      </c>
      <c r="C130" s="7">
        <v>121</v>
      </c>
    </row>
    <row r="131" spans="1:3" x14ac:dyDescent="0.3">
      <c r="A131" s="17">
        <v>40410</v>
      </c>
      <c r="B131" s="4" t="s">
        <v>41</v>
      </c>
      <c r="C131" s="7">
        <v>116</v>
      </c>
    </row>
    <row r="132" spans="1:3" x14ac:dyDescent="0.3">
      <c r="A132" s="17">
        <v>40320</v>
      </c>
      <c r="B132" s="4" t="s">
        <v>41</v>
      </c>
      <c r="C132" s="7">
        <v>115</v>
      </c>
    </row>
    <row r="133" spans="1:3" x14ac:dyDescent="0.3">
      <c r="A133" s="17">
        <v>40376</v>
      </c>
      <c r="B133" s="4" t="s">
        <v>41</v>
      </c>
      <c r="C133" s="7">
        <v>113</v>
      </c>
    </row>
    <row r="134" spans="1:3" x14ac:dyDescent="0.3">
      <c r="A134" s="17">
        <v>40400</v>
      </c>
      <c r="B134" s="4" t="s">
        <v>41</v>
      </c>
      <c r="C134" s="7">
        <v>106</v>
      </c>
    </row>
    <row r="135" spans="1:3" x14ac:dyDescent="0.3">
      <c r="A135" s="17">
        <v>40370</v>
      </c>
      <c r="B135" s="4" t="s">
        <v>41</v>
      </c>
      <c r="C135" s="7">
        <v>104</v>
      </c>
    </row>
    <row r="136" spans="1:3" x14ac:dyDescent="0.3">
      <c r="A136" s="17">
        <v>40349</v>
      </c>
      <c r="B136" s="4" t="s">
        <v>41</v>
      </c>
      <c r="C136" s="7">
        <v>100</v>
      </c>
    </row>
    <row r="137" spans="1:3" x14ac:dyDescent="0.3">
      <c r="A137" s="17">
        <v>40330</v>
      </c>
      <c r="B137" s="4" t="s">
        <v>41</v>
      </c>
      <c r="C137" s="7">
        <v>99</v>
      </c>
    </row>
    <row r="138" spans="1:3" x14ac:dyDescent="0.3">
      <c r="A138" s="17">
        <v>40416</v>
      </c>
      <c r="B138" s="4" t="s">
        <v>41</v>
      </c>
      <c r="C138" s="7">
        <v>95</v>
      </c>
    </row>
    <row r="139" spans="1:3" x14ac:dyDescent="0.3">
      <c r="A139" s="17">
        <v>40276</v>
      </c>
      <c r="B139" s="4" t="s">
        <v>41</v>
      </c>
      <c r="C139" s="7">
        <v>88</v>
      </c>
    </row>
    <row r="140" spans="1:3" x14ac:dyDescent="0.3">
      <c r="A140" s="17">
        <v>40396</v>
      </c>
      <c r="B140" s="4" t="s">
        <v>41</v>
      </c>
      <c r="C140" s="7">
        <v>81</v>
      </c>
    </row>
    <row r="141" spans="1:3" x14ac:dyDescent="0.3">
      <c r="A141" s="17">
        <v>40397</v>
      </c>
      <c r="B141" s="4" t="s">
        <v>41</v>
      </c>
      <c r="C141" s="7">
        <v>79</v>
      </c>
    </row>
    <row r="142" spans="1:3" x14ac:dyDescent="0.3">
      <c r="A142" s="17">
        <v>40342</v>
      </c>
      <c r="B142" s="4" t="s">
        <v>41</v>
      </c>
      <c r="C142" s="7">
        <v>76</v>
      </c>
    </row>
    <row r="143" spans="1:3" x14ac:dyDescent="0.3">
      <c r="A143" s="17">
        <v>40398</v>
      </c>
      <c r="B143" s="4" t="s">
        <v>41</v>
      </c>
      <c r="C143" s="7">
        <v>76</v>
      </c>
    </row>
    <row r="144" spans="1:3" x14ac:dyDescent="0.3">
      <c r="A144" s="17">
        <v>40285</v>
      </c>
      <c r="B144" s="4" t="s">
        <v>41</v>
      </c>
      <c r="C144" s="7">
        <v>74</v>
      </c>
    </row>
    <row r="145" spans="1:3" x14ac:dyDescent="0.3">
      <c r="A145" s="17">
        <v>40329</v>
      </c>
      <c r="B145" s="4" t="s">
        <v>41</v>
      </c>
      <c r="C145" s="7">
        <v>59</v>
      </c>
    </row>
    <row r="146" spans="1:3" x14ac:dyDescent="0.3">
      <c r="A146" s="17">
        <v>40313</v>
      </c>
      <c r="B146" s="4" t="s">
        <v>41</v>
      </c>
      <c r="C146" s="7">
        <v>56</v>
      </c>
    </row>
    <row r="147" spans="1:3" x14ac:dyDescent="0.3">
      <c r="A147" s="17">
        <v>40279</v>
      </c>
      <c r="B147" s="4" t="s">
        <v>41</v>
      </c>
      <c r="C147" s="7">
        <v>54</v>
      </c>
    </row>
    <row r="148" spans="1:3" x14ac:dyDescent="0.3">
      <c r="A148" s="17">
        <v>40387</v>
      </c>
      <c r="B148" s="4" t="s">
        <v>41</v>
      </c>
      <c r="C148" s="7">
        <v>53</v>
      </c>
    </row>
    <row r="149" spans="1:3" x14ac:dyDescent="0.3">
      <c r="A149" s="17">
        <v>40282</v>
      </c>
      <c r="B149" s="4" t="s">
        <v>41</v>
      </c>
      <c r="C149" s="7">
        <v>50</v>
      </c>
    </row>
    <row r="150" spans="1:3" x14ac:dyDescent="0.3">
      <c r="A150" s="17">
        <v>40257</v>
      </c>
      <c r="B150" s="4" t="s">
        <v>40</v>
      </c>
      <c r="C150" s="7">
        <v>167</v>
      </c>
    </row>
    <row r="151" spans="1:3" x14ac:dyDescent="0.3">
      <c r="A151" s="17">
        <v>40316</v>
      </c>
      <c r="B151" s="4" t="s">
        <v>40</v>
      </c>
      <c r="C151" s="7">
        <v>163</v>
      </c>
    </row>
    <row r="152" spans="1:3" x14ac:dyDescent="0.3">
      <c r="A152" s="17">
        <v>40260</v>
      </c>
      <c r="B152" s="4" t="s">
        <v>40</v>
      </c>
      <c r="C152" s="7">
        <v>157</v>
      </c>
    </row>
    <row r="153" spans="1:3" x14ac:dyDescent="0.3">
      <c r="A153" s="17">
        <v>40348</v>
      </c>
      <c r="B153" s="4" t="s">
        <v>40</v>
      </c>
      <c r="C153" s="7">
        <v>152</v>
      </c>
    </row>
    <row r="154" spans="1:3" x14ac:dyDescent="0.3">
      <c r="A154" s="17">
        <v>40303</v>
      </c>
      <c r="B154" s="4" t="s">
        <v>40</v>
      </c>
      <c r="C154" s="7">
        <v>150</v>
      </c>
    </row>
    <row r="155" spans="1:3" x14ac:dyDescent="0.3">
      <c r="A155" s="17">
        <v>40451</v>
      </c>
      <c r="B155" s="4" t="s">
        <v>40</v>
      </c>
      <c r="C155" s="7">
        <v>146</v>
      </c>
    </row>
    <row r="156" spans="1:3" x14ac:dyDescent="0.3">
      <c r="A156" s="17">
        <v>40458</v>
      </c>
      <c r="B156" s="4" t="s">
        <v>40</v>
      </c>
      <c r="C156" s="7">
        <v>143</v>
      </c>
    </row>
    <row r="157" spans="1:3" x14ac:dyDescent="0.3">
      <c r="A157" s="17">
        <v>40414</v>
      </c>
      <c r="B157" s="4" t="s">
        <v>40</v>
      </c>
      <c r="C157" s="7">
        <v>141</v>
      </c>
    </row>
    <row r="158" spans="1:3" x14ac:dyDescent="0.3">
      <c r="A158" s="17">
        <v>40270</v>
      </c>
      <c r="B158" s="4" t="s">
        <v>40</v>
      </c>
      <c r="C158" s="7">
        <v>140</v>
      </c>
    </row>
    <row r="159" spans="1:3" x14ac:dyDescent="0.3">
      <c r="A159" s="17">
        <v>40327</v>
      </c>
      <c r="B159" s="4" t="s">
        <v>40</v>
      </c>
      <c r="C159" s="7">
        <v>134</v>
      </c>
    </row>
    <row r="160" spans="1:3" x14ac:dyDescent="0.3">
      <c r="A160" s="17">
        <v>40346</v>
      </c>
      <c r="B160" s="4" t="s">
        <v>40</v>
      </c>
      <c r="C160" s="7">
        <v>130</v>
      </c>
    </row>
    <row r="161" spans="1:3" x14ac:dyDescent="0.3">
      <c r="A161" s="17">
        <v>40355</v>
      </c>
      <c r="B161" s="4" t="s">
        <v>40</v>
      </c>
      <c r="C161" s="7">
        <v>126</v>
      </c>
    </row>
    <row r="162" spans="1:3" x14ac:dyDescent="0.3">
      <c r="A162" s="17">
        <v>40321</v>
      </c>
      <c r="B162" s="4" t="s">
        <v>40</v>
      </c>
      <c r="C162" s="7">
        <v>125</v>
      </c>
    </row>
    <row r="163" spans="1:3" x14ac:dyDescent="0.3">
      <c r="A163" s="17">
        <v>40298</v>
      </c>
      <c r="B163" s="4" t="s">
        <v>40</v>
      </c>
      <c r="C163" s="7">
        <v>120</v>
      </c>
    </row>
    <row r="164" spans="1:3" x14ac:dyDescent="0.3">
      <c r="A164" s="17">
        <v>40404</v>
      </c>
      <c r="B164" s="4" t="s">
        <v>40</v>
      </c>
      <c r="C164" s="7">
        <v>117</v>
      </c>
    </row>
    <row r="165" spans="1:3" x14ac:dyDescent="0.3">
      <c r="A165" s="17">
        <v>40283</v>
      </c>
      <c r="B165" s="4" t="s">
        <v>40</v>
      </c>
      <c r="C165" s="7">
        <v>109</v>
      </c>
    </row>
    <row r="166" spans="1:3" x14ac:dyDescent="0.3">
      <c r="A166" s="17">
        <v>40262</v>
      </c>
      <c r="B166" s="4" t="s">
        <v>40</v>
      </c>
      <c r="C166" s="7">
        <v>108</v>
      </c>
    </row>
    <row r="167" spans="1:3" x14ac:dyDescent="0.3">
      <c r="A167" s="17">
        <v>40311</v>
      </c>
      <c r="B167" s="4" t="s">
        <v>40</v>
      </c>
      <c r="C167" s="7">
        <v>104</v>
      </c>
    </row>
    <row r="168" spans="1:3" x14ac:dyDescent="0.3">
      <c r="A168" s="17">
        <v>40373</v>
      </c>
      <c r="B168" s="4" t="s">
        <v>40</v>
      </c>
      <c r="C168" s="7">
        <v>100</v>
      </c>
    </row>
    <row r="169" spans="1:3" x14ac:dyDescent="0.3">
      <c r="A169" s="17">
        <v>40319</v>
      </c>
      <c r="B169" s="4" t="s">
        <v>40</v>
      </c>
      <c r="C169" s="7">
        <v>99</v>
      </c>
    </row>
    <row r="170" spans="1:3" x14ac:dyDescent="0.3">
      <c r="A170" s="17">
        <v>40369</v>
      </c>
      <c r="B170" s="4" t="s">
        <v>40</v>
      </c>
      <c r="C170" s="7">
        <v>92</v>
      </c>
    </row>
    <row r="171" spans="1:3" x14ac:dyDescent="0.3">
      <c r="A171" s="17">
        <v>40423</v>
      </c>
      <c r="B171" s="4" t="s">
        <v>40</v>
      </c>
      <c r="C171" s="7">
        <v>87</v>
      </c>
    </row>
    <row r="172" spans="1:3" x14ac:dyDescent="0.3">
      <c r="A172" s="17">
        <v>40422</v>
      </c>
      <c r="B172" s="4" t="s">
        <v>40</v>
      </c>
      <c r="C172" s="7">
        <v>86</v>
      </c>
    </row>
    <row r="173" spans="1:3" x14ac:dyDescent="0.3">
      <c r="A173" s="17">
        <v>40363</v>
      </c>
      <c r="B173" s="4" t="s">
        <v>40</v>
      </c>
      <c r="C173" s="7">
        <v>79</v>
      </c>
    </row>
    <row r="174" spans="1:3" x14ac:dyDescent="0.3">
      <c r="A174" s="17">
        <v>40274</v>
      </c>
      <c r="B174" s="4" t="s">
        <v>40</v>
      </c>
      <c r="C174" s="7">
        <v>78</v>
      </c>
    </row>
    <row r="175" spans="1:3" x14ac:dyDescent="0.3">
      <c r="A175" s="17">
        <v>40407</v>
      </c>
      <c r="B175" s="4" t="s">
        <v>40</v>
      </c>
      <c r="C175" s="7">
        <v>76</v>
      </c>
    </row>
    <row r="176" spans="1:3" x14ac:dyDescent="0.3">
      <c r="A176" s="17">
        <v>40296</v>
      </c>
      <c r="B176" s="4" t="s">
        <v>40</v>
      </c>
      <c r="C176" s="7">
        <v>75</v>
      </c>
    </row>
    <row r="177" spans="1:3" x14ac:dyDescent="0.3">
      <c r="A177" s="17">
        <v>40434</v>
      </c>
      <c r="B177" s="4" t="s">
        <v>40</v>
      </c>
      <c r="C177" s="7">
        <v>75</v>
      </c>
    </row>
    <row r="178" spans="1:3" x14ac:dyDescent="0.3">
      <c r="A178" s="17">
        <v>40255</v>
      </c>
      <c r="B178" s="4" t="s">
        <v>40</v>
      </c>
      <c r="C178" s="7">
        <v>73</v>
      </c>
    </row>
    <row r="179" spans="1:3" x14ac:dyDescent="0.3">
      <c r="A179" s="17">
        <v>40429</v>
      </c>
      <c r="B179" s="4" t="s">
        <v>40</v>
      </c>
      <c r="C179" s="7">
        <v>69</v>
      </c>
    </row>
    <row r="180" spans="1:3" x14ac:dyDescent="0.3">
      <c r="A180" s="17">
        <v>40435</v>
      </c>
      <c r="B180" s="4" t="s">
        <v>40</v>
      </c>
      <c r="C180" s="7">
        <v>68</v>
      </c>
    </row>
    <row r="181" spans="1:3" x14ac:dyDescent="0.3">
      <c r="A181" s="17">
        <v>40280</v>
      </c>
      <c r="B181" s="4" t="s">
        <v>40</v>
      </c>
      <c r="C181" s="7">
        <v>58</v>
      </c>
    </row>
    <row r="182" spans="1:3" x14ac:dyDescent="0.3">
      <c r="A182" s="17">
        <v>40328</v>
      </c>
      <c r="B182" s="4" t="s">
        <v>40</v>
      </c>
      <c r="C182" s="7">
        <v>54</v>
      </c>
    </row>
    <row r="183" spans="1:3" x14ac:dyDescent="0.3">
      <c r="A183" s="17">
        <v>40358</v>
      </c>
      <c r="B183" s="4" t="s">
        <v>30</v>
      </c>
      <c r="C183" s="7">
        <v>165</v>
      </c>
    </row>
    <row r="184" spans="1:3" x14ac:dyDescent="0.3">
      <c r="A184" s="17">
        <v>40372</v>
      </c>
      <c r="B184" s="4" t="s">
        <v>30</v>
      </c>
      <c r="C184" s="7">
        <v>153</v>
      </c>
    </row>
    <row r="185" spans="1:3" x14ac:dyDescent="0.3">
      <c r="A185" s="17">
        <v>40289</v>
      </c>
      <c r="B185" s="4" t="s">
        <v>30</v>
      </c>
      <c r="C185" s="7">
        <v>151</v>
      </c>
    </row>
    <row r="186" spans="1:3" x14ac:dyDescent="0.3">
      <c r="A186" s="17">
        <v>40433</v>
      </c>
      <c r="B186" s="4" t="s">
        <v>30</v>
      </c>
      <c r="C186" s="7">
        <v>148</v>
      </c>
    </row>
    <row r="187" spans="1:3" x14ac:dyDescent="0.3">
      <c r="A187" s="17">
        <v>40299</v>
      </c>
      <c r="B187" s="4" t="s">
        <v>30</v>
      </c>
      <c r="C187" s="7">
        <v>146</v>
      </c>
    </row>
    <row r="188" spans="1:3" x14ac:dyDescent="0.3">
      <c r="A188" s="17">
        <v>40384</v>
      </c>
      <c r="B188" s="4" t="s">
        <v>30</v>
      </c>
      <c r="C188" s="7">
        <v>136</v>
      </c>
    </row>
    <row r="189" spans="1:3" x14ac:dyDescent="0.3">
      <c r="A189" s="17">
        <v>40278</v>
      </c>
      <c r="B189" s="4" t="s">
        <v>30</v>
      </c>
      <c r="C189" s="7">
        <v>132</v>
      </c>
    </row>
    <row r="190" spans="1:3" x14ac:dyDescent="0.3">
      <c r="A190" s="17">
        <v>40297</v>
      </c>
      <c r="B190" s="4" t="s">
        <v>30</v>
      </c>
      <c r="C190" s="7">
        <v>114</v>
      </c>
    </row>
    <row r="191" spans="1:3" x14ac:dyDescent="0.3">
      <c r="A191" s="17">
        <v>40389</v>
      </c>
      <c r="B191" s="4" t="s">
        <v>30</v>
      </c>
      <c r="C191" s="7">
        <v>113</v>
      </c>
    </row>
    <row r="192" spans="1:3" x14ac:dyDescent="0.3">
      <c r="A192" s="17">
        <v>40309</v>
      </c>
      <c r="B192" s="4" t="s">
        <v>30</v>
      </c>
      <c r="C192" s="7">
        <v>111</v>
      </c>
    </row>
    <row r="193" spans="1:3" x14ac:dyDescent="0.3">
      <c r="A193" s="17">
        <v>40277</v>
      </c>
      <c r="B193" s="4" t="s">
        <v>30</v>
      </c>
      <c r="C193" s="7">
        <v>110</v>
      </c>
    </row>
    <row r="194" spans="1:3" x14ac:dyDescent="0.3">
      <c r="A194" s="17">
        <v>40340</v>
      </c>
      <c r="B194" s="4" t="s">
        <v>30</v>
      </c>
      <c r="C194" s="7">
        <v>109</v>
      </c>
    </row>
    <row r="195" spans="1:3" x14ac:dyDescent="0.3">
      <c r="A195" s="17">
        <v>40432</v>
      </c>
      <c r="B195" s="4" t="s">
        <v>30</v>
      </c>
      <c r="C195" s="7">
        <v>107</v>
      </c>
    </row>
    <row r="196" spans="1:3" x14ac:dyDescent="0.3">
      <c r="A196" s="17">
        <v>40287</v>
      </c>
      <c r="B196" s="4" t="s">
        <v>30</v>
      </c>
      <c r="C196" s="7">
        <v>103</v>
      </c>
    </row>
    <row r="197" spans="1:3" x14ac:dyDescent="0.3">
      <c r="A197" s="17">
        <v>40382</v>
      </c>
      <c r="B197" s="4" t="s">
        <v>30</v>
      </c>
      <c r="C197" s="7">
        <v>98</v>
      </c>
    </row>
    <row r="198" spans="1:3" x14ac:dyDescent="0.3">
      <c r="A198" s="17">
        <v>40425</v>
      </c>
      <c r="B198" s="4" t="s">
        <v>30</v>
      </c>
      <c r="C198" s="7">
        <v>97</v>
      </c>
    </row>
    <row r="199" spans="1:3" x14ac:dyDescent="0.3">
      <c r="A199" s="17">
        <v>40294</v>
      </c>
      <c r="B199" s="4" t="s">
        <v>30</v>
      </c>
      <c r="C199" s="7">
        <v>94</v>
      </c>
    </row>
    <row r="200" spans="1:3" x14ac:dyDescent="0.3">
      <c r="A200" s="17">
        <v>40420</v>
      </c>
      <c r="B200" s="4" t="s">
        <v>30</v>
      </c>
      <c r="C200" s="7">
        <v>84</v>
      </c>
    </row>
    <row r="201" spans="1:3" x14ac:dyDescent="0.3">
      <c r="A201" s="17">
        <v>40438</v>
      </c>
      <c r="B201" s="4" t="s">
        <v>30</v>
      </c>
      <c r="C201" s="7">
        <v>84</v>
      </c>
    </row>
    <row r="202" spans="1:3" x14ac:dyDescent="0.3">
      <c r="A202" s="17">
        <v>40364</v>
      </c>
      <c r="B202" s="4" t="s">
        <v>30</v>
      </c>
      <c r="C202" s="7">
        <v>78</v>
      </c>
    </row>
    <row r="203" spans="1:3" x14ac:dyDescent="0.3">
      <c r="A203" s="17">
        <v>40378</v>
      </c>
      <c r="B203" s="4" t="s">
        <v>30</v>
      </c>
      <c r="C203" s="7">
        <v>78</v>
      </c>
    </row>
    <row r="204" spans="1:3" x14ac:dyDescent="0.3">
      <c r="A204" s="17">
        <v>40339</v>
      </c>
      <c r="B204" s="4" t="s">
        <v>30</v>
      </c>
      <c r="C204" s="7">
        <v>69</v>
      </c>
    </row>
    <row r="205" spans="1:3" x14ac:dyDescent="0.3">
      <c r="A205" s="17">
        <v>40304</v>
      </c>
      <c r="B205" s="4" t="s">
        <v>30</v>
      </c>
      <c r="C205" s="7">
        <v>62</v>
      </c>
    </row>
    <row r="206" spans="1:3" x14ac:dyDescent="0.3">
      <c r="A206" s="17">
        <v>40427</v>
      </c>
      <c r="B206" s="4" t="s">
        <v>30</v>
      </c>
      <c r="C206" s="7">
        <v>62</v>
      </c>
    </row>
    <row r="207" spans="1:3" x14ac:dyDescent="0.3">
      <c r="A207" s="17">
        <v>40391</v>
      </c>
      <c r="B207" s="4" t="s">
        <v>30</v>
      </c>
      <c r="C207" s="7">
        <v>60</v>
      </c>
    </row>
    <row r="208" spans="1:3" x14ac:dyDescent="0.3">
      <c r="A208" s="17">
        <v>40291</v>
      </c>
      <c r="B208" s="4" t="s">
        <v>30</v>
      </c>
      <c r="C208" s="7">
        <v>54</v>
      </c>
    </row>
  </sheetData>
  <autoFilter ref="A3:C3">
    <sortState ref="A4:C208">
      <sortCondition descending="1" ref="B3"/>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
  <sheetViews>
    <sheetView workbookViewId="0">
      <selection activeCell="I13" sqref="I13"/>
    </sheetView>
  </sheetViews>
  <sheetFormatPr defaultRowHeight="14.4" x14ac:dyDescent="0.3"/>
  <cols>
    <col min="1" max="1" width="9.88671875" bestFit="1" customWidth="1"/>
    <col min="2" max="2" width="8.6640625" bestFit="1" customWidth="1"/>
    <col min="3" max="3" width="8.44140625" bestFit="1" customWidth="1"/>
    <col min="8" max="8" width="10.44140625" bestFit="1" customWidth="1"/>
  </cols>
  <sheetData>
    <row r="1" spans="1:8" x14ac:dyDescent="0.3">
      <c r="A1" s="1" t="s">
        <v>52</v>
      </c>
      <c r="B1" s="2"/>
      <c r="C1" s="2"/>
      <c r="D1" s="2"/>
      <c r="E1" s="2"/>
      <c r="F1" s="2"/>
      <c r="G1" s="2"/>
      <c r="H1" s="3"/>
    </row>
    <row r="3" spans="1:8" x14ac:dyDescent="0.3">
      <c r="A3" s="5" t="s">
        <v>35</v>
      </c>
      <c r="B3" s="5" t="s">
        <v>36</v>
      </c>
      <c r="C3" s="5" t="s">
        <v>37</v>
      </c>
    </row>
    <row r="4" spans="1:8" x14ac:dyDescent="0.3">
      <c r="A4" s="17">
        <v>40358</v>
      </c>
      <c r="B4" s="4" t="s">
        <v>30</v>
      </c>
      <c r="C4" s="7">
        <v>165</v>
      </c>
    </row>
    <row r="5" spans="1:8" x14ac:dyDescent="0.3">
      <c r="A5" s="17">
        <v>40372</v>
      </c>
      <c r="B5" s="4" t="s">
        <v>30</v>
      </c>
      <c r="C5" s="7">
        <v>153</v>
      </c>
    </row>
    <row r="6" spans="1:8" x14ac:dyDescent="0.3">
      <c r="A6" s="17">
        <v>40289</v>
      </c>
      <c r="B6" s="4" t="s">
        <v>30</v>
      </c>
      <c r="C6" s="7">
        <v>151</v>
      </c>
    </row>
    <row r="7" spans="1:8" x14ac:dyDescent="0.3">
      <c r="A7" s="17">
        <v>40433</v>
      </c>
      <c r="B7" s="4" t="s">
        <v>30</v>
      </c>
      <c r="C7" s="7">
        <v>148</v>
      </c>
    </row>
    <row r="8" spans="1:8" x14ac:dyDescent="0.3">
      <c r="A8" s="17">
        <v>40299</v>
      </c>
      <c r="B8" s="4" t="s">
        <v>30</v>
      </c>
      <c r="C8" s="7">
        <v>146</v>
      </c>
    </row>
    <row r="9" spans="1:8" x14ac:dyDescent="0.3">
      <c r="A9" s="17">
        <v>40384</v>
      </c>
      <c r="B9" s="4" t="s">
        <v>30</v>
      </c>
      <c r="C9" s="7">
        <v>136</v>
      </c>
    </row>
    <row r="10" spans="1:8" x14ac:dyDescent="0.3">
      <c r="A10" s="17">
        <v>40278</v>
      </c>
      <c r="B10" s="4" t="s">
        <v>30</v>
      </c>
      <c r="C10" s="7">
        <v>132</v>
      </c>
    </row>
    <row r="11" spans="1:8" x14ac:dyDescent="0.3">
      <c r="A11" s="17">
        <v>40297</v>
      </c>
      <c r="B11" s="4" t="s">
        <v>30</v>
      </c>
      <c r="C11" s="7">
        <v>114</v>
      </c>
    </row>
    <row r="12" spans="1:8" x14ac:dyDescent="0.3">
      <c r="A12" s="17">
        <v>40389</v>
      </c>
      <c r="B12" s="4" t="s">
        <v>30</v>
      </c>
      <c r="C12" s="7">
        <v>113</v>
      </c>
    </row>
    <row r="13" spans="1:8" x14ac:dyDescent="0.3">
      <c r="A13" s="17">
        <v>40309</v>
      </c>
      <c r="B13" s="4" t="s">
        <v>30</v>
      </c>
      <c r="C13" s="7">
        <v>111</v>
      </c>
    </row>
    <row r="14" spans="1:8" x14ac:dyDescent="0.3">
      <c r="A14" s="17">
        <v>40277</v>
      </c>
      <c r="B14" s="4" t="s">
        <v>30</v>
      </c>
      <c r="C14" s="7">
        <v>110</v>
      </c>
    </row>
    <row r="15" spans="1:8" x14ac:dyDescent="0.3">
      <c r="A15" s="17">
        <v>40340</v>
      </c>
      <c r="B15" s="4" t="s">
        <v>30</v>
      </c>
      <c r="C15" s="7">
        <v>109</v>
      </c>
    </row>
    <row r="16" spans="1:8" x14ac:dyDescent="0.3">
      <c r="A16" s="17">
        <v>40432</v>
      </c>
      <c r="B16" s="4" t="s">
        <v>30</v>
      </c>
      <c r="C16" s="7">
        <v>107</v>
      </c>
    </row>
    <row r="17" spans="1:3" x14ac:dyDescent="0.3">
      <c r="A17" s="17">
        <v>40287</v>
      </c>
      <c r="B17" s="4" t="s">
        <v>30</v>
      </c>
      <c r="C17" s="7">
        <v>103</v>
      </c>
    </row>
    <row r="18" spans="1:3" x14ac:dyDescent="0.3">
      <c r="A18" s="17">
        <v>40382</v>
      </c>
      <c r="B18" s="4" t="s">
        <v>30</v>
      </c>
      <c r="C18" s="7">
        <v>98</v>
      </c>
    </row>
    <row r="19" spans="1:3" x14ac:dyDescent="0.3">
      <c r="A19" s="17">
        <v>40425</v>
      </c>
      <c r="B19" s="4" t="s">
        <v>30</v>
      </c>
      <c r="C19" s="7">
        <v>97</v>
      </c>
    </row>
    <row r="20" spans="1:3" x14ac:dyDescent="0.3">
      <c r="A20" s="17">
        <v>40294</v>
      </c>
      <c r="B20" s="4" t="s">
        <v>30</v>
      </c>
      <c r="C20" s="7">
        <v>94</v>
      </c>
    </row>
    <row r="21" spans="1:3" x14ac:dyDescent="0.3">
      <c r="A21" s="17">
        <v>40420</v>
      </c>
      <c r="B21" s="4" t="s">
        <v>30</v>
      </c>
      <c r="C21" s="7">
        <v>84</v>
      </c>
    </row>
    <row r="22" spans="1:3" x14ac:dyDescent="0.3">
      <c r="A22" s="17">
        <v>40438</v>
      </c>
      <c r="B22" s="4" t="s">
        <v>30</v>
      </c>
      <c r="C22" s="7">
        <v>84</v>
      </c>
    </row>
    <row r="23" spans="1:3" x14ac:dyDescent="0.3">
      <c r="A23" s="17">
        <v>40364</v>
      </c>
      <c r="B23" s="4" t="s">
        <v>30</v>
      </c>
      <c r="C23" s="7">
        <v>78</v>
      </c>
    </row>
    <row r="24" spans="1:3" x14ac:dyDescent="0.3">
      <c r="A24" s="17">
        <v>40378</v>
      </c>
      <c r="B24" s="4" t="s">
        <v>30</v>
      </c>
      <c r="C24" s="7">
        <v>78</v>
      </c>
    </row>
    <row r="25" spans="1:3" x14ac:dyDescent="0.3">
      <c r="A25" s="17">
        <v>40339</v>
      </c>
      <c r="B25" s="4" t="s">
        <v>30</v>
      </c>
      <c r="C25" s="7">
        <v>69</v>
      </c>
    </row>
    <row r="26" spans="1:3" x14ac:dyDescent="0.3">
      <c r="A26" s="17">
        <v>40304</v>
      </c>
      <c r="B26" s="4" t="s">
        <v>30</v>
      </c>
      <c r="C26" s="7">
        <v>62</v>
      </c>
    </row>
    <row r="27" spans="1:3" x14ac:dyDescent="0.3">
      <c r="A27" s="17">
        <v>40427</v>
      </c>
      <c r="B27" s="4" t="s">
        <v>30</v>
      </c>
      <c r="C27" s="7">
        <v>62</v>
      </c>
    </row>
    <row r="28" spans="1:3" x14ac:dyDescent="0.3">
      <c r="A28" s="17">
        <v>40391</v>
      </c>
      <c r="B28" s="4" t="s">
        <v>30</v>
      </c>
      <c r="C28" s="7">
        <v>60</v>
      </c>
    </row>
    <row r="29" spans="1:3" x14ac:dyDescent="0.3">
      <c r="A29" s="17">
        <v>40291</v>
      </c>
      <c r="B29" s="4" t="s">
        <v>30</v>
      </c>
      <c r="C29" s="7">
        <v>54</v>
      </c>
    </row>
    <row r="30" spans="1:3" x14ac:dyDescent="0.3">
      <c r="A30" s="17">
        <v>40257</v>
      </c>
      <c r="B30" s="4" t="s">
        <v>40</v>
      </c>
      <c r="C30" s="7">
        <v>167</v>
      </c>
    </row>
    <row r="31" spans="1:3" x14ac:dyDescent="0.3">
      <c r="A31" s="17">
        <v>40316</v>
      </c>
      <c r="B31" s="4" t="s">
        <v>40</v>
      </c>
      <c r="C31" s="7">
        <v>163</v>
      </c>
    </row>
    <row r="32" spans="1:3" x14ac:dyDescent="0.3">
      <c r="A32" s="17">
        <v>40260</v>
      </c>
      <c r="B32" s="4" t="s">
        <v>40</v>
      </c>
      <c r="C32" s="7">
        <v>157</v>
      </c>
    </row>
    <row r="33" spans="1:3" x14ac:dyDescent="0.3">
      <c r="A33" s="17">
        <v>40348</v>
      </c>
      <c r="B33" s="4" t="s">
        <v>40</v>
      </c>
      <c r="C33" s="7">
        <v>152</v>
      </c>
    </row>
    <row r="34" spans="1:3" x14ac:dyDescent="0.3">
      <c r="A34" s="17">
        <v>40303</v>
      </c>
      <c r="B34" s="4" t="s">
        <v>40</v>
      </c>
      <c r="C34" s="7">
        <v>150</v>
      </c>
    </row>
    <row r="35" spans="1:3" x14ac:dyDescent="0.3">
      <c r="A35" s="17">
        <v>40451</v>
      </c>
      <c r="B35" s="4" t="s">
        <v>40</v>
      </c>
      <c r="C35" s="7">
        <v>146</v>
      </c>
    </row>
    <row r="36" spans="1:3" x14ac:dyDescent="0.3">
      <c r="A36" s="17">
        <v>40458</v>
      </c>
      <c r="B36" s="4" t="s">
        <v>40</v>
      </c>
      <c r="C36" s="7">
        <v>143</v>
      </c>
    </row>
    <row r="37" spans="1:3" x14ac:dyDescent="0.3">
      <c r="A37" s="17">
        <v>40414</v>
      </c>
      <c r="B37" s="4" t="s">
        <v>40</v>
      </c>
      <c r="C37" s="7">
        <v>141</v>
      </c>
    </row>
    <row r="38" spans="1:3" x14ac:dyDescent="0.3">
      <c r="A38" s="17">
        <v>40270</v>
      </c>
      <c r="B38" s="4" t="s">
        <v>40</v>
      </c>
      <c r="C38" s="7">
        <v>140</v>
      </c>
    </row>
    <row r="39" spans="1:3" x14ac:dyDescent="0.3">
      <c r="A39" s="17">
        <v>40327</v>
      </c>
      <c r="B39" s="4" t="s">
        <v>40</v>
      </c>
      <c r="C39" s="7">
        <v>134</v>
      </c>
    </row>
    <row r="40" spans="1:3" x14ac:dyDescent="0.3">
      <c r="A40" s="17">
        <v>40346</v>
      </c>
      <c r="B40" s="4" t="s">
        <v>40</v>
      </c>
      <c r="C40" s="7">
        <v>130</v>
      </c>
    </row>
    <row r="41" spans="1:3" x14ac:dyDescent="0.3">
      <c r="A41" s="17">
        <v>40355</v>
      </c>
      <c r="B41" s="4" t="s">
        <v>40</v>
      </c>
      <c r="C41" s="7">
        <v>126</v>
      </c>
    </row>
    <row r="42" spans="1:3" x14ac:dyDescent="0.3">
      <c r="A42" s="17">
        <v>40321</v>
      </c>
      <c r="B42" s="4" t="s">
        <v>40</v>
      </c>
      <c r="C42" s="7">
        <v>125</v>
      </c>
    </row>
    <row r="43" spans="1:3" x14ac:dyDescent="0.3">
      <c r="A43" s="17">
        <v>40298</v>
      </c>
      <c r="B43" s="4" t="s">
        <v>40</v>
      </c>
      <c r="C43" s="7">
        <v>120</v>
      </c>
    </row>
    <row r="44" spans="1:3" x14ac:dyDescent="0.3">
      <c r="A44" s="17">
        <v>40404</v>
      </c>
      <c r="B44" s="4" t="s">
        <v>40</v>
      </c>
      <c r="C44" s="7">
        <v>117</v>
      </c>
    </row>
    <row r="45" spans="1:3" x14ac:dyDescent="0.3">
      <c r="A45" s="17">
        <v>40283</v>
      </c>
      <c r="B45" s="4" t="s">
        <v>40</v>
      </c>
      <c r="C45" s="7">
        <v>109</v>
      </c>
    </row>
    <row r="46" spans="1:3" x14ac:dyDescent="0.3">
      <c r="A46" s="17">
        <v>40262</v>
      </c>
      <c r="B46" s="4" t="s">
        <v>40</v>
      </c>
      <c r="C46" s="7">
        <v>108</v>
      </c>
    </row>
    <row r="47" spans="1:3" x14ac:dyDescent="0.3">
      <c r="A47" s="17">
        <v>40311</v>
      </c>
      <c r="B47" s="4" t="s">
        <v>40</v>
      </c>
      <c r="C47" s="7">
        <v>104</v>
      </c>
    </row>
    <row r="48" spans="1:3" x14ac:dyDescent="0.3">
      <c r="A48" s="17">
        <v>40373</v>
      </c>
      <c r="B48" s="4" t="s">
        <v>40</v>
      </c>
      <c r="C48" s="7">
        <v>100</v>
      </c>
    </row>
    <row r="49" spans="1:3" x14ac:dyDescent="0.3">
      <c r="A49" s="17">
        <v>40319</v>
      </c>
      <c r="B49" s="4" t="s">
        <v>40</v>
      </c>
      <c r="C49" s="7">
        <v>99</v>
      </c>
    </row>
    <row r="50" spans="1:3" x14ac:dyDescent="0.3">
      <c r="A50" s="17">
        <v>40369</v>
      </c>
      <c r="B50" s="4" t="s">
        <v>40</v>
      </c>
      <c r="C50" s="7">
        <v>92</v>
      </c>
    </row>
    <row r="51" spans="1:3" x14ac:dyDescent="0.3">
      <c r="A51" s="17">
        <v>40423</v>
      </c>
      <c r="B51" s="4" t="s">
        <v>40</v>
      </c>
      <c r="C51" s="7">
        <v>87</v>
      </c>
    </row>
    <row r="52" spans="1:3" x14ac:dyDescent="0.3">
      <c r="A52" s="17">
        <v>40422</v>
      </c>
      <c r="B52" s="4" t="s">
        <v>40</v>
      </c>
      <c r="C52" s="7">
        <v>86</v>
      </c>
    </row>
    <row r="53" spans="1:3" x14ac:dyDescent="0.3">
      <c r="A53" s="17">
        <v>40363</v>
      </c>
      <c r="B53" s="4" t="s">
        <v>40</v>
      </c>
      <c r="C53" s="7">
        <v>79</v>
      </c>
    </row>
    <row r="54" spans="1:3" x14ac:dyDescent="0.3">
      <c r="A54" s="17">
        <v>40274</v>
      </c>
      <c r="B54" s="4" t="s">
        <v>40</v>
      </c>
      <c r="C54" s="7">
        <v>78</v>
      </c>
    </row>
    <row r="55" spans="1:3" x14ac:dyDescent="0.3">
      <c r="A55" s="17">
        <v>40407</v>
      </c>
      <c r="B55" s="4" t="s">
        <v>40</v>
      </c>
      <c r="C55" s="7">
        <v>76</v>
      </c>
    </row>
    <row r="56" spans="1:3" x14ac:dyDescent="0.3">
      <c r="A56" s="17">
        <v>40296</v>
      </c>
      <c r="B56" s="4" t="s">
        <v>40</v>
      </c>
      <c r="C56" s="7">
        <v>75</v>
      </c>
    </row>
    <row r="57" spans="1:3" x14ac:dyDescent="0.3">
      <c r="A57" s="17">
        <v>40434</v>
      </c>
      <c r="B57" s="4" t="s">
        <v>40</v>
      </c>
      <c r="C57" s="7">
        <v>75</v>
      </c>
    </row>
    <row r="58" spans="1:3" x14ac:dyDescent="0.3">
      <c r="A58" s="17">
        <v>40255</v>
      </c>
      <c r="B58" s="4" t="s">
        <v>40</v>
      </c>
      <c r="C58" s="7">
        <v>73</v>
      </c>
    </row>
    <row r="59" spans="1:3" x14ac:dyDescent="0.3">
      <c r="A59" s="17">
        <v>40429</v>
      </c>
      <c r="B59" s="4" t="s">
        <v>40</v>
      </c>
      <c r="C59" s="7">
        <v>69</v>
      </c>
    </row>
    <row r="60" spans="1:3" x14ac:dyDescent="0.3">
      <c r="A60" s="17">
        <v>40435</v>
      </c>
      <c r="B60" s="4" t="s">
        <v>40</v>
      </c>
      <c r="C60" s="7">
        <v>68</v>
      </c>
    </row>
    <row r="61" spans="1:3" x14ac:dyDescent="0.3">
      <c r="A61" s="17">
        <v>40280</v>
      </c>
      <c r="B61" s="4" t="s">
        <v>40</v>
      </c>
      <c r="C61" s="7">
        <v>58</v>
      </c>
    </row>
    <row r="62" spans="1:3" x14ac:dyDescent="0.3">
      <c r="A62" s="17">
        <v>40328</v>
      </c>
      <c r="B62" s="4" t="s">
        <v>40</v>
      </c>
      <c r="C62" s="7">
        <v>54</v>
      </c>
    </row>
    <row r="63" spans="1:3" x14ac:dyDescent="0.3">
      <c r="A63" s="17">
        <v>40430</v>
      </c>
      <c r="B63" s="4" t="s">
        <v>41</v>
      </c>
      <c r="C63" s="7">
        <v>160</v>
      </c>
    </row>
    <row r="64" spans="1:3" x14ac:dyDescent="0.3">
      <c r="A64" s="17">
        <v>40366</v>
      </c>
      <c r="B64" s="4" t="s">
        <v>41</v>
      </c>
      <c r="C64" s="7">
        <v>157</v>
      </c>
    </row>
    <row r="65" spans="1:3" x14ac:dyDescent="0.3">
      <c r="A65" s="17">
        <v>40426</v>
      </c>
      <c r="B65" s="4" t="s">
        <v>41</v>
      </c>
      <c r="C65" s="7">
        <v>151</v>
      </c>
    </row>
    <row r="66" spans="1:3" x14ac:dyDescent="0.3">
      <c r="A66" s="17">
        <v>40424</v>
      </c>
      <c r="B66" s="4" t="s">
        <v>41</v>
      </c>
      <c r="C66" s="7">
        <v>150</v>
      </c>
    </row>
    <row r="67" spans="1:3" x14ac:dyDescent="0.3">
      <c r="A67" s="17">
        <v>40419</v>
      </c>
      <c r="B67" s="4" t="s">
        <v>41</v>
      </c>
      <c r="C67" s="7">
        <v>147</v>
      </c>
    </row>
    <row r="68" spans="1:3" x14ac:dyDescent="0.3">
      <c r="A68" s="17">
        <v>40440</v>
      </c>
      <c r="B68" s="4" t="s">
        <v>41</v>
      </c>
      <c r="C68" s="7">
        <v>146</v>
      </c>
    </row>
    <row r="69" spans="1:3" x14ac:dyDescent="0.3">
      <c r="A69" s="17">
        <v>40295</v>
      </c>
      <c r="B69" s="4" t="s">
        <v>41</v>
      </c>
      <c r="C69" s="7">
        <v>142</v>
      </c>
    </row>
    <row r="70" spans="1:3" x14ac:dyDescent="0.3">
      <c r="A70" s="17">
        <v>40354</v>
      </c>
      <c r="B70" s="4" t="s">
        <v>41</v>
      </c>
      <c r="C70" s="7">
        <v>141</v>
      </c>
    </row>
    <row r="71" spans="1:3" x14ac:dyDescent="0.3">
      <c r="A71" s="17">
        <v>40362</v>
      </c>
      <c r="B71" s="4" t="s">
        <v>41</v>
      </c>
      <c r="C71" s="7">
        <v>141</v>
      </c>
    </row>
    <row r="72" spans="1:3" x14ac:dyDescent="0.3">
      <c r="A72" s="17">
        <v>40371</v>
      </c>
      <c r="B72" s="4" t="s">
        <v>41</v>
      </c>
      <c r="C72" s="7">
        <v>141</v>
      </c>
    </row>
    <row r="73" spans="1:3" x14ac:dyDescent="0.3">
      <c r="A73" s="17">
        <v>40263</v>
      </c>
      <c r="B73" s="4" t="s">
        <v>41</v>
      </c>
      <c r="C73" s="7">
        <v>139</v>
      </c>
    </row>
    <row r="74" spans="1:3" x14ac:dyDescent="0.3">
      <c r="A74" s="17">
        <v>40444</v>
      </c>
      <c r="B74" s="4" t="s">
        <v>41</v>
      </c>
      <c r="C74" s="7">
        <v>131</v>
      </c>
    </row>
    <row r="75" spans="1:3" x14ac:dyDescent="0.3">
      <c r="A75" s="17">
        <v>40383</v>
      </c>
      <c r="B75" s="4" t="s">
        <v>41</v>
      </c>
      <c r="C75" s="7">
        <v>130</v>
      </c>
    </row>
    <row r="76" spans="1:3" x14ac:dyDescent="0.3">
      <c r="A76" s="17">
        <v>40356</v>
      </c>
      <c r="B76" s="4" t="s">
        <v>41</v>
      </c>
      <c r="C76" s="7">
        <v>126</v>
      </c>
    </row>
    <row r="77" spans="1:3" x14ac:dyDescent="0.3">
      <c r="A77" s="17">
        <v>40428</v>
      </c>
      <c r="B77" s="4" t="s">
        <v>41</v>
      </c>
      <c r="C77" s="7">
        <v>125</v>
      </c>
    </row>
    <row r="78" spans="1:3" x14ac:dyDescent="0.3">
      <c r="A78" s="17">
        <v>40350</v>
      </c>
      <c r="B78" s="4" t="s">
        <v>41</v>
      </c>
      <c r="C78" s="7">
        <v>123</v>
      </c>
    </row>
    <row r="79" spans="1:3" x14ac:dyDescent="0.3">
      <c r="A79" s="17">
        <v>40406</v>
      </c>
      <c r="B79" s="4" t="s">
        <v>41</v>
      </c>
      <c r="C79" s="7">
        <v>122</v>
      </c>
    </row>
    <row r="80" spans="1:3" x14ac:dyDescent="0.3">
      <c r="A80" s="17">
        <v>40256</v>
      </c>
      <c r="B80" s="4" t="s">
        <v>41</v>
      </c>
      <c r="C80" s="7">
        <v>121</v>
      </c>
    </row>
    <row r="81" spans="1:3" x14ac:dyDescent="0.3">
      <c r="A81" s="17">
        <v>40410</v>
      </c>
      <c r="B81" s="4" t="s">
        <v>41</v>
      </c>
      <c r="C81" s="7">
        <v>116</v>
      </c>
    </row>
    <row r="82" spans="1:3" x14ac:dyDescent="0.3">
      <c r="A82" s="17">
        <v>40320</v>
      </c>
      <c r="B82" s="4" t="s">
        <v>41</v>
      </c>
      <c r="C82" s="7">
        <v>115</v>
      </c>
    </row>
    <row r="83" spans="1:3" x14ac:dyDescent="0.3">
      <c r="A83" s="17">
        <v>40376</v>
      </c>
      <c r="B83" s="4" t="s">
        <v>41</v>
      </c>
      <c r="C83" s="7">
        <v>113</v>
      </c>
    </row>
    <row r="84" spans="1:3" x14ac:dyDescent="0.3">
      <c r="A84" s="17">
        <v>40400</v>
      </c>
      <c r="B84" s="4" t="s">
        <v>41</v>
      </c>
      <c r="C84" s="7">
        <v>106</v>
      </c>
    </row>
    <row r="85" spans="1:3" x14ac:dyDescent="0.3">
      <c r="A85" s="17">
        <v>40370</v>
      </c>
      <c r="B85" s="4" t="s">
        <v>41</v>
      </c>
      <c r="C85" s="7">
        <v>104</v>
      </c>
    </row>
    <row r="86" spans="1:3" x14ac:dyDescent="0.3">
      <c r="A86" s="17">
        <v>40349</v>
      </c>
      <c r="B86" s="4" t="s">
        <v>41</v>
      </c>
      <c r="C86" s="7">
        <v>100</v>
      </c>
    </row>
    <row r="87" spans="1:3" x14ac:dyDescent="0.3">
      <c r="A87" s="17">
        <v>40330</v>
      </c>
      <c r="B87" s="4" t="s">
        <v>41</v>
      </c>
      <c r="C87" s="7">
        <v>99</v>
      </c>
    </row>
    <row r="88" spans="1:3" x14ac:dyDescent="0.3">
      <c r="A88" s="17">
        <v>40416</v>
      </c>
      <c r="B88" s="4" t="s">
        <v>41</v>
      </c>
      <c r="C88" s="7">
        <v>95</v>
      </c>
    </row>
    <row r="89" spans="1:3" x14ac:dyDescent="0.3">
      <c r="A89" s="17">
        <v>40276</v>
      </c>
      <c r="B89" s="4" t="s">
        <v>41</v>
      </c>
      <c r="C89" s="7">
        <v>88</v>
      </c>
    </row>
    <row r="90" spans="1:3" x14ac:dyDescent="0.3">
      <c r="A90" s="17">
        <v>40396</v>
      </c>
      <c r="B90" s="4" t="s">
        <v>41</v>
      </c>
      <c r="C90" s="7">
        <v>81</v>
      </c>
    </row>
    <row r="91" spans="1:3" x14ac:dyDescent="0.3">
      <c r="A91" s="17">
        <v>40397</v>
      </c>
      <c r="B91" s="4" t="s">
        <v>41</v>
      </c>
      <c r="C91" s="7">
        <v>79</v>
      </c>
    </row>
    <row r="92" spans="1:3" x14ac:dyDescent="0.3">
      <c r="A92" s="17">
        <v>40342</v>
      </c>
      <c r="B92" s="4" t="s">
        <v>41</v>
      </c>
      <c r="C92" s="7">
        <v>76</v>
      </c>
    </row>
    <row r="93" spans="1:3" x14ac:dyDescent="0.3">
      <c r="A93" s="17">
        <v>40398</v>
      </c>
      <c r="B93" s="4" t="s">
        <v>41</v>
      </c>
      <c r="C93" s="7">
        <v>76</v>
      </c>
    </row>
    <row r="94" spans="1:3" x14ac:dyDescent="0.3">
      <c r="A94" s="17">
        <v>40285</v>
      </c>
      <c r="B94" s="4" t="s">
        <v>41</v>
      </c>
      <c r="C94" s="7">
        <v>74</v>
      </c>
    </row>
    <row r="95" spans="1:3" x14ac:dyDescent="0.3">
      <c r="A95" s="17">
        <v>40329</v>
      </c>
      <c r="B95" s="4" t="s">
        <v>41</v>
      </c>
      <c r="C95" s="7">
        <v>59</v>
      </c>
    </row>
    <row r="96" spans="1:3" x14ac:dyDescent="0.3">
      <c r="A96" s="17">
        <v>40313</v>
      </c>
      <c r="B96" s="4" t="s">
        <v>41</v>
      </c>
      <c r="C96" s="7">
        <v>56</v>
      </c>
    </row>
    <row r="97" spans="1:3" x14ac:dyDescent="0.3">
      <c r="A97" s="17">
        <v>40279</v>
      </c>
      <c r="B97" s="4" t="s">
        <v>41</v>
      </c>
      <c r="C97" s="7">
        <v>54</v>
      </c>
    </row>
    <row r="98" spans="1:3" x14ac:dyDescent="0.3">
      <c r="A98" s="17">
        <v>40387</v>
      </c>
      <c r="B98" s="4" t="s">
        <v>41</v>
      </c>
      <c r="C98" s="7">
        <v>53</v>
      </c>
    </row>
    <row r="99" spans="1:3" x14ac:dyDescent="0.3">
      <c r="A99" s="17">
        <v>40282</v>
      </c>
      <c r="B99" s="4" t="s">
        <v>41</v>
      </c>
      <c r="C99" s="7">
        <v>50</v>
      </c>
    </row>
    <row r="100" spans="1:3" x14ac:dyDescent="0.3">
      <c r="A100" s="17">
        <v>40413</v>
      </c>
      <c r="B100" s="4" t="s">
        <v>42</v>
      </c>
      <c r="C100" s="7">
        <v>170</v>
      </c>
    </row>
    <row r="101" spans="1:3" x14ac:dyDescent="0.3">
      <c r="A101" s="18">
        <v>40258</v>
      </c>
      <c r="B101" s="19" t="s">
        <v>42</v>
      </c>
      <c r="C101" s="20">
        <v>167</v>
      </c>
    </row>
    <row r="102" spans="1:3" x14ac:dyDescent="0.3">
      <c r="A102" s="17">
        <v>40399</v>
      </c>
      <c r="B102" s="4" t="s">
        <v>42</v>
      </c>
      <c r="C102" s="7">
        <v>166</v>
      </c>
    </row>
    <row r="103" spans="1:3" x14ac:dyDescent="0.3">
      <c r="A103" s="17">
        <v>40381</v>
      </c>
      <c r="B103" s="4" t="s">
        <v>42</v>
      </c>
      <c r="C103" s="7">
        <v>159</v>
      </c>
    </row>
    <row r="104" spans="1:3" x14ac:dyDescent="0.3">
      <c r="A104" s="17">
        <v>40359</v>
      </c>
      <c r="B104" s="4" t="s">
        <v>42</v>
      </c>
      <c r="C104" s="7">
        <v>153</v>
      </c>
    </row>
    <row r="105" spans="1:3" x14ac:dyDescent="0.3">
      <c r="A105" s="17">
        <v>40335</v>
      </c>
      <c r="B105" s="4" t="s">
        <v>42</v>
      </c>
      <c r="C105" s="7">
        <v>152</v>
      </c>
    </row>
    <row r="106" spans="1:3" x14ac:dyDescent="0.3">
      <c r="A106" s="17">
        <v>40403</v>
      </c>
      <c r="B106" s="4" t="s">
        <v>42</v>
      </c>
      <c r="C106" s="7">
        <v>151</v>
      </c>
    </row>
    <row r="107" spans="1:3" x14ac:dyDescent="0.3">
      <c r="A107" s="17">
        <v>40324</v>
      </c>
      <c r="B107" s="4" t="s">
        <v>42</v>
      </c>
      <c r="C107" s="7">
        <v>148</v>
      </c>
    </row>
    <row r="108" spans="1:3" x14ac:dyDescent="0.3">
      <c r="A108" s="17">
        <v>40325</v>
      </c>
      <c r="B108" s="4" t="s">
        <v>42</v>
      </c>
      <c r="C108" s="7">
        <v>148</v>
      </c>
    </row>
    <row r="109" spans="1:3" x14ac:dyDescent="0.3">
      <c r="A109" s="17">
        <v>40408</v>
      </c>
      <c r="B109" s="4" t="s">
        <v>42</v>
      </c>
      <c r="C109" s="7">
        <v>145</v>
      </c>
    </row>
    <row r="110" spans="1:3" x14ac:dyDescent="0.3">
      <c r="A110" s="17">
        <v>40307</v>
      </c>
      <c r="B110" s="4" t="s">
        <v>42</v>
      </c>
      <c r="C110" s="7">
        <v>143</v>
      </c>
    </row>
    <row r="111" spans="1:3" x14ac:dyDescent="0.3">
      <c r="A111" s="17">
        <v>40308</v>
      </c>
      <c r="B111" s="4" t="s">
        <v>42</v>
      </c>
      <c r="C111" s="7">
        <v>139</v>
      </c>
    </row>
    <row r="112" spans="1:3" x14ac:dyDescent="0.3">
      <c r="A112" s="17">
        <v>40290</v>
      </c>
      <c r="B112" s="4" t="s">
        <v>42</v>
      </c>
      <c r="C112" s="7">
        <v>135</v>
      </c>
    </row>
    <row r="113" spans="1:3" x14ac:dyDescent="0.3">
      <c r="A113" s="17">
        <v>40332</v>
      </c>
      <c r="B113" s="4" t="s">
        <v>42</v>
      </c>
      <c r="C113" s="7">
        <v>135</v>
      </c>
    </row>
    <row r="114" spans="1:3" x14ac:dyDescent="0.3">
      <c r="A114" s="17">
        <v>40323</v>
      </c>
      <c r="B114" s="4" t="s">
        <v>42</v>
      </c>
      <c r="C114" s="7">
        <v>133</v>
      </c>
    </row>
    <row r="115" spans="1:3" x14ac:dyDescent="0.3">
      <c r="A115" s="17">
        <v>40457</v>
      </c>
      <c r="B115" s="4" t="s">
        <v>42</v>
      </c>
      <c r="C115" s="7">
        <v>132</v>
      </c>
    </row>
    <row r="116" spans="1:3" x14ac:dyDescent="0.3">
      <c r="A116" s="17">
        <v>40322</v>
      </c>
      <c r="B116" s="4" t="s">
        <v>42</v>
      </c>
      <c r="C116" s="7">
        <v>130</v>
      </c>
    </row>
    <row r="117" spans="1:3" x14ac:dyDescent="0.3">
      <c r="A117" s="17">
        <v>40386</v>
      </c>
      <c r="B117" s="4" t="s">
        <v>42</v>
      </c>
      <c r="C117" s="7">
        <v>130</v>
      </c>
    </row>
    <row r="118" spans="1:3" x14ac:dyDescent="0.3">
      <c r="A118" s="17">
        <v>40448</v>
      </c>
      <c r="B118" s="4" t="s">
        <v>42</v>
      </c>
      <c r="C118" s="7">
        <v>126</v>
      </c>
    </row>
    <row r="119" spans="1:3" x14ac:dyDescent="0.3">
      <c r="A119" s="17">
        <v>40357</v>
      </c>
      <c r="B119" s="4" t="s">
        <v>42</v>
      </c>
      <c r="C119" s="7">
        <v>123</v>
      </c>
    </row>
    <row r="120" spans="1:3" x14ac:dyDescent="0.3">
      <c r="A120" s="17">
        <v>40409</v>
      </c>
      <c r="B120" s="4" t="s">
        <v>42</v>
      </c>
      <c r="C120" s="7">
        <v>123</v>
      </c>
    </row>
    <row r="121" spans="1:3" x14ac:dyDescent="0.3">
      <c r="A121" s="17">
        <v>40267</v>
      </c>
      <c r="B121" s="4" t="s">
        <v>42</v>
      </c>
      <c r="C121" s="7">
        <v>122</v>
      </c>
    </row>
    <row r="122" spans="1:3" x14ac:dyDescent="0.3">
      <c r="A122" s="17">
        <v>40273</v>
      </c>
      <c r="B122" s="4" t="s">
        <v>42</v>
      </c>
      <c r="C122" s="7">
        <v>121</v>
      </c>
    </row>
    <row r="123" spans="1:3" x14ac:dyDescent="0.3">
      <c r="A123" s="17">
        <v>40341</v>
      </c>
      <c r="B123" s="4" t="s">
        <v>42</v>
      </c>
      <c r="C123" s="7">
        <v>119</v>
      </c>
    </row>
    <row r="124" spans="1:3" x14ac:dyDescent="0.3">
      <c r="A124" s="17">
        <v>40377</v>
      </c>
      <c r="B124" s="4" t="s">
        <v>42</v>
      </c>
      <c r="C124" s="7">
        <v>117</v>
      </c>
    </row>
    <row r="125" spans="1:3" x14ac:dyDescent="0.3">
      <c r="A125" s="17">
        <v>40449</v>
      </c>
      <c r="B125" s="4" t="s">
        <v>42</v>
      </c>
      <c r="C125" s="7">
        <v>117</v>
      </c>
    </row>
    <row r="126" spans="1:3" x14ac:dyDescent="0.3">
      <c r="A126" s="17">
        <v>40317</v>
      </c>
      <c r="B126" s="4" t="s">
        <v>42</v>
      </c>
      <c r="C126" s="7">
        <v>108</v>
      </c>
    </row>
    <row r="127" spans="1:3" x14ac:dyDescent="0.3">
      <c r="A127" s="17">
        <v>40436</v>
      </c>
      <c r="B127" s="4" t="s">
        <v>42</v>
      </c>
      <c r="C127" s="7">
        <v>98</v>
      </c>
    </row>
    <row r="128" spans="1:3" x14ac:dyDescent="0.3">
      <c r="A128" s="17">
        <v>40315</v>
      </c>
      <c r="B128" s="4" t="s">
        <v>42</v>
      </c>
      <c r="C128" s="7">
        <v>96</v>
      </c>
    </row>
    <row r="129" spans="1:3" x14ac:dyDescent="0.3">
      <c r="A129" s="17">
        <v>40431</v>
      </c>
      <c r="B129" s="4" t="s">
        <v>42</v>
      </c>
      <c r="C129" s="7">
        <v>88</v>
      </c>
    </row>
    <row r="130" spans="1:3" x14ac:dyDescent="0.3">
      <c r="A130" s="17">
        <v>40314</v>
      </c>
      <c r="B130" s="4" t="s">
        <v>42</v>
      </c>
      <c r="C130" s="7">
        <v>76</v>
      </c>
    </row>
    <row r="131" spans="1:3" x14ac:dyDescent="0.3">
      <c r="A131" s="17">
        <v>40333</v>
      </c>
      <c r="B131" s="4" t="s">
        <v>42</v>
      </c>
      <c r="C131" s="7">
        <v>75</v>
      </c>
    </row>
    <row r="132" spans="1:3" x14ac:dyDescent="0.3">
      <c r="A132" s="17">
        <v>40338</v>
      </c>
      <c r="B132" s="4" t="s">
        <v>42</v>
      </c>
      <c r="C132" s="7">
        <v>74</v>
      </c>
    </row>
    <row r="133" spans="1:3" x14ac:dyDescent="0.3">
      <c r="A133" s="17">
        <v>40353</v>
      </c>
      <c r="B133" s="4" t="s">
        <v>42</v>
      </c>
      <c r="C133" s="7">
        <v>71</v>
      </c>
    </row>
    <row r="134" spans="1:3" x14ac:dyDescent="0.3">
      <c r="A134" s="17">
        <v>40310</v>
      </c>
      <c r="B134" s="4" t="s">
        <v>42</v>
      </c>
      <c r="C134" s="7">
        <v>70</v>
      </c>
    </row>
    <row r="135" spans="1:3" x14ac:dyDescent="0.3">
      <c r="A135" s="17">
        <v>40367</v>
      </c>
      <c r="B135" s="4" t="s">
        <v>42</v>
      </c>
      <c r="C135" s="7">
        <v>67</v>
      </c>
    </row>
    <row r="136" spans="1:3" x14ac:dyDescent="0.3">
      <c r="A136" s="17">
        <v>40318</v>
      </c>
      <c r="B136" s="4" t="s">
        <v>42</v>
      </c>
      <c r="C136" s="7">
        <v>63</v>
      </c>
    </row>
    <row r="137" spans="1:3" x14ac:dyDescent="0.3">
      <c r="A137" s="17">
        <v>40450</v>
      </c>
      <c r="B137" s="4" t="s">
        <v>42</v>
      </c>
      <c r="C137" s="7">
        <v>57</v>
      </c>
    </row>
    <row r="138" spans="1:3" x14ac:dyDescent="0.3">
      <c r="A138" s="17">
        <v>40326</v>
      </c>
      <c r="B138" s="4" t="s">
        <v>42</v>
      </c>
      <c r="C138" s="7">
        <v>56</v>
      </c>
    </row>
    <row r="139" spans="1:3" x14ac:dyDescent="0.3">
      <c r="A139" s="17">
        <v>40385</v>
      </c>
      <c r="B139" s="4" t="s">
        <v>42</v>
      </c>
      <c r="C139" s="7">
        <v>56</v>
      </c>
    </row>
    <row r="140" spans="1:3" x14ac:dyDescent="0.3">
      <c r="A140" s="17">
        <v>40275</v>
      </c>
      <c r="B140" s="4" t="s">
        <v>28</v>
      </c>
      <c r="C140" s="7">
        <v>168</v>
      </c>
    </row>
    <row r="141" spans="1:3" x14ac:dyDescent="0.3">
      <c r="A141" s="17">
        <v>40337</v>
      </c>
      <c r="B141" s="4" t="s">
        <v>28</v>
      </c>
      <c r="C141" s="7">
        <v>167</v>
      </c>
    </row>
    <row r="142" spans="1:3" x14ac:dyDescent="0.3">
      <c r="A142" s="17">
        <v>40305</v>
      </c>
      <c r="B142" s="4" t="s">
        <v>28</v>
      </c>
      <c r="C142" s="7">
        <v>166</v>
      </c>
    </row>
    <row r="143" spans="1:3" x14ac:dyDescent="0.3">
      <c r="A143" s="17">
        <v>40452</v>
      </c>
      <c r="B143" s="4" t="s">
        <v>28</v>
      </c>
      <c r="C143" s="7">
        <v>159</v>
      </c>
    </row>
    <row r="144" spans="1:3" x14ac:dyDescent="0.3">
      <c r="A144" s="17">
        <v>40439</v>
      </c>
      <c r="B144" s="4" t="s">
        <v>28</v>
      </c>
      <c r="C144" s="7">
        <v>155</v>
      </c>
    </row>
    <row r="145" spans="1:3" x14ac:dyDescent="0.3">
      <c r="A145" s="17">
        <v>40306</v>
      </c>
      <c r="B145" s="4" t="s">
        <v>28</v>
      </c>
      <c r="C145" s="7">
        <v>152</v>
      </c>
    </row>
    <row r="146" spans="1:3" x14ac:dyDescent="0.3">
      <c r="A146" s="17">
        <v>40345</v>
      </c>
      <c r="B146" s="4" t="s">
        <v>28</v>
      </c>
      <c r="C146" s="7">
        <v>138</v>
      </c>
    </row>
    <row r="147" spans="1:3" x14ac:dyDescent="0.3">
      <c r="A147" s="17">
        <v>40264</v>
      </c>
      <c r="B147" s="4" t="s">
        <v>28</v>
      </c>
      <c r="C147" s="7">
        <v>130</v>
      </c>
    </row>
    <row r="148" spans="1:3" x14ac:dyDescent="0.3">
      <c r="A148" s="17">
        <v>40390</v>
      </c>
      <c r="B148" s="4" t="s">
        <v>28</v>
      </c>
      <c r="C148" s="7">
        <v>123</v>
      </c>
    </row>
    <row r="149" spans="1:3" x14ac:dyDescent="0.3">
      <c r="A149" s="17">
        <v>40394</v>
      </c>
      <c r="B149" s="4" t="s">
        <v>28</v>
      </c>
      <c r="C149" s="7">
        <v>114</v>
      </c>
    </row>
    <row r="150" spans="1:3" x14ac:dyDescent="0.3">
      <c r="A150" s="17">
        <v>40272</v>
      </c>
      <c r="B150" s="4" t="s">
        <v>28</v>
      </c>
      <c r="C150" s="7">
        <v>109</v>
      </c>
    </row>
    <row r="151" spans="1:3" x14ac:dyDescent="0.3">
      <c r="A151" s="17">
        <v>40300</v>
      </c>
      <c r="B151" s="4" t="s">
        <v>28</v>
      </c>
      <c r="C151" s="7">
        <v>96</v>
      </c>
    </row>
    <row r="152" spans="1:3" x14ac:dyDescent="0.3">
      <c r="A152" s="17">
        <v>40402</v>
      </c>
      <c r="B152" s="4" t="s">
        <v>28</v>
      </c>
      <c r="C152" s="7">
        <v>95</v>
      </c>
    </row>
    <row r="153" spans="1:3" x14ac:dyDescent="0.3">
      <c r="A153" s="17">
        <v>40266</v>
      </c>
      <c r="B153" s="4" t="s">
        <v>28</v>
      </c>
      <c r="C153" s="7">
        <v>86</v>
      </c>
    </row>
    <row r="154" spans="1:3" x14ac:dyDescent="0.3">
      <c r="A154" s="17">
        <v>40293</v>
      </c>
      <c r="B154" s="4" t="s">
        <v>28</v>
      </c>
      <c r="C154" s="7">
        <v>81</v>
      </c>
    </row>
    <row r="155" spans="1:3" x14ac:dyDescent="0.3">
      <c r="A155" s="17">
        <v>40375</v>
      </c>
      <c r="B155" s="4" t="s">
        <v>28</v>
      </c>
      <c r="C155" s="7">
        <v>76</v>
      </c>
    </row>
    <row r="156" spans="1:3" x14ac:dyDescent="0.3">
      <c r="A156" s="17">
        <v>40392</v>
      </c>
      <c r="B156" s="4" t="s">
        <v>28</v>
      </c>
      <c r="C156" s="7">
        <v>73</v>
      </c>
    </row>
    <row r="157" spans="1:3" x14ac:dyDescent="0.3">
      <c r="A157" s="17">
        <v>40301</v>
      </c>
      <c r="B157" s="4" t="s">
        <v>28</v>
      </c>
      <c r="C157" s="7">
        <v>69</v>
      </c>
    </row>
    <row r="158" spans="1:3" x14ac:dyDescent="0.3">
      <c r="A158" s="17">
        <v>40443</v>
      </c>
      <c r="B158" s="4" t="s">
        <v>28</v>
      </c>
      <c r="C158" s="7">
        <v>68</v>
      </c>
    </row>
    <row r="159" spans="1:3" x14ac:dyDescent="0.3">
      <c r="A159" s="17">
        <v>40447</v>
      </c>
      <c r="B159" s="4" t="s">
        <v>28</v>
      </c>
      <c r="C159" s="7">
        <v>65</v>
      </c>
    </row>
    <row r="160" spans="1:3" x14ac:dyDescent="0.3">
      <c r="A160" s="17">
        <v>40312</v>
      </c>
      <c r="B160" s="4" t="s">
        <v>28</v>
      </c>
      <c r="C160" s="7">
        <v>64</v>
      </c>
    </row>
    <row r="161" spans="1:3" x14ac:dyDescent="0.3">
      <c r="A161" s="17">
        <v>40455</v>
      </c>
      <c r="B161" s="4" t="s">
        <v>28</v>
      </c>
      <c r="C161" s="7">
        <v>60</v>
      </c>
    </row>
    <row r="162" spans="1:3" x14ac:dyDescent="0.3">
      <c r="A162" s="17">
        <v>40417</v>
      </c>
      <c r="B162" s="4" t="s">
        <v>28</v>
      </c>
      <c r="C162" s="7">
        <v>57</v>
      </c>
    </row>
    <row r="163" spans="1:3" x14ac:dyDescent="0.3">
      <c r="A163" s="17">
        <v>40268</v>
      </c>
      <c r="B163" s="4" t="s">
        <v>28</v>
      </c>
      <c r="C163" s="7">
        <v>50</v>
      </c>
    </row>
    <row r="164" spans="1:3" x14ac:dyDescent="0.3">
      <c r="A164" s="17">
        <v>40286</v>
      </c>
      <c r="B164" s="4" t="s">
        <v>28</v>
      </c>
      <c r="C164" s="7">
        <v>50</v>
      </c>
    </row>
    <row r="165" spans="1:3" x14ac:dyDescent="0.3">
      <c r="A165" s="17">
        <v>40368</v>
      </c>
      <c r="B165" s="4" t="s">
        <v>43</v>
      </c>
      <c r="C165" s="7">
        <v>170</v>
      </c>
    </row>
    <row r="166" spans="1:3" x14ac:dyDescent="0.3">
      <c r="A166" s="17">
        <v>40380</v>
      </c>
      <c r="B166" s="4" t="s">
        <v>43</v>
      </c>
      <c r="C166" s="7">
        <v>168</v>
      </c>
    </row>
    <row r="167" spans="1:3" x14ac:dyDescent="0.3">
      <c r="A167" s="17">
        <v>40334</v>
      </c>
      <c r="B167" s="4" t="s">
        <v>43</v>
      </c>
      <c r="C167" s="7">
        <v>167</v>
      </c>
    </row>
    <row r="168" spans="1:3" x14ac:dyDescent="0.3">
      <c r="A168" s="17">
        <v>40393</v>
      </c>
      <c r="B168" s="4" t="s">
        <v>43</v>
      </c>
      <c r="C168" s="7">
        <v>167</v>
      </c>
    </row>
    <row r="169" spans="1:3" x14ac:dyDescent="0.3">
      <c r="A169" s="17">
        <v>40388</v>
      </c>
      <c r="B169" s="4" t="s">
        <v>43</v>
      </c>
      <c r="C169" s="7">
        <v>160</v>
      </c>
    </row>
    <row r="170" spans="1:3" x14ac:dyDescent="0.3">
      <c r="A170" s="17">
        <v>40361</v>
      </c>
      <c r="B170" s="4" t="s">
        <v>43</v>
      </c>
      <c r="C170" s="7">
        <v>156</v>
      </c>
    </row>
    <row r="171" spans="1:3" x14ac:dyDescent="0.3">
      <c r="A171" s="17">
        <v>40395</v>
      </c>
      <c r="B171" s="4" t="s">
        <v>43</v>
      </c>
      <c r="C171" s="7">
        <v>148</v>
      </c>
    </row>
    <row r="172" spans="1:3" x14ac:dyDescent="0.3">
      <c r="A172" s="17">
        <v>40421</v>
      </c>
      <c r="B172" s="4" t="s">
        <v>43</v>
      </c>
      <c r="C172" s="7">
        <v>147</v>
      </c>
    </row>
    <row r="173" spans="1:3" x14ac:dyDescent="0.3">
      <c r="A173" s="17">
        <v>40352</v>
      </c>
      <c r="B173" s="4" t="s">
        <v>43</v>
      </c>
      <c r="C173" s="7">
        <v>146</v>
      </c>
    </row>
    <row r="174" spans="1:3" x14ac:dyDescent="0.3">
      <c r="A174" s="17">
        <v>40459</v>
      </c>
      <c r="B174" s="4" t="s">
        <v>43</v>
      </c>
      <c r="C174" s="7">
        <v>146</v>
      </c>
    </row>
    <row r="175" spans="1:3" x14ac:dyDescent="0.3">
      <c r="A175" s="17">
        <v>40405</v>
      </c>
      <c r="B175" s="4" t="s">
        <v>43</v>
      </c>
      <c r="C175" s="7">
        <v>143</v>
      </c>
    </row>
    <row r="176" spans="1:3" x14ac:dyDescent="0.3">
      <c r="A176" s="17">
        <v>40445</v>
      </c>
      <c r="B176" s="4" t="s">
        <v>43</v>
      </c>
      <c r="C176" s="7">
        <v>141</v>
      </c>
    </row>
    <row r="177" spans="1:3" x14ac:dyDescent="0.3">
      <c r="A177" s="17">
        <v>40442</v>
      </c>
      <c r="B177" s="4" t="s">
        <v>43</v>
      </c>
      <c r="C177" s="7">
        <v>139</v>
      </c>
    </row>
    <row r="178" spans="1:3" x14ac:dyDescent="0.3">
      <c r="A178" s="17">
        <v>40284</v>
      </c>
      <c r="B178" s="4" t="s">
        <v>43</v>
      </c>
      <c r="C178" s="7">
        <v>138</v>
      </c>
    </row>
    <row r="179" spans="1:3" x14ac:dyDescent="0.3">
      <c r="A179" s="17">
        <v>40347</v>
      </c>
      <c r="B179" s="4" t="s">
        <v>43</v>
      </c>
      <c r="C179" s="7">
        <v>137</v>
      </c>
    </row>
    <row r="180" spans="1:3" x14ac:dyDescent="0.3">
      <c r="A180" s="17">
        <v>40331</v>
      </c>
      <c r="B180" s="4" t="s">
        <v>43</v>
      </c>
      <c r="C180" s="7">
        <v>135</v>
      </c>
    </row>
    <row r="181" spans="1:3" x14ac:dyDescent="0.3">
      <c r="A181" s="17">
        <v>40288</v>
      </c>
      <c r="B181" s="4" t="s">
        <v>43</v>
      </c>
      <c r="C181" s="7">
        <v>134</v>
      </c>
    </row>
    <row r="182" spans="1:3" x14ac:dyDescent="0.3">
      <c r="A182" s="17">
        <v>40437</v>
      </c>
      <c r="B182" s="4" t="s">
        <v>43</v>
      </c>
      <c r="C182" s="7">
        <v>134</v>
      </c>
    </row>
    <row r="183" spans="1:3" x14ac:dyDescent="0.3">
      <c r="A183" s="17">
        <v>40418</v>
      </c>
      <c r="B183" s="4" t="s">
        <v>43</v>
      </c>
      <c r="C183" s="7">
        <v>133</v>
      </c>
    </row>
    <row r="184" spans="1:3" x14ac:dyDescent="0.3">
      <c r="A184" s="17">
        <v>40454</v>
      </c>
      <c r="B184" s="4" t="s">
        <v>43</v>
      </c>
      <c r="C184" s="7">
        <v>132</v>
      </c>
    </row>
    <row r="185" spans="1:3" x14ac:dyDescent="0.3">
      <c r="A185" s="17">
        <v>40302</v>
      </c>
      <c r="B185" s="4" t="s">
        <v>43</v>
      </c>
      <c r="C185" s="7">
        <v>130</v>
      </c>
    </row>
    <row r="186" spans="1:3" x14ac:dyDescent="0.3">
      <c r="A186" s="17">
        <v>40336</v>
      </c>
      <c r="B186" s="4" t="s">
        <v>43</v>
      </c>
      <c r="C186" s="7">
        <v>129</v>
      </c>
    </row>
    <row r="187" spans="1:3" x14ac:dyDescent="0.3">
      <c r="A187" s="17">
        <v>40365</v>
      </c>
      <c r="B187" s="4" t="s">
        <v>43</v>
      </c>
      <c r="C187" s="7">
        <v>120</v>
      </c>
    </row>
    <row r="188" spans="1:3" x14ac:dyDescent="0.3">
      <c r="A188" s="17">
        <v>40412</v>
      </c>
      <c r="B188" s="4" t="s">
        <v>43</v>
      </c>
      <c r="C188" s="7">
        <v>117</v>
      </c>
    </row>
    <row r="189" spans="1:3" x14ac:dyDescent="0.3">
      <c r="A189" s="17">
        <v>40456</v>
      </c>
      <c r="B189" s="4" t="s">
        <v>43</v>
      </c>
      <c r="C189" s="7">
        <v>116</v>
      </c>
    </row>
    <row r="190" spans="1:3" x14ac:dyDescent="0.3">
      <c r="A190" s="17">
        <v>40351</v>
      </c>
      <c r="B190" s="4" t="s">
        <v>43</v>
      </c>
      <c r="C190" s="7">
        <v>110</v>
      </c>
    </row>
    <row r="191" spans="1:3" x14ac:dyDescent="0.3">
      <c r="A191" s="17">
        <v>40441</v>
      </c>
      <c r="B191" s="4" t="s">
        <v>43</v>
      </c>
      <c r="C191" s="7">
        <v>110</v>
      </c>
    </row>
    <row r="192" spans="1:3" x14ac:dyDescent="0.3">
      <c r="A192" s="17">
        <v>40344</v>
      </c>
      <c r="B192" s="4" t="s">
        <v>43</v>
      </c>
      <c r="C192" s="7">
        <v>109</v>
      </c>
    </row>
    <row r="193" spans="1:3" x14ac:dyDescent="0.3">
      <c r="A193" s="17">
        <v>40343</v>
      </c>
      <c r="B193" s="4" t="s">
        <v>43</v>
      </c>
      <c r="C193" s="7">
        <v>108</v>
      </c>
    </row>
    <row r="194" spans="1:3" x14ac:dyDescent="0.3">
      <c r="A194" s="17">
        <v>40271</v>
      </c>
      <c r="B194" s="4" t="s">
        <v>43</v>
      </c>
      <c r="C194" s="7">
        <v>107</v>
      </c>
    </row>
    <row r="195" spans="1:3" x14ac:dyDescent="0.3">
      <c r="A195" s="17">
        <v>40360</v>
      </c>
      <c r="B195" s="4" t="s">
        <v>43</v>
      </c>
      <c r="C195" s="7">
        <v>103</v>
      </c>
    </row>
    <row r="196" spans="1:3" x14ac:dyDescent="0.3">
      <c r="A196" s="17">
        <v>40411</v>
      </c>
      <c r="B196" s="4" t="s">
        <v>43</v>
      </c>
      <c r="C196" s="7">
        <v>91</v>
      </c>
    </row>
    <row r="197" spans="1:3" x14ac:dyDescent="0.3">
      <c r="A197" s="17">
        <v>40379</v>
      </c>
      <c r="B197" s="4" t="s">
        <v>43</v>
      </c>
      <c r="C197" s="7">
        <v>88</v>
      </c>
    </row>
    <row r="198" spans="1:3" x14ac:dyDescent="0.3">
      <c r="A198" s="17">
        <v>40453</v>
      </c>
      <c r="B198" s="4" t="s">
        <v>43</v>
      </c>
      <c r="C198" s="7">
        <v>80</v>
      </c>
    </row>
    <row r="199" spans="1:3" x14ac:dyDescent="0.3">
      <c r="A199" s="17">
        <v>40269</v>
      </c>
      <c r="B199" s="4" t="s">
        <v>43</v>
      </c>
      <c r="C199" s="7">
        <v>77</v>
      </c>
    </row>
    <row r="200" spans="1:3" x14ac:dyDescent="0.3">
      <c r="A200" s="17">
        <v>40259</v>
      </c>
      <c r="B200" s="4" t="s">
        <v>43</v>
      </c>
      <c r="C200" s="7">
        <v>75</v>
      </c>
    </row>
    <row r="201" spans="1:3" x14ac:dyDescent="0.3">
      <c r="A201" s="17">
        <v>40401</v>
      </c>
      <c r="B201" s="4" t="s">
        <v>43</v>
      </c>
      <c r="C201" s="7">
        <v>74</v>
      </c>
    </row>
    <row r="202" spans="1:3" x14ac:dyDescent="0.3">
      <c r="A202" s="17">
        <v>40281</v>
      </c>
      <c r="B202" s="4" t="s">
        <v>43</v>
      </c>
      <c r="C202" s="7">
        <v>71</v>
      </c>
    </row>
    <row r="203" spans="1:3" x14ac:dyDescent="0.3">
      <c r="A203" s="17">
        <v>40265</v>
      </c>
      <c r="B203" s="4" t="s">
        <v>43</v>
      </c>
      <c r="C203" s="7">
        <v>66</v>
      </c>
    </row>
    <row r="204" spans="1:3" x14ac:dyDescent="0.3">
      <c r="A204" s="17">
        <v>40292</v>
      </c>
      <c r="B204" s="4" t="s">
        <v>43</v>
      </c>
      <c r="C204" s="7">
        <v>66</v>
      </c>
    </row>
    <row r="205" spans="1:3" x14ac:dyDescent="0.3">
      <c r="A205" s="17">
        <v>40261</v>
      </c>
      <c r="B205" s="4" t="s">
        <v>43</v>
      </c>
      <c r="C205" s="7">
        <v>61</v>
      </c>
    </row>
    <row r="206" spans="1:3" x14ac:dyDescent="0.3">
      <c r="A206" s="17">
        <v>40374</v>
      </c>
      <c r="B206" s="4" t="s">
        <v>43</v>
      </c>
      <c r="C206" s="7">
        <v>56</v>
      </c>
    </row>
    <row r="207" spans="1:3" x14ac:dyDescent="0.3">
      <c r="A207" s="17">
        <v>40415</v>
      </c>
      <c r="B207" s="4" t="s">
        <v>43</v>
      </c>
      <c r="C207" s="7">
        <v>54</v>
      </c>
    </row>
    <row r="208" spans="1:3" x14ac:dyDescent="0.3">
      <c r="A208" s="17">
        <v>40446</v>
      </c>
      <c r="B208" s="4" t="s">
        <v>43</v>
      </c>
      <c r="C208" s="7">
        <v>50</v>
      </c>
    </row>
  </sheetData>
  <autoFilter ref="A3:C3">
    <sortState ref="A4:C208">
      <sortCondition ref="B3"/>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4" sqref="B14"/>
    </sheetView>
  </sheetViews>
  <sheetFormatPr defaultRowHeight="14.4" x14ac:dyDescent="0.3"/>
  <cols>
    <col min="1" max="1" width="22.109375" bestFit="1" customWidth="1"/>
    <col min="2" max="2" width="20" customWidth="1"/>
    <col min="3" max="3" width="10.44140625" bestFit="1" customWidth="1"/>
    <col min="8" max="8" width="10.44140625" bestFit="1" customWidth="1"/>
  </cols>
  <sheetData>
    <row r="1" spans="1:8" ht="43.2" x14ac:dyDescent="0.3">
      <c r="A1" s="1" t="s">
        <v>53</v>
      </c>
      <c r="B1" s="2"/>
      <c r="C1" s="2"/>
      <c r="D1" s="2"/>
      <c r="E1" s="2"/>
      <c r="F1" s="2"/>
      <c r="G1" s="2"/>
      <c r="H1" s="3"/>
    </row>
    <row r="3" spans="1:8" x14ac:dyDescent="0.3">
      <c r="A3" s="5" t="s">
        <v>54</v>
      </c>
      <c r="B3" s="17">
        <v>40620</v>
      </c>
    </row>
    <row r="4" spans="1:8" x14ac:dyDescent="0.3">
      <c r="A4" s="5" t="s">
        <v>55</v>
      </c>
      <c r="B4" s="17">
        <v>40644</v>
      </c>
    </row>
    <row r="5" spans="1:8" x14ac:dyDescent="0.3">
      <c r="A5" s="5" t="s">
        <v>56</v>
      </c>
      <c r="B5" s="16">
        <f>_xlfn.DAYS(B4,B3)</f>
        <v>24</v>
      </c>
    </row>
    <row r="7" spans="1:8" x14ac:dyDescent="0.3">
      <c r="A7" s="5" t="s">
        <v>57</v>
      </c>
      <c r="B7" s="7">
        <v>10500</v>
      </c>
    </row>
    <row r="8" spans="1:8" x14ac:dyDescent="0.3">
      <c r="A8" s="5" t="s">
        <v>58</v>
      </c>
      <c r="B8" s="17">
        <v>40255</v>
      </c>
    </row>
    <row r="9" spans="1:8" x14ac:dyDescent="0.3">
      <c r="A9" s="5" t="s">
        <v>59</v>
      </c>
      <c r="B9" s="113">
        <v>75</v>
      </c>
    </row>
    <row r="10" spans="1:8" x14ac:dyDescent="0.3">
      <c r="A10" s="5" t="s">
        <v>60</v>
      </c>
      <c r="B10" s="72">
        <f>B8+B9</f>
        <v>40330</v>
      </c>
      <c r="C10" s="58"/>
    </row>
    <row r="12" spans="1:8" x14ac:dyDescent="0.3">
      <c r="A12" s="5" t="s">
        <v>61</v>
      </c>
      <c r="B12" s="17">
        <f>B13+4</f>
        <v>40620</v>
      </c>
    </row>
    <row r="13" spans="1:8" x14ac:dyDescent="0.3">
      <c r="A13" s="5" t="s">
        <v>62</v>
      </c>
      <c r="B13" s="17">
        <v>40616</v>
      </c>
    </row>
    <row r="14" spans="1:8" x14ac:dyDescent="0.3">
      <c r="A14" s="5" t="s">
        <v>63</v>
      </c>
      <c r="B14" s="16">
        <f>_xlfn.DAYS(B12,B13)</f>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8" sqref="I8"/>
    </sheetView>
  </sheetViews>
  <sheetFormatPr defaultRowHeight="14.4" x14ac:dyDescent="0.3"/>
  <cols>
    <col min="1" max="1" width="6.88671875" bestFit="1" customWidth="1"/>
    <col min="2" max="3" width="9.88671875" customWidth="1"/>
    <col min="4" max="4" width="10.33203125" bestFit="1" customWidth="1"/>
    <col min="5" max="5" width="10.33203125" customWidth="1"/>
    <col min="7" max="7" width="12.33203125" customWidth="1"/>
    <col min="9" max="9" width="10.44140625" bestFit="1" customWidth="1"/>
  </cols>
  <sheetData>
    <row r="1" spans="1:9" x14ac:dyDescent="0.3">
      <c r="A1" s="1" t="s">
        <v>64</v>
      </c>
      <c r="B1" s="2"/>
      <c r="C1" s="2"/>
      <c r="D1" s="2"/>
      <c r="E1" s="2"/>
      <c r="F1" s="2"/>
      <c r="G1" s="2"/>
      <c r="H1" s="2"/>
      <c r="I1" s="3"/>
    </row>
    <row r="3" spans="1:9" ht="43.2" x14ac:dyDescent="0.3">
      <c r="A3" s="21" t="s">
        <v>65</v>
      </c>
      <c r="B3" s="21" t="s">
        <v>66</v>
      </c>
      <c r="C3" s="21" t="s">
        <v>67</v>
      </c>
      <c r="D3" s="21" t="s">
        <v>68</v>
      </c>
      <c r="E3" s="21"/>
      <c r="F3" s="21" t="s">
        <v>69</v>
      </c>
      <c r="G3" s="21" t="s">
        <v>70</v>
      </c>
    </row>
    <row r="4" spans="1:9" x14ac:dyDescent="0.3">
      <c r="A4" s="4" t="s">
        <v>71</v>
      </c>
      <c r="B4" s="22">
        <v>0.39333333333333331</v>
      </c>
      <c r="C4" s="22">
        <v>0.89333333333333331</v>
      </c>
      <c r="D4" s="114">
        <f>C4-B4</f>
        <v>0.5</v>
      </c>
      <c r="E4" s="131">
        <f>D4*24</f>
        <v>12</v>
      </c>
      <c r="F4" s="7">
        <v>19</v>
      </c>
      <c r="G4" s="132">
        <f>E4*F4</f>
        <v>228</v>
      </c>
    </row>
    <row r="5" spans="1:9" x14ac:dyDescent="0.3">
      <c r="A5" s="4" t="s">
        <v>72</v>
      </c>
      <c r="B5" s="22">
        <v>0.40333333333333332</v>
      </c>
      <c r="C5" s="22">
        <v>0.60333333333333328</v>
      </c>
      <c r="D5" s="114">
        <f t="shared" ref="D5:D11" si="0">C5-B5</f>
        <v>0.19999999999999996</v>
      </c>
      <c r="E5" s="131">
        <f t="shared" ref="E5:E11" si="1">D5*24</f>
        <v>4.7999999999999989</v>
      </c>
      <c r="F5" s="7">
        <v>15</v>
      </c>
      <c r="G5" s="132">
        <f t="shared" ref="G5:G11" si="2">E5*F5</f>
        <v>71.999999999999986</v>
      </c>
    </row>
    <row r="6" spans="1:9" x14ac:dyDescent="0.3">
      <c r="A6" s="4" t="s">
        <v>73</v>
      </c>
      <c r="B6" s="22">
        <v>0.3833333333333333</v>
      </c>
      <c r="C6" s="22">
        <v>0.68333333333333335</v>
      </c>
      <c r="D6" s="114">
        <f t="shared" si="0"/>
        <v>0.30000000000000004</v>
      </c>
      <c r="E6" s="131">
        <f t="shared" si="1"/>
        <v>7.2000000000000011</v>
      </c>
      <c r="F6" s="7">
        <v>18</v>
      </c>
      <c r="G6" s="132">
        <f t="shared" si="2"/>
        <v>129.60000000000002</v>
      </c>
    </row>
    <row r="7" spans="1:9" x14ac:dyDescent="0.3">
      <c r="A7" s="4" t="s">
        <v>74</v>
      </c>
      <c r="B7" s="22">
        <v>0.42333333333333334</v>
      </c>
      <c r="C7" s="22">
        <v>0.62333333333333329</v>
      </c>
      <c r="D7" s="114">
        <f t="shared" si="0"/>
        <v>0.19999999999999996</v>
      </c>
      <c r="E7" s="131">
        <f t="shared" si="1"/>
        <v>4.7999999999999989</v>
      </c>
      <c r="F7" s="7">
        <v>16</v>
      </c>
      <c r="G7" s="132">
        <f t="shared" si="2"/>
        <v>76.799999999999983</v>
      </c>
    </row>
    <row r="8" spans="1:9" x14ac:dyDescent="0.3">
      <c r="A8" s="4" t="s">
        <v>75</v>
      </c>
      <c r="B8" s="22">
        <v>0.3833333333333333</v>
      </c>
      <c r="C8" s="22">
        <v>0.78333333333333333</v>
      </c>
      <c r="D8" s="114">
        <f t="shared" si="0"/>
        <v>0.4</v>
      </c>
      <c r="E8" s="131">
        <f t="shared" si="1"/>
        <v>9.6000000000000014</v>
      </c>
      <c r="F8" s="7">
        <v>11</v>
      </c>
      <c r="G8" s="132">
        <f t="shared" si="2"/>
        <v>105.60000000000002</v>
      </c>
    </row>
    <row r="9" spans="1:9" x14ac:dyDescent="0.3">
      <c r="A9" s="4" t="s">
        <v>76</v>
      </c>
      <c r="B9" s="22">
        <v>0.39333333333333331</v>
      </c>
      <c r="C9" s="22">
        <v>0.59333333333333327</v>
      </c>
      <c r="D9" s="114">
        <f t="shared" si="0"/>
        <v>0.19999999999999996</v>
      </c>
      <c r="E9" s="131">
        <f t="shared" si="1"/>
        <v>4.7999999999999989</v>
      </c>
      <c r="F9" s="7">
        <v>14</v>
      </c>
      <c r="G9" s="132">
        <f t="shared" si="2"/>
        <v>67.199999999999989</v>
      </c>
    </row>
    <row r="10" spans="1:9" x14ac:dyDescent="0.3">
      <c r="A10" s="4" t="s">
        <v>77</v>
      </c>
      <c r="B10" s="22">
        <v>0.37333333333333329</v>
      </c>
      <c r="C10" s="22">
        <v>0.77333333333333332</v>
      </c>
      <c r="D10" s="114">
        <f t="shared" si="0"/>
        <v>0.4</v>
      </c>
      <c r="E10" s="131">
        <f t="shared" si="1"/>
        <v>9.6000000000000014</v>
      </c>
      <c r="F10" s="7">
        <v>17</v>
      </c>
      <c r="G10" s="132">
        <f t="shared" si="2"/>
        <v>163.20000000000002</v>
      </c>
    </row>
    <row r="11" spans="1:9" x14ac:dyDescent="0.3">
      <c r="A11" s="4" t="s">
        <v>78</v>
      </c>
      <c r="B11" s="22">
        <v>0.36333333333333329</v>
      </c>
      <c r="C11" s="22">
        <v>0.66333333333333333</v>
      </c>
      <c r="D11" s="114">
        <f t="shared" si="0"/>
        <v>0.30000000000000004</v>
      </c>
      <c r="E11" s="131">
        <f t="shared" si="1"/>
        <v>7.2000000000000011</v>
      </c>
      <c r="F11" s="7">
        <v>17</v>
      </c>
      <c r="G11" s="132">
        <f t="shared" si="2"/>
        <v>122.40000000000002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12" sqref="B12"/>
    </sheetView>
  </sheetViews>
  <sheetFormatPr defaultRowHeight="14.4" x14ac:dyDescent="0.3"/>
  <cols>
    <col min="1" max="1" width="11.6640625" customWidth="1"/>
    <col min="2" max="2" width="12" bestFit="1" customWidth="1"/>
    <col min="3" max="3" width="2.6640625" customWidth="1"/>
    <col min="4" max="4" width="61.6640625" customWidth="1"/>
    <col min="6" max="6" width="12.33203125" customWidth="1"/>
    <col min="8" max="8" width="10.44140625" bestFit="1" customWidth="1"/>
  </cols>
  <sheetData>
    <row r="1" spans="1:4" x14ac:dyDescent="0.3">
      <c r="A1" s="1" t="s">
        <v>79</v>
      </c>
      <c r="B1" s="2"/>
      <c r="C1" s="2"/>
      <c r="D1" s="2"/>
    </row>
    <row r="4" spans="1:4" x14ac:dyDescent="0.3">
      <c r="A4" s="8" t="s">
        <v>80</v>
      </c>
      <c r="B4" s="66">
        <v>1.4500000000000001E-2</v>
      </c>
      <c r="D4" s="24" t="str">
        <f>" &lt;&lt;== This percentage should read "&amp;TEXT(B4,"0.00%")&amp;". Fix the problem"</f>
        <v xml:space="preserve"> &lt;&lt;== This percentage should read 1.45%. Fix the problem</v>
      </c>
    </row>
    <row r="5" spans="1:4" x14ac:dyDescent="0.3">
      <c r="A5" s="8" t="s">
        <v>81</v>
      </c>
      <c r="B5" s="66">
        <v>0.02</v>
      </c>
      <c r="D5" s="24" t="str">
        <f>" &lt;&lt;== This percentage should read "&amp;TEXT(B5/100,"0.00%")&amp;". Fix the problem"</f>
        <v xml:space="preserve"> &lt;&lt;== This percentage should read 0.02%. Fix the problem</v>
      </c>
    </row>
    <row r="6" spans="1:4" x14ac:dyDescent="0.3">
      <c r="A6" s="8" t="s">
        <v>82</v>
      </c>
      <c r="B6" s="66">
        <v>0.14499999999999999</v>
      </c>
      <c r="D6" s="24" t="str">
        <f>" &lt;&lt;== This number should be formatted to show "&amp;TEXT(B6,"0.00%")&amp;". Fix the problem"</f>
        <v xml:space="preserve"> &lt;&lt;== This number should be formatted to show 14.50%. Fix the problem</v>
      </c>
    </row>
    <row r="7" spans="1:4" x14ac:dyDescent="0.3">
      <c r="A7" s="8" t="s">
        <v>83</v>
      </c>
      <c r="B7" s="66">
        <v>0.02</v>
      </c>
      <c r="D7" s="24" t="str">
        <f>" &lt;&lt;== This number should be formatted to show "&amp;TEXT(B7/100,"0.00%")&amp;". Fix the problem"</f>
        <v xml:space="preserve"> &lt;&lt;== This number should be formatted to show 0.02%. Fix the problem</v>
      </c>
    </row>
    <row r="8" spans="1:4" x14ac:dyDescent="0.3">
      <c r="A8" s="8" t="s">
        <v>84</v>
      </c>
      <c r="B8" s="66">
        <v>1.4500000000000001E-2</v>
      </c>
      <c r="D8" s="24" t="str">
        <f>" &lt;&lt;== This percentage should read "&amp;TEXT(B8,"0.00%")&amp;". Fix the problem"</f>
        <v xml:space="preserve"> &lt;&lt;== This percentage should read 1.45%. Fix the problem</v>
      </c>
    </row>
    <row r="9" spans="1:4" x14ac:dyDescent="0.3">
      <c r="A9" s="8" t="s">
        <v>85</v>
      </c>
      <c r="B9" s="66">
        <v>5.9799999999999999E-2</v>
      </c>
      <c r="D9" s="24" t="str">
        <f>" &lt;&lt;== This percentage should read "&amp;TEXT(B9,"0.00%")&amp;". Fix the problem"</f>
        <v xml:space="preserve"> &lt;&lt;== This percentage should read 5.98%. Fix the problem</v>
      </c>
    </row>
    <row r="10" spans="1:4" x14ac:dyDescent="0.3">
      <c r="A10" s="8" t="s">
        <v>86</v>
      </c>
      <c r="B10" s="66">
        <v>0.1459</v>
      </c>
      <c r="D10" s="24" t="str">
        <f>" &lt;&lt;== This percentage should read "&amp;TEXT(B10,"0.00%")&amp;". Fix the problem"</f>
        <v xml:space="preserve"> &lt;&lt;== This percentage should read 14.59%. Fix the problem</v>
      </c>
    </row>
    <row r="11" spans="1:4" x14ac:dyDescent="0.3">
      <c r="A11" s="8" t="s">
        <v>87</v>
      </c>
      <c r="B11" s="23">
        <v>1.5</v>
      </c>
      <c r="D11" s="24" t="str">
        <f>" &lt;&lt;== This percentage should read "&amp;TEXT(B11/10,"0%")&amp;". Fix the problem"</f>
        <v xml:space="preserve"> &lt;&lt;== This percentage should read 15%. Fix the problem</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4" sqref="A4"/>
    </sheetView>
  </sheetViews>
  <sheetFormatPr defaultColWidth="10.33203125" defaultRowHeight="14.4" x14ac:dyDescent="0.3"/>
  <sheetData>
    <row r="1" spans="1:4" ht="43.2" x14ac:dyDescent="0.3">
      <c r="A1" s="25" t="s">
        <v>88</v>
      </c>
      <c r="B1" s="25"/>
      <c r="C1" s="25"/>
      <c r="D1" s="25"/>
    </row>
    <row r="3" spans="1:4" x14ac:dyDescent="0.3">
      <c r="A3" s="8" t="s">
        <v>89</v>
      </c>
    </row>
    <row r="4" spans="1:4" x14ac:dyDescent="0.3">
      <c r="A4" s="7">
        <v>15</v>
      </c>
    </row>
    <row r="5" spans="1:4" x14ac:dyDescent="0.3">
      <c r="A5" s="7">
        <v>25</v>
      </c>
    </row>
    <row r="6" spans="1:4" x14ac:dyDescent="0.3">
      <c r="A6" s="7">
        <v>62</v>
      </c>
    </row>
    <row r="7" spans="1:4" x14ac:dyDescent="0.3">
      <c r="A7" s="7">
        <v>52</v>
      </c>
    </row>
    <row r="8" spans="1:4" x14ac:dyDescent="0.3">
      <c r="A8" s="7">
        <v>25</v>
      </c>
    </row>
    <row r="9" spans="1:4" x14ac:dyDescent="0.3">
      <c r="A9" s="7">
        <v>62</v>
      </c>
    </row>
    <row r="10" spans="1:4" x14ac:dyDescent="0.3">
      <c r="A10" s="7">
        <v>32</v>
      </c>
    </row>
    <row r="11" spans="1:4" x14ac:dyDescent="0.3">
      <c r="A11" s="132">
        <f>SUM(A4:A10)</f>
        <v>273</v>
      </c>
      <c r="B11" s="11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11" sqref="C11"/>
    </sheetView>
  </sheetViews>
  <sheetFormatPr defaultColWidth="10.33203125" defaultRowHeight="14.4" x14ac:dyDescent="0.3"/>
  <cols>
    <col min="1" max="1" width="13" customWidth="1"/>
  </cols>
  <sheetData>
    <row r="1" spans="1:4" ht="28.8" x14ac:dyDescent="0.3">
      <c r="A1" s="25" t="s">
        <v>90</v>
      </c>
      <c r="B1" s="25"/>
      <c r="C1" s="25"/>
      <c r="D1" s="25"/>
    </row>
    <row r="3" spans="1:4" x14ac:dyDescent="0.3">
      <c r="A3" s="8" t="s">
        <v>91</v>
      </c>
    </row>
    <row r="4" spans="1:4" x14ac:dyDescent="0.3">
      <c r="A4" s="116">
        <v>40833</v>
      </c>
    </row>
    <row r="5" spans="1:4" x14ac:dyDescent="0.3">
      <c r="A5" s="116">
        <v>40838</v>
      </c>
    </row>
    <row r="6" spans="1:4" x14ac:dyDescent="0.3">
      <c r="A6" s="116">
        <v>40734</v>
      </c>
    </row>
    <row r="7" spans="1:4" x14ac:dyDescent="0.3">
      <c r="A7" s="116">
        <v>40830</v>
      </c>
    </row>
    <row r="8" spans="1:4" x14ac:dyDescent="0.3">
      <c r="A8" s="116">
        <v>40831</v>
      </c>
    </row>
    <row r="9" spans="1:4" x14ac:dyDescent="0.3">
      <c r="A9" s="116">
        <v>40553</v>
      </c>
    </row>
    <row r="10" spans="1:4" x14ac:dyDescent="0.3">
      <c r="A10" s="116">
        <v>40553</v>
      </c>
    </row>
    <row r="11" spans="1:4" x14ac:dyDescent="0.3">
      <c r="A11" s="16">
        <f>COUNT(A4:A10)</f>
        <v>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F10" sqref="F10"/>
    </sheetView>
  </sheetViews>
  <sheetFormatPr defaultColWidth="10.33203125" defaultRowHeight="14.4" x14ac:dyDescent="0.3"/>
  <cols>
    <col min="1" max="1" width="16" bestFit="1" customWidth="1"/>
  </cols>
  <sheetData>
    <row r="1" spans="1:4" ht="28.8" x14ac:dyDescent="0.3">
      <c r="A1" s="25" t="s">
        <v>103</v>
      </c>
      <c r="B1" s="25"/>
      <c r="C1" s="25"/>
      <c r="D1" s="25"/>
    </row>
    <row r="3" spans="1:4" x14ac:dyDescent="0.3">
      <c r="A3" s="133"/>
    </row>
    <row r="4" spans="1:4" x14ac:dyDescent="0.3">
      <c r="A4" s="108" t="s">
        <v>92</v>
      </c>
      <c r="B4" s="108" t="s">
        <v>93</v>
      </c>
      <c r="C4" s="108" t="s">
        <v>94</v>
      </c>
      <c r="D4" s="108" t="s">
        <v>95</v>
      </c>
    </row>
    <row r="5" spans="1:4" x14ac:dyDescent="0.3">
      <c r="A5" s="4" t="s">
        <v>96</v>
      </c>
      <c r="B5" s="4">
        <v>154000</v>
      </c>
      <c r="C5" s="4">
        <v>254000</v>
      </c>
      <c r="D5" s="4">
        <v>289000</v>
      </c>
    </row>
    <row r="6" spans="1:4" x14ac:dyDescent="0.3">
      <c r="A6" s="4" t="s">
        <v>97</v>
      </c>
      <c r="B6" s="4">
        <v>265000</v>
      </c>
      <c r="C6" s="4">
        <v>218000</v>
      </c>
      <c r="D6" s="4">
        <v>88000</v>
      </c>
    </row>
    <row r="7" spans="1:4" x14ac:dyDescent="0.3">
      <c r="A7" s="4" t="s">
        <v>98</v>
      </c>
      <c r="B7" s="4">
        <v>92000</v>
      </c>
      <c r="C7" s="4">
        <v>121000</v>
      </c>
      <c r="D7" s="4">
        <v>160000</v>
      </c>
    </row>
    <row r="8" spans="1:4" x14ac:dyDescent="0.3">
      <c r="A8" s="4" t="s">
        <v>99</v>
      </c>
      <c r="B8" s="4">
        <v>221000</v>
      </c>
      <c r="C8" s="4">
        <v>74000</v>
      </c>
      <c r="D8" s="4">
        <v>148000</v>
      </c>
    </row>
    <row r="9" spans="1:4" x14ac:dyDescent="0.3">
      <c r="A9" s="4" t="s">
        <v>100</v>
      </c>
      <c r="B9" s="4">
        <v>201000</v>
      </c>
      <c r="C9" s="4">
        <v>72000</v>
      </c>
      <c r="D9" s="4">
        <v>271000</v>
      </c>
    </row>
    <row r="10" spans="1:4" x14ac:dyDescent="0.3">
      <c r="A10" s="4" t="s">
        <v>101</v>
      </c>
      <c r="B10" s="4">
        <v>131000</v>
      </c>
      <c r="C10" s="4">
        <v>210000</v>
      </c>
      <c r="D10" s="4">
        <v>152000</v>
      </c>
    </row>
    <row r="11" spans="1:4" x14ac:dyDescent="0.3">
      <c r="A11" s="108" t="s">
        <v>102</v>
      </c>
      <c r="B11" s="108">
        <f>SUM(B5:B10)</f>
        <v>1064000</v>
      </c>
      <c r="C11" s="108">
        <f>SUM(C5:C10)</f>
        <v>949000</v>
      </c>
      <c r="D11" s="108">
        <f>SUM(D5:D10)</f>
        <v>1108000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7"/>
  <sheetViews>
    <sheetView zoomScaleNormal="100" workbookViewId="0">
      <selection activeCell="I14" sqref="I14"/>
    </sheetView>
  </sheetViews>
  <sheetFormatPr defaultRowHeight="14.4" x14ac:dyDescent="0.3"/>
  <cols>
    <col min="1" max="1" width="6.88671875" bestFit="1" customWidth="1"/>
    <col min="2" max="2" width="11.88671875" bestFit="1" customWidth="1"/>
    <col min="3" max="3" width="8" bestFit="1" customWidth="1"/>
    <col min="4" max="4" width="13.109375" bestFit="1" customWidth="1"/>
    <col min="5" max="5" width="11.88671875" bestFit="1" customWidth="1"/>
    <col min="6" max="6" width="15.5546875" bestFit="1" customWidth="1"/>
    <col min="7" max="7" width="28.33203125" bestFit="1" customWidth="1"/>
    <col min="8" max="8" width="10.44140625" bestFit="1" customWidth="1"/>
    <col min="257" max="257" width="6.88671875" bestFit="1" customWidth="1"/>
    <col min="258" max="258" width="11.88671875" bestFit="1" customWidth="1"/>
    <col min="260" max="260" width="13.109375" bestFit="1" customWidth="1"/>
    <col min="261" max="261" width="11.88671875" bestFit="1" customWidth="1"/>
    <col min="262" max="262" width="15.5546875" bestFit="1" customWidth="1"/>
    <col min="263" max="263" width="24.33203125" bestFit="1" customWidth="1"/>
    <col min="264" max="264" width="10.44140625" bestFit="1" customWidth="1"/>
    <col min="513" max="513" width="6.88671875" bestFit="1" customWidth="1"/>
    <col min="514" max="514" width="11.88671875" bestFit="1" customWidth="1"/>
    <col min="516" max="516" width="13.109375" bestFit="1" customWidth="1"/>
    <col min="517" max="517" width="11.88671875" bestFit="1" customWidth="1"/>
    <col min="518" max="518" width="15.5546875" bestFit="1" customWidth="1"/>
    <col min="519" max="519" width="24.33203125" bestFit="1" customWidth="1"/>
    <col min="520" max="520" width="10.44140625" bestFit="1" customWidth="1"/>
    <col min="769" max="769" width="6.88671875" bestFit="1" customWidth="1"/>
    <col min="770" max="770" width="11.88671875" bestFit="1" customWidth="1"/>
    <col min="772" max="772" width="13.109375" bestFit="1" customWidth="1"/>
    <col min="773" max="773" width="11.88671875" bestFit="1" customWidth="1"/>
    <col min="774" max="774" width="15.5546875" bestFit="1" customWidth="1"/>
    <col min="775" max="775" width="24.33203125" bestFit="1" customWidth="1"/>
    <col min="776" max="776" width="10.44140625" bestFit="1" customWidth="1"/>
    <col min="1025" max="1025" width="6.88671875" bestFit="1" customWidth="1"/>
    <col min="1026" max="1026" width="11.88671875" bestFit="1" customWidth="1"/>
    <col min="1028" max="1028" width="13.109375" bestFit="1" customWidth="1"/>
    <col min="1029" max="1029" width="11.88671875" bestFit="1" customWidth="1"/>
    <col min="1030" max="1030" width="15.5546875" bestFit="1" customWidth="1"/>
    <col min="1031" max="1031" width="24.33203125" bestFit="1" customWidth="1"/>
    <col min="1032" max="1032" width="10.44140625" bestFit="1" customWidth="1"/>
    <col min="1281" max="1281" width="6.88671875" bestFit="1" customWidth="1"/>
    <col min="1282" max="1282" width="11.88671875" bestFit="1" customWidth="1"/>
    <col min="1284" max="1284" width="13.109375" bestFit="1" customWidth="1"/>
    <col min="1285" max="1285" width="11.88671875" bestFit="1" customWidth="1"/>
    <col min="1286" max="1286" width="15.5546875" bestFit="1" customWidth="1"/>
    <col min="1287" max="1287" width="24.33203125" bestFit="1" customWidth="1"/>
    <col min="1288" max="1288" width="10.44140625" bestFit="1" customWidth="1"/>
    <col min="1537" max="1537" width="6.88671875" bestFit="1" customWidth="1"/>
    <col min="1538" max="1538" width="11.88671875" bestFit="1" customWidth="1"/>
    <col min="1540" max="1540" width="13.109375" bestFit="1" customWidth="1"/>
    <col min="1541" max="1541" width="11.88671875" bestFit="1" customWidth="1"/>
    <col min="1542" max="1542" width="15.5546875" bestFit="1" customWidth="1"/>
    <col min="1543" max="1543" width="24.33203125" bestFit="1" customWidth="1"/>
    <col min="1544" max="1544" width="10.44140625" bestFit="1" customWidth="1"/>
    <col min="1793" max="1793" width="6.88671875" bestFit="1" customWidth="1"/>
    <col min="1794" max="1794" width="11.88671875" bestFit="1" customWidth="1"/>
    <col min="1796" max="1796" width="13.109375" bestFit="1" customWidth="1"/>
    <col min="1797" max="1797" width="11.88671875" bestFit="1" customWidth="1"/>
    <col min="1798" max="1798" width="15.5546875" bestFit="1" customWidth="1"/>
    <col min="1799" max="1799" width="24.33203125" bestFit="1" customWidth="1"/>
    <col min="1800" max="1800" width="10.44140625" bestFit="1" customWidth="1"/>
    <col min="2049" max="2049" width="6.88671875" bestFit="1" customWidth="1"/>
    <col min="2050" max="2050" width="11.88671875" bestFit="1" customWidth="1"/>
    <col min="2052" max="2052" width="13.109375" bestFit="1" customWidth="1"/>
    <col min="2053" max="2053" width="11.88671875" bestFit="1" customWidth="1"/>
    <col min="2054" max="2054" width="15.5546875" bestFit="1" customWidth="1"/>
    <col min="2055" max="2055" width="24.33203125" bestFit="1" customWidth="1"/>
    <col min="2056" max="2056" width="10.44140625" bestFit="1" customWidth="1"/>
    <col min="2305" max="2305" width="6.88671875" bestFit="1" customWidth="1"/>
    <col min="2306" max="2306" width="11.88671875" bestFit="1" customWidth="1"/>
    <col min="2308" max="2308" width="13.109375" bestFit="1" customWidth="1"/>
    <col min="2309" max="2309" width="11.88671875" bestFit="1" customWidth="1"/>
    <col min="2310" max="2310" width="15.5546875" bestFit="1" customWidth="1"/>
    <col min="2311" max="2311" width="24.33203125" bestFit="1" customWidth="1"/>
    <col min="2312" max="2312" width="10.44140625" bestFit="1" customWidth="1"/>
    <col min="2561" max="2561" width="6.88671875" bestFit="1" customWidth="1"/>
    <col min="2562" max="2562" width="11.88671875" bestFit="1" customWidth="1"/>
    <col min="2564" max="2564" width="13.109375" bestFit="1" customWidth="1"/>
    <col min="2565" max="2565" width="11.88671875" bestFit="1" customWidth="1"/>
    <col min="2566" max="2566" width="15.5546875" bestFit="1" customWidth="1"/>
    <col min="2567" max="2567" width="24.33203125" bestFit="1" customWidth="1"/>
    <col min="2568" max="2568" width="10.44140625" bestFit="1" customWidth="1"/>
    <col min="2817" max="2817" width="6.88671875" bestFit="1" customWidth="1"/>
    <col min="2818" max="2818" width="11.88671875" bestFit="1" customWidth="1"/>
    <col min="2820" max="2820" width="13.109375" bestFit="1" customWidth="1"/>
    <col min="2821" max="2821" width="11.88671875" bestFit="1" customWidth="1"/>
    <col min="2822" max="2822" width="15.5546875" bestFit="1" customWidth="1"/>
    <col min="2823" max="2823" width="24.33203125" bestFit="1" customWidth="1"/>
    <col min="2824" max="2824" width="10.44140625" bestFit="1" customWidth="1"/>
    <col min="3073" max="3073" width="6.88671875" bestFit="1" customWidth="1"/>
    <col min="3074" max="3074" width="11.88671875" bestFit="1" customWidth="1"/>
    <col min="3076" max="3076" width="13.109375" bestFit="1" customWidth="1"/>
    <col min="3077" max="3077" width="11.88671875" bestFit="1" customWidth="1"/>
    <col min="3078" max="3078" width="15.5546875" bestFit="1" customWidth="1"/>
    <col min="3079" max="3079" width="24.33203125" bestFit="1" customWidth="1"/>
    <col min="3080" max="3080" width="10.44140625" bestFit="1" customWidth="1"/>
    <col min="3329" max="3329" width="6.88671875" bestFit="1" customWidth="1"/>
    <col min="3330" max="3330" width="11.88671875" bestFit="1" customWidth="1"/>
    <col min="3332" max="3332" width="13.109375" bestFit="1" customWidth="1"/>
    <col min="3333" max="3333" width="11.88671875" bestFit="1" customWidth="1"/>
    <col min="3334" max="3334" width="15.5546875" bestFit="1" customWidth="1"/>
    <col min="3335" max="3335" width="24.33203125" bestFit="1" customWidth="1"/>
    <col min="3336" max="3336" width="10.44140625" bestFit="1" customWidth="1"/>
    <col min="3585" max="3585" width="6.88671875" bestFit="1" customWidth="1"/>
    <col min="3586" max="3586" width="11.88671875" bestFit="1" customWidth="1"/>
    <col min="3588" max="3588" width="13.109375" bestFit="1" customWidth="1"/>
    <col min="3589" max="3589" width="11.88671875" bestFit="1" customWidth="1"/>
    <col min="3590" max="3590" width="15.5546875" bestFit="1" customWidth="1"/>
    <col min="3591" max="3591" width="24.33203125" bestFit="1" customWidth="1"/>
    <col min="3592" max="3592" width="10.44140625" bestFit="1" customWidth="1"/>
    <col min="3841" max="3841" width="6.88671875" bestFit="1" customWidth="1"/>
    <col min="3842" max="3842" width="11.88671875" bestFit="1" customWidth="1"/>
    <col min="3844" max="3844" width="13.109375" bestFit="1" customWidth="1"/>
    <col min="3845" max="3845" width="11.88671875" bestFit="1" customWidth="1"/>
    <col min="3846" max="3846" width="15.5546875" bestFit="1" customWidth="1"/>
    <col min="3847" max="3847" width="24.33203125" bestFit="1" customWidth="1"/>
    <col min="3848" max="3848" width="10.44140625" bestFit="1" customWidth="1"/>
    <col min="4097" max="4097" width="6.88671875" bestFit="1" customWidth="1"/>
    <col min="4098" max="4098" width="11.88671875" bestFit="1" customWidth="1"/>
    <col min="4100" max="4100" width="13.109375" bestFit="1" customWidth="1"/>
    <col min="4101" max="4101" width="11.88671875" bestFit="1" customWidth="1"/>
    <col min="4102" max="4102" width="15.5546875" bestFit="1" customWidth="1"/>
    <col min="4103" max="4103" width="24.33203125" bestFit="1" customWidth="1"/>
    <col min="4104" max="4104" width="10.44140625" bestFit="1" customWidth="1"/>
    <col min="4353" max="4353" width="6.88671875" bestFit="1" customWidth="1"/>
    <col min="4354" max="4354" width="11.88671875" bestFit="1" customWidth="1"/>
    <col min="4356" max="4356" width="13.109375" bestFit="1" customWidth="1"/>
    <col min="4357" max="4357" width="11.88671875" bestFit="1" customWidth="1"/>
    <col min="4358" max="4358" width="15.5546875" bestFit="1" customWidth="1"/>
    <col min="4359" max="4359" width="24.33203125" bestFit="1" customWidth="1"/>
    <col min="4360" max="4360" width="10.44140625" bestFit="1" customWidth="1"/>
    <col min="4609" max="4609" width="6.88671875" bestFit="1" customWidth="1"/>
    <col min="4610" max="4610" width="11.88671875" bestFit="1" customWidth="1"/>
    <col min="4612" max="4612" width="13.109375" bestFit="1" customWidth="1"/>
    <col min="4613" max="4613" width="11.88671875" bestFit="1" customWidth="1"/>
    <col min="4614" max="4614" width="15.5546875" bestFit="1" customWidth="1"/>
    <col min="4615" max="4615" width="24.33203125" bestFit="1" customWidth="1"/>
    <col min="4616" max="4616" width="10.44140625" bestFit="1" customWidth="1"/>
    <col min="4865" max="4865" width="6.88671875" bestFit="1" customWidth="1"/>
    <col min="4866" max="4866" width="11.88671875" bestFit="1" customWidth="1"/>
    <col min="4868" max="4868" width="13.109375" bestFit="1" customWidth="1"/>
    <col min="4869" max="4869" width="11.88671875" bestFit="1" customWidth="1"/>
    <col min="4870" max="4870" width="15.5546875" bestFit="1" customWidth="1"/>
    <col min="4871" max="4871" width="24.33203125" bestFit="1" customWidth="1"/>
    <col min="4872" max="4872" width="10.44140625" bestFit="1" customWidth="1"/>
    <col min="5121" max="5121" width="6.88671875" bestFit="1" customWidth="1"/>
    <col min="5122" max="5122" width="11.88671875" bestFit="1" customWidth="1"/>
    <col min="5124" max="5124" width="13.109375" bestFit="1" customWidth="1"/>
    <col min="5125" max="5125" width="11.88671875" bestFit="1" customWidth="1"/>
    <col min="5126" max="5126" width="15.5546875" bestFit="1" customWidth="1"/>
    <col min="5127" max="5127" width="24.33203125" bestFit="1" customWidth="1"/>
    <col min="5128" max="5128" width="10.44140625" bestFit="1" customWidth="1"/>
    <col min="5377" max="5377" width="6.88671875" bestFit="1" customWidth="1"/>
    <col min="5378" max="5378" width="11.88671875" bestFit="1" customWidth="1"/>
    <col min="5380" max="5380" width="13.109375" bestFit="1" customWidth="1"/>
    <col min="5381" max="5381" width="11.88671875" bestFit="1" customWidth="1"/>
    <col min="5382" max="5382" width="15.5546875" bestFit="1" customWidth="1"/>
    <col min="5383" max="5383" width="24.33203125" bestFit="1" customWidth="1"/>
    <col min="5384" max="5384" width="10.44140625" bestFit="1" customWidth="1"/>
    <col min="5633" max="5633" width="6.88671875" bestFit="1" customWidth="1"/>
    <col min="5634" max="5634" width="11.88671875" bestFit="1" customWidth="1"/>
    <col min="5636" max="5636" width="13.109375" bestFit="1" customWidth="1"/>
    <col min="5637" max="5637" width="11.88671875" bestFit="1" customWidth="1"/>
    <col min="5638" max="5638" width="15.5546875" bestFit="1" customWidth="1"/>
    <col min="5639" max="5639" width="24.33203125" bestFit="1" customWidth="1"/>
    <col min="5640" max="5640" width="10.44140625" bestFit="1" customWidth="1"/>
    <col min="5889" max="5889" width="6.88671875" bestFit="1" customWidth="1"/>
    <col min="5890" max="5890" width="11.88671875" bestFit="1" customWidth="1"/>
    <col min="5892" max="5892" width="13.109375" bestFit="1" customWidth="1"/>
    <col min="5893" max="5893" width="11.88671875" bestFit="1" customWidth="1"/>
    <col min="5894" max="5894" width="15.5546875" bestFit="1" customWidth="1"/>
    <col min="5895" max="5895" width="24.33203125" bestFit="1" customWidth="1"/>
    <col min="5896" max="5896" width="10.44140625" bestFit="1" customWidth="1"/>
    <col min="6145" max="6145" width="6.88671875" bestFit="1" customWidth="1"/>
    <col min="6146" max="6146" width="11.88671875" bestFit="1" customWidth="1"/>
    <col min="6148" max="6148" width="13.109375" bestFit="1" customWidth="1"/>
    <col min="6149" max="6149" width="11.88671875" bestFit="1" customWidth="1"/>
    <col min="6150" max="6150" width="15.5546875" bestFit="1" customWidth="1"/>
    <col min="6151" max="6151" width="24.33203125" bestFit="1" customWidth="1"/>
    <col min="6152" max="6152" width="10.44140625" bestFit="1" customWidth="1"/>
    <col min="6401" max="6401" width="6.88671875" bestFit="1" customWidth="1"/>
    <col min="6402" max="6402" width="11.88671875" bestFit="1" customWidth="1"/>
    <col min="6404" max="6404" width="13.109375" bestFit="1" customWidth="1"/>
    <col min="6405" max="6405" width="11.88671875" bestFit="1" customWidth="1"/>
    <col min="6406" max="6406" width="15.5546875" bestFit="1" customWidth="1"/>
    <col min="6407" max="6407" width="24.33203125" bestFit="1" customWidth="1"/>
    <col min="6408" max="6408" width="10.44140625" bestFit="1" customWidth="1"/>
    <col min="6657" max="6657" width="6.88671875" bestFit="1" customWidth="1"/>
    <col min="6658" max="6658" width="11.88671875" bestFit="1" customWidth="1"/>
    <col min="6660" max="6660" width="13.109375" bestFit="1" customWidth="1"/>
    <col min="6661" max="6661" width="11.88671875" bestFit="1" customWidth="1"/>
    <col min="6662" max="6662" width="15.5546875" bestFit="1" customWidth="1"/>
    <col min="6663" max="6663" width="24.33203125" bestFit="1" customWidth="1"/>
    <col min="6664" max="6664" width="10.44140625" bestFit="1" customWidth="1"/>
    <col min="6913" max="6913" width="6.88671875" bestFit="1" customWidth="1"/>
    <col min="6914" max="6914" width="11.88671875" bestFit="1" customWidth="1"/>
    <col min="6916" max="6916" width="13.109375" bestFit="1" customWidth="1"/>
    <col min="6917" max="6917" width="11.88671875" bestFit="1" customWidth="1"/>
    <col min="6918" max="6918" width="15.5546875" bestFit="1" customWidth="1"/>
    <col min="6919" max="6919" width="24.33203125" bestFit="1" customWidth="1"/>
    <col min="6920" max="6920" width="10.44140625" bestFit="1" customWidth="1"/>
    <col min="7169" max="7169" width="6.88671875" bestFit="1" customWidth="1"/>
    <col min="7170" max="7170" width="11.88671875" bestFit="1" customWidth="1"/>
    <col min="7172" max="7172" width="13.109375" bestFit="1" customWidth="1"/>
    <col min="7173" max="7173" width="11.88671875" bestFit="1" customWidth="1"/>
    <col min="7174" max="7174" width="15.5546875" bestFit="1" customWidth="1"/>
    <col min="7175" max="7175" width="24.33203125" bestFit="1" customWidth="1"/>
    <col min="7176" max="7176" width="10.44140625" bestFit="1" customWidth="1"/>
    <col min="7425" max="7425" width="6.88671875" bestFit="1" customWidth="1"/>
    <col min="7426" max="7426" width="11.88671875" bestFit="1" customWidth="1"/>
    <col min="7428" max="7428" width="13.109375" bestFit="1" customWidth="1"/>
    <col min="7429" max="7429" width="11.88671875" bestFit="1" customWidth="1"/>
    <col min="7430" max="7430" width="15.5546875" bestFit="1" customWidth="1"/>
    <col min="7431" max="7431" width="24.33203125" bestFit="1" customWidth="1"/>
    <col min="7432" max="7432" width="10.44140625" bestFit="1" customWidth="1"/>
    <col min="7681" max="7681" width="6.88671875" bestFit="1" customWidth="1"/>
    <col min="7682" max="7682" width="11.88671875" bestFit="1" customWidth="1"/>
    <col min="7684" max="7684" width="13.109375" bestFit="1" customWidth="1"/>
    <col min="7685" max="7685" width="11.88671875" bestFit="1" customWidth="1"/>
    <col min="7686" max="7686" width="15.5546875" bestFit="1" customWidth="1"/>
    <col min="7687" max="7687" width="24.33203125" bestFit="1" customWidth="1"/>
    <col min="7688" max="7688" width="10.44140625" bestFit="1" customWidth="1"/>
    <col min="7937" max="7937" width="6.88671875" bestFit="1" customWidth="1"/>
    <col min="7938" max="7938" width="11.88671875" bestFit="1" customWidth="1"/>
    <col min="7940" max="7940" width="13.109375" bestFit="1" customWidth="1"/>
    <col min="7941" max="7941" width="11.88671875" bestFit="1" customWidth="1"/>
    <col min="7942" max="7942" width="15.5546875" bestFit="1" customWidth="1"/>
    <col min="7943" max="7943" width="24.33203125" bestFit="1" customWidth="1"/>
    <col min="7944" max="7944" width="10.44140625" bestFit="1" customWidth="1"/>
    <col min="8193" max="8193" width="6.88671875" bestFit="1" customWidth="1"/>
    <col min="8194" max="8194" width="11.88671875" bestFit="1" customWidth="1"/>
    <col min="8196" max="8196" width="13.109375" bestFit="1" customWidth="1"/>
    <col min="8197" max="8197" width="11.88671875" bestFit="1" customWidth="1"/>
    <col min="8198" max="8198" width="15.5546875" bestFit="1" customWidth="1"/>
    <col min="8199" max="8199" width="24.33203125" bestFit="1" customWidth="1"/>
    <col min="8200" max="8200" width="10.44140625" bestFit="1" customWidth="1"/>
    <col min="8449" max="8449" width="6.88671875" bestFit="1" customWidth="1"/>
    <col min="8450" max="8450" width="11.88671875" bestFit="1" customWidth="1"/>
    <col min="8452" max="8452" width="13.109375" bestFit="1" customWidth="1"/>
    <col min="8453" max="8453" width="11.88671875" bestFit="1" customWidth="1"/>
    <col min="8454" max="8454" width="15.5546875" bestFit="1" customWidth="1"/>
    <col min="8455" max="8455" width="24.33203125" bestFit="1" customWidth="1"/>
    <col min="8456" max="8456" width="10.44140625" bestFit="1" customWidth="1"/>
    <col min="8705" max="8705" width="6.88671875" bestFit="1" customWidth="1"/>
    <col min="8706" max="8706" width="11.88671875" bestFit="1" customWidth="1"/>
    <col min="8708" max="8708" width="13.109375" bestFit="1" customWidth="1"/>
    <col min="8709" max="8709" width="11.88671875" bestFit="1" customWidth="1"/>
    <col min="8710" max="8710" width="15.5546875" bestFit="1" customWidth="1"/>
    <col min="8711" max="8711" width="24.33203125" bestFit="1" customWidth="1"/>
    <col min="8712" max="8712" width="10.44140625" bestFit="1" customWidth="1"/>
    <col min="8961" max="8961" width="6.88671875" bestFit="1" customWidth="1"/>
    <col min="8962" max="8962" width="11.88671875" bestFit="1" customWidth="1"/>
    <col min="8964" max="8964" width="13.109375" bestFit="1" customWidth="1"/>
    <col min="8965" max="8965" width="11.88671875" bestFit="1" customWidth="1"/>
    <col min="8966" max="8966" width="15.5546875" bestFit="1" customWidth="1"/>
    <col min="8967" max="8967" width="24.33203125" bestFit="1" customWidth="1"/>
    <col min="8968" max="8968" width="10.44140625" bestFit="1" customWidth="1"/>
    <col min="9217" max="9217" width="6.88671875" bestFit="1" customWidth="1"/>
    <col min="9218" max="9218" width="11.88671875" bestFit="1" customWidth="1"/>
    <col min="9220" max="9220" width="13.109375" bestFit="1" customWidth="1"/>
    <col min="9221" max="9221" width="11.88671875" bestFit="1" customWidth="1"/>
    <col min="9222" max="9222" width="15.5546875" bestFit="1" customWidth="1"/>
    <col min="9223" max="9223" width="24.33203125" bestFit="1" customWidth="1"/>
    <col min="9224" max="9224" width="10.44140625" bestFit="1" customWidth="1"/>
    <col min="9473" max="9473" width="6.88671875" bestFit="1" customWidth="1"/>
    <col min="9474" max="9474" width="11.88671875" bestFit="1" customWidth="1"/>
    <col min="9476" max="9476" width="13.109375" bestFit="1" customWidth="1"/>
    <col min="9477" max="9477" width="11.88671875" bestFit="1" customWidth="1"/>
    <col min="9478" max="9478" width="15.5546875" bestFit="1" customWidth="1"/>
    <col min="9479" max="9479" width="24.33203125" bestFit="1" customWidth="1"/>
    <col min="9480" max="9480" width="10.44140625" bestFit="1" customWidth="1"/>
    <col min="9729" max="9729" width="6.88671875" bestFit="1" customWidth="1"/>
    <col min="9730" max="9730" width="11.88671875" bestFit="1" customWidth="1"/>
    <col min="9732" max="9732" width="13.109375" bestFit="1" customWidth="1"/>
    <col min="9733" max="9733" width="11.88671875" bestFit="1" customWidth="1"/>
    <col min="9734" max="9734" width="15.5546875" bestFit="1" customWidth="1"/>
    <col min="9735" max="9735" width="24.33203125" bestFit="1" customWidth="1"/>
    <col min="9736" max="9736" width="10.44140625" bestFit="1" customWidth="1"/>
    <col min="9985" max="9985" width="6.88671875" bestFit="1" customWidth="1"/>
    <col min="9986" max="9986" width="11.88671875" bestFit="1" customWidth="1"/>
    <col min="9988" max="9988" width="13.109375" bestFit="1" customWidth="1"/>
    <col min="9989" max="9989" width="11.88671875" bestFit="1" customWidth="1"/>
    <col min="9990" max="9990" width="15.5546875" bestFit="1" customWidth="1"/>
    <col min="9991" max="9991" width="24.33203125" bestFit="1" customWidth="1"/>
    <col min="9992" max="9992" width="10.44140625" bestFit="1" customWidth="1"/>
    <col min="10241" max="10241" width="6.88671875" bestFit="1" customWidth="1"/>
    <col min="10242" max="10242" width="11.88671875" bestFit="1" customWidth="1"/>
    <col min="10244" max="10244" width="13.109375" bestFit="1" customWidth="1"/>
    <col min="10245" max="10245" width="11.88671875" bestFit="1" customWidth="1"/>
    <col min="10246" max="10246" width="15.5546875" bestFit="1" customWidth="1"/>
    <col min="10247" max="10247" width="24.33203125" bestFit="1" customWidth="1"/>
    <col min="10248" max="10248" width="10.44140625" bestFit="1" customWidth="1"/>
    <col min="10497" max="10497" width="6.88671875" bestFit="1" customWidth="1"/>
    <col min="10498" max="10498" width="11.88671875" bestFit="1" customWidth="1"/>
    <col min="10500" max="10500" width="13.109375" bestFit="1" customWidth="1"/>
    <col min="10501" max="10501" width="11.88671875" bestFit="1" customWidth="1"/>
    <col min="10502" max="10502" width="15.5546875" bestFit="1" customWidth="1"/>
    <col min="10503" max="10503" width="24.33203125" bestFit="1" customWidth="1"/>
    <col min="10504" max="10504" width="10.44140625" bestFit="1" customWidth="1"/>
    <col min="10753" max="10753" width="6.88671875" bestFit="1" customWidth="1"/>
    <col min="10754" max="10754" width="11.88671875" bestFit="1" customWidth="1"/>
    <col min="10756" max="10756" width="13.109375" bestFit="1" customWidth="1"/>
    <col min="10757" max="10757" width="11.88671875" bestFit="1" customWidth="1"/>
    <col min="10758" max="10758" width="15.5546875" bestFit="1" customWidth="1"/>
    <col min="10759" max="10759" width="24.33203125" bestFit="1" customWidth="1"/>
    <col min="10760" max="10760" width="10.44140625" bestFit="1" customWidth="1"/>
    <col min="11009" max="11009" width="6.88671875" bestFit="1" customWidth="1"/>
    <col min="11010" max="11010" width="11.88671875" bestFit="1" customWidth="1"/>
    <col min="11012" max="11012" width="13.109375" bestFit="1" customWidth="1"/>
    <col min="11013" max="11013" width="11.88671875" bestFit="1" customWidth="1"/>
    <col min="11014" max="11014" width="15.5546875" bestFit="1" customWidth="1"/>
    <col min="11015" max="11015" width="24.33203125" bestFit="1" customWidth="1"/>
    <col min="11016" max="11016" width="10.44140625" bestFit="1" customWidth="1"/>
    <col min="11265" max="11265" width="6.88671875" bestFit="1" customWidth="1"/>
    <col min="11266" max="11266" width="11.88671875" bestFit="1" customWidth="1"/>
    <col min="11268" max="11268" width="13.109375" bestFit="1" customWidth="1"/>
    <col min="11269" max="11269" width="11.88671875" bestFit="1" customWidth="1"/>
    <col min="11270" max="11270" width="15.5546875" bestFit="1" customWidth="1"/>
    <col min="11271" max="11271" width="24.33203125" bestFit="1" customWidth="1"/>
    <col min="11272" max="11272" width="10.44140625" bestFit="1" customWidth="1"/>
    <col min="11521" max="11521" width="6.88671875" bestFit="1" customWidth="1"/>
    <col min="11522" max="11522" width="11.88671875" bestFit="1" customWidth="1"/>
    <col min="11524" max="11524" width="13.109375" bestFit="1" customWidth="1"/>
    <col min="11525" max="11525" width="11.88671875" bestFit="1" customWidth="1"/>
    <col min="11526" max="11526" width="15.5546875" bestFit="1" customWidth="1"/>
    <col min="11527" max="11527" width="24.33203125" bestFit="1" customWidth="1"/>
    <col min="11528" max="11528" width="10.44140625" bestFit="1" customWidth="1"/>
    <col min="11777" max="11777" width="6.88671875" bestFit="1" customWidth="1"/>
    <col min="11778" max="11778" width="11.88671875" bestFit="1" customWidth="1"/>
    <col min="11780" max="11780" width="13.109375" bestFit="1" customWidth="1"/>
    <col min="11781" max="11781" width="11.88671875" bestFit="1" customWidth="1"/>
    <col min="11782" max="11782" width="15.5546875" bestFit="1" customWidth="1"/>
    <col min="11783" max="11783" width="24.33203125" bestFit="1" customWidth="1"/>
    <col min="11784" max="11784" width="10.44140625" bestFit="1" customWidth="1"/>
    <col min="12033" max="12033" width="6.88671875" bestFit="1" customWidth="1"/>
    <col min="12034" max="12034" width="11.88671875" bestFit="1" customWidth="1"/>
    <col min="12036" max="12036" width="13.109375" bestFit="1" customWidth="1"/>
    <col min="12037" max="12037" width="11.88671875" bestFit="1" customWidth="1"/>
    <col min="12038" max="12038" width="15.5546875" bestFit="1" customWidth="1"/>
    <col min="12039" max="12039" width="24.33203125" bestFit="1" customWidth="1"/>
    <col min="12040" max="12040" width="10.44140625" bestFit="1" customWidth="1"/>
    <col min="12289" max="12289" width="6.88671875" bestFit="1" customWidth="1"/>
    <col min="12290" max="12290" width="11.88671875" bestFit="1" customWidth="1"/>
    <col min="12292" max="12292" width="13.109375" bestFit="1" customWidth="1"/>
    <col min="12293" max="12293" width="11.88671875" bestFit="1" customWidth="1"/>
    <col min="12294" max="12294" width="15.5546875" bestFit="1" customWidth="1"/>
    <col min="12295" max="12295" width="24.33203125" bestFit="1" customWidth="1"/>
    <col min="12296" max="12296" width="10.44140625" bestFit="1" customWidth="1"/>
    <col min="12545" max="12545" width="6.88671875" bestFit="1" customWidth="1"/>
    <col min="12546" max="12546" width="11.88671875" bestFit="1" customWidth="1"/>
    <col min="12548" max="12548" width="13.109375" bestFit="1" customWidth="1"/>
    <col min="12549" max="12549" width="11.88671875" bestFit="1" customWidth="1"/>
    <col min="12550" max="12550" width="15.5546875" bestFit="1" customWidth="1"/>
    <col min="12551" max="12551" width="24.33203125" bestFit="1" customWidth="1"/>
    <col min="12552" max="12552" width="10.44140625" bestFit="1" customWidth="1"/>
    <col min="12801" max="12801" width="6.88671875" bestFit="1" customWidth="1"/>
    <col min="12802" max="12802" width="11.88671875" bestFit="1" customWidth="1"/>
    <col min="12804" max="12804" width="13.109375" bestFit="1" customWidth="1"/>
    <col min="12805" max="12805" width="11.88671875" bestFit="1" customWidth="1"/>
    <col min="12806" max="12806" width="15.5546875" bestFit="1" customWidth="1"/>
    <col min="12807" max="12807" width="24.33203125" bestFit="1" customWidth="1"/>
    <col min="12808" max="12808" width="10.44140625" bestFit="1" customWidth="1"/>
    <col min="13057" max="13057" width="6.88671875" bestFit="1" customWidth="1"/>
    <col min="13058" max="13058" width="11.88671875" bestFit="1" customWidth="1"/>
    <col min="13060" max="13060" width="13.109375" bestFit="1" customWidth="1"/>
    <col min="13061" max="13061" width="11.88671875" bestFit="1" customWidth="1"/>
    <col min="13062" max="13062" width="15.5546875" bestFit="1" customWidth="1"/>
    <col min="13063" max="13063" width="24.33203125" bestFit="1" customWidth="1"/>
    <col min="13064" max="13064" width="10.44140625" bestFit="1" customWidth="1"/>
    <col min="13313" max="13313" width="6.88671875" bestFit="1" customWidth="1"/>
    <col min="13314" max="13314" width="11.88671875" bestFit="1" customWidth="1"/>
    <col min="13316" max="13316" width="13.109375" bestFit="1" customWidth="1"/>
    <col min="13317" max="13317" width="11.88671875" bestFit="1" customWidth="1"/>
    <col min="13318" max="13318" width="15.5546875" bestFit="1" customWidth="1"/>
    <col min="13319" max="13319" width="24.33203125" bestFit="1" customWidth="1"/>
    <col min="13320" max="13320" width="10.44140625" bestFit="1" customWidth="1"/>
    <col min="13569" max="13569" width="6.88671875" bestFit="1" customWidth="1"/>
    <col min="13570" max="13570" width="11.88671875" bestFit="1" customWidth="1"/>
    <col min="13572" max="13572" width="13.109375" bestFit="1" customWidth="1"/>
    <col min="13573" max="13573" width="11.88671875" bestFit="1" customWidth="1"/>
    <col min="13574" max="13574" width="15.5546875" bestFit="1" customWidth="1"/>
    <col min="13575" max="13575" width="24.33203125" bestFit="1" customWidth="1"/>
    <col min="13576" max="13576" width="10.44140625" bestFit="1" customWidth="1"/>
    <col min="13825" max="13825" width="6.88671875" bestFit="1" customWidth="1"/>
    <col min="13826" max="13826" width="11.88671875" bestFit="1" customWidth="1"/>
    <col min="13828" max="13828" width="13.109375" bestFit="1" customWidth="1"/>
    <col min="13829" max="13829" width="11.88671875" bestFit="1" customWidth="1"/>
    <col min="13830" max="13830" width="15.5546875" bestFit="1" customWidth="1"/>
    <col min="13831" max="13831" width="24.33203125" bestFit="1" customWidth="1"/>
    <col min="13832" max="13832" width="10.44140625" bestFit="1" customWidth="1"/>
    <col min="14081" max="14081" width="6.88671875" bestFit="1" customWidth="1"/>
    <col min="14082" max="14082" width="11.88671875" bestFit="1" customWidth="1"/>
    <col min="14084" max="14084" width="13.109375" bestFit="1" customWidth="1"/>
    <col min="14085" max="14085" width="11.88671875" bestFit="1" customWidth="1"/>
    <col min="14086" max="14086" width="15.5546875" bestFit="1" customWidth="1"/>
    <col min="14087" max="14087" width="24.33203125" bestFit="1" customWidth="1"/>
    <col min="14088" max="14088" width="10.44140625" bestFit="1" customWidth="1"/>
    <col min="14337" max="14337" width="6.88671875" bestFit="1" customWidth="1"/>
    <col min="14338" max="14338" width="11.88671875" bestFit="1" customWidth="1"/>
    <col min="14340" max="14340" width="13.109375" bestFit="1" customWidth="1"/>
    <col min="14341" max="14341" width="11.88671875" bestFit="1" customWidth="1"/>
    <col min="14342" max="14342" width="15.5546875" bestFit="1" customWidth="1"/>
    <col min="14343" max="14343" width="24.33203125" bestFit="1" customWidth="1"/>
    <col min="14344" max="14344" width="10.44140625" bestFit="1" customWidth="1"/>
    <col min="14593" max="14593" width="6.88671875" bestFit="1" customWidth="1"/>
    <col min="14594" max="14594" width="11.88671875" bestFit="1" customWidth="1"/>
    <col min="14596" max="14596" width="13.109375" bestFit="1" customWidth="1"/>
    <col min="14597" max="14597" width="11.88671875" bestFit="1" customWidth="1"/>
    <col min="14598" max="14598" width="15.5546875" bestFit="1" customWidth="1"/>
    <col min="14599" max="14599" width="24.33203125" bestFit="1" customWidth="1"/>
    <col min="14600" max="14600" width="10.44140625" bestFit="1" customWidth="1"/>
    <col min="14849" max="14849" width="6.88671875" bestFit="1" customWidth="1"/>
    <col min="14850" max="14850" width="11.88671875" bestFit="1" customWidth="1"/>
    <col min="14852" max="14852" width="13.109375" bestFit="1" customWidth="1"/>
    <col min="14853" max="14853" width="11.88671875" bestFit="1" customWidth="1"/>
    <col min="14854" max="14854" width="15.5546875" bestFit="1" customWidth="1"/>
    <col min="14855" max="14855" width="24.33203125" bestFit="1" customWidth="1"/>
    <col min="14856" max="14856" width="10.44140625" bestFit="1" customWidth="1"/>
    <col min="15105" max="15105" width="6.88671875" bestFit="1" customWidth="1"/>
    <col min="15106" max="15106" width="11.88671875" bestFit="1" customWidth="1"/>
    <col min="15108" max="15108" width="13.109375" bestFit="1" customWidth="1"/>
    <col min="15109" max="15109" width="11.88671875" bestFit="1" customWidth="1"/>
    <col min="15110" max="15110" width="15.5546875" bestFit="1" customWidth="1"/>
    <col min="15111" max="15111" width="24.33203125" bestFit="1" customWidth="1"/>
    <col min="15112" max="15112" width="10.44140625" bestFit="1" customWidth="1"/>
    <col min="15361" max="15361" width="6.88671875" bestFit="1" customWidth="1"/>
    <col min="15362" max="15362" width="11.88671875" bestFit="1" customWidth="1"/>
    <col min="15364" max="15364" width="13.109375" bestFit="1" customWidth="1"/>
    <col min="15365" max="15365" width="11.88671875" bestFit="1" customWidth="1"/>
    <col min="15366" max="15366" width="15.5546875" bestFit="1" customWidth="1"/>
    <col min="15367" max="15367" width="24.33203125" bestFit="1" customWidth="1"/>
    <col min="15368" max="15368" width="10.44140625" bestFit="1" customWidth="1"/>
    <col min="15617" max="15617" width="6.88671875" bestFit="1" customWidth="1"/>
    <col min="15618" max="15618" width="11.88671875" bestFit="1" customWidth="1"/>
    <col min="15620" max="15620" width="13.109375" bestFit="1" customWidth="1"/>
    <col min="15621" max="15621" width="11.88671875" bestFit="1" customWidth="1"/>
    <col min="15622" max="15622" width="15.5546875" bestFit="1" customWidth="1"/>
    <col min="15623" max="15623" width="24.33203125" bestFit="1" customWidth="1"/>
    <col min="15624" max="15624" width="10.44140625" bestFit="1" customWidth="1"/>
    <col min="15873" max="15873" width="6.88671875" bestFit="1" customWidth="1"/>
    <col min="15874" max="15874" width="11.88671875" bestFit="1" customWidth="1"/>
    <col min="15876" max="15876" width="13.109375" bestFit="1" customWidth="1"/>
    <col min="15877" max="15877" width="11.88671875" bestFit="1" customWidth="1"/>
    <col min="15878" max="15878" width="15.5546875" bestFit="1" customWidth="1"/>
    <col min="15879" max="15879" width="24.33203125" bestFit="1" customWidth="1"/>
    <col min="15880" max="15880" width="10.44140625" bestFit="1" customWidth="1"/>
    <col min="16129" max="16129" width="6.88671875" bestFit="1" customWidth="1"/>
    <col min="16130" max="16130" width="11.88671875" bestFit="1" customWidth="1"/>
    <col min="16132" max="16132" width="13.109375" bestFit="1" customWidth="1"/>
    <col min="16133" max="16133" width="11.88671875" bestFit="1" customWidth="1"/>
    <col min="16134" max="16134" width="15.5546875" bestFit="1" customWidth="1"/>
    <col min="16135" max="16135" width="24.33203125" bestFit="1" customWidth="1"/>
    <col min="16136" max="16136" width="10.44140625" bestFit="1" customWidth="1"/>
  </cols>
  <sheetData>
    <row r="1" spans="1:10" x14ac:dyDescent="0.3">
      <c r="A1" s="25" t="s">
        <v>111</v>
      </c>
      <c r="B1" s="25"/>
      <c r="C1" s="25"/>
      <c r="D1" s="25"/>
      <c r="E1" s="25"/>
      <c r="F1" s="25"/>
      <c r="G1" s="25"/>
    </row>
    <row r="3" spans="1:10" x14ac:dyDescent="0.3">
      <c r="B3" s="5" t="s">
        <v>104</v>
      </c>
      <c r="F3" s="5" t="s">
        <v>105</v>
      </c>
    </row>
    <row r="4" spans="1:10" x14ac:dyDescent="0.3">
      <c r="B4" s="4">
        <v>30</v>
      </c>
      <c r="F4" s="4">
        <v>12</v>
      </c>
    </row>
    <row r="6" spans="1:10" x14ac:dyDescent="0.3">
      <c r="A6" s="5" t="s">
        <v>106</v>
      </c>
      <c r="B6" s="5" t="s">
        <v>112</v>
      </c>
      <c r="C6" s="5" t="s">
        <v>107</v>
      </c>
      <c r="D6" s="5" t="s">
        <v>108</v>
      </c>
      <c r="E6" s="5" t="s">
        <v>109</v>
      </c>
      <c r="F6" s="5" t="s">
        <v>110</v>
      </c>
      <c r="G6" s="5" t="s">
        <v>113</v>
      </c>
      <c r="H6" s="27"/>
    </row>
    <row r="7" spans="1:10" x14ac:dyDescent="0.3">
      <c r="A7" s="4">
        <f>ROWS(A$7:A7)-1</f>
        <v>0</v>
      </c>
      <c r="B7" s="4"/>
      <c r="C7" s="4"/>
      <c r="D7" s="4"/>
      <c r="E7" s="28">
        <v>350000</v>
      </c>
      <c r="F7" s="4"/>
      <c r="G7" s="28">
        <v>10000</v>
      </c>
    </row>
    <row r="8" spans="1:10" x14ac:dyDescent="0.3">
      <c r="A8" s="4">
        <f>ROWS(A$7:A8)-1</f>
        <v>1</v>
      </c>
      <c r="B8" s="29">
        <f>PMT($F8/12,$A8*12,-$E$7)</f>
        <v>30445.950179897376</v>
      </c>
      <c r="C8" s="29">
        <f>IPMT($F8/12,$A8,$A8*12,-$E$7)</f>
        <v>2333.3333333333335</v>
      </c>
      <c r="D8" s="29">
        <f>PPMT($F8/12,$A8,$A8*12,-$E$7)</f>
        <v>28112.61684656404</v>
      </c>
      <c r="E8" s="83">
        <f>$B8-$D8-$C8</f>
        <v>0</v>
      </c>
      <c r="F8" s="35">
        <v>0.08</v>
      </c>
      <c r="G8" s="35">
        <f>IF($A8=$G$7,-$G$3,0)</f>
        <v>0</v>
      </c>
    </row>
    <row r="9" spans="1:10" x14ac:dyDescent="0.3">
      <c r="A9" s="4">
        <f>ROWS(A$7:A9)-1</f>
        <v>2</v>
      </c>
      <c r="B9" s="29">
        <f t="shared" ref="B9:B72" si="0">PMT($F9/12,$A9*12,-$E$7)</f>
        <v>15829.552009664452</v>
      </c>
      <c r="C9" s="29">
        <f t="shared" ref="C9:C72" si="1">IPMT($F9/12,$A9,$A9*12,-$E$7)</f>
        <v>2243.3585421577923</v>
      </c>
      <c r="D9" s="29">
        <f t="shared" ref="D9:D72" si="2">PPMT($F9/12,$A9,$A9*12,-$E$7)</f>
        <v>13586.19346750666</v>
      </c>
      <c r="E9" s="83">
        <f t="shared" ref="E9:E72" si="3">$B9-$D9-$C9</f>
        <v>0</v>
      </c>
      <c r="F9" s="35">
        <v>0.08</v>
      </c>
      <c r="G9" s="35">
        <f t="shared" ref="G9:G72" si="4">IF($A9=$G$7,-$G$3,0)</f>
        <v>0</v>
      </c>
    </row>
    <row r="10" spans="1:10" x14ac:dyDescent="0.3">
      <c r="A10" s="4">
        <f>ROWS(A$7:A10)-1</f>
        <v>3</v>
      </c>
      <c r="B10" s="29">
        <f t="shared" si="0"/>
        <v>10967.727911500799</v>
      </c>
      <c r="C10" s="29">
        <f t="shared" si="1"/>
        <v>2217.8243214209597</v>
      </c>
      <c r="D10" s="29">
        <f t="shared" si="2"/>
        <v>8749.903590079839</v>
      </c>
      <c r="E10" s="83">
        <f t="shared" si="3"/>
        <v>0</v>
      </c>
      <c r="F10" s="35">
        <v>0.08</v>
      </c>
      <c r="G10" s="35">
        <f t="shared" si="4"/>
        <v>0</v>
      </c>
    </row>
    <row r="11" spans="1:10" x14ac:dyDescent="0.3">
      <c r="A11" s="4">
        <f>ROWS(A$7:A11)-1</f>
        <v>4</v>
      </c>
      <c r="B11" s="29">
        <f t="shared" si="0"/>
        <v>8544.5228195258678</v>
      </c>
      <c r="C11" s="29">
        <f t="shared" si="1"/>
        <v>2208.2795446588834</v>
      </c>
      <c r="D11" s="29">
        <f t="shared" si="2"/>
        <v>6336.2432748669844</v>
      </c>
      <c r="E11" s="83">
        <f t="shared" si="3"/>
        <v>0</v>
      </c>
      <c r="F11" s="35">
        <v>0.08</v>
      </c>
      <c r="G11" s="35">
        <f t="shared" si="4"/>
        <v>0</v>
      </c>
    </row>
    <row r="12" spans="1:10" x14ac:dyDescent="0.3">
      <c r="A12" s="4">
        <f>ROWS(A$7:A12)-1</f>
        <v>5</v>
      </c>
      <c r="B12" s="29">
        <f t="shared" si="0"/>
        <v>7096.7380009447879</v>
      </c>
      <c r="C12" s="29">
        <f t="shared" si="1"/>
        <v>2205.0333126931605</v>
      </c>
      <c r="D12" s="29">
        <f t="shared" si="2"/>
        <v>4891.704688251627</v>
      </c>
      <c r="E12" s="83">
        <f t="shared" si="3"/>
        <v>0</v>
      </c>
      <c r="F12" s="35">
        <v>0.08</v>
      </c>
      <c r="G12" s="35">
        <f t="shared" si="4"/>
        <v>0</v>
      </c>
    </row>
    <row r="13" spans="1:10" x14ac:dyDescent="0.3">
      <c r="A13" s="4">
        <f>ROWS(A$7:A13)-1</f>
        <v>6</v>
      </c>
      <c r="B13" s="29">
        <f t="shared" si="0"/>
        <v>6136.6342141834766</v>
      </c>
      <c r="C13" s="29">
        <f t="shared" si="1"/>
        <v>2204.8549747047537</v>
      </c>
      <c r="D13" s="29">
        <f t="shared" si="2"/>
        <v>3931.7792394787225</v>
      </c>
      <c r="E13" s="83">
        <f t="shared" si="3"/>
        <v>0</v>
      </c>
      <c r="F13" s="35">
        <v>0.08</v>
      </c>
      <c r="G13" s="35">
        <f t="shared" si="4"/>
        <v>0</v>
      </c>
    </row>
    <row r="14" spans="1:10" x14ac:dyDescent="0.3">
      <c r="A14" s="4">
        <f>ROWS(A$7:A14)-1</f>
        <v>7</v>
      </c>
      <c r="B14" s="29">
        <f t="shared" si="0"/>
        <v>5455.1750409343394</v>
      </c>
      <c r="C14" s="29">
        <f t="shared" si="1"/>
        <v>2206.3598446755623</v>
      </c>
      <c r="D14" s="29">
        <f t="shared" si="2"/>
        <v>3248.8151962587767</v>
      </c>
      <c r="E14" s="83">
        <f t="shared" si="3"/>
        <v>0</v>
      </c>
      <c r="F14" s="35">
        <v>0.08</v>
      </c>
      <c r="G14" s="35">
        <f t="shared" si="4"/>
        <v>0</v>
      </c>
      <c r="J14" s="136"/>
    </row>
    <row r="15" spans="1:10" x14ac:dyDescent="0.3">
      <c r="A15" s="4">
        <f>ROWS(A$7:A15)-1</f>
        <v>8</v>
      </c>
      <c r="B15" s="29">
        <f t="shared" si="0"/>
        <v>4947.8377390906817</v>
      </c>
      <c r="C15" s="29">
        <f t="shared" si="1"/>
        <v>2208.8556287597694</v>
      </c>
      <c r="D15" s="29">
        <f t="shared" si="2"/>
        <v>2738.9821103309123</v>
      </c>
      <c r="E15" s="83">
        <f t="shared" si="3"/>
        <v>0</v>
      </c>
      <c r="F15" s="35">
        <v>0.08</v>
      </c>
      <c r="G15" s="35">
        <f t="shared" si="4"/>
        <v>0</v>
      </c>
    </row>
    <row r="16" spans="1:10" x14ac:dyDescent="0.3">
      <c r="A16" s="4">
        <f>ROWS(A$7:A16)-1</f>
        <v>9</v>
      </c>
      <c r="B16" s="29">
        <f t="shared" si="0"/>
        <v>4556.5502105326741</v>
      </c>
      <c r="C16" s="29">
        <f t="shared" si="1"/>
        <v>2211.9578986731049</v>
      </c>
      <c r="D16" s="29">
        <f t="shared" si="2"/>
        <v>2344.5923118595692</v>
      </c>
      <c r="E16" s="83">
        <f t="shared" si="3"/>
        <v>0</v>
      </c>
      <c r="F16" s="35">
        <v>0.08</v>
      </c>
      <c r="G16" s="35">
        <f t="shared" si="4"/>
        <v>0</v>
      </c>
    </row>
    <row r="17" spans="1:7" x14ac:dyDescent="0.3">
      <c r="A17" s="4">
        <f>ROWS(A$7:A17)-1</f>
        <v>10</v>
      </c>
      <c r="B17" s="29">
        <f t="shared" si="0"/>
        <v>4246.465802437493</v>
      </c>
      <c r="C17" s="29">
        <f t="shared" si="1"/>
        <v>2215.4362781491182</v>
      </c>
      <c r="D17" s="29">
        <f t="shared" si="2"/>
        <v>2031.0295242883747</v>
      </c>
      <c r="E17" s="83">
        <f t="shared" si="3"/>
        <v>0</v>
      </c>
      <c r="F17" s="35">
        <v>0.08</v>
      </c>
      <c r="G17" s="35">
        <f t="shared" si="4"/>
        <v>0</v>
      </c>
    </row>
    <row r="18" spans="1:7" x14ac:dyDescent="0.3">
      <c r="A18" s="4">
        <f>ROWS(A$7:A18)-1</f>
        <v>11</v>
      </c>
      <c r="B18" s="29">
        <f t="shared" si="0"/>
        <v>3995.4064107450558</v>
      </c>
      <c r="C18" s="29">
        <f t="shared" si="1"/>
        <v>2219.1445244205051</v>
      </c>
      <c r="D18" s="29">
        <f t="shared" si="2"/>
        <v>1776.2618863245509</v>
      </c>
      <c r="E18" s="83">
        <f t="shared" si="3"/>
        <v>0</v>
      </c>
      <c r="F18" s="35">
        <v>0.08</v>
      </c>
      <c r="G18" s="35">
        <f t="shared" si="4"/>
        <v>0</v>
      </c>
    </row>
    <row r="19" spans="1:7" x14ac:dyDescent="0.3">
      <c r="A19" s="4">
        <f>ROWS(A$7:A19)-1</f>
        <v>12</v>
      </c>
      <c r="B19" s="29">
        <f t="shared" si="0"/>
        <v>3788.5840419121855</v>
      </c>
      <c r="C19" s="29">
        <f t="shared" si="1"/>
        <v>2222.9855654166454</v>
      </c>
      <c r="D19" s="29">
        <f t="shared" si="2"/>
        <v>1565.5984764955404</v>
      </c>
      <c r="E19" s="83">
        <f t="shared" si="3"/>
        <v>0</v>
      </c>
      <c r="F19" s="35">
        <v>0.08</v>
      </c>
      <c r="G19" s="35">
        <f t="shared" si="4"/>
        <v>0</v>
      </c>
    </row>
    <row r="20" spans="1:7" x14ac:dyDescent="0.3">
      <c r="A20" s="4">
        <f>ROWS(A$7:A20)-1</f>
        <v>13</v>
      </c>
      <c r="B20" s="29">
        <f t="shared" si="0"/>
        <v>3714.126935535076</v>
      </c>
      <c r="C20" s="29">
        <f t="shared" si="1"/>
        <v>2370.0074097599763</v>
      </c>
      <c r="D20" s="29">
        <f t="shared" si="2"/>
        <v>1344.1195257750994</v>
      </c>
      <c r="E20" s="83">
        <f t="shared" si="3"/>
        <v>0</v>
      </c>
      <c r="F20" s="35">
        <v>8.5000000000000006E-2</v>
      </c>
      <c r="G20" s="35">
        <f t="shared" si="4"/>
        <v>0</v>
      </c>
    </row>
    <row r="21" spans="1:7" x14ac:dyDescent="0.3">
      <c r="A21" s="4">
        <f>ROWS(A$7:A21)-1</f>
        <v>14</v>
      </c>
      <c r="B21" s="29">
        <f t="shared" si="0"/>
        <v>3569.714872945824</v>
      </c>
      <c r="C21" s="29">
        <f t="shared" si="1"/>
        <v>2374.3646116471555</v>
      </c>
      <c r="D21" s="29">
        <f t="shared" si="2"/>
        <v>1195.3502612986686</v>
      </c>
      <c r="E21" s="83">
        <f t="shared" si="3"/>
        <v>0</v>
      </c>
      <c r="F21" s="35">
        <v>8.5000000000000006E-2</v>
      </c>
      <c r="G21" s="35">
        <f t="shared" si="4"/>
        <v>0</v>
      </c>
    </row>
    <row r="22" spans="1:7" x14ac:dyDescent="0.3">
      <c r="A22" s="4">
        <f>ROWS(A$7:A22)-1</f>
        <v>15</v>
      </c>
      <c r="B22" s="29">
        <f t="shared" si="0"/>
        <v>3446.5884527395765</v>
      </c>
      <c r="C22" s="29">
        <f t="shared" si="1"/>
        <v>2378.6859972773987</v>
      </c>
      <c r="D22" s="29">
        <f t="shared" si="2"/>
        <v>1067.9024554621781</v>
      </c>
      <c r="E22" s="83">
        <f t="shared" si="3"/>
        <v>0</v>
      </c>
      <c r="F22" s="35">
        <v>8.5000000000000006E-2</v>
      </c>
      <c r="G22" s="35">
        <f t="shared" si="4"/>
        <v>0</v>
      </c>
    </row>
    <row r="23" spans="1:7" x14ac:dyDescent="0.3">
      <c r="A23" s="4">
        <f>ROWS(A$7:A23)-1</f>
        <v>16</v>
      </c>
      <c r="B23" s="29">
        <f t="shared" si="0"/>
        <v>3340.7185040774098</v>
      </c>
      <c r="C23" s="29">
        <f t="shared" si="1"/>
        <v>2382.9456066847224</v>
      </c>
      <c r="D23" s="29">
        <f t="shared" si="2"/>
        <v>957.77289739268713</v>
      </c>
      <c r="E23" s="83">
        <f t="shared" si="3"/>
        <v>0</v>
      </c>
      <c r="F23" s="35">
        <v>8.5000000000000006E-2</v>
      </c>
      <c r="G23" s="35">
        <f t="shared" si="4"/>
        <v>0</v>
      </c>
    </row>
    <row r="24" spans="1:7" x14ac:dyDescent="0.3">
      <c r="A24" s="4">
        <f>ROWS(A$7:A24)-1</f>
        <v>17</v>
      </c>
      <c r="B24" s="29">
        <f t="shared" si="0"/>
        <v>3249.0223607822859</v>
      </c>
      <c r="C24" s="29">
        <f t="shared" si="1"/>
        <v>2387.1243756689323</v>
      </c>
      <c r="D24" s="29">
        <f t="shared" si="2"/>
        <v>861.89798511335346</v>
      </c>
      <c r="E24" s="83">
        <f t="shared" si="3"/>
        <v>0</v>
      </c>
      <c r="F24" s="35">
        <v>8.5000000000000006E-2</v>
      </c>
      <c r="G24" s="35">
        <f t="shared" si="4"/>
        <v>0</v>
      </c>
    </row>
    <row r="25" spans="1:7" x14ac:dyDescent="0.3">
      <c r="A25" s="4">
        <f>ROWS(A$7:A25)-1</f>
        <v>18</v>
      </c>
      <c r="B25" s="29">
        <f t="shared" si="0"/>
        <v>3169.1010909164934</v>
      </c>
      <c r="C25" s="29">
        <f t="shared" si="1"/>
        <v>2391.2082718418142</v>
      </c>
      <c r="D25" s="29">
        <f t="shared" si="2"/>
        <v>777.89281907467898</v>
      </c>
      <c r="E25" s="83">
        <f t="shared" si="3"/>
        <v>0</v>
      </c>
      <c r="F25" s="35">
        <v>8.5000000000000006E-2</v>
      </c>
      <c r="G25" s="35">
        <f t="shared" si="4"/>
        <v>0</v>
      </c>
    </row>
    <row r="26" spans="1:7" x14ac:dyDescent="0.3">
      <c r="A26" s="4">
        <f>ROWS(A$7:A26)-1</f>
        <v>19</v>
      </c>
      <c r="B26" s="29">
        <f t="shared" si="0"/>
        <v>3099.0597076174627</v>
      </c>
      <c r="C26" s="29">
        <f t="shared" si="1"/>
        <v>2395.1870137893561</v>
      </c>
      <c r="D26" s="29">
        <f t="shared" si="2"/>
        <v>703.87269382810666</v>
      </c>
      <c r="E26" s="83">
        <f t="shared" si="3"/>
        <v>0</v>
      </c>
      <c r="F26" s="35">
        <v>8.5000000000000006E-2</v>
      </c>
      <c r="G26" s="35">
        <f t="shared" si="4"/>
        <v>0</v>
      </c>
    </row>
    <row r="27" spans="1:7" x14ac:dyDescent="0.3">
      <c r="A27" s="4">
        <f>ROWS(A$7:A27)-1</f>
        <v>20</v>
      </c>
      <c r="B27" s="29">
        <f t="shared" si="0"/>
        <v>3037.3813167793687</v>
      </c>
      <c r="C27" s="29">
        <f t="shared" si="1"/>
        <v>2399.053169201557</v>
      </c>
      <c r="D27" s="29">
        <f t="shared" si="2"/>
        <v>638.32814757781136</v>
      </c>
      <c r="E27" s="83">
        <f t="shared" si="3"/>
        <v>0</v>
      </c>
      <c r="F27" s="35">
        <v>8.5000000000000006E-2</v>
      </c>
      <c r="G27" s="35">
        <f t="shared" si="4"/>
        <v>0</v>
      </c>
    </row>
    <row r="28" spans="1:7" x14ac:dyDescent="0.3">
      <c r="A28" s="4">
        <f>ROWS(A$7:A28)-1</f>
        <v>21</v>
      </c>
      <c r="B28" s="29">
        <f t="shared" si="0"/>
        <v>2982.8372217483316</v>
      </c>
      <c r="C28" s="29">
        <f t="shared" si="1"/>
        <v>2402.801505641632</v>
      </c>
      <c r="D28" s="29">
        <f t="shared" si="2"/>
        <v>580.03571610669951</v>
      </c>
      <c r="E28" s="83">
        <f t="shared" si="3"/>
        <v>0</v>
      </c>
      <c r="F28" s="35">
        <v>8.5000000000000006E-2</v>
      </c>
      <c r="G28" s="35">
        <f t="shared" si="4"/>
        <v>0</v>
      </c>
    </row>
    <row r="29" spans="1:7" x14ac:dyDescent="0.3">
      <c r="A29" s="4">
        <f>ROWS(A$7:A29)-1</f>
        <v>22</v>
      </c>
      <c r="B29" s="29">
        <f t="shared" si="0"/>
        <v>2934.421543368157</v>
      </c>
      <c r="C29" s="29">
        <f t="shared" si="1"/>
        <v>2406.4285136085969</v>
      </c>
      <c r="D29" s="29">
        <f t="shared" si="2"/>
        <v>527.99302975956039</v>
      </c>
      <c r="E29" s="83">
        <f t="shared" si="3"/>
        <v>0</v>
      </c>
      <c r="F29" s="35">
        <v>8.5000000000000006E-2</v>
      </c>
      <c r="G29" s="35">
        <f t="shared" si="4"/>
        <v>0</v>
      </c>
    </row>
    <row r="30" spans="1:7" x14ac:dyDescent="0.3">
      <c r="A30" s="4">
        <f>ROWS(A$7:A30)-1</f>
        <v>23</v>
      </c>
      <c r="B30" s="29">
        <f t="shared" si="0"/>
        <v>2891.3028934751064</v>
      </c>
      <c r="C30" s="29">
        <f t="shared" si="1"/>
        <v>2409.9320495335314</v>
      </c>
      <c r="D30" s="29">
        <f t="shared" si="2"/>
        <v>481.37084394157506</v>
      </c>
      <c r="E30" s="83">
        <f t="shared" si="3"/>
        <v>0</v>
      </c>
      <c r="F30" s="35">
        <v>8.5000000000000006E-2</v>
      </c>
      <c r="G30" s="35">
        <f t="shared" si="4"/>
        <v>0</v>
      </c>
    </row>
    <row r="31" spans="1:7" x14ac:dyDescent="0.3">
      <c r="A31" s="4">
        <f>ROWS(A$7:A31)-1</f>
        <v>24</v>
      </c>
      <c r="B31" s="29">
        <f t="shared" si="0"/>
        <v>2852.7881272962377</v>
      </c>
      <c r="C31" s="29">
        <f t="shared" si="1"/>
        <v>2413.3110638381136</v>
      </c>
      <c r="D31" s="29">
        <f t="shared" si="2"/>
        <v>439.47706345812389</v>
      </c>
      <c r="E31" s="83">
        <f t="shared" si="3"/>
        <v>0</v>
      </c>
      <c r="F31" s="35">
        <v>8.5000000000000006E-2</v>
      </c>
      <c r="G31" s="35">
        <f t="shared" si="4"/>
        <v>0</v>
      </c>
    </row>
    <row r="32" spans="1:7" x14ac:dyDescent="0.3">
      <c r="A32" s="4">
        <f>ROWS(A$7:A32)-1</f>
        <v>25</v>
      </c>
      <c r="B32" s="29">
        <f t="shared" si="0"/>
        <v>2818.2947921174596</v>
      </c>
      <c r="C32" s="29">
        <f t="shared" si="1"/>
        <v>2416.5653903732127</v>
      </c>
      <c r="D32" s="29">
        <f t="shared" si="2"/>
        <v>401.72940174424701</v>
      </c>
      <c r="E32" s="83">
        <f t="shared" si="3"/>
        <v>0</v>
      </c>
      <c r="F32" s="35">
        <v>8.5000000000000006E-2</v>
      </c>
      <c r="G32" s="35">
        <f t="shared" si="4"/>
        <v>0</v>
      </c>
    </row>
    <row r="33" spans="1:7" x14ac:dyDescent="0.3">
      <c r="A33" s="4">
        <f>ROWS(A$7:A33)-1</f>
        <v>26</v>
      </c>
      <c r="B33" s="29">
        <f t="shared" si="0"/>
        <v>2787.3299304552984</v>
      </c>
      <c r="C33" s="29">
        <f t="shared" si="1"/>
        <v>2419.6955808679727</v>
      </c>
      <c r="D33" s="29">
        <f t="shared" si="2"/>
        <v>367.63434958732569</v>
      </c>
      <c r="E33" s="83">
        <f t="shared" si="3"/>
        <v>0</v>
      </c>
      <c r="F33" s="35">
        <v>8.5000000000000006E-2</v>
      </c>
      <c r="G33" s="35">
        <f t="shared" si="4"/>
        <v>0</v>
      </c>
    </row>
    <row r="34" spans="1:7" x14ac:dyDescent="0.3">
      <c r="A34" s="4">
        <f>ROWS(A$7:A34)-1</f>
        <v>27</v>
      </c>
      <c r="B34" s="29">
        <f t="shared" si="0"/>
        <v>2759.4735898797785</v>
      </c>
      <c r="C34" s="29">
        <f t="shared" si="1"/>
        <v>2422.7027728915318</v>
      </c>
      <c r="D34" s="29">
        <f t="shared" si="2"/>
        <v>336.77081698824679</v>
      </c>
      <c r="E34" s="83">
        <f t="shared" si="3"/>
        <v>0</v>
      </c>
      <c r="F34" s="35">
        <v>8.5000000000000006E-2</v>
      </c>
      <c r="G34" s="35">
        <f t="shared" si="4"/>
        <v>0</v>
      </c>
    </row>
    <row r="35" spans="1:7" x14ac:dyDescent="0.3">
      <c r="A35" s="4">
        <f>ROWS(A$7:A35)-1</f>
        <v>28</v>
      </c>
      <c r="B35" s="29">
        <f t="shared" si="0"/>
        <v>2734.3658625061585</v>
      </c>
      <c r="C35" s="29">
        <f t="shared" si="1"/>
        <v>2425.588583131977</v>
      </c>
      <c r="D35" s="29">
        <f t="shared" si="2"/>
        <v>308.77727937418126</v>
      </c>
      <c r="E35" s="83">
        <f t="shared" si="3"/>
        <v>0</v>
      </c>
      <c r="F35" s="35">
        <v>8.5000000000000006E-2</v>
      </c>
      <c r="G35" s="35">
        <f t="shared" si="4"/>
        <v>0</v>
      </c>
    </row>
    <row r="36" spans="1:7" x14ac:dyDescent="0.3">
      <c r="A36" s="4">
        <f>ROWS(A$7:A36)-1</f>
        <v>29</v>
      </c>
      <c r="B36" s="29">
        <f t="shared" si="0"/>
        <v>2711.6966019111928</v>
      </c>
      <c r="C36" s="29">
        <f t="shared" si="1"/>
        <v>2428.355020071539</v>
      </c>
      <c r="D36" s="29">
        <f t="shared" si="2"/>
        <v>283.34158183965371</v>
      </c>
      <c r="E36" s="83">
        <f t="shared" si="3"/>
        <v>0</v>
      </c>
      <c r="F36" s="35">
        <v>8.5000000000000006E-2</v>
      </c>
      <c r="G36" s="35">
        <f t="shared" si="4"/>
        <v>0</v>
      </c>
    </row>
    <row r="37" spans="1:7" x14ac:dyDescent="0.3">
      <c r="A37" s="4">
        <f>ROWS(A$7:A37)-1</f>
        <v>30</v>
      </c>
      <c r="B37" s="29">
        <f t="shared" si="0"/>
        <v>2691.1971925451676</v>
      </c>
      <c r="C37" s="29">
        <f t="shared" si="1"/>
        <v>2431.0044117260472</v>
      </c>
      <c r="D37" s="29">
        <f t="shared" si="2"/>
        <v>260.19278081912017</v>
      </c>
      <c r="E37" s="83">
        <f t="shared" si="3"/>
        <v>0</v>
      </c>
      <c r="F37" s="35">
        <v>8.5000000000000006E-2</v>
      </c>
      <c r="G37" s="35">
        <f t="shared" si="4"/>
        <v>0</v>
      </c>
    </row>
    <row r="38" spans="1:7" x14ac:dyDescent="0.3">
      <c r="A38" s="4">
        <f>ROWS(A$7:A38)-1</f>
        <v>31</v>
      </c>
      <c r="B38" s="29">
        <f t="shared" si="0"/>
        <v>2672.6339080301591</v>
      </c>
      <c r="C38" s="29">
        <f t="shared" si="1"/>
        <v>2433.5393452415487</v>
      </c>
      <c r="D38" s="29">
        <f t="shared" si="2"/>
        <v>239.09456278861063</v>
      </c>
      <c r="E38" s="83">
        <f t="shared" si="3"/>
        <v>0</v>
      </c>
      <c r="F38" s="35">
        <v>8.5000000000000006E-2</v>
      </c>
      <c r="G38" s="35">
        <f t="shared" si="4"/>
        <v>0</v>
      </c>
    </row>
    <row r="39" spans="1:7" x14ac:dyDescent="0.3">
      <c r="A39" s="4">
        <f>ROWS(A$7:A39)-1</f>
        <v>32</v>
      </c>
      <c r="B39" s="29">
        <f t="shared" si="0"/>
        <v>2655.8025106811588</v>
      </c>
      <c r="C39" s="29">
        <f t="shared" si="1"/>
        <v>2435.9626159468753</v>
      </c>
      <c r="D39" s="29">
        <f t="shared" si="2"/>
        <v>219.83989473428352</v>
      </c>
      <c r="E39" s="83">
        <f t="shared" si="3"/>
        <v>0</v>
      </c>
      <c r="F39" s="35">
        <v>8.5000000000000006E-2</v>
      </c>
      <c r="G39" s="35">
        <f t="shared" si="4"/>
        <v>0</v>
      </c>
    </row>
    <row r="40" spans="1:7" x14ac:dyDescent="0.3">
      <c r="A40" s="4">
        <f>ROWS(A$7:A40)-1</f>
        <v>33</v>
      </c>
      <c r="B40" s="29">
        <f t="shared" si="0"/>
        <v>2640.523828908867</v>
      </c>
      <c r="C40" s="29">
        <f t="shared" si="1"/>
        <v>2438.2771840447163</v>
      </c>
      <c r="D40" s="29">
        <f t="shared" si="2"/>
        <v>202.24664486415062</v>
      </c>
      <c r="E40" s="83">
        <f t="shared" si="3"/>
        <v>0</v>
      </c>
      <c r="F40" s="35">
        <v>8.5000000000000006E-2</v>
      </c>
      <c r="G40" s="35">
        <f t="shared" si="4"/>
        <v>0</v>
      </c>
    </row>
    <row r="41" spans="1:7" x14ac:dyDescent="0.3">
      <c r="A41" s="4">
        <f>ROWS(A$7:A41)-1</f>
        <v>34</v>
      </c>
      <c r="B41" s="29">
        <f t="shared" si="0"/>
        <v>2626.6401111619361</v>
      </c>
      <c r="C41" s="29">
        <f t="shared" si="1"/>
        <v>2440.4861375508299</v>
      </c>
      <c r="D41" s="29">
        <f t="shared" si="2"/>
        <v>186.15397361110595</v>
      </c>
      <c r="E41" s="83">
        <f t="shared" si="3"/>
        <v>0</v>
      </c>
      <c r="F41" s="35">
        <v>8.5000000000000006E-2</v>
      </c>
      <c r="G41" s="35">
        <f t="shared" si="4"/>
        <v>0</v>
      </c>
    </row>
    <row r="42" spans="1:7" x14ac:dyDescent="0.3">
      <c r="A42" s="4">
        <f>ROWS(A$7:A42)-1</f>
        <v>35</v>
      </c>
      <c r="B42" s="29">
        <f t="shared" si="0"/>
        <v>2614.0120011200584</v>
      </c>
      <c r="C42" s="29">
        <f t="shared" si="1"/>
        <v>2442.5926604064775</v>
      </c>
      <c r="D42" s="29">
        <f t="shared" si="2"/>
        <v>171.41934071358082</v>
      </c>
      <c r="E42" s="83">
        <f t="shared" si="3"/>
        <v>0</v>
      </c>
      <c r="F42" s="35">
        <v>8.5000000000000006E-2</v>
      </c>
      <c r="G42" s="35">
        <f t="shared" si="4"/>
        <v>0</v>
      </c>
    </row>
    <row r="43" spans="1:7" x14ac:dyDescent="0.3">
      <c r="A43" s="4">
        <f>ROWS(A$7:A43)-1</f>
        <v>36</v>
      </c>
      <c r="B43" s="29">
        <f t="shared" si="0"/>
        <v>2602.5160133866398</v>
      </c>
      <c r="C43" s="29">
        <f t="shared" si="1"/>
        <v>2444.6000049241061</v>
      </c>
      <c r="D43" s="29">
        <f t="shared" si="2"/>
        <v>157.91600846253405</v>
      </c>
      <c r="E43" s="83">
        <f t="shared" si="3"/>
        <v>0</v>
      </c>
      <c r="F43" s="35">
        <v>8.5000000000000006E-2</v>
      </c>
      <c r="G43" s="35">
        <f t="shared" si="4"/>
        <v>0</v>
      </c>
    </row>
    <row r="44" spans="1:7" x14ac:dyDescent="0.3">
      <c r="A44" s="4">
        <f>ROWS(A$7:A44)-1</f>
        <v>37</v>
      </c>
      <c r="B44" s="29">
        <f t="shared" si="0"/>
        <v>2592.0424150632712</v>
      </c>
      <c r="C44" s="29">
        <f t="shared" si="1"/>
        <v>2446.5114679027483</v>
      </c>
      <c r="D44" s="29">
        <f t="shared" si="2"/>
        <v>145.53094716052252</v>
      </c>
      <c r="E44" s="83">
        <f t="shared" si="3"/>
        <v>0</v>
      </c>
      <c r="F44" s="35">
        <v>8.5000000000000006E-2</v>
      </c>
      <c r="G44" s="35">
        <f t="shared" si="4"/>
        <v>0</v>
      </c>
    </row>
    <row r="45" spans="1:7" x14ac:dyDescent="0.3">
      <c r="A45" s="4">
        <f>ROWS(A$7:A45)-1</f>
        <v>38</v>
      </c>
      <c r="B45" s="29">
        <f t="shared" si="0"/>
        <v>2582.4934385293</v>
      </c>
      <c r="C45" s="29">
        <f t="shared" si="1"/>
        <v>2448.3303698831155</v>
      </c>
      <c r="D45" s="29">
        <f t="shared" si="2"/>
        <v>134.16306864618451</v>
      </c>
      <c r="E45" s="83">
        <f t="shared" si="3"/>
        <v>0</v>
      </c>
      <c r="F45" s="35">
        <v>8.5000000000000006E-2</v>
      </c>
      <c r="G45" s="35">
        <f t="shared" si="4"/>
        <v>0</v>
      </c>
    </row>
    <row r="46" spans="1:7" x14ac:dyDescent="0.3">
      <c r="A46" s="4">
        <f>ROWS(A$7:A46)-1</f>
        <v>39</v>
      </c>
      <c r="B46" s="29">
        <f t="shared" si="0"/>
        <v>2573.7817660863366</v>
      </c>
      <c r="C46" s="29">
        <f t="shared" si="1"/>
        <v>2450.0600371141268</v>
      </c>
      <c r="D46" s="29">
        <f t="shared" si="2"/>
        <v>123.72172897220993</v>
      </c>
      <c r="E46" s="83">
        <f t="shared" si="3"/>
        <v>0</v>
      </c>
      <c r="F46" s="35">
        <v>8.5000000000000006E-2</v>
      </c>
      <c r="G46" s="35">
        <f t="shared" si="4"/>
        <v>0</v>
      </c>
    </row>
    <row r="47" spans="1:7" x14ac:dyDescent="0.3">
      <c r="A47" s="4">
        <f>ROWS(A$7:A47)-1</f>
        <v>40</v>
      </c>
      <c r="B47" s="29">
        <f t="shared" si="0"/>
        <v>2565.8292390106299</v>
      </c>
      <c r="C47" s="29">
        <f t="shared" si="1"/>
        <v>2451.7037858807898</v>
      </c>
      <c r="D47" s="29">
        <f t="shared" si="2"/>
        <v>114.12545312984027</v>
      </c>
      <c r="E47" s="83">
        <f t="shared" si="3"/>
        <v>0</v>
      </c>
      <c r="F47" s="35">
        <v>8.5000000000000006E-2</v>
      </c>
      <c r="G47" s="35">
        <f t="shared" si="4"/>
        <v>0</v>
      </c>
    </row>
    <row r="48" spans="1:7" x14ac:dyDescent="0.3">
      <c r="A48" s="4">
        <f>ROWS(A$7:A48)-1</f>
        <v>41</v>
      </c>
      <c r="B48" s="29">
        <f t="shared" si="0"/>
        <v>2558.5657528283778</v>
      </c>
      <c r="C48" s="29">
        <f t="shared" si="1"/>
        <v>2453.2649089037882</v>
      </c>
      <c r="D48" s="29">
        <f t="shared" si="2"/>
        <v>105.30084392458954</v>
      </c>
      <c r="E48" s="83">
        <f t="shared" si="3"/>
        <v>0</v>
      </c>
      <c r="F48" s="35">
        <v>8.5000000000000006E-2</v>
      </c>
      <c r="G48" s="35">
        <f t="shared" si="4"/>
        <v>0</v>
      </c>
    </row>
    <row r="49" spans="1:7" x14ac:dyDescent="0.3">
      <c r="A49" s="4">
        <f>ROWS(A$7:A49)-1</f>
        <v>42</v>
      </c>
      <c r="B49" s="29">
        <f t="shared" si="0"/>
        <v>2551.9283079118577</v>
      </c>
      <c r="C49" s="29">
        <f t="shared" si="1"/>
        <v>2454.7466635682472</v>
      </c>
      <c r="D49" s="29">
        <f t="shared" si="2"/>
        <v>97.181644343610344</v>
      </c>
      <c r="E49" s="83">
        <f t="shared" si="3"/>
        <v>0</v>
      </c>
      <c r="F49" s="35">
        <v>8.5000000000000006E-2</v>
      </c>
      <c r="G49" s="35">
        <f t="shared" si="4"/>
        <v>0</v>
      </c>
    </row>
    <row r="50" spans="1:7" x14ac:dyDescent="0.3">
      <c r="A50" s="4">
        <f>ROWS(A$7:A50)-1</f>
        <v>43</v>
      </c>
      <c r="B50" s="29">
        <f t="shared" si="0"/>
        <v>2545.8601902506512</v>
      </c>
      <c r="C50" s="29">
        <f t="shared" si="1"/>
        <v>2456.152261776193</v>
      </c>
      <c r="D50" s="29">
        <f t="shared" si="2"/>
        <v>89.70792847445837</v>
      </c>
      <c r="E50" s="83">
        <f t="shared" si="3"/>
        <v>0</v>
      </c>
      <c r="F50" s="35">
        <v>8.5000000000000006E-2</v>
      </c>
      <c r="G50" s="35">
        <f t="shared" si="4"/>
        <v>0</v>
      </c>
    </row>
    <row r="51" spans="1:7" x14ac:dyDescent="0.3">
      <c r="A51" s="4">
        <f>ROWS(A$7:A51)-1</f>
        <v>44</v>
      </c>
      <c r="B51" s="29">
        <f t="shared" si="0"/>
        <v>2540.3102618291309</v>
      </c>
      <c r="C51" s="29">
        <f t="shared" si="1"/>
        <v>2457.4848612465416</v>
      </c>
      <c r="D51" s="29">
        <f t="shared" si="2"/>
        <v>82.82540058258931</v>
      </c>
      <c r="E51" s="83">
        <f t="shared" si="3"/>
        <v>0</v>
      </c>
      <c r="F51" s="35">
        <v>8.5000000000000006E-2</v>
      </c>
      <c r="G51" s="35">
        <f t="shared" si="4"/>
        <v>0</v>
      </c>
    </row>
    <row r="52" spans="1:7" x14ac:dyDescent="0.3">
      <c r="A52" s="4">
        <f>ROWS(A$7:A52)-1</f>
        <v>45</v>
      </c>
      <c r="B52" s="29">
        <f t="shared" si="0"/>
        <v>2535.2323437011296</v>
      </c>
      <c r="C52" s="29">
        <f t="shared" si="1"/>
        <v>2458.7475581099452</v>
      </c>
      <c r="D52" s="29">
        <f t="shared" si="2"/>
        <v>76.484785591184902</v>
      </c>
      <c r="E52" s="83">
        <f t="shared" si="3"/>
        <v>0</v>
      </c>
      <c r="F52" s="35">
        <v>8.5000000000000006E-2</v>
      </c>
      <c r="G52" s="35">
        <f t="shared" si="4"/>
        <v>0</v>
      </c>
    </row>
    <row r="53" spans="1:7" x14ac:dyDescent="0.3">
      <c r="A53" s="4">
        <f>ROWS(A$7:A53)-1</f>
        <v>46</v>
      </c>
      <c r="B53" s="29">
        <f t="shared" si="0"/>
        <v>2530.5846777948141</v>
      </c>
      <c r="C53" s="29">
        <f t="shared" si="1"/>
        <v>2459.9433806647826</v>
      </c>
      <c r="D53" s="29">
        <f t="shared" si="2"/>
        <v>70.641297130031518</v>
      </c>
      <c r="E53" s="83">
        <f t="shared" si="3"/>
        <v>0</v>
      </c>
      <c r="F53" s="35">
        <v>8.5000000000000006E-2</v>
      </c>
      <c r="G53" s="35">
        <f t="shared" si="4"/>
        <v>0</v>
      </c>
    </row>
    <row r="54" spans="1:7" x14ac:dyDescent="0.3">
      <c r="A54" s="4">
        <f>ROWS(A$7:A54)-1</f>
        <v>47</v>
      </c>
      <c r="B54" s="29">
        <f t="shared" si="0"/>
        <v>2526.3294558580737</v>
      </c>
      <c r="C54" s="29">
        <f t="shared" si="1"/>
        <v>2461.075284176105</v>
      </c>
      <c r="D54" s="29">
        <f t="shared" si="2"/>
        <v>65.254171681969027</v>
      </c>
      <c r="E54" s="83">
        <f t="shared" si="3"/>
        <v>0</v>
      </c>
      <c r="F54" s="35">
        <v>8.5000000000000006E-2</v>
      </c>
      <c r="G54" s="35">
        <f t="shared" si="4"/>
        <v>0</v>
      </c>
    </row>
    <row r="55" spans="1:7" x14ac:dyDescent="0.3">
      <c r="A55" s="4">
        <f>ROWS(A$7:A55)-1</f>
        <v>48</v>
      </c>
      <c r="B55" s="29">
        <f t="shared" si="0"/>
        <v>2522.4324058850762</v>
      </c>
      <c r="C55" s="29">
        <f t="shared" si="1"/>
        <v>2462.1461466121473</v>
      </c>
      <c r="D55" s="29">
        <f t="shared" si="2"/>
        <v>60.28625927292876</v>
      </c>
      <c r="E55" s="83">
        <f t="shared" si="3"/>
        <v>0</v>
      </c>
      <c r="F55" s="35">
        <v>8.5000000000000006E-2</v>
      </c>
      <c r="G55" s="35">
        <f t="shared" si="4"/>
        <v>0</v>
      </c>
    </row>
    <row r="56" spans="1:7" x14ac:dyDescent="0.3">
      <c r="A56" s="4">
        <f>ROWS(A$7:A56)-1</f>
        <v>49</v>
      </c>
      <c r="B56" s="29">
        <f t="shared" si="0"/>
        <v>2518.8624279393657</v>
      </c>
      <c r="C56" s="29">
        <f t="shared" si="1"/>
        <v>2463.1587652238113</v>
      </c>
      <c r="D56" s="29">
        <f t="shared" si="2"/>
        <v>55.703662715554145</v>
      </c>
      <c r="E56" s="83">
        <f t="shared" si="3"/>
        <v>0</v>
      </c>
      <c r="F56" s="35">
        <v>8.5000000000000006E-2</v>
      </c>
      <c r="G56" s="35">
        <f t="shared" si="4"/>
        <v>0</v>
      </c>
    </row>
    <row r="57" spans="1:7" x14ac:dyDescent="0.3">
      <c r="A57" s="4">
        <f>ROWS(A$7:A57)-1</f>
        <v>50</v>
      </c>
      <c r="B57" s="29">
        <f t="shared" si="0"/>
        <v>2515.5912725792459</v>
      </c>
      <c r="C57" s="29">
        <f t="shared" si="1"/>
        <v>2464.115853881593</v>
      </c>
      <c r="D57" s="29">
        <f t="shared" si="2"/>
        <v>51.475418697652707</v>
      </c>
      <c r="E57" s="83">
        <f t="shared" si="3"/>
        <v>0</v>
      </c>
      <c r="F57" s="35">
        <v>8.5000000000000006E-2</v>
      </c>
      <c r="G57" s="35">
        <f t="shared" si="4"/>
        <v>0</v>
      </c>
    </row>
    <row r="58" spans="1:7" x14ac:dyDescent="0.3">
      <c r="A58" s="4">
        <f>ROWS(A$7:A58)-1</f>
        <v>51</v>
      </c>
      <c r="B58" s="29">
        <f t="shared" si="0"/>
        <v>2512.5932561531358</v>
      </c>
      <c r="C58" s="29">
        <f t="shared" si="1"/>
        <v>2465.0200410923312</v>
      </c>
      <c r="D58" s="29">
        <f t="shared" si="2"/>
        <v>47.573215060804195</v>
      </c>
      <c r="E58" s="83">
        <f t="shared" si="3"/>
        <v>0</v>
      </c>
      <c r="F58" s="35">
        <v>8.5000000000000006E-2</v>
      </c>
      <c r="G58" s="35">
        <f t="shared" si="4"/>
        <v>0</v>
      </c>
    </row>
    <row r="59" spans="1:7" x14ac:dyDescent="0.3">
      <c r="A59" s="4">
        <f>ROWS(A$7:A59)-1</f>
        <v>52</v>
      </c>
      <c r="B59" s="29">
        <f t="shared" si="0"/>
        <v>2509.8450081101073</v>
      </c>
      <c r="C59" s="29">
        <f t="shared" si="1"/>
        <v>2465.8738686249717</v>
      </c>
      <c r="D59" s="29">
        <f t="shared" si="2"/>
        <v>43.97113948513563</v>
      </c>
      <c r="E59" s="83">
        <f t="shared" si="3"/>
        <v>0</v>
      </c>
      <c r="F59" s="35">
        <v>8.5000000000000006E-2</v>
      </c>
      <c r="G59" s="35">
        <f t="shared" si="4"/>
        <v>0</v>
      </c>
    </row>
    <row r="60" spans="1:7" x14ac:dyDescent="0.3">
      <c r="A60" s="4">
        <f>ROWS(A$7:A60)-1</f>
        <v>53</v>
      </c>
      <c r="B60" s="29">
        <f t="shared" si="0"/>
        <v>2507.3252461988577</v>
      </c>
      <c r="C60" s="29">
        <f t="shared" si="1"/>
        <v>2466.6797906805832</v>
      </c>
      <c r="D60" s="29">
        <f t="shared" si="2"/>
        <v>40.645455518274659</v>
      </c>
      <c r="E60" s="83">
        <f t="shared" si="3"/>
        <v>0</v>
      </c>
      <c r="F60" s="35">
        <v>8.5000000000000006E-2</v>
      </c>
      <c r="G60" s="35">
        <f t="shared" si="4"/>
        <v>0</v>
      </c>
    </row>
    <row r="61" spans="1:7" x14ac:dyDescent="0.3">
      <c r="A61" s="4">
        <f>ROWS(A$7:A61)-1</f>
        <v>54</v>
      </c>
      <c r="B61" s="29">
        <f t="shared" si="0"/>
        <v>2505.0145760347209</v>
      </c>
      <c r="C61" s="29">
        <f t="shared" si="1"/>
        <v>2467.4401735472838</v>
      </c>
      <c r="D61" s="29">
        <f t="shared" si="2"/>
        <v>37.574402487437112</v>
      </c>
      <c r="E61" s="83">
        <f t="shared" si="3"/>
        <v>0</v>
      </c>
      <c r="F61" s="35">
        <v>8.5000000000000006E-2</v>
      </c>
      <c r="G61" s="35">
        <f t="shared" si="4"/>
        <v>0</v>
      </c>
    </row>
    <row r="62" spans="1:7" x14ac:dyDescent="0.3">
      <c r="A62" s="4">
        <f>ROWS(A$7:A62)-1</f>
        <v>55</v>
      </c>
      <c r="B62" s="29">
        <f t="shared" si="0"/>
        <v>2502.8953120211777</v>
      </c>
      <c r="C62" s="29">
        <f t="shared" si="1"/>
        <v>2468.1572956855794</v>
      </c>
      <c r="D62" s="29">
        <f t="shared" si="2"/>
        <v>34.738016335598587</v>
      </c>
      <c r="E62" s="83">
        <f t="shared" si="3"/>
        <v>0</v>
      </c>
      <c r="F62" s="35">
        <v>8.5000000000000006E-2</v>
      </c>
      <c r="G62" s="35">
        <f t="shared" si="4"/>
        <v>0</v>
      </c>
    </row>
    <row r="63" spans="1:7" x14ac:dyDescent="0.3">
      <c r="A63" s="4">
        <f>ROWS(A$7:A63)-1</f>
        <v>56</v>
      </c>
      <c r="B63" s="29">
        <f t="shared" si="0"/>
        <v>2500.9513170375681</v>
      </c>
      <c r="C63" s="29">
        <f t="shared" si="1"/>
        <v>2468.8333481940731</v>
      </c>
      <c r="D63" s="29">
        <f t="shared" si="2"/>
        <v>32.117968843494957</v>
      </c>
      <c r="E63" s="83">
        <f t="shared" si="3"/>
        <v>0</v>
      </c>
      <c r="F63" s="35">
        <v>8.5000000000000006E-2</v>
      </c>
      <c r="G63" s="35">
        <f t="shared" si="4"/>
        <v>0</v>
      </c>
    </row>
    <row r="64" spans="1:7" x14ac:dyDescent="0.3">
      <c r="A64" s="4">
        <f>ROWS(A$7:A64)-1</f>
        <v>57</v>
      </c>
      <c r="B64" s="29">
        <f t="shared" si="0"/>
        <v>2499.1678586626922</v>
      </c>
      <c r="C64" s="29">
        <f t="shared" si="1"/>
        <v>2469.4704356095672</v>
      </c>
      <c r="D64" s="29">
        <f t="shared" si="2"/>
        <v>29.697423053125149</v>
      </c>
      <c r="E64" s="83">
        <f t="shared" si="3"/>
        <v>0</v>
      </c>
      <c r="F64" s="35">
        <v>8.5000000000000006E-2</v>
      </c>
      <c r="G64" s="35">
        <f t="shared" si="4"/>
        <v>0</v>
      </c>
    </row>
    <row r="65" spans="1:7" x14ac:dyDescent="0.3">
      <c r="A65" s="4">
        <f>ROWS(A$7:A65)-1</f>
        <v>58</v>
      </c>
      <c r="B65" s="29">
        <f t="shared" si="0"/>
        <v>2497.5314800064234</v>
      </c>
      <c r="C65" s="29">
        <f t="shared" si="1"/>
        <v>2470.0705769993365</v>
      </c>
      <c r="D65" s="29">
        <f t="shared" si="2"/>
        <v>27.460903007087492</v>
      </c>
      <c r="E65" s="83">
        <f t="shared" si="3"/>
        <v>0</v>
      </c>
      <c r="F65" s="35">
        <v>8.5000000000000006E-2</v>
      </c>
      <c r="G65" s="35">
        <f t="shared" si="4"/>
        <v>0</v>
      </c>
    </row>
    <row r="66" spans="1:7" x14ac:dyDescent="0.3">
      <c r="A66" s="4">
        <f>ROWS(A$7:A66)-1</f>
        <v>59</v>
      </c>
      <c r="B66" s="29">
        <f t="shared" si="0"/>
        <v>2496.0298834777595</v>
      </c>
      <c r="C66" s="29">
        <f t="shared" si="1"/>
        <v>2470.6357073068493</v>
      </c>
      <c r="D66" s="29">
        <f t="shared" si="2"/>
        <v>25.394176170909965</v>
      </c>
      <c r="E66" s="83">
        <f t="shared" si="3"/>
        <v>0</v>
      </c>
      <c r="F66" s="35">
        <v>8.5000000000000006E-2</v>
      </c>
      <c r="G66" s="35">
        <f t="shared" si="4"/>
        <v>0</v>
      </c>
    </row>
    <row r="67" spans="1:7" x14ac:dyDescent="0.3">
      <c r="A67" s="4">
        <f>ROWS(A$7:A67)-1</f>
        <v>60</v>
      </c>
      <c r="B67" s="29">
        <f t="shared" si="0"/>
        <v>2494.6518260356756</v>
      </c>
      <c r="C67" s="29">
        <f t="shared" si="1"/>
        <v>2471.1676789154476</v>
      </c>
      <c r="D67" s="29">
        <f t="shared" si="2"/>
        <v>23.484147120227995</v>
      </c>
      <c r="E67" s="83">
        <f t="shared" si="3"/>
        <v>0</v>
      </c>
      <c r="F67" s="35">
        <v>8.5000000000000006E-2</v>
      </c>
      <c r="G67" s="35">
        <f t="shared" si="4"/>
        <v>0</v>
      </c>
    </row>
    <row r="68" spans="1:7" x14ac:dyDescent="0.3">
      <c r="A68" s="4">
        <f>ROWS(A$7:A68)-1</f>
        <v>61</v>
      </c>
      <c r="B68" s="29">
        <f t="shared" si="0"/>
        <v>2210.6099050135899</v>
      </c>
      <c r="C68" s="29">
        <f t="shared" si="1"/>
        <v>2177.0244092815392</v>
      </c>
      <c r="D68" s="29">
        <f t="shared" si="2"/>
        <v>33.585495732051022</v>
      </c>
      <c r="E68" s="83">
        <f t="shared" si="3"/>
        <v>0</v>
      </c>
      <c r="F68" s="35">
        <v>7.4999999999999997E-2</v>
      </c>
      <c r="G68" s="35">
        <f t="shared" si="4"/>
        <v>0</v>
      </c>
    </row>
    <row r="69" spans="1:7" x14ac:dyDescent="0.3">
      <c r="A69" s="4">
        <f>ROWS(A$7:A69)-1</f>
        <v>62</v>
      </c>
      <c r="B69" s="29">
        <f t="shared" si="0"/>
        <v>2208.9287598601659</v>
      </c>
      <c r="C69" s="29">
        <f t="shared" si="1"/>
        <v>2177.5918236235798</v>
      </c>
      <c r="D69" s="29">
        <f t="shared" si="2"/>
        <v>31.33693623658629</v>
      </c>
      <c r="E69" s="83">
        <f t="shared" si="3"/>
        <v>0</v>
      </c>
      <c r="F69" s="35">
        <v>7.4999999999999997E-2</v>
      </c>
      <c r="G69" s="35">
        <f t="shared" si="4"/>
        <v>0</v>
      </c>
    </row>
    <row r="70" spans="1:7" x14ac:dyDescent="0.3">
      <c r="A70" s="4">
        <f>ROWS(A$7:A70)-1</f>
        <v>63</v>
      </c>
      <c r="B70" s="29">
        <f t="shared" si="0"/>
        <v>2207.3710100201401</v>
      </c>
      <c r="C70" s="29">
        <f t="shared" si="1"/>
        <v>2178.1304738606168</v>
      </c>
      <c r="D70" s="29">
        <f t="shared" si="2"/>
        <v>29.240536159523284</v>
      </c>
      <c r="E70" s="83">
        <f t="shared" si="3"/>
        <v>0</v>
      </c>
      <c r="F70" s="35">
        <v>7.4999999999999997E-2</v>
      </c>
      <c r="G70" s="35">
        <f t="shared" si="4"/>
        <v>0</v>
      </c>
    </row>
    <row r="71" spans="1:7" x14ac:dyDescent="0.3">
      <c r="A71" s="4">
        <f>ROWS(A$7:A71)-1</f>
        <v>64</v>
      </c>
      <c r="B71" s="29">
        <f t="shared" si="0"/>
        <v>2205.927444470969</v>
      </c>
      <c r="C71" s="29">
        <f t="shared" si="1"/>
        <v>2178.6416631715365</v>
      </c>
      <c r="D71" s="29">
        <f t="shared" si="2"/>
        <v>27.285781299432259</v>
      </c>
      <c r="E71" s="83">
        <f t="shared" si="3"/>
        <v>0</v>
      </c>
      <c r="F71" s="35">
        <v>7.4999999999999997E-2</v>
      </c>
      <c r="G71" s="35">
        <f t="shared" si="4"/>
        <v>0</v>
      </c>
    </row>
    <row r="72" spans="1:7" x14ac:dyDescent="0.3">
      <c r="A72" s="4">
        <f>ROWS(A$7:A72)-1</f>
        <v>65</v>
      </c>
      <c r="B72" s="29">
        <f t="shared" si="0"/>
        <v>2204.5895612697395</v>
      </c>
      <c r="C72" s="29">
        <f t="shared" si="1"/>
        <v>2179.1266480728364</v>
      </c>
      <c r="D72" s="29">
        <f t="shared" si="2"/>
        <v>25.462913196903127</v>
      </c>
      <c r="E72" s="83">
        <f t="shared" si="3"/>
        <v>0</v>
      </c>
      <c r="F72" s="35">
        <v>7.4999999999999997E-2</v>
      </c>
      <c r="G72" s="35">
        <f t="shared" si="4"/>
        <v>0</v>
      </c>
    </row>
    <row r="73" spans="1:7" x14ac:dyDescent="0.3">
      <c r="A73" s="4">
        <f>ROWS(A$7:A73)-1</f>
        <v>66</v>
      </c>
      <c r="B73" s="29">
        <f t="shared" ref="B73:B136" si="5">PMT($F73/12,$A73*12,-$E$7)</f>
        <v>2203.3495099765992</v>
      </c>
      <c r="C73" s="29">
        <f t="shared" ref="C73:C136" si="6">IPMT($F73/12,$A73,$A73*12,-$E$7)</f>
        <v>2179.5866390525025</v>
      </c>
      <c r="D73" s="29">
        <f t="shared" ref="D73:D136" si="7">PPMT($F73/12,$A73,$A73*12,-$E$7)</f>
        <v>23.762870924096845</v>
      </c>
      <c r="E73" s="83">
        <f t="shared" ref="E73:E136" si="8">$B73-$D73-$C73</f>
        <v>0</v>
      </c>
      <c r="F73" s="35">
        <v>7.4999999999999997E-2</v>
      </c>
      <c r="G73" s="35">
        <f t="shared" ref="G73:G79" si="9">IF($A73=$G$7,-$G$3,0)</f>
        <v>0</v>
      </c>
    </row>
    <row r="74" spans="1:7" x14ac:dyDescent="0.3">
      <c r="A74" s="4">
        <f>ROWS(A$7:A74)-1</f>
        <v>67</v>
      </c>
      <c r="B74" s="29">
        <f t="shared" si="5"/>
        <v>2202.2000391633082</v>
      </c>
      <c r="C74" s="29">
        <f t="shared" si="6"/>
        <v>2180.0228012980087</v>
      </c>
      <c r="D74" s="29">
        <f t="shared" si="7"/>
        <v>22.177237865299656</v>
      </c>
      <c r="E74" s="83">
        <f t="shared" si="8"/>
        <v>0</v>
      </c>
      <c r="F74" s="35">
        <v>7.4999999999999997E-2</v>
      </c>
      <c r="G74" s="35">
        <f t="shared" si="9"/>
        <v>0</v>
      </c>
    </row>
    <row r="75" spans="1:7" x14ac:dyDescent="0.3">
      <c r="A75" s="4">
        <f>ROWS(A$7:A75)-1</f>
        <v>68</v>
      </c>
      <c r="B75" s="29">
        <f t="shared" si="5"/>
        <v>2201.13444850314</v>
      </c>
      <c r="C75" s="29">
        <f t="shared" si="6"/>
        <v>2180.4362555062557</v>
      </c>
      <c r="D75" s="29">
        <f t="shared" si="7"/>
        <v>20.698192996884217</v>
      </c>
      <c r="E75" s="83">
        <f t="shared" si="8"/>
        <v>0</v>
      </c>
      <c r="F75" s="35">
        <v>7.4999999999999997E-2</v>
      </c>
      <c r="G75" s="35">
        <f t="shared" si="9"/>
        <v>0</v>
      </c>
    </row>
    <row r="76" spans="1:7" x14ac:dyDescent="0.3">
      <c r="A76" s="4">
        <f>ROWS(A$7:A76)-1</f>
        <v>69</v>
      </c>
      <c r="B76" s="29">
        <f t="shared" si="5"/>
        <v>2200.1465449952402</v>
      </c>
      <c r="C76" s="29">
        <f t="shared" si="6"/>
        <v>2180.8280787641934</v>
      </c>
      <c r="D76" s="29">
        <f t="shared" si="7"/>
        <v>19.318466231046717</v>
      </c>
      <c r="E76" s="83">
        <f t="shared" si="8"/>
        <v>0</v>
      </c>
      <c r="F76" s="35">
        <v>7.4999999999999997E-2</v>
      </c>
      <c r="G76" s="35">
        <f t="shared" si="9"/>
        <v>0</v>
      </c>
    </row>
    <row r="77" spans="1:7" x14ac:dyDescent="0.3">
      <c r="A77" s="4">
        <f>ROWS(A$7:A77)-1</f>
        <v>70</v>
      </c>
      <c r="B77" s="29">
        <f t="shared" si="5"/>
        <v>2199.2306029261836</v>
      </c>
      <c r="C77" s="29">
        <f t="shared" si="6"/>
        <v>2181.1993054897503</v>
      </c>
      <c r="D77" s="29">
        <f t="shared" si="7"/>
        <v>18.031297436433253</v>
      </c>
      <c r="E77" s="83">
        <f t="shared" si="8"/>
        <v>0</v>
      </c>
      <c r="F77" s="35">
        <v>7.4999999999999997E-2</v>
      </c>
      <c r="G77" s="35">
        <f t="shared" si="9"/>
        <v>0</v>
      </c>
    </row>
    <row r="78" spans="1:7" x14ac:dyDescent="0.3">
      <c r="A78" s="4">
        <f>ROWS(A$7:A78)-1</f>
        <v>71</v>
      </c>
      <c r="B78" s="29">
        <f t="shared" si="5"/>
        <v>2198.3813272148068</v>
      </c>
      <c r="C78" s="29">
        <f t="shared" si="6"/>
        <v>2181.5509284234863</v>
      </c>
      <c r="D78" s="29">
        <f t="shared" si="7"/>
        <v>16.830398791320285</v>
      </c>
      <c r="E78" s="83">
        <f t="shared" si="8"/>
        <v>0</v>
      </c>
      <c r="F78" s="35">
        <v>7.4999999999999997E-2</v>
      </c>
      <c r="G78" s="35">
        <f t="shared" si="9"/>
        <v>0</v>
      </c>
    </row>
    <row r="79" spans="1:7" x14ac:dyDescent="0.3">
      <c r="A79" s="4">
        <f>ROWS(A$7:A79)-1</f>
        <v>72</v>
      </c>
      <c r="B79" s="29">
        <f t="shared" si="5"/>
        <v>2197.593819824423</v>
      </c>
      <c r="C79" s="29">
        <f t="shared" si="6"/>
        <v>2181.8838996621798</v>
      </c>
      <c r="D79" s="29">
        <f t="shared" si="7"/>
        <v>15.709920162243026</v>
      </c>
      <c r="E79" s="83">
        <f t="shared" si="8"/>
        <v>0</v>
      </c>
      <c r="F79" s="35">
        <v>7.4999999999999997E-2</v>
      </c>
      <c r="G79" s="35">
        <f t="shared" si="9"/>
        <v>0</v>
      </c>
    </row>
    <row r="80" spans="1:7" x14ac:dyDescent="0.3">
      <c r="A80" s="4">
        <f>ROWS(A$7:A80)-1</f>
        <v>73</v>
      </c>
      <c r="B80" s="29">
        <f t="shared" si="5"/>
        <v>2196.8635489598801</v>
      </c>
      <c r="C80" s="29">
        <f t="shared" si="6"/>
        <v>2182.1991317262737</v>
      </c>
      <c r="D80" s="29">
        <f t="shared" si="7"/>
        <v>14.664417233606706</v>
      </c>
      <c r="E80" s="83">
        <f t="shared" si="8"/>
        <v>0</v>
      </c>
      <c r="F80" s="35">
        <v>7.4999999999999997E-2</v>
      </c>
      <c r="G80" s="28">
        <v>10000</v>
      </c>
    </row>
    <row r="81" spans="1:7" x14ac:dyDescent="0.3">
      <c r="A81" s="4">
        <f>ROWS(A$7:A81)-1</f>
        <v>74</v>
      </c>
      <c r="B81" s="29">
        <f t="shared" si="5"/>
        <v>2196.1863207963065</v>
      </c>
      <c r="C81" s="29">
        <f t="shared" si="6"/>
        <v>2182.4974986538073</v>
      </c>
      <c r="D81" s="29">
        <f t="shared" si="7"/>
        <v>13.688822142498934</v>
      </c>
      <c r="E81" s="83">
        <f t="shared" si="8"/>
        <v>0</v>
      </c>
      <c r="F81" s="35">
        <v>7.4999999999999997E-2</v>
      </c>
      <c r="G81" s="28"/>
    </row>
    <row r="82" spans="1:7" x14ac:dyDescent="0.3">
      <c r="A82" s="4">
        <f>ROWS(A$7:A82)-1</f>
        <v>75</v>
      </c>
      <c r="B82" s="29">
        <f t="shared" si="5"/>
        <v>2195.5582535122917</v>
      </c>
      <c r="C82" s="29">
        <f t="shared" si="6"/>
        <v>2182.7798371141143</v>
      </c>
      <c r="D82" s="29">
        <f t="shared" si="7"/>
        <v>12.778416398177621</v>
      </c>
      <c r="E82" s="83">
        <f t="shared" si="8"/>
        <v>0</v>
      </c>
      <c r="F82" s="35">
        <v>7.4999999999999997E-2</v>
      </c>
      <c r="G82" s="28"/>
    </row>
    <row r="83" spans="1:7" x14ac:dyDescent="0.3">
      <c r="A83" s="4">
        <f>ROWS(A$7:A83)-1</f>
        <v>76</v>
      </c>
      <c r="B83" s="29">
        <f t="shared" si="5"/>
        <v>2194.9757534231462</v>
      </c>
      <c r="C83" s="29">
        <f t="shared" si="6"/>
        <v>2183.0469475351506</v>
      </c>
      <c r="D83" s="29">
        <f t="shared" si="7"/>
        <v>11.928805887995528</v>
      </c>
      <c r="E83" s="83">
        <f t="shared" si="8"/>
        <v>0</v>
      </c>
      <c r="F83" s="35">
        <v>7.4999999999999997E-2</v>
      </c>
      <c r="G83" s="28"/>
    </row>
    <row r="84" spans="1:7" x14ac:dyDescent="0.3">
      <c r="A84" s="4">
        <f>ROWS(A$7:A84)-1</f>
        <v>77</v>
      </c>
      <c r="B84" s="29">
        <f t="shared" si="5"/>
        <v>2194.4354930301747</v>
      </c>
      <c r="C84" s="29">
        <f t="shared" si="6"/>
        <v>2183.2995952389451</v>
      </c>
      <c r="D84" s="29">
        <f t="shared" si="7"/>
        <v>11.135897791229661</v>
      </c>
      <c r="E84" s="83">
        <f t="shared" si="8"/>
        <v>0</v>
      </c>
      <c r="F84" s="35">
        <v>7.4999999999999997E-2</v>
      </c>
      <c r="G84" s="28"/>
    </row>
    <row r="85" spans="1:7" x14ac:dyDescent="0.3">
      <c r="A85" s="4">
        <f>ROWS(A$7:A85)-1</f>
        <v>78</v>
      </c>
      <c r="B85" s="29">
        <f t="shared" si="5"/>
        <v>2193.9343908198821</v>
      </c>
      <c r="C85" s="29">
        <f t="shared" si="6"/>
        <v>2183.5385115801382</v>
      </c>
      <c r="D85" s="29">
        <f t="shared" si="7"/>
        <v>10.395879239743403</v>
      </c>
      <c r="E85" s="83">
        <f t="shared" si="8"/>
        <v>0</v>
      </c>
      <c r="F85" s="35">
        <v>7.4999999999999997E-2</v>
      </c>
      <c r="G85" s="28"/>
    </row>
    <row r="86" spans="1:7" x14ac:dyDescent="0.3">
      <c r="A86" s="4">
        <f>ROWS(A$7:A86)-1</f>
        <v>79</v>
      </c>
      <c r="B86" s="29">
        <f t="shared" si="5"/>
        <v>2193.4695926630575</v>
      </c>
      <c r="C86" s="29">
        <f t="shared" si="6"/>
        <v>2183.7643950831457</v>
      </c>
      <c r="D86" s="29">
        <f t="shared" si="7"/>
        <v>9.7051975799117258</v>
      </c>
      <c r="E86" s="83">
        <f t="shared" si="8"/>
        <v>0</v>
      </c>
      <c r="F86" s="35">
        <v>7.4999999999999997E-2</v>
      </c>
      <c r="G86" s="28"/>
    </row>
    <row r="87" spans="1:7" x14ac:dyDescent="0.3">
      <c r="A87" s="4">
        <f>ROWS(A$7:A87)-1</f>
        <v>80</v>
      </c>
      <c r="B87" s="29">
        <f t="shared" si="5"/>
        <v>2193.0384546779283</v>
      </c>
      <c r="C87" s="29">
        <f t="shared" si="6"/>
        <v>2183.9779125738996</v>
      </c>
      <c r="D87" s="29">
        <f t="shared" si="7"/>
        <v>9.0605421040288263</v>
      </c>
      <c r="E87" s="83">
        <f t="shared" si="8"/>
        <v>0</v>
      </c>
      <c r="F87" s="35">
        <v>7.4999999999999997E-2</v>
      </c>
      <c r="G87" s="28"/>
    </row>
    <row r="88" spans="1:7" x14ac:dyDescent="0.3">
      <c r="A88" s="4">
        <f>ROWS(A$7:A88)-1</f>
        <v>81</v>
      </c>
      <c r="B88" s="29">
        <f t="shared" si="5"/>
        <v>2192.6385274343156</v>
      </c>
      <c r="C88" s="29">
        <f t="shared" si="6"/>
        <v>2184.1797003026077</v>
      </c>
      <c r="D88" s="29">
        <f t="shared" si="7"/>
        <v>8.4588271317081372</v>
      </c>
      <c r="E88" s="83">
        <f t="shared" si="8"/>
        <v>0</v>
      </c>
      <c r="F88" s="35">
        <v>7.4999999999999997E-2</v>
      </c>
      <c r="G88" s="28"/>
    </row>
    <row r="89" spans="1:7" x14ac:dyDescent="0.3">
      <c r="A89" s="4">
        <f>ROWS(A$7:A89)-1</f>
        <v>82</v>
      </c>
      <c r="B89" s="29">
        <f t="shared" si="5"/>
        <v>2192.2675413871052</v>
      </c>
      <c r="C89" s="29">
        <f t="shared" si="6"/>
        <v>2184.3703650543448</v>
      </c>
      <c r="D89" s="29">
        <f t="shared" si="7"/>
        <v>7.8971763327602424</v>
      </c>
      <c r="E89" s="83">
        <f t="shared" si="8"/>
        <v>0</v>
      </c>
      <c r="F89" s="35">
        <v>7.4999999999999997E-2</v>
      </c>
      <c r="G89" s="28"/>
    </row>
    <row r="90" spans="1:7" x14ac:dyDescent="0.3">
      <c r="A90" s="4">
        <f>ROWS(A$7:A90)-1</f>
        <v>83</v>
      </c>
      <c r="B90" s="29">
        <f t="shared" si="5"/>
        <v>2191.9233934375452</v>
      </c>
      <c r="C90" s="29">
        <f t="shared" si="6"/>
        <v>2184.550485244692</v>
      </c>
      <c r="D90" s="29">
        <f t="shared" si="7"/>
        <v>7.3729081928531377</v>
      </c>
      <c r="E90" s="83">
        <f t="shared" si="8"/>
        <v>0</v>
      </c>
      <c r="F90" s="35">
        <v>7.4999999999999997E-2</v>
      </c>
      <c r="G90" s="28"/>
    </row>
    <row r="91" spans="1:7" x14ac:dyDescent="0.3">
      <c r="A91" s="4">
        <f>ROWS(A$7:A91)-1</f>
        <v>84</v>
      </c>
      <c r="B91" s="29">
        <f t="shared" si="5"/>
        <v>2191.6041345300437</v>
      </c>
      <c r="C91" s="29">
        <f t="shared" si="6"/>
        <v>2184.7206119979837</v>
      </c>
      <c r="D91" s="29">
        <f t="shared" si="7"/>
        <v>6.8835225320605398</v>
      </c>
      <c r="E91" s="83">
        <f t="shared" si="8"/>
        <v>0</v>
      </c>
      <c r="F91" s="35">
        <v>7.4999999999999997E-2</v>
      </c>
      <c r="G91" s="28"/>
    </row>
    <row r="92" spans="1:7" x14ac:dyDescent="0.3">
      <c r="A92" s="4">
        <f>ROWS(A$7:A92)-1</f>
        <v>85</v>
      </c>
      <c r="B92" s="29">
        <f t="shared" si="5"/>
        <v>2191.3079582003556</v>
      </c>
      <c r="C92" s="29">
        <f t="shared" si="6"/>
        <v>2184.8812702060491</v>
      </c>
      <c r="D92" s="29">
        <f t="shared" si="7"/>
        <v>6.4266879943070174</v>
      </c>
      <c r="E92" s="83">
        <f t="shared" si="8"/>
        <v>0</v>
      </c>
      <c r="F92" s="35">
        <v>7.4999999999999997E-2</v>
      </c>
      <c r="G92" s="28"/>
    </row>
    <row r="93" spans="1:7" x14ac:dyDescent="0.3">
      <c r="A93" s="4">
        <f>ROWS(A$7:A93)-1</f>
        <v>86</v>
      </c>
      <c r="B93" s="29">
        <f t="shared" si="5"/>
        <v>2191.0331899984749</v>
      </c>
      <c r="C93" s="29">
        <f t="shared" si="6"/>
        <v>2185.0329595656476</v>
      </c>
      <c r="D93" s="29">
        <f t="shared" si="7"/>
        <v>6.0002304328271077</v>
      </c>
      <c r="E93" s="83">
        <f t="shared" si="8"/>
        <v>0</v>
      </c>
      <c r="F93" s="35">
        <v>7.4999999999999997E-2</v>
      </c>
      <c r="G93" s="28"/>
    </row>
    <row r="94" spans="1:7" x14ac:dyDescent="0.3">
      <c r="A94" s="4">
        <f>ROWS(A$7:A94)-1</f>
        <v>87</v>
      </c>
      <c r="B94" s="29">
        <f t="shared" si="5"/>
        <v>2190.778277716206</v>
      </c>
      <c r="C94" s="29">
        <f t="shared" si="6"/>
        <v>2185.1761555930443</v>
      </c>
      <c r="D94" s="29">
        <f t="shared" si="7"/>
        <v>5.6021221231613829</v>
      </c>
      <c r="E94" s="83">
        <f t="shared" si="8"/>
        <v>0</v>
      </c>
      <c r="F94" s="35">
        <v>7.4999999999999997E-2</v>
      </c>
      <c r="G94" s="28"/>
    </row>
    <row r="95" spans="1:7" x14ac:dyDescent="0.3">
      <c r="A95" s="4">
        <f>ROWS(A$7:A95)-1</f>
        <v>88</v>
      </c>
      <c r="B95" s="29">
        <f t="shared" si="5"/>
        <v>2190.5417823554526</v>
      </c>
      <c r="C95" s="29">
        <f t="shared" si="6"/>
        <v>2185.3113106144592</v>
      </c>
      <c r="D95" s="29">
        <f t="shared" si="7"/>
        <v>5.230471740993786</v>
      </c>
      <c r="E95" s="83">
        <f t="shared" si="8"/>
        <v>0</v>
      </c>
      <c r="F95" s="35">
        <v>7.4999999999999997E-2</v>
      </c>
      <c r="G95" s="28"/>
    </row>
    <row r="96" spans="1:7" x14ac:dyDescent="0.3">
      <c r="A96" s="4">
        <f>ROWS(A$7:A96)-1</f>
        <v>89</v>
      </c>
      <c r="B96" s="29">
        <f t="shared" si="5"/>
        <v>2190.322369778693</v>
      </c>
      <c r="C96" s="29">
        <f t="shared" si="6"/>
        <v>2185.438854731332</v>
      </c>
      <c r="D96" s="29">
        <f t="shared" si="7"/>
        <v>4.8835150473613362</v>
      </c>
      <c r="E96" s="83">
        <f t="shared" si="8"/>
        <v>0</v>
      </c>
      <c r="F96" s="35">
        <v>7.4999999999999997E-2</v>
      </c>
      <c r="G96" s="28"/>
    </row>
    <row r="97" spans="1:7" x14ac:dyDescent="0.3">
      <c r="A97" s="4">
        <f>ROWS(A$7:A97)-1</f>
        <v>90</v>
      </c>
      <c r="B97" s="29">
        <f t="shared" si="5"/>
        <v>2190.1188029880709</v>
      </c>
      <c r="C97" s="29">
        <f t="shared" si="6"/>
        <v>2185.5591967595706</v>
      </c>
      <c r="D97" s="29">
        <f t="shared" si="7"/>
        <v>4.5596062285003978</v>
      </c>
      <c r="E97" s="83">
        <f t="shared" si="8"/>
        <v>0</v>
      </c>
      <c r="F97" s="35">
        <v>7.4999999999999997E-2</v>
      </c>
      <c r="G97" s="28"/>
    </row>
    <row r="98" spans="1:7" x14ac:dyDescent="0.3">
      <c r="A98" s="4">
        <f>ROWS(A$7:A98)-1</f>
        <v>91</v>
      </c>
      <c r="B98" s="29">
        <f t="shared" si="5"/>
        <v>2189.9299349840171</v>
      </c>
      <c r="C98" s="29">
        <f t="shared" si="6"/>
        <v>2185.6727251421312</v>
      </c>
      <c r="D98" s="29">
        <f t="shared" si="7"/>
        <v>4.2572098418858353</v>
      </c>
      <c r="E98" s="83">
        <f t="shared" si="8"/>
        <v>0</v>
      </c>
      <c r="F98" s="35">
        <v>7.4999999999999997E-2</v>
      </c>
      <c r="G98" s="28"/>
    </row>
    <row r="99" spans="1:7" x14ac:dyDescent="0.3">
      <c r="A99" s="4">
        <f>ROWS(A$7:A99)-1</f>
        <v>92</v>
      </c>
      <c r="B99" s="29">
        <f t="shared" si="5"/>
        <v>2189.754702158375</v>
      </c>
      <c r="C99" s="29">
        <f t="shared" si="6"/>
        <v>2185.7798088344571</v>
      </c>
      <c r="D99" s="29">
        <f t="shared" si="7"/>
        <v>3.9748933239178714</v>
      </c>
      <c r="E99" s="83">
        <f t="shared" si="8"/>
        <v>0</v>
      </c>
      <c r="F99" s="35">
        <v>7.4999999999999997E-2</v>
      </c>
      <c r="G99" s="28"/>
    </row>
    <row r="100" spans="1:7" x14ac:dyDescent="0.3">
      <c r="A100" s="4">
        <f>ROWS(A$7:A100)-1</f>
        <v>93</v>
      </c>
      <c r="B100" s="29">
        <f t="shared" si="5"/>
        <v>2189.5921181807225</v>
      </c>
      <c r="C100" s="29">
        <f t="shared" si="6"/>
        <v>2185.880798162465</v>
      </c>
      <c r="D100" s="29">
        <f t="shared" si="7"/>
        <v>3.7113200182575983</v>
      </c>
      <c r="E100" s="83">
        <f t="shared" si="8"/>
        <v>0</v>
      </c>
      <c r="F100" s="35">
        <v>7.4999999999999997E-2</v>
      </c>
      <c r="G100" s="28"/>
    </row>
    <row r="101" spans="1:7" x14ac:dyDescent="0.3">
      <c r="A101" s="4">
        <f>ROWS(A$7:A101)-1</f>
        <v>94</v>
      </c>
      <c r="B101" s="29">
        <f t="shared" si="5"/>
        <v>2189.4412683399478</v>
      </c>
      <c r="C101" s="29">
        <f t="shared" si="6"/>
        <v>2185.9760256529062</v>
      </c>
      <c r="D101" s="29">
        <f t="shared" si="7"/>
        <v>3.4652426870416586</v>
      </c>
      <c r="E101" s="83">
        <f t="shared" si="8"/>
        <v>0</v>
      </c>
      <c r="F101" s="35">
        <v>7.4999999999999997E-2</v>
      </c>
      <c r="G101" s="28"/>
    </row>
    <row r="102" spans="1:7" x14ac:dyDescent="0.3">
      <c r="A102" s="4">
        <f>ROWS(A$7:A102)-1</f>
        <v>95</v>
      </c>
      <c r="B102" s="29">
        <f t="shared" si="5"/>
        <v>2189.301304306201</v>
      </c>
      <c r="C102" s="29">
        <f t="shared" si="6"/>
        <v>2186.0658068360485</v>
      </c>
      <c r="D102" s="29">
        <f t="shared" si="7"/>
        <v>3.2354974701526387</v>
      </c>
      <c r="E102" s="83">
        <f t="shared" si="8"/>
        <v>0</v>
      </c>
      <c r="F102" s="35">
        <v>7.4999999999999997E-2</v>
      </c>
      <c r="G102" s="28"/>
    </row>
    <row r="103" spans="1:7" x14ac:dyDescent="0.3">
      <c r="A103" s="4">
        <f>ROWS(A$7:A103)-1</f>
        <v>96</v>
      </c>
      <c r="B103" s="29">
        <f t="shared" si="5"/>
        <v>2189.1714392811641</v>
      </c>
      <c r="C103" s="29">
        <f t="shared" si="6"/>
        <v>2186.1504410207522</v>
      </c>
      <c r="D103" s="29">
        <f t="shared" si="7"/>
        <v>3.0209982604118442</v>
      </c>
      <c r="E103" s="83">
        <f t="shared" si="8"/>
        <v>0</v>
      </c>
      <c r="F103" s="35">
        <v>7.4999999999999997E-2</v>
      </c>
      <c r="G103" s="28"/>
    </row>
    <row r="104" spans="1:7" x14ac:dyDescent="0.3">
      <c r="A104" s="4">
        <f>ROWS(A$7:A104)-1</f>
        <v>97</v>
      </c>
      <c r="B104" s="29">
        <f t="shared" si="5"/>
        <v>2189.0509435071244</v>
      </c>
      <c r="C104" s="29">
        <f t="shared" si="6"/>
        <v>2186.2302120421032</v>
      </c>
      <c r="D104" s="29">
        <f t="shared" si="7"/>
        <v>2.8207314650210473</v>
      </c>
      <c r="E104" s="83">
        <f t="shared" si="8"/>
        <v>0</v>
      </c>
      <c r="F104" s="35">
        <v>7.4999999999999997E-2</v>
      </c>
      <c r="G104" s="28"/>
    </row>
    <row r="105" spans="1:7" x14ac:dyDescent="0.3">
      <c r="A105" s="4">
        <f>ROWS(A$7:A105)-1</f>
        <v>98</v>
      </c>
      <c r="B105" s="29">
        <f t="shared" si="5"/>
        <v>2188.9391401076914</v>
      </c>
      <c r="C105" s="29">
        <f t="shared" si="6"/>
        <v>2186.3053889818598</v>
      </c>
      <c r="D105" s="29">
        <f t="shared" si="7"/>
        <v>2.633751125831874</v>
      </c>
      <c r="E105" s="83">
        <f t="shared" si="8"/>
        <v>0</v>
      </c>
      <c r="F105" s="35">
        <v>7.4999999999999997E-2</v>
      </c>
      <c r="G105" s="28"/>
    </row>
    <row r="106" spans="1:7" x14ac:dyDescent="0.3">
      <c r="A106" s="4">
        <f>ROWS(A$7:A106)-1</f>
        <v>99</v>
      </c>
      <c r="B106" s="29">
        <f t="shared" si="5"/>
        <v>2188.8354012351251</v>
      </c>
      <c r="C106" s="29">
        <f t="shared" si="6"/>
        <v>2186.3762268620399</v>
      </c>
      <c r="D106" s="29">
        <f t="shared" si="7"/>
        <v>2.4591743730853395</v>
      </c>
      <c r="E106" s="83">
        <f t="shared" si="8"/>
        <v>0</v>
      </c>
      <c r="F106" s="35">
        <v>7.4999999999999997E-2</v>
      </c>
      <c r="G106" s="28"/>
    </row>
    <row r="107" spans="1:7" x14ac:dyDescent="0.3">
      <c r="A107" s="4">
        <f>ROWS(A$7:A107)-1</f>
        <v>100</v>
      </c>
      <c r="B107" s="29">
        <f t="shared" si="5"/>
        <v>2188.7391445012222</v>
      </c>
      <c r="C107" s="29">
        <f t="shared" si="6"/>
        <v>2186.4429673120644</v>
      </c>
      <c r="D107" s="29">
        <f t="shared" si="7"/>
        <v>2.2961771891579055</v>
      </c>
      <c r="E107" s="83">
        <f t="shared" si="8"/>
        <v>0</v>
      </c>
      <c r="F107" s="35">
        <v>7.4999999999999997E-2</v>
      </c>
      <c r="G107" s="28"/>
    </row>
    <row r="108" spans="1:7" x14ac:dyDescent="0.3">
      <c r="A108" s="4">
        <f>ROWS(A$7:A108)-1</f>
        <v>101</v>
      </c>
      <c r="B108" s="29">
        <f t="shared" si="5"/>
        <v>2188.6498296704845</v>
      </c>
      <c r="C108" s="29">
        <f t="shared" si="6"/>
        <v>2186.5058392098945</v>
      </c>
      <c r="D108" s="29">
        <f t="shared" si="7"/>
        <v>2.1439904605896531</v>
      </c>
      <c r="E108" s="83">
        <f t="shared" si="8"/>
        <v>0</v>
      </c>
      <c r="F108" s="35">
        <v>7.4999999999999997E-2</v>
      </c>
      <c r="G108" s="28"/>
    </row>
    <row r="109" spans="1:7" x14ac:dyDescent="0.3">
      <c r="A109" s="4">
        <f>ROWS(A$7:A109)-1</f>
        <v>102</v>
      </c>
      <c r="B109" s="29">
        <f t="shared" si="5"/>
        <v>2188.5669555959594</v>
      </c>
      <c r="C109" s="29">
        <f t="shared" si="6"/>
        <v>2186.5650592976904</v>
      </c>
      <c r="D109" s="29">
        <f t="shared" si="7"/>
        <v>2.0018962982692923</v>
      </c>
      <c r="E109" s="83">
        <f t="shared" si="8"/>
        <v>0</v>
      </c>
      <c r="F109" s="35">
        <v>7.4999999999999997E-2</v>
      </c>
      <c r="G109" s="28"/>
    </row>
    <row r="110" spans="1:7" x14ac:dyDescent="0.3">
      <c r="A110" s="4">
        <f>ROWS(A$7:A110)-1</f>
        <v>103</v>
      </c>
      <c r="B110" s="29">
        <f t="shared" si="5"/>
        <v>2188.490057379654</v>
      </c>
      <c r="C110" s="29">
        <f t="shared" si="6"/>
        <v>2186.6208327725317</v>
      </c>
      <c r="D110" s="29">
        <f t="shared" si="7"/>
        <v>1.8692246071223222</v>
      </c>
      <c r="E110" s="83">
        <f t="shared" si="8"/>
        <v>0</v>
      </c>
      <c r="F110" s="35">
        <v>7.4999999999999997E-2</v>
      </c>
      <c r="G110" s="28"/>
    </row>
    <row r="111" spans="1:7" x14ac:dyDescent="0.3">
      <c r="A111" s="4">
        <f>ROWS(A$7:A111)-1</f>
        <v>104</v>
      </c>
      <c r="B111" s="29">
        <f t="shared" si="5"/>
        <v>2188.4187037407969</v>
      </c>
      <c r="C111" s="29">
        <f t="shared" si="6"/>
        <v>2186.6733538527933</v>
      </c>
      <c r="D111" s="29">
        <f t="shared" si="7"/>
        <v>1.7453498880039702</v>
      </c>
      <c r="E111" s="83">
        <f t="shared" si="8"/>
        <v>0</v>
      </c>
      <c r="F111" s="35">
        <v>7.4999999999999997E-2</v>
      </c>
      <c r="G111" s="28"/>
    </row>
    <row r="112" spans="1:7" x14ac:dyDescent="0.3">
      <c r="A112" s="4">
        <f>ROWS(A$7:A112)-1</f>
        <v>105</v>
      </c>
      <c r="B112" s="29">
        <f t="shared" si="5"/>
        <v>2188.3524945765344</v>
      </c>
      <c r="C112" s="29">
        <f t="shared" si="6"/>
        <v>2186.7228063207863</v>
      </c>
      <c r="D112" s="29">
        <f t="shared" si="7"/>
        <v>1.6296882557480445</v>
      </c>
      <c r="E112" s="83">
        <f t="shared" si="8"/>
        <v>0</v>
      </c>
      <c r="F112" s="35">
        <v>7.4999999999999997E-2</v>
      </c>
      <c r="G112" s="28"/>
    </row>
    <row r="113" spans="1:7" x14ac:dyDescent="0.3">
      <c r="A113" s="4">
        <f>ROWS(A$7:A113)-1</f>
        <v>106</v>
      </c>
      <c r="B113" s="29">
        <f t="shared" si="5"/>
        <v>2188.2910587007855</v>
      </c>
      <c r="C113" s="29">
        <f t="shared" si="6"/>
        <v>2186.7693640423099</v>
      </c>
      <c r="D113" s="29">
        <f t="shared" si="7"/>
        <v>1.521694658475585</v>
      </c>
      <c r="E113" s="83">
        <f t="shared" si="8"/>
        <v>0</v>
      </c>
      <c r="F113" s="35">
        <v>7.4999999999999997E-2</v>
      </c>
      <c r="G113" s="28"/>
    </row>
    <row r="114" spans="1:7" x14ac:dyDescent="0.3">
      <c r="A114" s="4">
        <f>ROWS(A$7:A114)-1</f>
        <v>107</v>
      </c>
      <c r="B114" s="29">
        <f t="shared" si="5"/>
        <v>2188.2340517480943</v>
      </c>
      <c r="C114" s="29">
        <f t="shared" si="6"/>
        <v>2186.8131914637629</v>
      </c>
      <c r="D114" s="29">
        <f t="shared" si="7"/>
        <v>1.4208602843314366</v>
      </c>
      <c r="E114" s="83">
        <f t="shared" si="8"/>
        <v>0</v>
      </c>
      <c r="F114" s="35">
        <v>7.4999999999999997E-2</v>
      </c>
      <c r="G114" s="28"/>
    </row>
    <row r="115" spans="1:7" x14ac:dyDescent="0.3">
      <c r="A115" s="4">
        <f>ROWS(A$7:A115)-1</f>
        <v>108</v>
      </c>
      <c r="B115" s="29">
        <f t="shared" si="5"/>
        <v>2188.1811542302939</v>
      </c>
      <c r="C115" s="29">
        <f t="shared" si="6"/>
        <v>2186.8544440874939</v>
      </c>
      <c r="D115" s="29">
        <f t="shared" si="7"/>
        <v>1.3267101428003087</v>
      </c>
      <c r="E115" s="83">
        <f t="shared" si="8"/>
        <v>0</v>
      </c>
      <c r="F115" s="35">
        <v>7.4999999999999997E-2</v>
      </c>
      <c r="G115" s="28"/>
    </row>
    <row r="116" spans="1:7" x14ac:dyDescent="0.3">
      <c r="A116" s="4">
        <f>ROWS(A$7:A116)-1</f>
        <v>109</v>
      </c>
      <c r="B116" s="29">
        <f t="shared" si="5"/>
        <v>2188.1320697347214</v>
      </c>
      <c r="C116" s="29">
        <f t="shared" si="6"/>
        <v>2186.8932689260582</v>
      </c>
      <c r="D116" s="29">
        <f t="shared" si="7"/>
        <v>1.2388008086630273</v>
      </c>
      <c r="E116" s="83">
        <f t="shared" si="8"/>
        <v>0</v>
      </c>
      <c r="F116" s="35">
        <v>7.4999999999999997E-2</v>
      </c>
      <c r="G116" s="28"/>
    </row>
    <row r="117" spans="1:7" x14ac:dyDescent="0.3">
      <c r="A117" s="4">
        <f>ROWS(A$7:A117)-1</f>
        <v>110</v>
      </c>
      <c r="B117" s="29">
        <f t="shared" si="5"/>
        <v>2188.0865232535775</v>
      </c>
      <c r="C117" s="29">
        <f t="shared" si="6"/>
        <v>2186.9298049360823</v>
      </c>
      <c r="D117" s="29">
        <f t="shared" si="7"/>
        <v>1.1567183174948545</v>
      </c>
      <c r="E117" s="83">
        <f t="shared" si="8"/>
        <v>0</v>
      </c>
      <c r="F117" s="35">
        <v>7.4999999999999997E-2</v>
      </c>
      <c r="G117" s="28"/>
    </row>
    <row r="118" spans="1:7" x14ac:dyDescent="0.3">
      <c r="A118" s="4">
        <f>ROWS(A$7:A118)-1</f>
        <v>111</v>
      </c>
      <c r="B118" s="29">
        <f t="shared" si="5"/>
        <v>2188.0442596347848</v>
      </c>
      <c r="C118" s="29">
        <f t="shared" si="6"/>
        <v>2186.9641834323984</v>
      </c>
      <c r="D118" s="29">
        <f t="shared" si="7"/>
        <v>1.0800762023864501</v>
      </c>
      <c r="E118" s="83">
        <f t="shared" si="8"/>
        <v>0</v>
      </c>
      <c r="F118" s="35">
        <v>7.4999999999999997E-2</v>
      </c>
      <c r="G118" s="28"/>
    </row>
    <row r="119" spans="1:7" x14ac:dyDescent="0.3">
      <c r="A119" s="4">
        <f>ROWS(A$7:A119)-1</f>
        <v>112</v>
      </c>
      <c r="B119" s="29">
        <f t="shared" si="5"/>
        <v>2188.0050421454453</v>
      </c>
      <c r="C119" s="29">
        <f t="shared" si="6"/>
        <v>2186.996528483156</v>
      </c>
      <c r="D119" s="29">
        <f t="shared" si="7"/>
        <v>1.0085136622892914</v>
      </c>
      <c r="E119" s="83">
        <f t="shared" si="8"/>
        <v>0</v>
      </c>
      <c r="F119" s="35">
        <v>7.4999999999999997E-2</v>
      </c>
      <c r="G119" s="28"/>
    </row>
    <row r="120" spans="1:7" x14ac:dyDescent="0.3">
      <c r="A120" s="4">
        <f>ROWS(A$7:A120)-1</f>
        <v>113</v>
      </c>
      <c r="B120" s="29">
        <f t="shared" si="5"/>
        <v>2187.968651139633</v>
      </c>
      <c r="C120" s="29">
        <f t="shared" si="6"/>
        <v>2187.0269572865773</v>
      </c>
      <c r="D120" s="29">
        <f t="shared" si="7"/>
        <v>0.94169385305576392</v>
      </c>
      <c r="E120" s="83">
        <f t="shared" si="8"/>
        <v>0</v>
      </c>
      <c r="F120" s="35">
        <v>7.4999999999999997E-2</v>
      </c>
      <c r="G120" s="28"/>
    </row>
    <row r="121" spans="1:7" x14ac:dyDescent="0.3">
      <c r="A121" s="4">
        <f>ROWS(A$7:A121)-1</f>
        <v>114</v>
      </c>
      <c r="B121" s="29">
        <f t="shared" si="5"/>
        <v>2187.9348828229013</v>
      </c>
      <c r="C121" s="29">
        <f t="shared" si="6"/>
        <v>2187.0555805300373</v>
      </c>
      <c r="D121" s="29">
        <f t="shared" si="7"/>
        <v>0.87930229286395423</v>
      </c>
      <c r="E121" s="83">
        <f t="shared" si="8"/>
        <v>0</v>
      </c>
      <c r="F121" s="35">
        <v>7.4999999999999997E-2</v>
      </c>
      <c r="G121" s="28"/>
    </row>
    <row r="122" spans="1:7" x14ac:dyDescent="0.3">
      <c r="A122" s="4">
        <f>ROWS(A$7:A122)-1</f>
        <v>115</v>
      </c>
      <c r="B122" s="29">
        <f t="shared" si="5"/>
        <v>2187.9035481064207</v>
      </c>
      <c r="C122" s="29">
        <f t="shared" si="6"/>
        <v>2187.0825027321284</v>
      </c>
      <c r="D122" s="29">
        <f t="shared" si="7"/>
        <v>0.82104537429202329</v>
      </c>
      <c r="E122" s="83">
        <f t="shared" si="8"/>
        <v>0</v>
      </c>
      <c r="F122" s="35">
        <v>7.4999999999999997E-2</v>
      </c>
      <c r="G122" s="28"/>
    </row>
    <row r="123" spans="1:7" x14ac:dyDescent="0.3">
      <c r="A123" s="4">
        <f>ROWS(A$7:A123)-1</f>
        <v>116</v>
      </c>
      <c r="B123" s="29">
        <f t="shared" si="5"/>
        <v>2187.8744715442162</v>
      </c>
      <c r="C123" s="29">
        <f t="shared" si="6"/>
        <v>2187.1078225683759</v>
      </c>
      <c r="D123" s="29">
        <f t="shared" si="7"/>
        <v>0.76664897584066383</v>
      </c>
      <c r="E123" s="83">
        <f t="shared" si="8"/>
        <v>0</v>
      </c>
      <c r="F123" s="35">
        <v>7.4999999999999997E-2</v>
      </c>
      <c r="G123" s="28"/>
    </row>
    <row r="124" spans="1:7" x14ac:dyDescent="0.3">
      <c r="A124" s="4">
        <f>ROWS(A$7:A124)-1</f>
        <v>117</v>
      </c>
      <c r="B124" s="29">
        <f t="shared" si="5"/>
        <v>2187.8474903474289</v>
      </c>
      <c r="C124" s="29">
        <f t="shared" si="6"/>
        <v>2187.1316331812313</v>
      </c>
      <c r="D124" s="29">
        <f t="shared" si="7"/>
        <v>0.71585716619746997</v>
      </c>
      <c r="E124" s="83">
        <f t="shared" si="8"/>
        <v>0</v>
      </c>
      <c r="F124" s="35">
        <v>7.4999999999999997E-2</v>
      </c>
      <c r="G124" s="28"/>
    </row>
    <row r="125" spans="1:7" x14ac:dyDescent="0.3">
      <c r="A125" s="4">
        <f>ROWS(A$7:A125)-1</f>
        <v>118</v>
      </c>
      <c r="B125" s="29">
        <f t="shared" si="5"/>
        <v>2187.8224534699975</v>
      </c>
      <c r="C125" s="29">
        <f t="shared" si="6"/>
        <v>2187.1540224750006</v>
      </c>
      <c r="D125" s="29">
        <f t="shared" si="7"/>
        <v>0.66843099499716663</v>
      </c>
      <c r="E125" s="83">
        <f t="shared" si="8"/>
        <v>0</v>
      </c>
      <c r="F125" s="35">
        <v>7.4999999999999997E-2</v>
      </c>
      <c r="G125" s="28"/>
    </row>
    <row r="126" spans="1:7" x14ac:dyDescent="0.3">
      <c r="A126" s="4">
        <f>ROWS(A$7:A126)-1</f>
        <v>119</v>
      </c>
      <c r="B126" s="29">
        <f t="shared" si="5"/>
        <v>2187.799220760558</v>
      </c>
      <c r="C126" s="29">
        <f t="shared" si="6"/>
        <v>2187.1750733962986</v>
      </c>
      <c r="D126" s="29">
        <f t="shared" si="7"/>
        <v>0.62414736425915629</v>
      </c>
      <c r="E126" s="83">
        <f t="shared" si="8"/>
        <v>0</v>
      </c>
      <c r="F126" s="35">
        <v>7.4999999999999997E-2</v>
      </c>
      <c r="G126" s="28"/>
    </row>
    <row r="127" spans="1:7" x14ac:dyDescent="0.3">
      <c r="A127" s="4">
        <f>ROWS(A$7:A127)-1</f>
        <v>120</v>
      </c>
      <c r="B127" s="29">
        <f t="shared" si="5"/>
        <v>2187.7776621757289</v>
      </c>
      <c r="C127" s="29">
        <f t="shared" si="6"/>
        <v>2187.1948642006478</v>
      </c>
      <c r="D127" s="29">
        <f t="shared" si="7"/>
        <v>0.58279797508114461</v>
      </c>
      <c r="E127" s="83">
        <f t="shared" si="8"/>
        <v>0</v>
      </c>
      <c r="F127" s="35">
        <v>7.4999999999999997E-2</v>
      </c>
      <c r="G127" s="28"/>
    </row>
    <row r="128" spans="1:7" x14ac:dyDescent="0.3">
      <c r="A128" s="4">
        <f>ROWS(A$7:A128)-1</f>
        <v>121</v>
      </c>
      <c r="B128" s="29">
        <f t="shared" si="5"/>
        <v>2187.7576570503434</v>
      </c>
      <c r="C128" s="29">
        <f t="shared" si="6"/>
        <v>2187.2134687058065</v>
      </c>
      <c r="D128" s="29">
        <f t="shared" si="7"/>
        <v>0.5441883445370691</v>
      </c>
      <c r="E128" s="83">
        <f t="shared" si="8"/>
        <v>0</v>
      </c>
      <c r="F128" s="35">
        <v>7.4999999999999997E-2</v>
      </c>
      <c r="G128" s="28"/>
    </row>
    <row r="129" spans="1:7" x14ac:dyDescent="0.3">
      <c r="A129" s="4">
        <f>ROWS(A$7:A129)-1</f>
        <v>122</v>
      </c>
      <c r="B129" s="29">
        <f t="shared" si="5"/>
        <v>2187.7390934204636</v>
      </c>
      <c r="C129" s="29">
        <f t="shared" si="6"/>
        <v>2187.2309565323926</v>
      </c>
      <c r="D129" s="29">
        <f t="shared" si="7"/>
        <v>0.50813688807107116</v>
      </c>
      <c r="E129" s="83">
        <f t="shared" si="8"/>
        <v>0</v>
      </c>
      <c r="F129" s="35">
        <v>7.4999999999999997E-2</v>
      </c>
      <c r="G129" s="28"/>
    </row>
    <row r="130" spans="1:7" x14ac:dyDescent="0.3">
      <c r="A130" s="4">
        <f>ROWS(A$7:A130)-1</f>
        <v>123</v>
      </c>
      <c r="B130" s="29">
        <f t="shared" si="5"/>
        <v>2187.7218673953639</v>
      </c>
      <c r="C130" s="29">
        <f t="shared" si="6"/>
        <v>2187.2473933323649</v>
      </c>
      <c r="D130" s="29">
        <f t="shared" si="7"/>
        <v>0.47447406299892997</v>
      </c>
      <c r="E130" s="83">
        <f t="shared" si="8"/>
        <v>0</v>
      </c>
      <c r="F130" s="35">
        <v>7.4999999999999997E-2</v>
      </c>
      <c r="G130" s="28"/>
    </row>
    <row r="131" spans="1:7" x14ac:dyDescent="0.3">
      <c r="A131" s="4">
        <f>ROWS(A$7:A131)-1</f>
        <v>124</v>
      </c>
      <c r="B131" s="29">
        <f t="shared" si="5"/>
        <v>2187.7058825749164</v>
      </c>
      <c r="C131" s="29">
        <f t="shared" si="6"/>
        <v>2187.2628410058906</v>
      </c>
      <c r="D131" s="29">
        <f t="shared" si="7"/>
        <v>0.44304156902572678</v>
      </c>
      <c r="E131" s="83">
        <f t="shared" si="8"/>
        <v>0</v>
      </c>
      <c r="F131" s="35">
        <v>7.4999999999999997E-2</v>
      </c>
      <c r="G131" s="28"/>
    </row>
    <row r="132" spans="1:7" x14ac:dyDescent="0.3">
      <c r="A132" s="4">
        <f>ROWS(A$7:A132)-1</f>
        <v>125</v>
      </c>
      <c r="B132" s="29">
        <f t="shared" si="5"/>
        <v>2187.6910495090924</v>
      </c>
      <c r="C132" s="29">
        <f t="shared" si="6"/>
        <v>2187.2773579071268</v>
      </c>
      <c r="D132" s="29">
        <f t="shared" si="7"/>
        <v>0.41369160196535243</v>
      </c>
      <c r="E132" s="83">
        <f t="shared" si="8"/>
        <v>0</v>
      </c>
      <c r="F132" s="35">
        <v>7.4999999999999997E-2</v>
      </c>
      <c r="G132" s="28"/>
    </row>
    <row r="133" spans="1:7" x14ac:dyDescent="0.3">
      <c r="A133" s="4">
        <f>ROWS(A$7:A133)-1</f>
        <v>126</v>
      </c>
      <c r="B133" s="29">
        <f t="shared" si="5"/>
        <v>2187.6772851965197</v>
      </c>
      <c r="C133" s="29">
        <f t="shared" si="6"/>
        <v>2187.2909990394146</v>
      </c>
      <c r="D133" s="29">
        <f t="shared" si="7"/>
        <v>0.38628615710515918</v>
      </c>
      <c r="E133" s="83">
        <f t="shared" si="8"/>
        <v>0</v>
      </c>
      <c r="F133" s="35">
        <v>7.4999999999999997E-2</v>
      </c>
      <c r="G133" s="28"/>
    </row>
    <row r="134" spans="1:7" x14ac:dyDescent="0.3">
      <c r="A134" s="4">
        <f>ROWS(A$7:A134)-1</f>
        <v>127</v>
      </c>
      <c r="B134" s="29">
        <f t="shared" si="5"/>
        <v>2187.6645126192757</v>
      </c>
      <c r="C134" s="29">
        <f t="shared" si="6"/>
        <v>2187.3038162403764</v>
      </c>
      <c r="D134" s="29">
        <f t="shared" si="7"/>
        <v>0.36069637889900136</v>
      </c>
      <c r="E134" s="83">
        <f t="shared" si="8"/>
        <v>0</v>
      </c>
      <c r="F134" s="35">
        <v>7.4999999999999997E-2</v>
      </c>
      <c r="G134" s="28"/>
    </row>
    <row r="135" spans="1:7" x14ac:dyDescent="0.3">
      <c r="A135" s="4">
        <f>ROWS(A$7:A135)-1</f>
        <v>128</v>
      </c>
      <c r="B135" s="29">
        <f t="shared" si="5"/>
        <v>2187.6526603112743</v>
      </c>
      <c r="C135" s="29">
        <f t="shared" si="6"/>
        <v>2187.3158583573786</v>
      </c>
      <c r="D135" s="29">
        <f t="shared" si="7"/>
        <v>0.33680195389540901</v>
      </c>
      <c r="E135" s="83">
        <f t="shared" si="8"/>
        <v>0</v>
      </c>
      <c r="F135" s="35">
        <v>7.4999999999999997E-2</v>
      </c>
      <c r="G135" s="28"/>
    </row>
    <row r="136" spans="1:7" x14ac:dyDescent="0.3">
      <c r="A136" s="4">
        <f>ROWS(A$7:A136)-1</f>
        <v>129</v>
      </c>
      <c r="B136" s="29">
        <f t="shared" si="5"/>
        <v>2187.641661957834</v>
      </c>
      <c r="C136" s="29">
        <f t="shared" si="6"/>
        <v>2187.3271714138182</v>
      </c>
      <c r="D136" s="29">
        <f t="shared" si="7"/>
        <v>0.31449054401578347</v>
      </c>
      <c r="E136" s="83">
        <f t="shared" si="8"/>
        <v>0</v>
      </c>
      <c r="F136" s="35">
        <v>7.4999999999999997E-2</v>
      </c>
      <c r="G136" s="28"/>
    </row>
    <row r="137" spans="1:7" x14ac:dyDescent="0.3">
      <c r="A137" s="4">
        <f>ROWS(A$7:A137)-1</f>
        <v>130</v>
      </c>
      <c r="B137" s="29">
        <f t="shared" ref="B137:B200" si="10">PMT($F137/12,$A137*12,-$E$7)</f>
        <v>2187.6314560241526</v>
      </c>
      <c r="C137" s="29">
        <f t="shared" ref="C137:C200" si="11">IPMT($F137/12,$A137,$A137*12,-$E$7)</f>
        <v>2187.3377987666613</v>
      </c>
      <c r="D137" s="29">
        <f t="shared" ref="D137:D200" si="12">PPMT($F137/12,$A137,$A137*12,-$E$7)</f>
        <v>0.29365725749146104</v>
      </c>
      <c r="E137" s="83">
        <f t="shared" ref="E137:E200" si="13">$B137-$D137-$C137</f>
        <v>0</v>
      </c>
      <c r="F137" s="35">
        <v>7.4999999999999997E-2</v>
      </c>
      <c r="G137" s="28"/>
    </row>
    <row r="138" spans="1:7" x14ac:dyDescent="0.3">
      <c r="A138" s="4">
        <f>ROWS(A$7:A138)-1</f>
        <v>131</v>
      </c>
      <c r="B138" s="29">
        <f t="shared" si="10"/>
        <v>2187.6219854106098</v>
      </c>
      <c r="C138" s="29">
        <f t="shared" si="11"/>
        <v>2187.3477812556607</v>
      </c>
      <c r="D138" s="29">
        <f t="shared" si="12"/>
        <v>0.27420415494920519</v>
      </c>
      <c r="E138" s="83">
        <f t="shared" si="13"/>
        <v>0</v>
      </c>
      <c r="F138" s="35">
        <v>7.4999999999999997E-2</v>
      </c>
      <c r="G138" s="28"/>
    </row>
    <row r="139" spans="1:7" x14ac:dyDescent="0.3">
      <c r="A139" s="4">
        <f>ROWS(A$7:A139)-1</f>
        <v>132</v>
      </c>
      <c r="B139" s="29">
        <f t="shared" si="10"/>
        <v>2187.6131971329469</v>
      </c>
      <c r="C139" s="29">
        <f t="shared" si="11"/>
        <v>2187.3571573446438</v>
      </c>
      <c r="D139" s="29">
        <f t="shared" si="12"/>
        <v>0.25603978830309737</v>
      </c>
      <c r="E139" s="83">
        <f t="shared" si="13"/>
        <v>0</v>
      </c>
      <c r="F139" s="35">
        <v>7.4999999999999997E-2</v>
      </c>
      <c r="G139" s="28"/>
    </row>
    <row r="140" spans="1:7" x14ac:dyDescent="0.3">
      <c r="A140" s="4">
        <f>ROWS(A$7:A140)-1</f>
        <v>133</v>
      </c>
      <c r="B140" s="29">
        <f t="shared" si="10"/>
        <v>2187.6050420255333</v>
      </c>
      <c r="C140" s="29">
        <f t="shared" si="11"/>
        <v>2187.3659632552658</v>
      </c>
      <c r="D140" s="29">
        <f t="shared" si="12"/>
        <v>0.23907877026779095</v>
      </c>
      <c r="E140" s="83">
        <f t="shared" si="13"/>
        <v>0</v>
      </c>
      <c r="F140" s="35">
        <v>7.4999999999999997E-2</v>
      </c>
      <c r="G140" s="28"/>
    </row>
    <row r="141" spans="1:7" x14ac:dyDescent="0.3">
      <c r="A141" s="4">
        <f>ROWS(A$7:A141)-1</f>
        <v>134</v>
      </c>
      <c r="B141" s="29">
        <f t="shared" si="10"/>
        <v>2187.5974744660416</v>
      </c>
      <c r="C141" s="29">
        <f t="shared" si="11"/>
        <v>2187.3742330935875</v>
      </c>
      <c r="D141" s="29">
        <f t="shared" si="12"/>
        <v>0.22324137245440834</v>
      </c>
      <c r="E141" s="83">
        <f t="shared" si="13"/>
        <v>0</v>
      </c>
      <c r="F141" s="35">
        <v>7.4999999999999997E-2</v>
      </c>
      <c r="G141" s="28"/>
    </row>
    <row r="142" spans="1:7" x14ac:dyDescent="0.3">
      <c r="A142" s="4">
        <f>ROWS(A$7:A142)-1</f>
        <v>135</v>
      </c>
      <c r="B142" s="29">
        <f t="shared" si="10"/>
        <v>2187.5904521199941</v>
      </c>
      <c r="C142" s="29">
        <f t="shared" si="11"/>
        <v>2187.3819989698477</v>
      </c>
      <c r="D142" s="29">
        <f t="shared" si="12"/>
        <v>0.20845315014679977</v>
      </c>
      <c r="E142" s="83">
        <f t="shared" si="13"/>
        <v>0</v>
      </c>
      <c r="F142" s="35">
        <v>7.4999999999999997E-2</v>
      </c>
      <c r="G142" s="28"/>
    </row>
    <row r="143" spans="1:7" x14ac:dyDescent="0.3">
      <c r="A143" s="4">
        <f>ROWS(A$7:A143)-1</f>
        <v>136</v>
      </c>
      <c r="B143" s="29">
        <f t="shared" si="10"/>
        <v>2187.5839357037366</v>
      </c>
      <c r="C143" s="29">
        <f t="shared" si="11"/>
        <v>2187.3892911117532</v>
      </c>
      <c r="D143" s="29">
        <f t="shared" si="12"/>
        <v>0.19464459198308645</v>
      </c>
      <c r="E143" s="83">
        <f t="shared" si="13"/>
        <v>0</v>
      </c>
      <c r="F143" s="35">
        <v>7.4999999999999997E-2</v>
      </c>
      <c r="G143" s="28"/>
    </row>
    <row r="144" spans="1:7" x14ac:dyDescent="0.3">
      <c r="A144" s="4">
        <f>ROWS(A$7:A144)-1</f>
        <v>137</v>
      </c>
      <c r="B144" s="29">
        <f t="shared" si="10"/>
        <v>2187.5778887645101</v>
      </c>
      <c r="C144" s="29">
        <f t="shared" si="11"/>
        <v>2187.3961379716243</v>
      </c>
      <c r="D144" s="29">
        <f t="shared" si="12"/>
        <v>0.18175079288602042</v>
      </c>
      <c r="E144" s="83">
        <f t="shared" si="13"/>
        <v>0</v>
      </c>
      <c r="F144" s="35">
        <v>7.4999999999999997E-2</v>
      </c>
      <c r="G144" s="28"/>
    </row>
    <row r="145" spans="1:7" x14ac:dyDescent="0.3">
      <c r="A145" s="4">
        <f>ROWS(A$7:A145)-1</f>
        <v>138</v>
      </c>
      <c r="B145" s="29">
        <f t="shared" si="10"/>
        <v>2187.572277476389</v>
      </c>
      <c r="C145" s="29">
        <f t="shared" si="11"/>
        <v>2187.402566327693</v>
      </c>
      <c r="D145" s="29">
        <f t="shared" si="12"/>
        <v>0.16971114869633316</v>
      </c>
      <c r="E145" s="83">
        <f t="shared" si="13"/>
        <v>0</v>
      </c>
      <c r="F145" s="35">
        <v>7.4999999999999997E-2</v>
      </c>
      <c r="G145" s="28"/>
    </row>
    <row r="146" spans="1:7" x14ac:dyDescent="0.3">
      <c r="A146" s="4">
        <f>ROWS(A$7:A146)-1</f>
        <v>139</v>
      </c>
      <c r="B146" s="29">
        <f t="shared" si="10"/>
        <v>2187.5670704509362</v>
      </c>
      <c r="C146" s="29">
        <f t="shared" si="11"/>
        <v>2187.4086013798697</v>
      </c>
      <c r="D146" s="29">
        <f t="shared" si="12"/>
        <v>0.15846907106640543</v>
      </c>
      <c r="E146" s="83">
        <f t="shared" si="13"/>
        <v>0</v>
      </c>
      <c r="F146" s="35">
        <v>7.4999999999999997E-2</v>
      </c>
      <c r="G146" s="28"/>
    </row>
    <row r="147" spans="1:7" x14ac:dyDescent="0.3">
      <c r="A147" s="4">
        <f>ROWS(A$7:A147)-1</f>
        <v>140</v>
      </c>
      <c r="B147" s="29">
        <f t="shared" si="10"/>
        <v>2187.562238561512</v>
      </c>
      <c r="C147" s="29">
        <f t="shared" si="11"/>
        <v>2187.4142668402442</v>
      </c>
      <c r="D147" s="29">
        <f t="shared" si="12"/>
        <v>0.14797172126783445</v>
      </c>
      <c r="E147" s="83">
        <f t="shared" si="13"/>
        <v>0</v>
      </c>
      <c r="F147" s="35">
        <v>7.4999999999999997E-2</v>
      </c>
      <c r="G147" s="28"/>
    </row>
    <row r="148" spans="1:7" x14ac:dyDescent="0.3">
      <c r="A148" s="4">
        <f>ROWS(A$7:A148)-1</f>
        <v>141</v>
      </c>
      <c r="B148" s="29">
        <f t="shared" si="10"/>
        <v>2187.5577547802559</v>
      </c>
      <c r="C148" s="29">
        <f t="shared" si="11"/>
        <v>2187.4195850185997</v>
      </c>
      <c r="D148" s="29">
        <f t="shared" si="12"/>
        <v>0.13816976165624678</v>
      </c>
      <c r="E148" s="83">
        <f t="shared" si="13"/>
        <v>0</v>
      </c>
      <c r="F148" s="35">
        <v>7.4999999999999997E-2</v>
      </c>
      <c r="G148" s="28"/>
    </row>
    <row r="149" spans="1:7" x14ac:dyDescent="0.3">
      <c r="A149" s="4">
        <f>ROWS(A$7:A149)-1</f>
        <v>142</v>
      </c>
      <c r="B149" s="29">
        <f t="shared" si="10"/>
        <v>2187.5535940268205</v>
      </c>
      <c r="C149" s="29">
        <f t="shared" si="11"/>
        <v>2187.4245769032004</v>
      </c>
      <c r="D149" s="29">
        <f t="shared" si="12"/>
        <v>0.12901712362045203</v>
      </c>
      <c r="E149" s="83">
        <f t="shared" si="13"/>
        <v>0</v>
      </c>
      <c r="F149" s="35">
        <v>7.4999999999999997E-2</v>
      </c>
      <c r="G149" s="28"/>
    </row>
    <row r="150" spans="1:7" x14ac:dyDescent="0.3">
      <c r="A150" s="4">
        <f>ROWS(A$7:A150)-1</f>
        <v>143</v>
      </c>
      <c r="B150" s="29">
        <f t="shared" si="10"/>
        <v>2187.5497330280141</v>
      </c>
      <c r="C150" s="29">
        <f t="shared" si="11"/>
        <v>2187.4292622370931</v>
      </c>
      <c r="D150" s="29">
        <f t="shared" si="12"/>
        <v>0.12047079092116088</v>
      </c>
      <c r="E150" s="83">
        <f t="shared" si="13"/>
        <v>0</v>
      </c>
      <c r="F150" s="35">
        <v>7.4999999999999997E-2</v>
      </c>
      <c r="G150" s="28"/>
    </row>
    <row r="151" spans="1:7" x14ac:dyDescent="0.3">
      <c r="A151" s="4">
        <f>ROWS(A$7:A151)-1</f>
        <v>144</v>
      </c>
      <c r="B151" s="29">
        <f t="shared" si="10"/>
        <v>2187.5461501875616</v>
      </c>
      <c r="C151" s="29">
        <f t="shared" si="11"/>
        <v>2187.4336595901641</v>
      </c>
      <c r="D151" s="29">
        <f t="shared" si="12"/>
        <v>0.1124905973973981</v>
      </c>
      <c r="E151" s="83">
        <f t="shared" si="13"/>
        <v>0</v>
      </c>
      <c r="F151" s="35">
        <v>7.4999999999999997E-2</v>
      </c>
      <c r="G151" s="28"/>
    </row>
    <row r="152" spans="1:7" x14ac:dyDescent="0.3">
      <c r="A152" s="4">
        <f>ROWS(A$7:A152)-1</f>
        <v>145</v>
      </c>
      <c r="B152" s="29">
        <f t="shared" si="10"/>
        <v>2187.5428254652561</v>
      </c>
      <c r="C152" s="29">
        <f t="shared" si="11"/>
        <v>2187.4377864271692</v>
      </c>
      <c r="D152" s="29">
        <f t="shared" si="12"/>
        <v>0.10503903808675018</v>
      </c>
      <c r="E152" s="83">
        <f t="shared" si="13"/>
        <v>0</v>
      </c>
      <c r="F152" s="35">
        <v>7.4999999999999997E-2</v>
      </c>
      <c r="G152" s="28"/>
    </row>
    <row r="153" spans="1:7" x14ac:dyDescent="0.3">
      <c r="A153" s="4">
        <f>ROWS(A$7:A153)-1</f>
        <v>146</v>
      </c>
      <c r="B153" s="29">
        <f t="shared" si="10"/>
        <v>2187.5397402648196</v>
      </c>
      <c r="C153" s="29">
        <f t="shared" si="11"/>
        <v>2187.441659171951</v>
      </c>
      <c r="D153" s="29">
        <f t="shared" si="12"/>
        <v>9.8081092869062025E-2</v>
      </c>
      <c r="E153" s="83">
        <f t="shared" si="13"/>
        <v>0</v>
      </c>
      <c r="F153" s="35">
        <v>7.4999999999999997E-2</v>
      </c>
      <c r="G153" s="28"/>
    </row>
    <row r="154" spans="1:7" x14ac:dyDescent="0.3">
      <c r="A154" s="4">
        <f>ROWS(A$7:A154)-1</f>
        <v>147</v>
      </c>
      <c r="B154" s="29">
        <f t="shared" si="10"/>
        <v>2187.5368773298542</v>
      </c>
      <c r="C154" s="29">
        <f t="shared" si="11"/>
        <v>2187.445293268052</v>
      </c>
      <c r="D154" s="29">
        <f t="shared" si="12"/>
        <v>9.1584061802423344E-2</v>
      </c>
      <c r="E154" s="83">
        <f t="shared" si="13"/>
        <v>0</v>
      </c>
      <c r="F154" s="35">
        <v>7.4999999999999997E-2</v>
      </c>
      <c r="G154" s="28"/>
    </row>
    <row r="155" spans="1:7" x14ac:dyDescent="0.3">
      <c r="A155" s="4">
        <f>ROWS(A$7:A155)-1</f>
        <v>148</v>
      </c>
      <c r="B155" s="29">
        <f t="shared" si="10"/>
        <v>2187.5342206472851</v>
      </c>
      <c r="C155" s="29">
        <f t="shared" si="11"/>
        <v>2187.4487032359093</v>
      </c>
      <c r="D155" s="29">
        <f t="shared" si="12"/>
        <v>8.5517411375551897E-2</v>
      </c>
      <c r="E155" s="83">
        <f t="shared" si="13"/>
        <v>0</v>
      </c>
      <c r="F155" s="35">
        <v>7.4999999999999997E-2</v>
      </c>
      <c r="G155" s="28"/>
    </row>
    <row r="156" spans="1:7" x14ac:dyDescent="0.3">
      <c r="A156" s="4">
        <f>ROWS(A$7:A156)-1</f>
        <v>149</v>
      </c>
      <c r="B156" s="29">
        <f t="shared" si="10"/>
        <v>2187.5317553577679</v>
      </c>
      <c r="C156" s="29">
        <f t="shared" si="11"/>
        <v>2187.4519027268161</v>
      </c>
      <c r="D156" s="29">
        <f t="shared" si="12"/>
        <v>7.9852630952268397E-2</v>
      </c>
      <c r="E156" s="83">
        <f t="shared" si="13"/>
        <v>0</v>
      </c>
      <c r="F156" s="35">
        <v>7.4999999999999997E-2</v>
      </c>
      <c r="G156" s="28"/>
    </row>
    <row r="157" spans="1:7" x14ac:dyDescent="0.3">
      <c r="A157" s="4">
        <f>ROWS(A$7:A157)-1</f>
        <v>150</v>
      </c>
      <c r="B157" s="29">
        <f t="shared" si="10"/>
        <v>2187.5294676725562</v>
      </c>
      <c r="C157" s="29">
        <f t="shared" si="11"/>
        <v>2187.454904573824</v>
      </c>
      <c r="D157" s="29">
        <f t="shared" si="12"/>
        <v>7.4563098731890376E-2</v>
      </c>
      <c r="E157" s="83">
        <f t="shared" si="13"/>
        <v>0</v>
      </c>
      <c r="F157" s="35">
        <v>7.4999999999999997E-2</v>
      </c>
      <c r="G157" s="28"/>
    </row>
    <row r="158" spans="1:7" x14ac:dyDescent="0.3">
      <c r="A158" s="4">
        <f>ROWS(A$7:A158)-1</f>
        <v>151</v>
      </c>
      <c r="B158" s="29">
        <f t="shared" si="10"/>
        <v>2187.5273447963532</v>
      </c>
      <c r="C158" s="29">
        <f t="shared" si="11"/>
        <v>2187.4577208397586</v>
      </c>
      <c r="D158" s="29">
        <f t="shared" si="12"/>
        <v>6.9623956594305217E-2</v>
      </c>
      <c r="E158" s="83">
        <f t="shared" si="13"/>
        <v>0</v>
      </c>
      <c r="F158" s="35">
        <v>7.4999999999999997E-2</v>
      </c>
      <c r="G158" s="28"/>
    </row>
    <row r="159" spans="1:7" x14ac:dyDescent="0.3">
      <c r="A159" s="4">
        <f>ROWS(A$7:A159)-1</f>
        <v>152</v>
      </c>
      <c r="B159" s="29">
        <f t="shared" si="10"/>
        <v>2187.525374855732</v>
      </c>
      <c r="C159" s="29">
        <f t="shared" si="11"/>
        <v>2187.4603628624918</v>
      </c>
      <c r="D159" s="29">
        <f t="shared" si="12"/>
        <v>6.5011993240416399E-2</v>
      </c>
      <c r="E159" s="83">
        <f t="shared" si="13"/>
        <v>0</v>
      </c>
      <c r="F159" s="35">
        <v>7.4999999999999997E-2</v>
      </c>
      <c r="G159" s="28"/>
    </row>
    <row r="160" spans="1:7" x14ac:dyDescent="0.3">
      <c r="A160" s="4">
        <f>ROWS(A$7:A160)-1</f>
        <v>153</v>
      </c>
      <c r="B160" s="29">
        <f t="shared" si="10"/>
        <v>2187.5235468327096</v>
      </c>
      <c r="C160" s="29">
        <f t="shared" si="11"/>
        <v>2187.4628412976317</v>
      </c>
      <c r="D160" s="29">
        <f t="shared" si="12"/>
        <v>6.0705535077794685E-2</v>
      </c>
      <c r="E160" s="83">
        <f t="shared" si="13"/>
        <v>0</v>
      </c>
      <c r="F160" s="35">
        <v>7.4999999999999997E-2</v>
      </c>
      <c r="G160" s="28"/>
    </row>
    <row r="161" spans="1:7" x14ac:dyDescent="0.3">
      <c r="A161" s="4">
        <f>ROWS(A$7:A161)-1</f>
        <v>154</v>
      </c>
      <c r="B161" s="29">
        <f t="shared" si="10"/>
        <v>2187.5218505031071</v>
      </c>
      <c r="C161" s="29">
        <f t="shared" si="11"/>
        <v>2187.4651661587691</v>
      </c>
      <c r="D161" s="29">
        <f t="shared" si="12"/>
        <v>5.6684344337904917E-2</v>
      </c>
      <c r="E161" s="83">
        <f t="shared" si="13"/>
        <v>0</v>
      </c>
      <c r="F161" s="35">
        <v>7.4999999999999997E-2</v>
      </c>
      <c r="G161" s="28"/>
    </row>
    <row r="162" spans="1:7" x14ac:dyDescent="0.3">
      <c r="A162" s="4">
        <f>ROWS(A$7:A162)-1</f>
        <v>155</v>
      </c>
      <c r="B162" s="29">
        <f t="shared" si="10"/>
        <v>2187.5202763793586</v>
      </c>
      <c r="C162" s="29">
        <f t="shared" si="11"/>
        <v>2187.4673468554138</v>
      </c>
      <c r="D162" s="29">
        <f t="shared" si="12"/>
        <v>5.2929523945375472E-2</v>
      </c>
      <c r="E162" s="83">
        <f t="shared" si="13"/>
        <v>0</v>
      </c>
      <c r="F162" s="35">
        <v>7.4999999999999997E-2</v>
      </c>
      <c r="G162" s="28"/>
    </row>
    <row r="163" spans="1:7" x14ac:dyDescent="0.3">
      <c r="A163" s="4">
        <f>ROWS(A$7:A163)-1</f>
        <v>156</v>
      </c>
      <c r="B163" s="29">
        <f t="shared" si="10"/>
        <v>2187.5188156574332</v>
      </c>
      <c r="C163" s="29">
        <f t="shared" si="11"/>
        <v>2187.4693922287415</v>
      </c>
      <c r="D163" s="29">
        <f t="shared" si="12"/>
        <v>4.9423428691612654E-2</v>
      </c>
      <c r="E163" s="83">
        <f t="shared" si="13"/>
        <v>0</v>
      </c>
      <c r="F163" s="35">
        <v>7.4999999999999997E-2</v>
      </c>
      <c r="G163" s="28"/>
    </row>
    <row r="164" spans="1:7" x14ac:dyDescent="0.3">
      <c r="A164" s="4">
        <f>ROWS(A$7:A164)-1</f>
        <v>157</v>
      </c>
      <c r="B164" s="29">
        <f t="shared" si="10"/>
        <v>2187.5174601675881</v>
      </c>
      <c r="C164" s="29">
        <f t="shared" si="11"/>
        <v>2187.4713105852934</v>
      </c>
      <c r="D164" s="29">
        <f t="shared" si="12"/>
        <v>4.614958229477692E-2</v>
      </c>
      <c r="E164" s="83">
        <f t="shared" si="13"/>
        <v>0</v>
      </c>
      <c r="F164" s="35">
        <v>7.4999999999999997E-2</v>
      </c>
      <c r="G164" s="28"/>
    </row>
    <row r="165" spans="1:7" x14ac:dyDescent="0.3">
      <c r="A165" s="4">
        <f>ROWS(A$7:A165)-1</f>
        <v>158</v>
      </c>
      <c r="B165" s="29">
        <f t="shared" si="10"/>
        <v>2187.5162023286666</v>
      </c>
      <c r="C165" s="29">
        <f t="shared" si="11"/>
        <v>2187.4731097287104</v>
      </c>
      <c r="D165" s="29">
        <f t="shared" si="12"/>
        <v>4.309259995587391E-2</v>
      </c>
      <c r="E165" s="83">
        <f t="shared" si="13"/>
        <v>0</v>
      </c>
      <c r="F165" s="35">
        <v>7.4999999999999997E-2</v>
      </c>
      <c r="G165" s="28"/>
    </row>
    <row r="166" spans="1:7" x14ac:dyDescent="0.3">
      <c r="A166" s="4">
        <f>ROWS(A$7:A166)-1</f>
        <v>159</v>
      </c>
      <c r="B166" s="29">
        <f t="shared" si="10"/>
        <v>2187.5150351056923</v>
      </c>
      <c r="C166" s="29">
        <f t="shared" si="11"/>
        <v>2187.4747969896453</v>
      </c>
      <c r="D166" s="29">
        <f t="shared" si="12"/>
        <v>4.0238116046611122E-2</v>
      </c>
      <c r="E166" s="83">
        <f t="shared" si="13"/>
        <v>0</v>
      </c>
      <c r="F166" s="35">
        <v>7.4999999999999997E-2</v>
      </c>
      <c r="G166" s="28"/>
    </row>
    <row r="167" spans="1:7" x14ac:dyDescent="0.3">
      <c r="A167" s="4">
        <f>ROWS(A$7:A167)-1</f>
        <v>160</v>
      </c>
      <c r="B167" s="29">
        <f t="shared" si="10"/>
        <v>2187.5139519705172</v>
      </c>
      <c r="C167" s="29">
        <f t="shared" si="11"/>
        <v>2187.4763792539284</v>
      </c>
      <c r="D167" s="29">
        <f t="shared" si="12"/>
        <v>3.7572716588840788E-2</v>
      </c>
      <c r="E167" s="83">
        <f t="shared" si="13"/>
        <v>0</v>
      </c>
      <c r="F167" s="35">
        <v>7.4999999999999997E-2</v>
      </c>
      <c r="G167" s="28"/>
    </row>
    <row r="168" spans="1:7" x14ac:dyDescent="0.3">
      <c r="A168" s="4">
        <f>ROWS(A$7:A168)-1</f>
        <v>161</v>
      </c>
      <c r="B168" s="29">
        <f t="shared" si="10"/>
        <v>2187.5129468653058</v>
      </c>
      <c r="C168" s="29">
        <f t="shared" si="11"/>
        <v>2187.4778629890975</v>
      </c>
      <c r="D168" s="29">
        <f t="shared" si="12"/>
        <v>3.5083876207977989E-2</v>
      </c>
      <c r="E168" s="83">
        <f t="shared" si="13"/>
        <v>0</v>
      </c>
      <c r="F168" s="35">
        <v>7.4999999999999997E-2</v>
      </c>
      <c r="G168" s="28"/>
    </row>
    <row r="169" spans="1:7" x14ac:dyDescent="0.3">
      <c r="A169" s="4">
        <f>ROWS(A$7:A169)-1</f>
        <v>162</v>
      </c>
      <c r="B169" s="29">
        <f t="shared" si="10"/>
        <v>2187.5120141686502</v>
      </c>
      <c r="C169" s="29">
        <f t="shared" si="11"/>
        <v>2187.4792542693863</v>
      </c>
      <c r="D169" s="29">
        <f t="shared" si="12"/>
        <v>3.2759899263850027E-2</v>
      </c>
      <c r="E169" s="83">
        <f t="shared" si="13"/>
        <v>0</v>
      </c>
      <c r="F169" s="35">
        <v>7.4999999999999997E-2</v>
      </c>
      <c r="G169" s="28"/>
    </row>
    <row r="170" spans="1:7" x14ac:dyDescent="0.3">
      <c r="A170" s="4">
        <f>ROWS(A$7:A170)-1</f>
        <v>163</v>
      </c>
      <c r="B170" s="29">
        <f t="shared" si="10"/>
        <v>2187.5111486641272</v>
      </c>
      <c r="C170" s="29">
        <f t="shared" si="11"/>
        <v>2187.480558799245</v>
      </c>
      <c r="D170" s="29">
        <f t="shared" si="12"/>
        <v>3.0589864882101522E-2</v>
      </c>
      <c r="E170" s="83">
        <f t="shared" si="13"/>
        <v>0</v>
      </c>
      <c r="F170" s="35">
        <v>7.4999999999999997E-2</v>
      </c>
      <c r="G170" s="28"/>
    </row>
    <row r="171" spans="1:7" x14ac:dyDescent="0.3">
      <c r="A171" s="4">
        <f>ROWS(A$7:A171)-1</f>
        <v>164</v>
      </c>
      <c r="B171" s="29">
        <f t="shared" si="10"/>
        <v>2187.5103455111189</v>
      </c>
      <c r="C171" s="29">
        <f t="shared" si="11"/>
        <v>2187.4817819354912</v>
      </c>
      <c r="D171" s="29">
        <f t="shared" si="12"/>
        <v>2.8563575627640461E-2</v>
      </c>
      <c r="E171" s="83">
        <f t="shared" si="13"/>
        <v>0</v>
      </c>
      <c r="F171" s="35">
        <v>7.4999999999999997E-2</v>
      </c>
      <c r="G171" s="28"/>
    </row>
    <row r="172" spans="1:7" x14ac:dyDescent="0.3">
      <c r="A172" s="4">
        <f>ROWS(A$7:A172)-1</f>
        <v>165</v>
      </c>
      <c r="B172" s="29">
        <f t="shared" si="10"/>
        <v>2187.5096002177415</v>
      </c>
      <c r="C172" s="29">
        <f t="shared" si="11"/>
        <v>2187.4829287081625</v>
      </c>
      <c r="D172" s="29">
        <f t="shared" si="12"/>
        <v>2.6671509578755151E-2</v>
      </c>
      <c r="E172" s="83">
        <f t="shared" si="13"/>
        <v>0</v>
      </c>
      <c r="F172" s="35">
        <v>7.4999999999999997E-2</v>
      </c>
      <c r="G172" s="28"/>
    </row>
    <row r="173" spans="1:7" x14ac:dyDescent="0.3">
      <c r="A173" s="4">
        <f>ROWS(A$7:A173)-1</f>
        <v>166</v>
      </c>
      <c r="B173" s="29">
        <f t="shared" si="10"/>
        <v>2187.5089086157159</v>
      </c>
      <c r="C173" s="29">
        <f t="shared" si="11"/>
        <v>2187.4840038401394</v>
      </c>
      <c r="D173" s="29">
        <f t="shared" si="12"/>
        <v>2.4904775576534813E-2</v>
      </c>
      <c r="E173" s="83">
        <f t="shared" si="13"/>
        <v>0</v>
      </c>
      <c r="F173" s="35">
        <v>7.4999999999999997E-2</v>
      </c>
      <c r="G173" s="28"/>
    </row>
    <row r="174" spans="1:7" x14ac:dyDescent="0.3">
      <c r="A174" s="4">
        <f>ROWS(A$7:A174)-1</f>
        <v>167</v>
      </c>
      <c r="B174" s="29">
        <f t="shared" si="10"/>
        <v>2187.5082668370574</v>
      </c>
      <c r="C174" s="29">
        <f t="shared" si="11"/>
        <v>2187.4850117656179</v>
      </c>
      <c r="D174" s="29">
        <f t="shared" si="12"/>
        <v>2.325507143917006E-2</v>
      </c>
      <c r="E174" s="83">
        <f t="shared" si="13"/>
        <v>0</v>
      </c>
      <c r="F174" s="35">
        <v>7.4999999999999997E-2</v>
      </c>
      <c r="G174" s="28"/>
    </row>
    <row r="175" spans="1:7" x14ac:dyDescent="0.3">
      <c r="A175" s="4">
        <f>ROWS(A$7:A175)-1</f>
        <v>168</v>
      </c>
      <c r="B175" s="29">
        <f t="shared" si="10"/>
        <v>2187.5076712924379</v>
      </c>
      <c r="C175" s="29">
        <f t="shared" si="11"/>
        <v>2187.4859566474934</v>
      </c>
      <c r="D175" s="29">
        <f t="shared" si="12"/>
        <v>2.1714644944660012E-2</v>
      </c>
      <c r="E175" s="83">
        <f t="shared" si="13"/>
        <v>0</v>
      </c>
      <c r="F175" s="35">
        <v>7.4999999999999997E-2</v>
      </c>
      <c r="G175" s="28"/>
    </row>
    <row r="176" spans="1:7" x14ac:dyDescent="0.3">
      <c r="A176" s="4">
        <f>ROWS(A$7:A176)-1</f>
        <v>169</v>
      </c>
      <c r="B176" s="29">
        <f t="shared" si="10"/>
        <v>2187.5071186511136</v>
      </c>
      <c r="C176" s="29">
        <f t="shared" si="11"/>
        <v>2187.4868423937151</v>
      </c>
      <c r="D176" s="29">
        <f t="shared" si="12"/>
        <v>2.0276257398477243E-2</v>
      </c>
      <c r="E176" s="83">
        <f t="shared" si="13"/>
        <v>0</v>
      </c>
      <c r="F176" s="35">
        <v>7.4999999999999997E-2</v>
      </c>
      <c r="G176" s="28"/>
    </row>
    <row r="177" spans="1:7" x14ac:dyDescent="0.3">
      <c r="A177" s="4">
        <f>ROWS(A$7:A177)-1</f>
        <v>170</v>
      </c>
      <c r="B177" s="29">
        <f t="shared" si="10"/>
        <v>2187.5066058222924</v>
      </c>
      <c r="C177" s="29">
        <f t="shared" si="11"/>
        <v>2187.4876726726775</v>
      </c>
      <c r="D177" s="29">
        <f t="shared" si="12"/>
        <v>1.8933149614903663E-2</v>
      </c>
      <c r="E177" s="83">
        <f t="shared" si="13"/>
        <v>0</v>
      </c>
      <c r="F177" s="35">
        <v>7.4999999999999997E-2</v>
      </c>
      <c r="G177" s="28"/>
    </row>
    <row r="178" spans="1:7" x14ac:dyDescent="0.3">
      <c r="A178" s="4">
        <f>ROWS(A$7:A178)-1</f>
        <v>171</v>
      </c>
      <c r="B178" s="29">
        <f t="shared" si="10"/>
        <v>2187.5061299378494</v>
      </c>
      <c r="C178" s="29">
        <f t="shared" si="11"/>
        <v>2187.4884509276972</v>
      </c>
      <c r="D178" s="29">
        <f t="shared" si="12"/>
        <v>1.767901015210338E-2</v>
      </c>
      <c r="E178" s="83">
        <f t="shared" si="13"/>
        <v>0</v>
      </c>
      <c r="F178" s="35">
        <v>7.4999999999999997E-2</v>
      </c>
      <c r="G178" s="28"/>
    </row>
    <row r="179" spans="1:7" x14ac:dyDescent="0.3">
      <c r="A179" s="4">
        <f>ROWS(A$7:A179)-1</f>
        <v>172</v>
      </c>
      <c r="B179" s="29">
        <f t="shared" si="10"/>
        <v>2187.5056883362831</v>
      </c>
      <c r="C179" s="29">
        <f t="shared" si="11"/>
        <v>2187.4891803906312</v>
      </c>
      <c r="D179" s="29">
        <f t="shared" si="12"/>
        <v>1.6507945651600103E-2</v>
      </c>
      <c r="E179" s="83">
        <f t="shared" si="13"/>
        <v>0</v>
      </c>
      <c r="F179" s="35">
        <v>7.4999999999999997E-2</v>
      </c>
      <c r="G179" s="28"/>
    </row>
    <row r="180" spans="1:7" x14ac:dyDescent="0.3">
      <c r="A180" s="4">
        <f>ROWS(A$7:A180)-1</f>
        <v>173</v>
      </c>
      <c r="B180" s="29">
        <f t="shared" si="10"/>
        <v>2187.505278547831</v>
      </c>
      <c r="C180" s="29">
        <f t="shared" si="11"/>
        <v>2187.4898640946885</v>
      </c>
      <c r="D180" s="29">
        <f t="shared" si="12"/>
        <v>1.5414453142724384E-2</v>
      </c>
      <c r="E180" s="83">
        <f t="shared" si="13"/>
        <v>0</v>
      </c>
      <c r="F180" s="35">
        <v>7.4999999999999997E-2</v>
      </c>
      <c r="G180" s="28"/>
    </row>
    <row r="181" spans="1:7" x14ac:dyDescent="0.3">
      <c r="A181" s="4">
        <f>ROWS(A$7:A181)-1</f>
        <v>174</v>
      </c>
      <c r="B181" s="29">
        <f t="shared" si="10"/>
        <v>2187.5048982806566</v>
      </c>
      <c r="C181" s="29">
        <f t="shared" si="11"/>
        <v>2187.4905048864748</v>
      </c>
      <c r="D181" s="29">
        <f t="shared" si="12"/>
        <v>1.4393394181836818E-2</v>
      </c>
      <c r="E181" s="83">
        <f t="shared" si="13"/>
        <v>0</v>
      </c>
      <c r="F181" s="35">
        <v>7.4999999999999997E-2</v>
      </c>
      <c r="G181" s="28"/>
    </row>
    <row r="182" spans="1:7" x14ac:dyDescent="0.3">
      <c r="A182" s="4">
        <f>ROWS(A$7:A182)-1</f>
        <v>175</v>
      </c>
      <c r="B182" s="29">
        <f t="shared" si="10"/>
        <v>2187.5045454080282</v>
      </c>
      <c r="C182" s="29">
        <f t="shared" si="11"/>
        <v>2187.4911054373233</v>
      </c>
      <c r="D182" s="29">
        <f t="shared" si="12"/>
        <v>1.343997070476286E-2</v>
      </c>
      <c r="E182" s="83">
        <f t="shared" si="13"/>
        <v>0</v>
      </c>
      <c r="F182" s="35">
        <v>7.4999999999999997E-2</v>
      </c>
      <c r="G182" s="28"/>
    </row>
    <row r="183" spans="1:7" x14ac:dyDescent="0.3">
      <c r="A183" s="4">
        <f>ROWS(A$7:A183)-1</f>
        <v>176</v>
      </c>
      <c r="B183" s="29">
        <f t="shared" si="10"/>
        <v>2187.504217956428</v>
      </c>
      <c r="C183" s="29">
        <f t="shared" si="11"/>
        <v>2187.4916682539492</v>
      </c>
      <c r="D183" s="29">
        <f t="shared" si="12"/>
        <v>1.2549702478930166E-2</v>
      </c>
      <c r="E183" s="83">
        <f t="shared" si="13"/>
        <v>0</v>
      </c>
      <c r="F183" s="35">
        <v>7.4999999999999997E-2</v>
      </c>
      <c r="G183" s="28"/>
    </row>
    <row r="184" spans="1:7" x14ac:dyDescent="0.3">
      <c r="A184" s="4">
        <f>ROWS(A$7:A184)-1</f>
        <v>177</v>
      </c>
      <c r="B184" s="29">
        <f t="shared" si="10"/>
        <v>2187.5039140945132</v>
      </c>
      <c r="C184" s="29">
        <f t="shared" si="11"/>
        <v>2187.4921956884641</v>
      </c>
      <c r="D184" s="29">
        <f t="shared" si="12"/>
        <v>1.171840604922225E-2</v>
      </c>
      <c r="E184" s="83">
        <f t="shared" si="13"/>
        <v>0</v>
      </c>
      <c r="F184" s="35">
        <v>7.4999999999999997E-2</v>
      </c>
      <c r="G184" s="28"/>
    </row>
    <row r="185" spans="1:7" x14ac:dyDescent="0.3">
      <c r="A185" s="4">
        <f>ROWS(A$7:A185)-1</f>
        <v>178</v>
      </c>
      <c r="B185" s="29">
        <f t="shared" si="10"/>
        <v>2187.5036321228708</v>
      </c>
      <c r="C185" s="29">
        <f t="shared" si="11"/>
        <v>2187.4926899477923</v>
      </c>
      <c r="D185" s="29">
        <f t="shared" si="12"/>
        <v>1.0942175078585557E-2</v>
      </c>
      <c r="E185" s="83">
        <f t="shared" si="13"/>
        <v>0</v>
      </c>
      <c r="F185" s="35">
        <v>7.4999999999999997E-2</v>
      </c>
      <c r="G185" s="28"/>
    </row>
    <row r="186" spans="1:7" x14ac:dyDescent="0.3">
      <c r="A186" s="4">
        <f>ROWS(A$7:A186)-1</f>
        <v>179</v>
      </c>
      <c r="B186" s="29">
        <f t="shared" si="10"/>
        <v>2187.5033704645166</v>
      </c>
      <c r="C186" s="29">
        <f t="shared" si="11"/>
        <v>2187.4931531025254</v>
      </c>
      <c r="D186" s="29">
        <f t="shared" si="12"/>
        <v>1.021736199098465E-2</v>
      </c>
      <c r="E186" s="83">
        <f t="shared" si="13"/>
        <v>0</v>
      </c>
      <c r="F186" s="35">
        <v>7.4999999999999997E-2</v>
      </c>
      <c r="G186" s="28"/>
    </row>
    <row r="187" spans="1:7" x14ac:dyDescent="0.3">
      <c r="A187" s="4">
        <f>ROWS(A$7:A187)-1</f>
        <v>180</v>
      </c>
      <c r="B187" s="29">
        <f t="shared" si="10"/>
        <v>2187.503127656073</v>
      </c>
      <c r="C187" s="29">
        <f t="shared" si="11"/>
        <v>2187.4935870952427</v>
      </c>
      <c r="D187" s="29">
        <f t="shared" si="12"/>
        <v>9.5405608304238079E-3</v>
      </c>
      <c r="E187" s="83">
        <f t="shared" si="13"/>
        <v>0</v>
      </c>
      <c r="F187" s="35">
        <v>7.4999999999999997E-2</v>
      </c>
      <c r="G187" s="28"/>
    </row>
    <row r="188" spans="1:7" x14ac:dyDescent="0.3">
      <c r="A188" s="4">
        <f>ROWS(A$7:A188)-1</f>
        <v>181</v>
      </c>
      <c r="B188" s="29">
        <f t="shared" si="10"/>
        <v>2187.5029023395859</v>
      </c>
      <c r="C188" s="29">
        <f t="shared" si="11"/>
        <v>2187.4939937483305</v>
      </c>
      <c r="D188" s="29">
        <f t="shared" si="12"/>
        <v>8.9085912554701246E-3</v>
      </c>
      <c r="E188" s="83">
        <f t="shared" si="13"/>
        <v>0</v>
      </c>
      <c r="F188" s="35">
        <v>7.4999999999999997E-2</v>
      </c>
      <c r="G188" s="28"/>
    </row>
    <row r="189" spans="1:7" x14ac:dyDescent="0.3">
      <c r="A189" s="4">
        <f>ROWS(A$7:A189)-1</f>
        <v>182</v>
      </c>
      <c r="B189" s="29">
        <f t="shared" si="10"/>
        <v>2187.5026932549295</v>
      </c>
      <c r="C189" s="29">
        <f t="shared" si="11"/>
        <v>2187.4943747713351</v>
      </c>
      <c r="D189" s="29">
        <f t="shared" si="12"/>
        <v>8.3184835940515959E-3</v>
      </c>
      <c r="E189" s="83">
        <f t="shared" si="13"/>
        <v>0</v>
      </c>
      <c r="F189" s="35">
        <v>7.4999999999999997E-2</v>
      </c>
      <c r="G189" s="28"/>
    </row>
    <row r="190" spans="1:7" x14ac:dyDescent="0.3">
      <c r="A190" s="4">
        <f>ROWS(A$7:A190)-1</f>
        <v>183</v>
      </c>
      <c r="B190" s="29">
        <f t="shared" si="10"/>
        <v>2187.5024992327562</v>
      </c>
      <c r="C190" s="29">
        <f t="shared" si="11"/>
        <v>2187.494731767868</v>
      </c>
      <c r="D190" s="29">
        <f t="shared" si="12"/>
        <v>7.7674648882882233E-3</v>
      </c>
      <c r="E190" s="83">
        <f t="shared" si="13"/>
        <v>0</v>
      </c>
      <c r="F190" s="35">
        <v>7.4999999999999997E-2</v>
      </c>
      <c r="G190" s="28"/>
    </row>
    <row r="191" spans="1:7" x14ac:dyDescent="0.3">
      <c r="A191" s="4">
        <f>ROWS(A$7:A191)-1</f>
        <v>184</v>
      </c>
      <c r="B191" s="29">
        <f t="shared" si="10"/>
        <v>2187.5023191879618</v>
      </c>
      <c r="C191" s="29">
        <f t="shared" si="11"/>
        <v>2187.4950662420979</v>
      </c>
      <c r="D191" s="29">
        <f t="shared" si="12"/>
        <v>7.2529458637681978E-3</v>
      </c>
      <c r="E191" s="83">
        <f t="shared" si="13"/>
        <v>0</v>
      </c>
      <c r="F191" s="35">
        <v>7.4999999999999997E-2</v>
      </c>
      <c r="G191" s="28"/>
    </row>
    <row r="192" spans="1:7" x14ac:dyDescent="0.3">
      <c r="A192" s="4">
        <f>ROWS(A$7:A192)-1</f>
        <v>185</v>
      </c>
      <c r="B192" s="29">
        <f t="shared" si="10"/>
        <v>2187.5021521136118</v>
      </c>
      <c r="C192" s="29">
        <f t="shared" si="11"/>
        <v>2187.4953796048499</v>
      </c>
      <c r="D192" s="29">
        <f t="shared" si="12"/>
        <v>6.7725087620266215E-3</v>
      </c>
      <c r="E192" s="83">
        <f t="shared" si="13"/>
        <v>0</v>
      </c>
      <c r="F192" s="35">
        <v>7.4999999999999997E-2</v>
      </c>
      <c r="G192" s="28"/>
    </row>
    <row r="193" spans="1:7" x14ac:dyDescent="0.3">
      <c r="A193" s="4">
        <f>ROWS(A$7:A193)-1</f>
        <v>186</v>
      </c>
      <c r="B193" s="29">
        <f t="shared" si="10"/>
        <v>2187.5019970753128</v>
      </c>
      <c r="C193" s="29">
        <f t="shared" si="11"/>
        <v>2187.4956731793336</v>
      </c>
      <c r="D193" s="29">
        <f t="shared" si="12"/>
        <v>6.3238959790423207E-3</v>
      </c>
      <c r="E193" s="83">
        <f t="shared" si="13"/>
        <v>0</v>
      </c>
      <c r="F193" s="35">
        <v>7.4999999999999997E-2</v>
      </c>
      <c r="G193" s="28"/>
    </row>
    <row r="194" spans="1:7" x14ac:dyDescent="0.3">
      <c r="A194" s="4">
        <f>ROWS(A$7:A194)-1</f>
        <v>187</v>
      </c>
      <c r="B194" s="29">
        <f t="shared" si="10"/>
        <v>2187.5018532059844</v>
      </c>
      <c r="C194" s="29">
        <f t="shared" si="11"/>
        <v>2187.4959482065278</v>
      </c>
      <c r="D194" s="29">
        <f t="shared" si="12"/>
        <v>5.9049994563565682E-3</v>
      </c>
      <c r="E194" s="83">
        <f t="shared" si="13"/>
        <v>0</v>
      </c>
      <c r="F194" s="35">
        <v>7.4999999999999997E-2</v>
      </c>
      <c r="G194" s="28"/>
    </row>
    <row r="195" spans="1:7" x14ac:dyDescent="0.3">
      <c r="A195" s="4">
        <f>ROWS(A$7:A195)-1</f>
        <v>188</v>
      </c>
      <c r="B195" s="29">
        <f t="shared" si="10"/>
        <v>2187.5017197010129</v>
      </c>
      <c r="C195" s="29">
        <f t="shared" si="11"/>
        <v>2187.4962058502379</v>
      </c>
      <c r="D195" s="29">
        <f t="shared" si="12"/>
        <v>5.5138507749554477E-3</v>
      </c>
      <c r="E195" s="83">
        <f t="shared" si="13"/>
        <v>0</v>
      </c>
      <c r="F195" s="35">
        <v>7.4999999999999997E-2</v>
      </c>
      <c r="G195" s="28"/>
    </row>
    <row r="196" spans="1:7" x14ac:dyDescent="0.3">
      <c r="A196" s="4">
        <f>ROWS(A$7:A196)-1</f>
        <v>189</v>
      </c>
      <c r="B196" s="29">
        <f t="shared" si="10"/>
        <v>2187.5015958137465</v>
      </c>
      <c r="C196" s="29">
        <f t="shared" si="11"/>
        <v>2187.4964472018414</v>
      </c>
      <c r="D196" s="29">
        <f t="shared" si="12"/>
        <v>5.1486119053608002E-3</v>
      </c>
      <c r="E196" s="83">
        <f t="shared" si="13"/>
        <v>0</v>
      </c>
      <c r="F196" s="35">
        <v>7.4999999999999997E-2</v>
      </c>
      <c r="G196" s="28"/>
    </row>
    <row r="197" spans="1:7" x14ac:dyDescent="0.3">
      <c r="A197" s="4">
        <f>ROWS(A$7:A197)-1</f>
        <v>190</v>
      </c>
      <c r="B197" s="29">
        <f t="shared" si="10"/>
        <v>2187.5014808513261</v>
      </c>
      <c r="C197" s="29">
        <f t="shared" si="11"/>
        <v>2187.4966732847552</v>
      </c>
      <c r="D197" s="29">
        <f t="shared" si="12"/>
        <v>4.8075665704588443E-3</v>
      </c>
      <c r="E197" s="83">
        <f t="shared" si="13"/>
        <v>0</v>
      </c>
      <c r="F197" s="35">
        <v>7.4999999999999997E-2</v>
      </c>
      <c r="G197" s="28"/>
    </row>
    <row r="198" spans="1:7" x14ac:dyDescent="0.3">
      <c r="A198" s="4">
        <f>ROWS(A$7:A198)-1</f>
        <v>191</v>
      </c>
      <c r="B198" s="29">
        <f t="shared" si="10"/>
        <v>2187.501374170803</v>
      </c>
      <c r="C198" s="29">
        <f t="shared" si="11"/>
        <v>2187.4968850586229</v>
      </c>
      <c r="D198" s="29">
        <f t="shared" si="12"/>
        <v>4.4891121804758634E-3</v>
      </c>
      <c r="E198" s="83">
        <f t="shared" si="13"/>
        <v>0</v>
      </c>
      <c r="F198" s="35">
        <v>7.4999999999999997E-2</v>
      </c>
      <c r="G198" s="28"/>
    </row>
    <row r="199" spans="1:7" x14ac:dyDescent="0.3">
      <c r="A199" s="4">
        <f>ROWS(A$7:A199)-1</f>
        <v>192</v>
      </c>
      <c r="B199" s="29">
        <f t="shared" si="10"/>
        <v>2187.5012751755489</v>
      </c>
      <c r="C199" s="29">
        <f t="shared" si="11"/>
        <v>2187.4970834232463</v>
      </c>
      <c r="D199" s="29">
        <f t="shared" si="12"/>
        <v>4.1917523021991338E-3</v>
      </c>
      <c r="E199" s="83">
        <f t="shared" si="13"/>
        <v>0</v>
      </c>
      <c r="F199" s="35">
        <v>7.4999999999999997E-2</v>
      </c>
      <c r="G199" s="28"/>
    </row>
    <row r="200" spans="1:7" x14ac:dyDescent="0.3">
      <c r="A200" s="4">
        <f>ROWS(A$7:A200)-1</f>
        <v>193</v>
      </c>
      <c r="B200" s="29">
        <f t="shared" si="10"/>
        <v>2187.5011833119161</v>
      </c>
      <c r="C200" s="29">
        <f t="shared" si="11"/>
        <v>2187.4972692222891</v>
      </c>
      <c r="D200" s="29">
        <f t="shared" si="12"/>
        <v>3.9140896270524507E-3</v>
      </c>
      <c r="E200" s="83">
        <f t="shared" si="13"/>
        <v>0</v>
      </c>
      <c r="F200" s="35">
        <v>7.4999999999999997E-2</v>
      </c>
      <c r="G200" s="28"/>
    </row>
    <row r="201" spans="1:7" x14ac:dyDescent="0.3">
      <c r="A201" s="4">
        <f>ROWS(A$7:A201)-1</f>
        <v>194</v>
      </c>
      <c r="B201" s="29">
        <f t="shared" ref="B201:B264" si="14">PMT($F201/12,$A201*12,-$E$7)</f>
        <v>2187.5010980661414</v>
      </c>
      <c r="C201" s="29">
        <f t="shared" ref="C201:C264" si="15">IPMT($F201/12,$A201,$A201*12,-$E$7)</f>
        <v>2187.4974432467366</v>
      </c>
      <c r="D201" s="29">
        <f t="shared" ref="D201:D264" si="16">PPMT($F201/12,$A201,$A201*12,-$E$7)</f>
        <v>3.6548194049801381E-3</v>
      </c>
      <c r="E201" s="83">
        <f t="shared" ref="E201:E264" si="17">$B201-$D201-$C201</f>
        <v>0</v>
      </c>
      <c r="F201" s="35">
        <v>7.4999999999999997E-2</v>
      </c>
      <c r="G201" s="28"/>
    </row>
    <row r="202" spans="1:7" x14ac:dyDescent="0.3">
      <c r="A202" s="4">
        <f>ROWS(A$7:A202)-1</f>
        <v>195</v>
      </c>
      <c r="B202" s="29">
        <f t="shared" si="14"/>
        <v>2187.5010189614745</v>
      </c>
      <c r="C202" s="29">
        <f t="shared" si="15"/>
        <v>2187.4976062381611</v>
      </c>
      <c r="D202" s="29">
        <f t="shared" si="16"/>
        <v>3.4127233132825413E-3</v>
      </c>
      <c r="E202" s="83">
        <f t="shared" si="17"/>
        <v>0</v>
      </c>
      <c r="F202" s="35">
        <v>7.4999999999999997E-2</v>
      </c>
      <c r="G202" s="28"/>
    </row>
    <row r="203" spans="1:7" x14ac:dyDescent="0.3">
      <c r="A203" s="4">
        <f>ROWS(A$7:A203)-1</f>
        <v>196</v>
      </c>
      <c r="B203" s="29">
        <f t="shared" si="14"/>
        <v>2187.5009455555087</v>
      </c>
      <c r="C203" s="29">
        <f t="shared" si="15"/>
        <v>2187.4977588917773</v>
      </c>
      <c r="D203" s="29">
        <f t="shared" si="16"/>
        <v>3.1866637315904364E-3</v>
      </c>
      <c r="E203" s="83">
        <f t="shared" si="17"/>
        <v>0</v>
      </c>
      <c r="F203" s="35">
        <v>7.4999999999999997E-2</v>
      </c>
      <c r="G203" s="28"/>
    </row>
    <row r="204" spans="1:7" x14ac:dyDescent="0.3">
      <c r="A204" s="4">
        <f>ROWS(A$7:A204)-1</f>
        <v>197</v>
      </c>
      <c r="B204" s="29">
        <f t="shared" si="14"/>
        <v>2187.5008774377093</v>
      </c>
      <c r="C204" s="29">
        <f t="shared" si="15"/>
        <v>2187.4979018593135</v>
      </c>
      <c r="D204" s="29">
        <f t="shared" si="16"/>
        <v>2.9755783960742966E-3</v>
      </c>
      <c r="E204" s="83">
        <f t="shared" si="17"/>
        <v>0</v>
      </c>
      <c r="F204" s="35">
        <v>7.4999999999999997E-2</v>
      </c>
      <c r="G204" s="28"/>
    </row>
    <row r="205" spans="1:7" x14ac:dyDescent="0.3">
      <c r="A205" s="4">
        <f>ROWS(A$7:A205)-1</f>
        <v>198</v>
      </c>
      <c r="B205" s="29">
        <f t="shared" si="14"/>
        <v>2187.5008142271172</v>
      </c>
      <c r="C205" s="29">
        <f t="shared" si="15"/>
        <v>2187.4980357517093</v>
      </c>
      <c r="D205" s="29">
        <f t="shared" si="16"/>
        <v>2.7784754077667755E-3</v>
      </c>
      <c r="E205" s="83">
        <f t="shared" si="17"/>
        <v>0</v>
      </c>
      <c r="F205" s="35">
        <v>7.4999999999999997E-2</v>
      </c>
      <c r="G205" s="28"/>
    </row>
    <row r="206" spans="1:7" x14ac:dyDescent="0.3">
      <c r="A206" s="4">
        <f>ROWS(A$7:A206)-1</f>
        <v>199</v>
      </c>
      <c r="B206" s="29">
        <f t="shared" si="14"/>
        <v>2187.5007555702159</v>
      </c>
      <c r="C206" s="29">
        <f t="shared" si="15"/>
        <v>2187.4981611416442</v>
      </c>
      <c r="D206" s="29">
        <f t="shared" si="16"/>
        <v>2.594428571540974E-3</v>
      </c>
      <c r="E206" s="83">
        <f t="shared" si="17"/>
        <v>0</v>
      </c>
      <c r="F206" s="35">
        <v>7.4999999999999997E-2</v>
      </c>
      <c r="G206" s="28"/>
    </row>
    <row r="207" spans="1:7" x14ac:dyDescent="0.3">
      <c r="A207" s="4">
        <f>ROWS(A$7:A207)-1</f>
        <v>200</v>
      </c>
      <c r="B207" s="29">
        <f t="shared" si="14"/>
        <v>2187.5007011389575</v>
      </c>
      <c r="C207" s="29">
        <f t="shared" si="15"/>
        <v>2187.498278565914</v>
      </c>
      <c r="D207" s="29">
        <f t="shared" si="16"/>
        <v>2.4225730438409104E-3</v>
      </c>
      <c r="E207" s="83">
        <f t="shared" si="17"/>
        <v>0</v>
      </c>
      <c r="F207" s="35">
        <v>7.4999999999999997E-2</v>
      </c>
      <c r="G207" s="28"/>
    </row>
    <row r="208" spans="1:7" x14ac:dyDescent="0.3">
      <c r="A208" s="4">
        <f>ROWS(A$7:A208)-1</f>
        <v>201</v>
      </c>
      <c r="B208" s="29">
        <f t="shared" si="14"/>
        <v>2187.5006506289269</v>
      </c>
      <c r="C208" s="29">
        <f t="shared" si="15"/>
        <v>2187.4983885276579</v>
      </c>
      <c r="D208" s="29">
        <f t="shared" si="16"/>
        <v>2.262101268711768E-3</v>
      </c>
      <c r="E208" s="83">
        <f t="shared" si="17"/>
        <v>0</v>
      </c>
      <c r="F208" s="35">
        <v>7.4999999999999997E-2</v>
      </c>
      <c r="G208" s="28"/>
    </row>
    <row r="209" spans="1:7" x14ac:dyDescent="0.3">
      <c r="A209" s="4">
        <f>ROWS(A$7:A209)-1</f>
        <v>202</v>
      </c>
      <c r="B209" s="29">
        <f t="shared" si="14"/>
        <v>2187.5006037576386</v>
      </c>
      <c r="C209" s="29">
        <f t="shared" si="15"/>
        <v>2187.4984914984552</v>
      </c>
      <c r="D209" s="29">
        <f t="shared" si="16"/>
        <v>2.1122591830322283E-3</v>
      </c>
      <c r="E209" s="83">
        <f t="shared" si="17"/>
        <v>0</v>
      </c>
      <c r="F209" s="35">
        <v>7.4999999999999997E-2</v>
      </c>
      <c r="G209" s="28"/>
    </row>
    <row r="210" spans="1:7" x14ac:dyDescent="0.3">
      <c r="A210" s="4">
        <f>ROWS(A$7:A210)-1</f>
        <v>203</v>
      </c>
      <c r="B210" s="29">
        <f t="shared" si="14"/>
        <v>2187.5005602629572</v>
      </c>
      <c r="C210" s="29">
        <f t="shared" si="15"/>
        <v>2187.4985879202836</v>
      </c>
      <c r="D210" s="29">
        <f t="shared" si="16"/>
        <v>1.9723426731163762E-3</v>
      </c>
      <c r="E210" s="83">
        <f t="shared" si="17"/>
        <v>0</v>
      </c>
      <c r="F210" s="35">
        <v>7.4999999999999997E-2</v>
      </c>
      <c r="G210" s="28"/>
    </row>
    <row r="211" spans="1:7" x14ac:dyDescent="0.3">
      <c r="A211" s="4">
        <f>ROWS(A$7:A211)-1</f>
        <v>204</v>
      </c>
      <c r="B211" s="29">
        <f t="shared" si="14"/>
        <v>2187.5005199016318</v>
      </c>
      <c r="C211" s="29">
        <f t="shared" si="15"/>
        <v>2187.4986782073656</v>
      </c>
      <c r="D211" s="29">
        <f t="shared" si="16"/>
        <v>1.8416942660339701E-3</v>
      </c>
      <c r="E211" s="83">
        <f t="shared" si="17"/>
        <v>0</v>
      </c>
      <c r="F211" s="35">
        <v>7.4999999999999997E-2</v>
      </c>
      <c r="G211" s="28"/>
    </row>
    <row r="212" spans="1:7" x14ac:dyDescent="0.3">
      <c r="A212" s="4">
        <f>ROWS(A$7:A212)-1</f>
        <v>205</v>
      </c>
      <c r="B212" s="29">
        <f t="shared" si="14"/>
        <v>2187.5004824479356</v>
      </c>
      <c r="C212" s="29">
        <f t="shared" si="15"/>
        <v>2187.4987627478954</v>
      </c>
      <c r="D212" s="29">
        <f t="shared" si="16"/>
        <v>1.7197000401008445E-3</v>
      </c>
      <c r="E212" s="83">
        <f t="shared" si="17"/>
        <v>0</v>
      </c>
      <c r="F212" s="35">
        <v>7.4999999999999997E-2</v>
      </c>
      <c r="G212" s="28"/>
    </row>
    <row r="213" spans="1:7" x14ac:dyDescent="0.3">
      <c r="A213" s="4">
        <f>ROWS(A$7:A213)-1</f>
        <v>206</v>
      </c>
      <c r="B213" s="29">
        <f t="shared" si="14"/>
        <v>2187.5004476924032</v>
      </c>
      <c r="C213" s="29">
        <f t="shared" si="15"/>
        <v>2187.4988419056631</v>
      </c>
      <c r="D213" s="29">
        <f t="shared" si="16"/>
        <v>1.6057867400212946E-3</v>
      </c>
      <c r="E213" s="83">
        <f t="shared" si="17"/>
        <v>0</v>
      </c>
      <c r="F213" s="35">
        <v>7.4999999999999997E-2</v>
      </c>
      <c r="G213" s="28"/>
    </row>
    <row r="214" spans="1:7" x14ac:dyDescent="0.3">
      <c r="A214" s="4">
        <f>ROWS(A$7:A214)-1</f>
        <v>207</v>
      </c>
      <c r="B214" s="29">
        <f t="shared" si="14"/>
        <v>2187.5004154406588</v>
      </c>
      <c r="C214" s="29">
        <f t="shared" si="15"/>
        <v>2187.4989160215755</v>
      </c>
      <c r="D214" s="29">
        <f t="shared" si="16"/>
        <v>1.4994190831259079E-3</v>
      </c>
      <c r="E214" s="83">
        <f t="shared" si="17"/>
        <v>0</v>
      </c>
      <c r="F214" s="35">
        <v>7.4999999999999997E-2</v>
      </c>
      <c r="G214" s="28"/>
    </row>
    <row r="215" spans="1:7" x14ac:dyDescent="0.3">
      <c r="A215" s="4">
        <f>ROWS(A$7:A215)-1</f>
        <v>208</v>
      </c>
      <c r="B215" s="29">
        <f t="shared" si="14"/>
        <v>2187.5003855123291</v>
      </c>
      <c r="C215" s="29">
        <f t="shared" si="15"/>
        <v>2187.4989854150849</v>
      </c>
      <c r="D215" s="29">
        <f t="shared" si="16"/>
        <v>1.4000972440464112E-3</v>
      </c>
      <c r="E215" s="83">
        <f t="shared" si="17"/>
        <v>0</v>
      </c>
      <c r="F215" s="35">
        <v>7.4999999999999997E-2</v>
      </c>
      <c r="G215" s="28"/>
    </row>
    <row r="216" spans="1:7" x14ac:dyDescent="0.3">
      <c r="A216" s="4">
        <f>ROWS(A$7:A216)-1</f>
        <v>209</v>
      </c>
      <c r="B216" s="29">
        <f t="shared" si="14"/>
        <v>2187.5003577400353</v>
      </c>
      <c r="C216" s="29">
        <f t="shared" si="15"/>
        <v>2187.4990503855292</v>
      </c>
      <c r="D216" s="29">
        <f t="shared" si="16"/>
        <v>1.3073545060075921E-3</v>
      </c>
      <c r="E216" s="83">
        <f t="shared" si="17"/>
        <v>0</v>
      </c>
      <c r="F216" s="35">
        <v>7.4999999999999997E-2</v>
      </c>
      <c r="G216" s="28"/>
    </row>
    <row r="217" spans="1:7" x14ac:dyDescent="0.3">
      <c r="A217" s="4">
        <f>ROWS(A$7:A217)-1</f>
        <v>210</v>
      </c>
      <c r="B217" s="29">
        <f t="shared" si="14"/>
        <v>2187.5003319684574</v>
      </c>
      <c r="C217" s="29">
        <f t="shared" si="15"/>
        <v>2187.4991112133898</v>
      </c>
      <c r="D217" s="29">
        <f t="shared" si="16"/>
        <v>1.22075506769938E-3</v>
      </c>
      <c r="E217" s="83">
        <f t="shared" si="17"/>
        <v>0</v>
      </c>
      <c r="F217" s="35">
        <v>7.4999999999999997E-2</v>
      </c>
      <c r="G217" s="28"/>
    </row>
    <row r="218" spans="1:7" x14ac:dyDescent="0.3">
      <c r="A218" s="4">
        <f>ROWS(A$7:A218)-1</f>
        <v>211</v>
      </c>
      <c r="B218" s="29">
        <f t="shared" si="14"/>
        <v>2187.5003080534625</v>
      </c>
      <c r="C218" s="29">
        <f t="shared" si="15"/>
        <v>2187.4991681614674</v>
      </c>
      <c r="D218" s="29">
        <f t="shared" si="16"/>
        <v>1.1398919954232123E-3</v>
      </c>
      <c r="E218" s="83">
        <f t="shared" si="17"/>
        <v>0</v>
      </c>
      <c r="F218" s="35">
        <v>7.4999999999999997E-2</v>
      </c>
      <c r="G218" s="28"/>
    </row>
    <row r="219" spans="1:7" x14ac:dyDescent="0.3">
      <c r="A219" s="4">
        <f>ROWS(A$7:A219)-1</f>
        <v>212</v>
      </c>
      <c r="B219" s="29">
        <f t="shared" si="14"/>
        <v>2187.5002858613034</v>
      </c>
      <c r="C219" s="29">
        <f t="shared" si="15"/>
        <v>2187.4992214759927</v>
      </c>
      <c r="D219" s="29">
        <f t="shared" si="16"/>
        <v>1.0643853108896005E-3</v>
      </c>
      <c r="E219" s="83">
        <f t="shared" si="17"/>
        <v>0</v>
      </c>
      <c r="F219" s="35">
        <v>7.4999999999999997E-2</v>
      </c>
      <c r="G219" s="28"/>
    </row>
    <row r="220" spans="1:7" x14ac:dyDescent="0.3">
      <c r="A220" s="4">
        <f>ROWS(A$7:A220)-1</f>
        <v>213</v>
      </c>
      <c r="B220" s="29">
        <f t="shared" si="14"/>
        <v>2187.5002652678668</v>
      </c>
      <c r="C220" s="29">
        <f t="shared" si="15"/>
        <v>2187.4992713876613</v>
      </c>
      <c r="D220" s="29">
        <f t="shared" si="16"/>
        <v>9.9388020568116583E-4</v>
      </c>
      <c r="E220" s="83">
        <f t="shared" si="17"/>
        <v>0</v>
      </c>
      <c r="F220" s="35">
        <v>7.4999999999999997E-2</v>
      </c>
      <c r="G220" s="28"/>
    </row>
    <row r="221" spans="1:7" x14ac:dyDescent="0.3">
      <c r="A221" s="4">
        <f>ROWS(A$7:A221)-1</f>
        <v>214</v>
      </c>
      <c r="B221" s="29">
        <f t="shared" si="14"/>
        <v>2187.5002461579807</v>
      </c>
      <c r="C221" s="29">
        <f t="shared" si="15"/>
        <v>2187.4993181126069</v>
      </c>
      <c r="D221" s="29">
        <f t="shared" si="16"/>
        <v>9.2804537399070663E-4</v>
      </c>
      <c r="E221" s="83">
        <f t="shared" si="17"/>
        <v>0</v>
      </c>
      <c r="F221" s="35">
        <v>7.4999999999999997E-2</v>
      </c>
      <c r="G221" s="28"/>
    </row>
    <row r="222" spans="1:7" x14ac:dyDescent="0.3">
      <c r="A222" s="4">
        <f>ROWS(A$7:A222)-1</f>
        <v>215</v>
      </c>
      <c r="B222" s="29">
        <f t="shared" si="14"/>
        <v>2187.5002284247703</v>
      </c>
      <c r="C222" s="29">
        <f t="shared" si="15"/>
        <v>2187.4993618533144</v>
      </c>
      <c r="D222" s="29">
        <f t="shared" si="16"/>
        <v>8.6657145579964673E-4</v>
      </c>
      <c r="E222" s="83">
        <f t="shared" si="17"/>
        <v>0</v>
      </c>
      <c r="F222" s="35">
        <v>7.4999999999999997E-2</v>
      </c>
      <c r="G222" s="28"/>
    </row>
    <row r="223" spans="1:7" x14ac:dyDescent="0.3">
      <c r="A223" s="4">
        <f>ROWS(A$7:A223)-1</f>
        <v>216</v>
      </c>
      <c r="B223" s="29">
        <f t="shared" si="14"/>
        <v>2187.5002119690598</v>
      </c>
      <c r="C223" s="29">
        <f t="shared" si="15"/>
        <v>2187.4994027994762</v>
      </c>
      <c r="D223" s="29">
        <f t="shared" si="16"/>
        <v>8.0916958318116828E-4</v>
      </c>
      <c r="E223" s="83">
        <f t="shared" si="17"/>
        <v>0</v>
      </c>
      <c r="F223" s="35">
        <v>7.4999999999999997E-2</v>
      </c>
      <c r="G223" s="28"/>
    </row>
    <row r="224" spans="1:7" x14ac:dyDescent="0.3">
      <c r="A224" s="4">
        <f>ROWS(A$7:A224)-1</f>
        <v>217</v>
      </c>
      <c r="B224" s="29">
        <f t="shared" si="14"/>
        <v>2187.5001966988179</v>
      </c>
      <c r="C224" s="29">
        <f t="shared" si="15"/>
        <v>2187.4994411287953</v>
      </c>
      <c r="D224" s="29">
        <f t="shared" si="16"/>
        <v>7.55570022896989E-4</v>
      </c>
      <c r="E224" s="83">
        <f t="shared" si="17"/>
        <v>0</v>
      </c>
      <c r="F224" s="35">
        <v>7.4999999999999997E-2</v>
      </c>
      <c r="G224" s="28"/>
    </row>
    <row r="225" spans="1:7" x14ac:dyDescent="0.3">
      <c r="A225" s="4">
        <f>ROWS(A$7:A225)-1</f>
        <v>218</v>
      </c>
      <c r="B225" s="29">
        <f t="shared" si="14"/>
        <v>2187.5001825286436</v>
      </c>
      <c r="C225" s="29">
        <f t="shared" si="15"/>
        <v>2187.4994770077342</v>
      </c>
      <c r="D225" s="29">
        <f t="shared" si="16"/>
        <v>7.0552090890918984E-4</v>
      </c>
      <c r="E225" s="83">
        <f t="shared" si="17"/>
        <v>0</v>
      </c>
      <c r="F225" s="35">
        <v>7.4999999999999997E-2</v>
      </c>
      <c r="G225" s="28"/>
    </row>
    <row r="226" spans="1:7" x14ac:dyDescent="0.3">
      <c r="A226" s="4">
        <f>ROWS(A$7:A226)-1</f>
        <v>219</v>
      </c>
      <c r="B226" s="29">
        <f t="shared" si="14"/>
        <v>2187.5001693792879</v>
      </c>
      <c r="C226" s="29">
        <f t="shared" si="15"/>
        <v>2187.4995105922289</v>
      </c>
      <c r="D226" s="29">
        <f t="shared" si="16"/>
        <v>6.5878705885105682E-4</v>
      </c>
      <c r="E226" s="83">
        <f t="shared" si="17"/>
        <v>0</v>
      </c>
      <c r="F226" s="35">
        <v>7.4999999999999997E-2</v>
      </c>
      <c r="G226" s="28"/>
    </row>
    <row r="227" spans="1:7" x14ac:dyDescent="0.3">
      <c r="A227" s="4">
        <f>ROWS(A$7:A227)-1</f>
        <v>220</v>
      </c>
      <c r="B227" s="29">
        <f t="shared" si="14"/>
        <v>2187.5001571772118</v>
      </c>
      <c r="C227" s="29">
        <f t="shared" si="15"/>
        <v>2187.4995420283431</v>
      </c>
      <c r="D227" s="29">
        <f t="shared" si="16"/>
        <v>6.1514886889543438E-4</v>
      </c>
      <c r="E227" s="83">
        <f t="shared" si="17"/>
        <v>0</v>
      </c>
      <c r="F227" s="35">
        <v>7.4999999999999997E-2</v>
      </c>
      <c r="G227" s="28"/>
    </row>
    <row r="228" spans="1:7" x14ac:dyDescent="0.3">
      <c r="A228" s="4">
        <f>ROWS(A$7:A228)-1</f>
        <v>221</v>
      </c>
      <c r="B228" s="29">
        <f t="shared" si="14"/>
        <v>2187.5001458541719</v>
      </c>
      <c r="C228" s="29">
        <f t="shared" si="15"/>
        <v>2187.4995714528905</v>
      </c>
      <c r="D228" s="29">
        <f t="shared" si="16"/>
        <v>5.7440128182746685E-4</v>
      </c>
      <c r="E228" s="83">
        <f t="shared" si="17"/>
        <v>0</v>
      </c>
      <c r="F228" s="35">
        <v>7.4999999999999997E-2</v>
      </c>
      <c r="G228" s="28"/>
    </row>
    <row r="229" spans="1:7" x14ac:dyDescent="0.3">
      <c r="A229" s="4">
        <f>ROWS(A$7:A229)-1</f>
        <v>222</v>
      </c>
      <c r="B229" s="29">
        <f t="shared" si="14"/>
        <v>2187.5001353468442</v>
      </c>
      <c r="C229" s="29">
        <f t="shared" si="15"/>
        <v>2187.4995989940207</v>
      </c>
      <c r="D229" s="29">
        <f t="shared" si="16"/>
        <v>5.3635282347264362E-4</v>
      </c>
      <c r="E229" s="83">
        <f t="shared" si="17"/>
        <v>0</v>
      </c>
      <c r="F229" s="35">
        <v>7.4999999999999997E-2</v>
      </c>
      <c r="G229" s="28"/>
    </row>
    <row r="230" spans="1:7" x14ac:dyDescent="0.3">
      <c r="A230" s="4">
        <f>ROWS(A$7:A230)-1</f>
        <v>223</v>
      </c>
      <c r="B230" s="29">
        <f t="shared" si="14"/>
        <v>2187.5001255964639</v>
      </c>
      <c r="C230" s="29">
        <f t="shared" si="15"/>
        <v>2187.4996247717609</v>
      </c>
      <c r="D230" s="29">
        <f t="shared" si="16"/>
        <v>5.008247029522308E-4</v>
      </c>
      <c r="E230" s="83">
        <f t="shared" si="17"/>
        <v>0</v>
      </c>
      <c r="F230" s="35">
        <v>7.4999999999999997E-2</v>
      </c>
      <c r="G230" s="28"/>
    </row>
    <row r="231" spans="1:7" x14ac:dyDescent="0.3">
      <c r="A231" s="4">
        <f>ROWS(A$7:A231)-1</f>
        <v>224</v>
      </c>
      <c r="B231" s="29">
        <f t="shared" si="14"/>
        <v>2187.5001165485</v>
      </c>
      <c r="C231" s="29">
        <f t="shared" si="15"/>
        <v>2187.4996488985275</v>
      </c>
      <c r="D231" s="29">
        <f t="shared" si="16"/>
        <v>4.6764997253813124E-4</v>
      </c>
      <c r="E231" s="83">
        <f t="shared" si="17"/>
        <v>0</v>
      </c>
      <c r="F231" s="35">
        <v>7.4999999999999997E-2</v>
      </c>
      <c r="G231" s="28"/>
    </row>
    <row r="232" spans="1:7" x14ac:dyDescent="0.3">
      <c r="A232" s="4">
        <f>ROWS(A$7:A232)-1</f>
        <v>225</v>
      </c>
      <c r="B232" s="29">
        <f t="shared" si="14"/>
        <v>2187.5001081523515</v>
      </c>
      <c r="C232" s="29">
        <f t="shared" si="15"/>
        <v>2187.4996714796089</v>
      </c>
      <c r="D232" s="29">
        <f t="shared" si="16"/>
        <v>4.3667274315927743E-4</v>
      </c>
      <c r="E232" s="83">
        <f t="shared" si="17"/>
        <v>0</v>
      </c>
      <c r="F232" s="35">
        <v>7.4999999999999997E-2</v>
      </c>
      <c r="G232" s="28"/>
    </row>
    <row r="233" spans="1:7" x14ac:dyDescent="0.3">
      <c r="A233" s="4">
        <f>ROWS(A$7:A233)-1</f>
        <v>226</v>
      </c>
      <c r="B233" s="29">
        <f t="shared" si="14"/>
        <v>2187.5001003610614</v>
      </c>
      <c r="C233" s="29">
        <f t="shared" si="15"/>
        <v>2187.4996926136096</v>
      </c>
      <c r="D233" s="29">
        <f t="shared" si="16"/>
        <v>4.0774745187315383E-4</v>
      </c>
      <c r="E233" s="83">
        <f t="shared" si="17"/>
        <v>0</v>
      </c>
      <c r="F233" s="35">
        <v>7.4999999999999997E-2</v>
      </c>
      <c r="G233" s="28"/>
    </row>
    <row r="234" spans="1:7" x14ac:dyDescent="0.3">
      <c r="A234" s="4">
        <f>ROWS(A$7:A234)-1</f>
        <v>227</v>
      </c>
      <c r="B234" s="29">
        <f t="shared" si="14"/>
        <v>2187.5000931310551</v>
      </c>
      <c r="C234" s="29">
        <f t="shared" si="15"/>
        <v>2187.4997123928774</v>
      </c>
      <c r="D234" s="29">
        <f t="shared" si="16"/>
        <v>3.8073817786027142E-4</v>
      </c>
      <c r="E234" s="83">
        <f t="shared" si="17"/>
        <v>0</v>
      </c>
      <c r="F234" s="35">
        <v>7.4999999999999997E-2</v>
      </c>
      <c r="G234" s="28"/>
    </row>
    <row r="235" spans="1:7" x14ac:dyDescent="0.3">
      <c r="A235" s="4">
        <f>ROWS(A$7:A235)-1</f>
        <v>228</v>
      </c>
      <c r="B235" s="29">
        <f t="shared" si="14"/>
        <v>2187.5000864218982</v>
      </c>
      <c r="C235" s="29">
        <f t="shared" si="15"/>
        <v>2187.4997309038945</v>
      </c>
      <c r="D235" s="29">
        <f t="shared" si="16"/>
        <v>3.5551800372739402E-4</v>
      </c>
      <c r="E235" s="83">
        <f t="shared" si="17"/>
        <v>0</v>
      </c>
      <c r="F235" s="35">
        <v>7.4999999999999997E-2</v>
      </c>
      <c r="G235" s="28"/>
    </row>
    <row r="236" spans="1:7" x14ac:dyDescent="0.3">
      <c r="A236" s="4">
        <f>ROWS(A$7:A236)-1</f>
        <v>229</v>
      </c>
      <c r="B236" s="29">
        <f t="shared" si="14"/>
        <v>2187.5000801960687</v>
      </c>
      <c r="C236" s="29">
        <f t="shared" si="15"/>
        <v>2187.4997482276494</v>
      </c>
      <c r="D236" s="29">
        <f t="shared" si="16"/>
        <v>3.3196841911825131E-4</v>
      </c>
      <c r="E236" s="83">
        <f t="shared" si="17"/>
        <v>0</v>
      </c>
      <c r="F236" s="35">
        <v>7.4999999999999997E-2</v>
      </c>
      <c r="G236" s="28"/>
    </row>
    <row r="237" spans="1:7" x14ac:dyDescent="0.3">
      <c r="A237" s="4">
        <f>ROWS(A$7:A237)-1</f>
        <v>230</v>
      </c>
      <c r="B237" s="29">
        <f t="shared" si="14"/>
        <v>2187.5000744187478</v>
      </c>
      <c r="C237" s="29">
        <f t="shared" si="15"/>
        <v>2187.4997644399841</v>
      </c>
      <c r="D237" s="29">
        <f t="shared" si="16"/>
        <v>3.0997876382926598E-4</v>
      </c>
      <c r="E237" s="83">
        <f t="shared" si="17"/>
        <v>0</v>
      </c>
      <c r="F237" s="35">
        <v>7.4999999999999997E-2</v>
      </c>
      <c r="G237" s="28"/>
    </row>
    <row r="238" spans="1:7" x14ac:dyDescent="0.3">
      <c r="A238" s="4">
        <f>ROWS(A$7:A238)-1</f>
        <v>231</v>
      </c>
      <c r="B238" s="29">
        <f t="shared" si="14"/>
        <v>2187.5000690576248</v>
      </c>
      <c r="C238" s="29">
        <f t="shared" si="15"/>
        <v>2187.4997796119169</v>
      </c>
      <c r="D238" s="29">
        <f t="shared" si="16"/>
        <v>2.8944570781347227E-4</v>
      </c>
      <c r="E238" s="83">
        <f t="shared" si="17"/>
        <v>0</v>
      </c>
      <c r="F238" s="35">
        <v>7.4999999999999997E-2</v>
      </c>
      <c r="G238" s="28"/>
    </row>
    <row r="239" spans="1:7" x14ac:dyDescent="0.3">
      <c r="A239" s="4">
        <f>ROWS(A$7:A239)-1</f>
        <v>232</v>
      </c>
      <c r="B239" s="29">
        <f t="shared" si="14"/>
        <v>2187.5000640827166</v>
      </c>
      <c r="C239" s="29">
        <f t="shared" si="15"/>
        <v>2187.4997938099514</v>
      </c>
      <c r="D239" s="29">
        <f t="shared" si="16"/>
        <v>2.7027276562912651E-4</v>
      </c>
      <c r="E239" s="83">
        <f t="shared" si="17"/>
        <v>0</v>
      </c>
      <c r="F239" s="35">
        <v>7.4999999999999997E-2</v>
      </c>
      <c r="G239" s="28"/>
    </row>
    <row r="240" spans="1:7" x14ac:dyDescent="0.3">
      <c r="A240" s="4">
        <f>ROWS(A$7:A240)-1</f>
        <v>233</v>
      </c>
      <c r="B240" s="29">
        <f t="shared" si="14"/>
        <v>2187.500059466201</v>
      </c>
      <c r="C240" s="29">
        <f t="shared" si="15"/>
        <v>2187.4998070963579</v>
      </c>
      <c r="D240" s="29">
        <f t="shared" si="16"/>
        <v>2.5236984305139032E-4</v>
      </c>
      <c r="E240" s="83">
        <f t="shared" si="17"/>
        <v>0</v>
      </c>
      <c r="F240" s="35">
        <v>7.4999999999999997E-2</v>
      </c>
      <c r="G240" s="28"/>
    </row>
    <row r="241" spans="1:7" x14ac:dyDescent="0.3">
      <c r="A241" s="4">
        <f>ROWS(A$7:A241)-1</f>
        <v>234</v>
      </c>
      <c r="B241" s="29">
        <f t="shared" si="14"/>
        <v>2187.5000551822586</v>
      </c>
      <c r="C241" s="29">
        <f t="shared" si="15"/>
        <v>2187.4998195294447</v>
      </c>
      <c r="D241" s="29">
        <f t="shared" si="16"/>
        <v>2.3565281371658385E-4</v>
      </c>
      <c r="E241" s="83">
        <f t="shared" si="17"/>
        <v>0</v>
      </c>
      <c r="F241" s="35">
        <v>7.4999999999999997E-2</v>
      </c>
      <c r="G241" s="28"/>
    </row>
    <row r="242" spans="1:7" x14ac:dyDescent="0.3">
      <c r="A242" s="4">
        <f>ROWS(A$7:A242)-1</f>
        <v>235</v>
      </c>
      <c r="B242" s="29">
        <f t="shared" si="14"/>
        <v>2187.5000512069309</v>
      </c>
      <c r="C242" s="29">
        <f t="shared" si="15"/>
        <v>2187.4998311638074</v>
      </c>
      <c r="D242" s="29">
        <f t="shared" si="16"/>
        <v>2.2004312380964367E-4</v>
      </c>
      <c r="E242" s="83">
        <f t="shared" si="17"/>
        <v>0</v>
      </c>
      <c r="F242" s="35">
        <v>7.4999999999999997E-2</v>
      </c>
      <c r="G242" s="28"/>
    </row>
    <row r="243" spans="1:7" x14ac:dyDescent="0.3">
      <c r="A243" s="4">
        <f>ROWS(A$7:A243)-1</f>
        <v>236</v>
      </c>
      <c r="B243" s="29">
        <f t="shared" si="14"/>
        <v>2187.5000475179863</v>
      </c>
      <c r="C243" s="29">
        <f t="shared" si="15"/>
        <v>2187.4998420505635</v>
      </c>
      <c r="D243" s="29">
        <f t="shared" si="16"/>
        <v>2.0546742293719455E-4</v>
      </c>
      <c r="E243" s="83">
        <f t="shared" si="17"/>
        <v>0</v>
      </c>
      <c r="F243" s="35">
        <v>7.4999999999999997E-2</v>
      </c>
      <c r="G243" s="28"/>
    </row>
    <row r="244" spans="1:7" x14ac:dyDescent="0.3">
      <c r="A244" s="4">
        <f>ROWS(A$7:A244)-1</f>
        <v>237</v>
      </c>
      <c r="B244" s="29">
        <f t="shared" si="14"/>
        <v>2187.5000440947933</v>
      </c>
      <c r="C244" s="29">
        <f t="shared" si="15"/>
        <v>2187.4998522375736</v>
      </c>
      <c r="D244" s="29">
        <f t="shared" si="16"/>
        <v>1.9185721945168274E-4</v>
      </c>
      <c r="E244" s="83">
        <f t="shared" si="17"/>
        <v>0</v>
      </c>
      <c r="F244" s="35">
        <v>7.4999999999999997E-2</v>
      </c>
      <c r="G244" s="28"/>
    </row>
    <row r="245" spans="1:7" x14ac:dyDescent="0.3">
      <c r="A245" s="4">
        <f>ROWS(A$7:A245)-1</f>
        <v>238</v>
      </c>
      <c r="B245" s="29">
        <f t="shared" si="14"/>
        <v>2187.5000409182062</v>
      </c>
      <c r="C245" s="29">
        <f t="shared" si="15"/>
        <v>2187.4998617696474</v>
      </c>
      <c r="D245" s="29">
        <f t="shared" si="16"/>
        <v>1.7914855860693942E-4</v>
      </c>
      <c r="E245" s="83">
        <f t="shared" si="17"/>
        <v>0</v>
      </c>
      <c r="F245" s="35">
        <v>7.4999999999999997E-2</v>
      </c>
      <c r="G245" s="28"/>
    </row>
    <row r="246" spans="1:7" x14ac:dyDescent="0.3">
      <c r="A246" s="4">
        <f>ROWS(A$7:A246)-1</f>
        <v>239</v>
      </c>
      <c r="B246" s="29">
        <f t="shared" si="14"/>
        <v>2187.5000379704607</v>
      </c>
      <c r="C246" s="29">
        <f t="shared" si="15"/>
        <v>2187.4998706887386</v>
      </c>
      <c r="D246" s="29">
        <f t="shared" si="16"/>
        <v>1.6728172203279637E-4</v>
      </c>
      <c r="E246" s="83">
        <f t="shared" si="17"/>
        <v>0</v>
      </c>
      <c r="F246" s="35">
        <v>7.4999999999999997E-2</v>
      </c>
      <c r="G246" s="28"/>
    </row>
    <row r="247" spans="1:7" x14ac:dyDescent="0.3">
      <c r="A247" s="4">
        <f>ROWS(A$7:A247)-1</f>
        <v>240</v>
      </c>
      <c r="B247" s="29">
        <f t="shared" si="14"/>
        <v>2187.5000352350708</v>
      </c>
      <c r="C247" s="29">
        <f t="shared" si="15"/>
        <v>2187.4998790341233</v>
      </c>
      <c r="D247" s="29">
        <f t="shared" si="16"/>
        <v>1.562009471165805E-4</v>
      </c>
      <c r="E247" s="83">
        <f t="shared" si="17"/>
        <v>0</v>
      </c>
      <c r="F247" s="35">
        <v>7.4999999999999997E-2</v>
      </c>
      <c r="G247" s="28"/>
    </row>
    <row r="248" spans="1:7" x14ac:dyDescent="0.3">
      <c r="A248" s="4">
        <f>ROWS(A$7:A248)-1</f>
        <v>241</v>
      </c>
      <c r="B248" s="29">
        <f t="shared" si="14"/>
        <v>2187.5000326967374</v>
      </c>
      <c r="C248" s="29">
        <f t="shared" si="15"/>
        <v>2187.4998868425723</v>
      </c>
      <c r="D248" s="29">
        <f t="shared" si="16"/>
        <v>1.4585416497285515E-4</v>
      </c>
      <c r="E248" s="83">
        <f t="shared" si="17"/>
        <v>0</v>
      </c>
      <c r="F248" s="35">
        <v>7.4999999999999997E-2</v>
      </c>
      <c r="G248" s="28"/>
    </row>
    <row r="249" spans="1:7" x14ac:dyDescent="0.3">
      <c r="A249" s="4">
        <f>ROWS(A$7:A249)-1</f>
        <v>242</v>
      </c>
      <c r="B249" s="29">
        <f t="shared" si="14"/>
        <v>2187.5000303412662</v>
      </c>
      <c r="C249" s="29">
        <f t="shared" si="15"/>
        <v>2187.4998941485105</v>
      </c>
      <c r="D249" s="29">
        <f t="shared" si="16"/>
        <v>1.3619275577010225E-4</v>
      </c>
      <c r="E249" s="83">
        <f t="shared" si="17"/>
        <v>0</v>
      </c>
      <c r="F249" s="35">
        <v>7.4999999999999997E-2</v>
      </c>
      <c r="G249" s="28"/>
    </row>
    <row r="250" spans="1:7" x14ac:dyDescent="0.3">
      <c r="A250" s="4">
        <f>ROWS(A$7:A250)-1</f>
        <v>243</v>
      </c>
      <c r="B250" s="29">
        <f t="shared" si="14"/>
        <v>2187.5000281554826</v>
      </c>
      <c r="C250" s="29">
        <f t="shared" si="15"/>
        <v>2187.4999009841627</v>
      </c>
      <c r="D250" s="29">
        <f t="shared" si="16"/>
        <v>1.2717132026463277E-4</v>
      </c>
      <c r="E250" s="83">
        <f t="shared" si="17"/>
        <v>0</v>
      </c>
      <c r="F250" s="35">
        <v>7.4999999999999997E-2</v>
      </c>
      <c r="G250" s="28"/>
    </row>
    <row r="251" spans="1:7" x14ac:dyDescent="0.3">
      <c r="A251" s="4">
        <f>ROWS(A$7:A251)-1</f>
        <v>244</v>
      </c>
      <c r="B251" s="29">
        <f t="shared" si="14"/>
        <v>2187.5000261271634</v>
      </c>
      <c r="C251" s="29">
        <f t="shared" si="15"/>
        <v>2187.4999073796971</v>
      </c>
      <c r="D251" s="29">
        <f t="shared" si="16"/>
        <v>1.1874746646814164E-4</v>
      </c>
      <c r="E251" s="83">
        <f t="shared" si="17"/>
        <v>0</v>
      </c>
      <c r="F251" s="35">
        <v>7.4999999999999997E-2</v>
      </c>
      <c r="G251" s="28"/>
    </row>
    <row r="252" spans="1:7" x14ac:dyDescent="0.3">
      <c r="A252" s="4">
        <f>ROWS(A$7:A252)-1</f>
        <v>245</v>
      </c>
      <c r="B252" s="29">
        <f t="shared" si="14"/>
        <v>2187.5000242449637</v>
      </c>
      <c r="C252" s="29">
        <f t="shared" si="15"/>
        <v>2187.4999133633532</v>
      </c>
      <c r="D252" s="29">
        <f t="shared" si="16"/>
        <v>1.1088161044645421E-4</v>
      </c>
      <c r="E252" s="83">
        <f t="shared" si="17"/>
        <v>0</v>
      </c>
      <c r="F252" s="35">
        <v>7.4999999999999997E-2</v>
      </c>
      <c r="G252" s="28"/>
    </row>
    <row r="253" spans="1:7" x14ac:dyDescent="0.3">
      <c r="A253" s="4">
        <f>ROWS(A$7:A253)-1</f>
        <v>246</v>
      </c>
      <c r="B253" s="29">
        <f t="shared" si="14"/>
        <v>2187.5000224983578</v>
      </c>
      <c r="C253" s="29">
        <f t="shared" si="15"/>
        <v>2187.4999189615673</v>
      </c>
      <c r="D253" s="29">
        <f t="shared" si="16"/>
        <v>1.0353679031341589E-4</v>
      </c>
      <c r="E253" s="83">
        <f t="shared" si="17"/>
        <v>0</v>
      </c>
      <c r="F253" s="35">
        <v>7.4999999999999997E-2</v>
      </c>
      <c r="G253" s="28"/>
    </row>
    <row r="254" spans="1:7" x14ac:dyDescent="0.3">
      <c r="A254" s="4">
        <f>ROWS(A$7:A254)-1</f>
        <v>247</v>
      </c>
      <c r="B254" s="29">
        <f t="shared" si="14"/>
        <v>2187.5000208775768</v>
      </c>
      <c r="C254" s="29">
        <f t="shared" si="15"/>
        <v>2187.4999241990845</v>
      </c>
      <c r="D254" s="29">
        <f t="shared" si="16"/>
        <v>9.6678492545863116E-5</v>
      </c>
      <c r="E254" s="83">
        <f t="shared" si="17"/>
        <v>0</v>
      </c>
      <c r="F254" s="35">
        <v>7.4999999999999997E-2</v>
      </c>
      <c r="G254" s="28"/>
    </row>
    <row r="255" spans="1:7" x14ac:dyDescent="0.3">
      <c r="A255" s="4">
        <f>ROWS(A$7:A255)-1</f>
        <v>248</v>
      </c>
      <c r="B255" s="29">
        <f t="shared" si="14"/>
        <v>2187.5000193735577</v>
      </c>
      <c r="C255" s="29">
        <f t="shared" si="15"/>
        <v>2187.4999290990677</v>
      </c>
      <c r="D255" s="29">
        <f t="shared" si="16"/>
        <v>9.0274489803536946E-5</v>
      </c>
      <c r="E255" s="83">
        <f t="shared" si="17"/>
        <v>0</v>
      </c>
      <c r="F255" s="35">
        <v>7.4999999999999997E-2</v>
      </c>
      <c r="G255" s="28"/>
    </row>
    <row r="256" spans="1:7" x14ac:dyDescent="0.3">
      <c r="A256" s="4">
        <f>ROWS(A$7:A256)-1</f>
        <v>249</v>
      </c>
      <c r="B256" s="29">
        <f t="shared" si="14"/>
        <v>2187.5000179778872</v>
      </c>
      <c r="C256" s="29">
        <f t="shared" si="15"/>
        <v>2187.4999336831979</v>
      </c>
      <c r="D256" s="29">
        <f t="shared" si="16"/>
        <v>8.4294689491838735E-5</v>
      </c>
      <c r="E256" s="83">
        <f t="shared" si="17"/>
        <v>0</v>
      </c>
      <c r="F256" s="35">
        <v>7.4999999999999997E-2</v>
      </c>
      <c r="G256" s="28"/>
    </row>
    <row r="257" spans="1:7" x14ac:dyDescent="0.3">
      <c r="A257" s="4">
        <f>ROWS(A$7:A257)-1</f>
        <v>250</v>
      </c>
      <c r="B257" s="29">
        <f t="shared" si="14"/>
        <v>2187.5000166827613</v>
      </c>
      <c r="C257" s="29">
        <f t="shared" si="15"/>
        <v>2187.4999379717683</v>
      </c>
      <c r="D257" s="29">
        <f t="shared" si="16"/>
        <v>7.8710992355823664E-5</v>
      </c>
      <c r="E257" s="83">
        <f t="shared" si="17"/>
        <v>0</v>
      </c>
      <c r="F257" s="35">
        <v>7.4999999999999997E-2</v>
      </c>
      <c r="G257" s="28"/>
    </row>
    <row r="258" spans="1:7" x14ac:dyDescent="0.3">
      <c r="A258" s="4">
        <f>ROWS(A$7:A258)-1</f>
        <v>251</v>
      </c>
      <c r="B258" s="29">
        <f t="shared" si="14"/>
        <v>2187.5000154809359</v>
      </c>
      <c r="C258" s="29">
        <f t="shared" si="15"/>
        <v>2187.4999419837754</v>
      </c>
      <c r="D258" s="29">
        <f t="shared" si="16"/>
        <v>7.3497160440962644E-5</v>
      </c>
      <c r="E258" s="83">
        <f t="shared" si="17"/>
        <v>0</v>
      </c>
      <c r="F258" s="35">
        <v>7.4999999999999997E-2</v>
      </c>
      <c r="G258" s="28"/>
    </row>
    <row r="259" spans="1:7" x14ac:dyDescent="0.3">
      <c r="A259" s="4">
        <f>ROWS(A$7:A259)-1</f>
        <v>252</v>
      </c>
      <c r="B259" s="29">
        <f t="shared" si="14"/>
        <v>2187.5000143656898</v>
      </c>
      <c r="C259" s="29">
        <f t="shared" si="15"/>
        <v>2187.4999457369959</v>
      </c>
      <c r="D259" s="29">
        <f t="shared" si="16"/>
        <v>6.862869380020863E-5</v>
      </c>
      <c r="E259" s="83">
        <f t="shared" si="17"/>
        <v>0</v>
      </c>
      <c r="F259" s="35">
        <v>7.4999999999999997E-2</v>
      </c>
      <c r="G259" s="28"/>
    </row>
    <row r="260" spans="1:7" x14ac:dyDescent="0.3">
      <c r="A260" s="4">
        <f>ROWS(A$7:A260)-1</f>
        <v>253</v>
      </c>
      <c r="B260" s="29">
        <f t="shared" si="14"/>
        <v>2187.5000133307863</v>
      </c>
      <c r="C260" s="29">
        <f t="shared" si="15"/>
        <v>2187.4999492480711</v>
      </c>
      <c r="D260" s="29">
        <f t="shared" si="16"/>
        <v>6.4082715368018241E-5</v>
      </c>
      <c r="E260" s="83">
        <f t="shared" si="17"/>
        <v>0</v>
      </c>
      <c r="F260" s="35">
        <v>7.4999999999999997E-2</v>
      </c>
      <c r="G260" s="28"/>
    </row>
    <row r="261" spans="1:7" x14ac:dyDescent="0.3">
      <c r="A261" s="4">
        <f>ROWS(A$7:A261)-1</f>
        <v>254</v>
      </c>
      <c r="B261" s="29">
        <f t="shared" si="14"/>
        <v>2187.5000123704376</v>
      </c>
      <c r="C261" s="29">
        <f t="shared" si="15"/>
        <v>2187.4999525325738</v>
      </c>
      <c r="D261" s="29">
        <f t="shared" si="16"/>
        <v>5.9837863460340754E-5</v>
      </c>
      <c r="E261" s="83">
        <f t="shared" si="17"/>
        <v>0</v>
      </c>
      <c r="F261" s="35">
        <v>7.4999999999999997E-2</v>
      </c>
      <c r="G261" s="28"/>
    </row>
    <row r="262" spans="1:7" x14ac:dyDescent="0.3">
      <c r="A262" s="4">
        <f>ROWS(A$7:A262)-1</f>
        <v>255</v>
      </c>
      <c r="B262" s="29">
        <f t="shared" si="14"/>
        <v>2187.5000114792711</v>
      </c>
      <c r="C262" s="29">
        <f t="shared" si="15"/>
        <v>2187.4999556050798</v>
      </c>
      <c r="D262" s="29">
        <f t="shared" si="16"/>
        <v>5.5874191395431494E-5</v>
      </c>
      <c r="E262" s="83">
        <f t="shared" si="17"/>
        <v>0</v>
      </c>
      <c r="F262" s="35">
        <v>7.4999999999999997E-2</v>
      </c>
      <c r="G262" s="28"/>
    </row>
    <row r="263" spans="1:7" x14ac:dyDescent="0.3">
      <c r="A263" s="4">
        <f>ROWS(A$7:A263)-1</f>
        <v>256</v>
      </c>
      <c r="B263" s="29">
        <f t="shared" si="14"/>
        <v>2187.5000106523057</v>
      </c>
      <c r="C263" s="29">
        <f t="shared" si="15"/>
        <v>2187.4999584792317</v>
      </c>
      <c r="D263" s="29">
        <f t="shared" si="16"/>
        <v>5.217307376380661E-5</v>
      </c>
      <c r="E263" s="83">
        <f t="shared" si="17"/>
        <v>0</v>
      </c>
      <c r="F263" s="35">
        <v>7.4999999999999997E-2</v>
      </c>
      <c r="G263" s="28"/>
    </row>
    <row r="264" spans="1:7" x14ac:dyDescent="0.3">
      <c r="A264" s="4">
        <f>ROWS(A$7:A264)-1</f>
        <v>257</v>
      </c>
      <c r="B264" s="29">
        <f t="shared" si="14"/>
        <v>2187.5000098849137</v>
      </c>
      <c r="C264" s="29">
        <f t="shared" si="15"/>
        <v>2187.4999611677945</v>
      </c>
      <c r="D264" s="29">
        <f t="shared" si="16"/>
        <v>4.8717118906892885E-5</v>
      </c>
      <c r="E264" s="83">
        <f t="shared" si="17"/>
        <v>0</v>
      </c>
      <c r="F264" s="35">
        <v>7.4999999999999997E-2</v>
      </c>
      <c r="G264" s="28"/>
    </row>
    <row r="265" spans="1:7" x14ac:dyDescent="0.3">
      <c r="A265" s="4">
        <f>ROWS(A$7:A265)-1</f>
        <v>258</v>
      </c>
      <c r="B265" s="29">
        <f t="shared" ref="B265:B328" si="18">PMT($F265/12,$A265*12,-$E$7)</f>
        <v>2187.5000091728052</v>
      </c>
      <c r="C265" s="29">
        <f t="shared" ref="C265:C328" si="19">IPMT($F265/12,$A265,$A265*12,-$E$7)</f>
        <v>2187.4999636827179</v>
      </c>
      <c r="D265" s="29">
        <f t="shared" ref="D265:D328" si="20">PPMT($F265/12,$A265,$A265*12,-$E$7)</f>
        <v>4.5490087193113799E-5</v>
      </c>
      <c r="E265" s="83">
        <f t="shared" ref="E265:E328" si="21">$B265-$D265-$C265</f>
        <v>0</v>
      </c>
      <c r="F265" s="35">
        <v>7.4999999999999997E-2</v>
      </c>
      <c r="G265" s="28"/>
    </row>
    <row r="266" spans="1:7" x14ac:dyDescent="0.3">
      <c r="A266" s="4">
        <f>ROWS(A$7:A266)-1</f>
        <v>259</v>
      </c>
      <c r="B266" s="29">
        <f t="shared" si="18"/>
        <v>2187.5000085119964</v>
      </c>
      <c r="C266" s="29">
        <f t="shared" si="19"/>
        <v>2187.4999660351818</v>
      </c>
      <c r="D266" s="29">
        <f t="shared" si="20"/>
        <v>4.2476814707382962E-5</v>
      </c>
      <c r="E266" s="83">
        <f t="shared" si="21"/>
        <v>0</v>
      </c>
      <c r="F266" s="35">
        <v>7.4999999999999997E-2</v>
      </c>
      <c r="G266" s="28"/>
    </row>
    <row r="267" spans="1:7" x14ac:dyDescent="0.3">
      <c r="A267" s="4">
        <f>ROWS(A$7:A267)-1</f>
        <v>260</v>
      </c>
      <c r="B267" s="29">
        <f t="shared" si="18"/>
        <v>2187.5000078987928</v>
      </c>
      <c r="C267" s="29">
        <f t="shared" si="19"/>
        <v>2187.4999682356506</v>
      </c>
      <c r="D267" s="29">
        <f t="shared" si="20"/>
        <v>3.9663141995422097E-5</v>
      </c>
      <c r="E267" s="83">
        <f t="shared" si="21"/>
        <v>0</v>
      </c>
      <c r="F267" s="35">
        <v>7.4999999999999997E-2</v>
      </c>
      <c r="G267" s="28"/>
    </row>
    <row r="268" spans="1:7" x14ac:dyDescent="0.3">
      <c r="A268" s="4">
        <f>ROWS(A$7:A268)-1</f>
        <v>261</v>
      </c>
      <c r="B268" s="29">
        <f t="shared" si="18"/>
        <v>2187.5000073297638</v>
      </c>
      <c r="C268" s="29">
        <f t="shared" si="19"/>
        <v>2187.4999702939167</v>
      </c>
      <c r="D268" s="29">
        <f t="shared" si="20"/>
        <v>3.7035847528071717E-5</v>
      </c>
      <c r="E268" s="83">
        <f t="shared" si="21"/>
        <v>0</v>
      </c>
      <c r="F268" s="35">
        <v>7.4999999999999997E-2</v>
      </c>
      <c r="G268" s="28"/>
    </row>
    <row r="269" spans="1:7" x14ac:dyDescent="0.3">
      <c r="A269" s="4">
        <f>ROWS(A$7:A269)-1</f>
        <v>262</v>
      </c>
      <c r="B269" s="29">
        <f t="shared" si="18"/>
        <v>2187.5000068017284</v>
      </c>
      <c r="C269" s="29">
        <f t="shared" si="19"/>
        <v>2187.4999722191424</v>
      </c>
      <c r="D269" s="29">
        <f t="shared" si="20"/>
        <v>3.4582585572938021E-5</v>
      </c>
      <c r="E269" s="83">
        <f t="shared" si="21"/>
        <v>0</v>
      </c>
      <c r="F269" s="35">
        <v>7.4999999999999997E-2</v>
      </c>
      <c r="G269" s="28"/>
    </row>
    <row r="270" spans="1:7" x14ac:dyDescent="0.3">
      <c r="A270" s="4">
        <f>ROWS(A$7:A270)-1</f>
        <v>263</v>
      </c>
      <c r="B270" s="29">
        <f t="shared" si="18"/>
        <v>2187.5000063117318</v>
      </c>
      <c r="C270" s="29">
        <f t="shared" si="19"/>
        <v>2187.4999740199037</v>
      </c>
      <c r="D270" s="29">
        <f t="shared" si="20"/>
        <v>3.2291828181436766E-5</v>
      </c>
      <c r="E270" s="83">
        <f t="shared" si="21"/>
        <v>0</v>
      </c>
      <c r="F270" s="35">
        <v>7.4999999999999997E-2</v>
      </c>
      <c r="G270" s="28"/>
    </row>
    <row r="271" spans="1:7" x14ac:dyDescent="0.3">
      <c r="A271" s="4">
        <f>ROWS(A$7:A271)-1</f>
        <v>264</v>
      </c>
      <c r="B271" s="29">
        <f t="shared" si="18"/>
        <v>2187.5000058570349</v>
      </c>
      <c r="C271" s="29">
        <f t="shared" si="19"/>
        <v>2187.4999757042242</v>
      </c>
      <c r="D271" s="29">
        <f t="shared" si="20"/>
        <v>3.0152811018625859E-5</v>
      </c>
      <c r="E271" s="83">
        <f t="shared" si="21"/>
        <v>0</v>
      </c>
      <c r="F271" s="35">
        <v>7.4999999999999997E-2</v>
      </c>
      <c r="G271" s="28"/>
    </row>
    <row r="272" spans="1:7" x14ac:dyDescent="0.3">
      <c r="A272" s="4">
        <f>ROWS(A$7:A272)-1</f>
        <v>265</v>
      </c>
      <c r="B272" s="29">
        <f t="shared" si="18"/>
        <v>2187.5000054350949</v>
      </c>
      <c r="C272" s="29">
        <f t="shared" si="19"/>
        <v>2187.4999772796123</v>
      </c>
      <c r="D272" s="29">
        <f t="shared" si="20"/>
        <v>2.8155482781282617E-5</v>
      </c>
      <c r="E272" s="83">
        <f t="shared" si="21"/>
        <v>0</v>
      </c>
      <c r="F272" s="35">
        <v>7.4999999999999997E-2</v>
      </c>
      <c r="G272" s="28"/>
    </row>
    <row r="273" spans="1:7" x14ac:dyDescent="0.3">
      <c r="A273" s="4">
        <f>ROWS(A$7:A273)-1</f>
        <v>266</v>
      </c>
      <c r="B273" s="29">
        <f t="shared" si="18"/>
        <v>2187.5000050435506</v>
      </c>
      <c r="C273" s="29">
        <f t="shared" si="19"/>
        <v>2187.4999787530924</v>
      </c>
      <c r="D273" s="29">
        <f t="shared" si="20"/>
        <v>2.6290457966537106E-5</v>
      </c>
      <c r="E273" s="83">
        <f t="shared" si="21"/>
        <v>0</v>
      </c>
      <c r="F273" s="35">
        <v>7.4999999999999997E-2</v>
      </c>
      <c r="G273" s="28"/>
    </row>
    <row r="274" spans="1:7" x14ac:dyDescent="0.3">
      <c r="A274" s="4">
        <f>ROWS(A$7:A274)-1</f>
        <v>267</v>
      </c>
      <c r="B274" s="29">
        <f t="shared" si="18"/>
        <v>2187.5000046802134</v>
      </c>
      <c r="C274" s="29">
        <f t="shared" si="19"/>
        <v>2187.4999801312406</v>
      </c>
      <c r="D274" s="29">
        <f t="shared" si="20"/>
        <v>2.4548972769121086E-5</v>
      </c>
      <c r="E274" s="83">
        <f t="shared" si="21"/>
        <v>0</v>
      </c>
      <c r="F274" s="35">
        <v>7.4999999999999997E-2</v>
      </c>
      <c r="G274" s="28"/>
    </row>
    <row r="275" spans="1:7" x14ac:dyDescent="0.3">
      <c r="A275" s="4">
        <f>ROWS(A$7:A275)-1</f>
        <v>268</v>
      </c>
      <c r="B275" s="29">
        <f t="shared" si="18"/>
        <v>2187.5000043430514</v>
      </c>
      <c r="C275" s="29">
        <f t="shared" si="19"/>
        <v>2187.4999814202074</v>
      </c>
      <c r="D275" s="29">
        <f t="shared" si="20"/>
        <v>2.2922843899993168E-5</v>
      </c>
      <c r="E275" s="83">
        <f t="shared" si="21"/>
        <v>0</v>
      </c>
      <c r="F275" s="35">
        <v>7.4999999999999997E-2</v>
      </c>
      <c r="G275" s="28"/>
    </row>
    <row r="276" spans="1:7" x14ac:dyDescent="0.3">
      <c r="A276" s="4">
        <f>ROWS(A$7:A276)-1</f>
        <v>269</v>
      </c>
      <c r="B276" s="29">
        <f t="shared" si="18"/>
        <v>2187.5000040301779</v>
      </c>
      <c r="C276" s="29">
        <f t="shared" si="19"/>
        <v>2187.4999826257476</v>
      </c>
      <c r="D276" s="29">
        <f t="shared" si="20"/>
        <v>2.1404430132825432E-5</v>
      </c>
      <c r="E276" s="83">
        <f t="shared" si="21"/>
        <v>0</v>
      </c>
      <c r="F276" s="35">
        <v>7.4999999999999997E-2</v>
      </c>
      <c r="G276" s="28"/>
    </row>
    <row r="277" spans="1:7" x14ac:dyDescent="0.3">
      <c r="A277" s="4">
        <f>ROWS(A$7:A277)-1</f>
        <v>270</v>
      </c>
      <c r="B277" s="29">
        <f t="shared" si="18"/>
        <v>2187.500003739844</v>
      </c>
      <c r="C277" s="29">
        <f t="shared" si="19"/>
        <v>2187.4999837532478</v>
      </c>
      <c r="D277" s="29">
        <f t="shared" si="20"/>
        <v>1.9986596397660012E-5</v>
      </c>
      <c r="E277" s="83">
        <f t="shared" si="21"/>
        <v>0</v>
      </c>
      <c r="F277" s="35">
        <v>7.4999999999999997E-2</v>
      </c>
      <c r="G277" s="28"/>
    </row>
    <row r="278" spans="1:7" x14ac:dyDescent="0.3">
      <c r="A278" s="4">
        <f>ROWS(A$7:A278)-1</f>
        <v>271</v>
      </c>
      <c r="B278" s="29">
        <f t="shared" si="18"/>
        <v>2187.5000034704262</v>
      </c>
      <c r="C278" s="29">
        <f t="shared" si="19"/>
        <v>2187.4999848077459</v>
      </c>
      <c r="D278" s="29">
        <f t="shared" si="20"/>
        <v>1.8662680253008293E-5</v>
      </c>
      <c r="E278" s="83">
        <f t="shared" si="21"/>
        <v>0</v>
      </c>
      <c r="F278" s="35">
        <v>7.4999999999999997E-2</v>
      </c>
      <c r="G278" s="28"/>
    </row>
    <row r="279" spans="1:7" x14ac:dyDescent="0.3">
      <c r="A279" s="4">
        <f>ROWS(A$7:A279)-1</f>
        <v>272</v>
      </c>
      <c r="B279" s="29">
        <f t="shared" si="18"/>
        <v>2187.5000032204166</v>
      </c>
      <c r="C279" s="29">
        <f t="shared" si="19"/>
        <v>2187.4999857939561</v>
      </c>
      <c r="D279" s="29">
        <f t="shared" si="20"/>
        <v>1.7426460578845359E-5</v>
      </c>
      <c r="E279" s="83">
        <f t="shared" si="21"/>
        <v>0</v>
      </c>
      <c r="F279" s="35">
        <v>7.4999999999999997E-2</v>
      </c>
      <c r="G279" s="28"/>
    </row>
    <row r="280" spans="1:7" x14ac:dyDescent="0.3">
      <c r="A280" s="4">
        <f>ROWS(A$7:A280)-1</f>
        <v>273</v>
      </c>
      <c r="B280" s="29">
        <f t="shared" si="18"/>
        <v>2187.5000029884177</v>
      </c>
      <c r="C280" s="29">
        <f t="shared" si="19"/>
        <v>2187.4999867162896</v>
      </c>
      <c r="D280" s="29">
        <f t="shared" si="20"/>
        <v>1.6272128343387407E-5</v>
      </c>
      <c r="E280" s="83">
        <f t="shared" si="21"/>
        <v>0</v>
      </c>
      <c r="F280" s="35">
        <v>7.4999999999999997E-2</v>
      </c>
      <c r="G280" s="28"/>
    </row>
    <row r="281" spans="1:7" x14ac:dyDescent="0.3">
      <c r="A281" s="4">
        <f>ROWS(A$7:A281)-1</f>
        <v>274</v>
      </c>
      <c r="B281" s="29">
        <f t="shared" si="18"/>
        <v>2187.5000027731326</v>
      </c>
      <c r="C281" s="29">
        <f t="shared" si="19"/>
        <v>2187.4999875788731</v>
      </c>
      <c r="D281" s="29">
        <f t="shared" si="20"/>
        <v>1.519425930628294E-5</v>
      </c>
      <c r="E281" s="83">
        <f t="shared" si="21"/>
        <v>0</v>
      </c>
      <c r="F281" s="35">
        <v>7.4999999999999997E-2</v>
      </c>
      <c r="G281" s="28"/>
    </row>
    <row r="282" spans="1:7" x14ac:dyDescent="0.3">
      <c r="A282" s="4">
        <f>ROWS(A$7:A282)-1</f>
        <v>275</v>
      </c>
      <c r="B282" s="29">
        <f t="shared" si="18"/>
        <v>2187.5000025733561</v>
      </c>
      <c r="C282" s="29">
        <f t="shared" si="19"/>
        <v>2187.4999883855676</v>
      </c>
      <c r="D282" s="29">
        <f t="shared" si="20"/>
        <v>1.4187788529951007E-5</v>
      </c>
      <c r="E282" s="83">
        <f t="shared" si="21"/>
        <v>0</v>
      </c>
      <c r="F282" s="35">
        <v>7.4999999999999997E-2</v>
      </c>
      <c r="G282" s="28"/>
    </row>
    <row r="283" spans="1:7" x14ac:dyDescent="0.3">
      <c r="A283" s="4">
        <f>ROWS(A$7:A283)-1</f>
        <v>276</v>
      </c>
      <c r="B283" s="29">
        <f t="shared" si="18"/>
        <v>2187.5000023879716</v>
      </c>
      <c r="C283" s="29">
        <f t="shared" si="19"/>
        <v>2187.4999891399852</v>
      </c>
      <c r="D283" s="29">
        <f t="shared" si="20"/>
        <v>1.3247986579293016E-5</v>
      </c>
      <c r="E283" s="83">
        <f t="shared" si="21"/>
        <v>0</v>
      </c>
      <c r="F283" s="35">
        <v>7.4999999999999997E-2</v>
      </c>
      <c r="G283" s="28"/>
    </row>
    <row r="284" spans="1:7" x14ac:dyDescent="0.3">
      <c r="A284" s="4">
        <f>ROWS(A$7:A284)-1</f>
        <v>277</v>
      </c>
      <c r="B284" s="29">
        <f t="shared" si="18"/>
        <v>2187.500002215942</v>
      </c>
      <c r="C284" s="29">
        <f t="shared" si="19"/>
        <v>2187.4999898455048</v>
      </c>
      <c r="D284" s="29">
        <f t="shared" si="20"/>
        <v>1.2370437297940528E-5</v>
      </c>
      <c r="E284" s="83">
        <f t="shared" si="21"/>
        <v>0</v>
      </c>
      <c r="F284" s="35">
        <v>7.4999999999999997E-2</v>
      </c>
      <c r="G284" s="28"/>
    </row>
    <row r="285" spans="1:7" x14ac:dyDescent="0.3">
      <c r="A285" s="4">
        <f>ROWS(A$7:A285)-1</f>
        <v>278</v>
      </c>
      <c r="B285" s="29">
        <f t="shared" si="18"/>
        <v>2187.5000020563057</v>
      </c>
      <c r="C285" s="29">
        <f t="shared" si="19"/>
        <v>2187.4999905052887</v>
      </c>
      <c r="D285" s="29">
        <f t="shared" si="20"/>
        <v>1.1551017056609372E-5</v>
      </c>
      <c r="E285" s="83">
        <f t="shared" si="21"/>
        <v>0</v>
      </c>
      <c r="F285" s="35">
        <v>7.4999999999999997E-2</v>
      </c>
      <c r="G285" s="28"/>
    </row>
    <row r="286" spans="1:7" x14ac:dyDescent="0.3">
      <c r="A286" s="4">
        <f>ROWS(A$7:A286)-1</f>
        <v>279</v>
      </c>
      <c r="B286" s="29">
        <f t="shared" si="18"/>
        <v>2187.5000019081695</v>
      </c>
      <c r="C286" s="29">
        <f t="shared" si="19"/>
        <v>2187.4999911222944</v>
      </c>
      <c r="D286" s="29">
        <f t="shared" si="20"/>
        <v>1.0785875376046311E-5</v>
      </c>
      <c r="E286" s="83">
        <f t="shared" si="21"/>
        <v>0</v>
      </c>
      <c r="F286" s="35">
        <v>7.4999999999999997E-2</v>
      </c>
      <c r="G286" s="28"/>
    </row>
    <row r="287" spans="1:7" x14ac:dyDescent="0.3">
      <c r="A287" s="4">
        <f>ROWS(A$7:A287)-1</f>
        <v>280</v>
      </c>
      <c r="B287" s="29">
        <f t="shared" si="18"/>
        <v>2187.5000017707052</v>
      </c>
      <c r="C287" s="29">
        <f t="shared" si="19"/>
        <v>2187.4999916992883</v>
      </c>
      <c r="D287" s="29">
        <f t="shared" si="20"/>
        <v>1.0071416833516314E-5</v>
      </c>
      <c r="E287" s="83">
        <f t="shared" si="21"/>
        <v>0</v>
      </c>
      <c r="F287" s="35">
        <v>7.4999999999999997E-2</v>
      </c>
      <c r="G287" s="28"/>
    </row>
    <row r="288" spans="1:7" x14ac:dyDescent="0.3">
      <c r="A288" s="4">
        <f>ROWS(A$7:A288)-1</f>
        <v>281</v>
      </c>
      <c r="B288" s="29">
        <f t="shared" si="18"/>
        <v>2187.5000016431436</v>
      </c>
      <c r="C288" s="29">
        <f t="shared" si="19"/>
        <v>2187.4999922388597</v>
      </c>
      <c r="D288" s="29">
        <f t="shared" si="20"/>
        <v>9.4042841678073373E-6</v>
      </c>
      <c r="E288" s="83">
        <f t="shared" si="21"/>
        <v>0</v>
      </c>
      <c r="F288" s="35">
        <v>7.4999999999999997E-2</v>
      </c>
      <c r="G288" s="28"/>
    </row>
    <row r="289" spans="1:7" x14ac:dyDescent="0.3">
      <c r="A289" s="4">
        <f>ROWS(A$7:A289)-1</f>
        <v>282</v>
      </c>
      <c r="B289" s="29">
        <f t="shared" si="18"/>
        <v>2187.5000015247715</v>
      </c>
      <c r="C289" s="29">
        <f t="shared" si="19"/>
        <v>2187.4999927434292</v>
      </c>
      <c r="D289" s="29">
        <f t="shared" si="20"/>
        <v>8.7813425033630542E-6</v>
      </c>
      <c r="E289" s="83">
        <f t="shared" si="21"/>
        <v>0</v>
      </c>
      <c r="F289" s="35">
        <v>7.4999999999999997E-2</v>
      </c>
      <c r="G289" s="28"/>
    </row>
    <row r="290" spans="1:7" x14ac:dyDescent="0.3">
      <c r="A290" s="4">
        <f>ROWS(A$7:A290)-1</f>
        <v>283</v>
      </c>
      <c r="B290" s="29">
        <f t="shared" si="18"/>
        <v>2187.5000014149273</v>
      </c>
      <c r="C290" s="29">
        <f t="shared" si="19"/>
        <v>2187.4999932152623</v>
      </c>
      <c r="D290" s="29">
        <f t="shared" si="20"/>
        <v>8.1996646194125484E-6</v>
      </c>
      <c r="E290" s="83">
        <f t="shared" si="21"/>
        <v>0</v>
      </c>
      <c r="F290" s="35">
        <v>7.4999999999999997E-2</v>
      </c>
      <c r="G290" s="28"/>
    </row>
    <row r="291" spans="1:7" x14ac:dyDescent="0.3">
      <c r="A291" s="4">
        <f>ROWS(A$7:A291)-1</f>
        <v>284</v>
      </c>
      <c r="B291" s="29">
        <f t="shared" si="18"/>
        <v>2187.5000013129957</v>
      </c>
      <c r="C291" s="29">
        <f t="shared" si="19"/>
        <v>2187.4999936564786</v>
      </c>
      <c r="D291" s="29">
        <f t="shared" si="20"/>
        <v>7.6565171948753423E-6</v>
      </c>
      <c r="E291" s="83">
        <f t="shared" si="21"/>
        <v>0</v>
      </c>
      <c r="F291" s="35">
        <v>7.4999999999999997E-2</v>
      </c>
      <c r="G291" s="28"/>
    </row>
    <row r="292" spans="1:7" x14ac:dyDescent="0.3">
      <c r="A292" s="4">
        <f>ROWS(A$7:A292)-1</f>
        <v>285</v>
      </c>
      <c r="B292" s="29">
        <f t="shared" si="18"/>
        <v>2187.5000012184078</v>
      </c>
      <c r="C292" s="29">
        <f t="shared" si="19"/>
        <v>2187.4999940690595</v>
      </c>
      <c r="D292" s="29">
        <f t="shared" si="20"/>
        <v>7.1493479644071647E-6</v>
      </c>
      <c r="E292" s="83">
        <f t="shared" si="21"/>
        <v>0</v>
      </c>
      <c r="F292" s="35">
        <v>7.4999999999999997E-2</v>
      </c>
      <c r="G292" s="28"/>
    </row>
    <row r="293" spans="1:7" x14ac:dyDescent="0.3">
      <c r="A293" s="4">
        <f>ROWS(A$7:A293)-1</f>
        <v>286</v>
      </c>
      <c r="B293" s="29">
        <f t="shared" si="18"/>
        <v>2187.5000011306338</v>
      </c>
      <c r="C293" s="29">
        <f t="shared" si="19"/>
        <v>2187.4999944548599</v>
      </c>
      <c r="D293" s="29">
        <f t="shared" si="20"/>
        <v>6.6757737252315381E-6</v>
      </c>
      <c r="E293" s="83">
        <f t="shared" si="21"/>
        <v>0</v>
      </c>
      <c r="F293" s="35">
        <v>7.4999999999999997E-2</v>
      </c>
      <c r="G293" s="28"/>
    </row>
    <row r="294" spans="1:7" x14ac:dyDescent="0.3">
      <c r="A294" s="4">
        <f>ROWS(A$7:A294)-1</f>
        <v>287</v>
      </c>
      <c r="B294" s="29">
        <f t="shared" si="18"/>
        <v>2187.5000010491831</v>
      </c>
      <c r="C294" s="29">
        <f t="shared" si="19"/>
        <v>2187.4999948156137</v>
      </c>
      <c r="D294" s="29">
        <f t="shared" si="20"/>
        <v>6.2335691384012679E-6</v>
      </c>
      <c r="E294" s="83">
        <f t="shared" si="21"/>
        <v>0</v>
      </c>
      <c r="F294" s="35">
        <v>7.4999999999999997E-2</v>
      </c>
      <c r="G294" s="28"/>
    </row>
    <row r="295" spans="1:7" x14ac:dyDescent="0.3">
      <c r="A295" s="4">
        <f>ROWS(A$7:A295)-1</f>
        <v>288</v>
      </c>
      <c r="B295" s="29">
        <f t="shared" si="18"/>
        <v>2187.5000009735995</v>
      </c>
      <c r="C295" s="29">
        <f t="shared" si="19"/>
        <v>2187.4999951529435</v>
      </c>
      <c r="D295" s="29">
        <f t="shared" si="20"/>
        <v>5.8206562718668801E-6</v>
      </c>
      <c r="E295" s="83">
        <f t="shared" si="21"/>
        <v>0</v>
      </c>
      <c r="F295" s="35">
        <v>7.4999999999999997E-2</v>
      </c>
      <c r="G295" s="28"/>
    </row>
    <row r="296" spans="1:7" x14ac:dyDescent="0.3">
      <c r="A296" s="4">
        <f>ROWS(A$7:A296)-1</f>
        <v>289</v>
      </c>
      <c r="B296" s="29">
        <f t="shared" si="18"/>
        <v>2187.5000009034616</v>
      </c>
      <c r="C296" s="29">
        <f t="shared" si="19"/>
        <v>2187.4999954683667</v>
      </c>
      <c r="D296" s="29">
        <f t="shared" si="20"/>
        <v>5.4350948362139658E-6</v>
      </c>
      <c r="E296" s="83">
        <f t="shared" si="21"/>
        <v>0</v>
      </c>
      <c r="F296" s="35">
        <v>7.4999999999999997E-2</v>
      </c>
      <c r="G296" s="28"/>
    </row>
    <row r="297" spans="1:7" x14ac:dyDescent="0.3">
      <c r="A297" s="4">
        <f>ROWS(A$7:A297)-1</f>
        <v>290</v>
      </c>
      <c r="B297" s="29">
        <f t="shared" si="18"/>
        <v>2187.5000008383763</v>
      </c>
      <c r="C297" s="29">
        <f t="shared" si="19"/>
        <v>2187.4999957633031</v>
      </c>
      <c r="D297" s="29">
        <f t="shared" si="20"/>
        <v>5.0750730671875591E-6</v>
      </c>
      <c r="E297" s="83">
        <f t="shared" si="21"/>
        <v>0</v>
      </c>
      <c r="F297" s="35">
        <v>7.4999999999999997E-2</v>
      </c>
      <c r="G297" s="28"/>
    </row>
    <row r="298" spans="1:7" x14ac:dyDescent="0.3">
      <c r="A298" s="4">
        <f>ROWS(A$7:A298)-1</f>
        <v>291</v>
      </c>
      <c r="B298" s="29">
        <f t="shared" si="18"/>
        <v>2187.5000007779799</v>
      </c>
      <c r="C298" s="29">
        <f t="shared" si="19"/>
        <v>2187.4999960390805</v>
      </c>
      <c r="D298" s="29">
        <f t="shared" si="20"/>
        <v>4.73889921215974E-6</v>
      </c>
      <c r="E298" s="83">
        <f t="shared" si="21"/>
        <v>0</v>
      </c>
      <c r="F298" s="35">
        <v>7.4999999999999997E-2</v>
      </c>
      <c r="G298" s="28"/>
    </row>
    <row r="299" spans="1:7" x14ac:dyDescent="0.3">
      <c r="A299" s="4">
        <f>ROWS(A$7:A299)-1</f>
        <v>292</v>
      </c>
      <c r="B299" s="29">
        <f t="shared" si="18"/>
        <v>2187.5000007219342</v>
      </c>
      <c r="C299" s="29">
        <f t="shared" si="19"/>
        <v>2187.4999962969405</v>
      </c>
      <c r="D299" s="29">
        <f t="shared" si="20"/>
        <v>4.4249935805353494E-6</v>
      </c>
      <c r="E299" s="83">
        <f t="shared" si="21"/>
        <v>0</v>
      </c>
      <c r="F299" s="35">
        <v>7.4999999999999997E-2</v>
      </c>
      <c r="G299" s="28"/>
    </row>
    <row r="300" spans="1:7" x14ac:dyDescent="0.3">
      <c r="A300" s="4">
        <f>ROWS(A$7:A300)-1</f>
        <v>293</v>
      </c>
      <c r="B300" s="29">
        <f t="shared" si="18"/>
        <v>2187.5000006699261</v>
      </c>
      <c r="C300" s="29">
        <f t="shared" si="19"/>
        <v>2187.4999965380448</v>
      </c>
      <c r="D300" s="29">
        <f t="shared" si="20"/>
        <v>4.1318811207405849E-6</v>
      </c>
      <c r="E300" s="83">
        <f t="shared" si="21"/>
        <v>0</v>
      </c>
      <c r="F300" s="35">
        <v>7.4999999999999997E-2</v>
      </c>
      <c r="G300" s="28"/>
    </row>
    <row r="301" spans="1:7" x14ac:dyDescent="0.3">
      <c r="A301" s="4">
        <f>ROWS(A$7:A301)-1</f>
        <v>294</v>
      </c>
      <c r="B301" s="29">
        <f t="shared" si="18"/>
        <v>2187.5000006216646</v>
      </c>
      <c r="C301" s="29">
        <f t="shared" si="19"/>
        <v>2187.4999967634799</v>
      </c>
      <c r="D301" s="29">
        <f t="shared" si="20"/>
        <v>3.858184488913128E-6</v>
      </c>
      <c r="E301" s="83">
        <f t="shared" si="21"/>
        <v>0</v>
      </c>
      <c r="F301" s="35">
        <v>7.4999999999999997E-2</v>
      </c>
      <c r="G301" s="28"/>
    </row>
    <row r="302" spans="1:7" x14ac:dyDescent="0.3">
      <c r="A302" s="4">
        <f>ROWS(A$7:A302)-1</f>
        <v>295</v>
      </c>
      <c r="B302" s="29">
        <f t="shared" si="18"/>
        <v>2187.5000005768798</v>
      </c>
      <c r="C302" s="29">
        <f t="shared" si="19"/>
        <v>2187.4999969742621</v>
      </c>
      <c r="D302" s="29">
        <f t="shared" si="20"/>
        <v>3.6026175767238606E-6</v>
      </c>
      <c r="E302" s="83">
        <f t="shared" si="21"/>
        <v>0</v>
      </c>
      <c r="F302" s="35">
        <v>7.4999999999999997E-2</v>
      </c>
      <c r="G302" s="28"/>
    </row>
    <row r="303" spans="1:7" x14ac:dyDescent="0.3">
      <c r="A303" s="4">
        <f>ROWS(A$7:A303)-1</f>
        <v>296</v>
      </c>
      <c r="B303" s="29">
        <f t="shared" si="18"/>
        <v>2187.5000005353213</v>
      </c>
      <c r="C303" s="29">
        <f t="shared" si="19"/>
        <v>2187.4999971713423</v>
      </c>
      <c r="D303" s="29">
        <f t="shared" si="20"/>
        <v>3.3639794679168145E-6</v>
      </c>
      <c r="E303" s="83">
        <f t="shared" si="21"/>
        <v>0</v>
      </c>
      <c r="F303" s="35">
        <v>7.4999999999999997E-2</v>
      </c>
      <c r="G303" s="28"/>
    </row>
    <row r="304" spans="1:7" x14ac:dyDescent="0.3">
      <c r="A304" s="4">
        <f>ROWS(A$7:A304)-1</f>
        <v>297</v>
      </c>
      <c r="B304" s="29">
        <f t="shared" si="18"/>
        <v>2187.5000004967569</v>
      </c>
      <c r="C304" s="29">
        <f t="shared" si="19"/>
        <v>2187.4999973556078</v>
      </c>
      <c r="D304" s="29">
        <f t="shared" si="20"/>
        <v>3.1411487951691448E-6</v>
      </c>
      <c r="E304" s="83">
        <f t="shared" si="21"/>
        <v>0</v>
      </c>
      <c r="F304" s="35">
        <v>7.4999999999999997E-2</v>
      </c>
      <c r="G304" s="28"/>
    </row>
    <row r="305" spans="1:7" x14ac:dyDescent="0.3">
      <c r="A305" s="4">
        <f>ROWS(A$7:A305)-1</f>
        <v>298</v>
      </c>
      <c r="B305" s="29">
        <f t="shared" si="18"/>
        <v>2187.5000004609701</v>
      </c>
      <c r="C305" s="29">
        <f t="shared" si="19"/>
        <v>2187.4999975278915</v>
      </c>
      <c r="D305" s="29">
        <f t="shared" si="20"/>
        <v>2.9330784707539503E-6</v>
      </c>
      <c r="E305" s="83">
        <f t="shared" si="21"/>
        <v>0</v>
      </c>
      <c r="F305" s="35">
        <v>7.4999999999999997E-2</v>
      </c>
      <c r="G305" s="28"/>
    </row>
    <row r="306" spans="1:7" x14ac:dyDescent="0.3">
      <c r="A306" s="4">
        <f>ROWS(A$7:A306)-1</f>
        <v>299</v>
      </c>
      <c r="B306" s="29">
        <f t="shared" si="18"/>
        <v>2187.5000004277626</v>
      </c>
      <c r="C306" s="29">
        <f t="shared" si="19"/>
        <v>2187.4999976889717</v>
      </c>
      <c r="D306" s="29">
        <f t="shared" si="20"/>
        <v>2.7387907662448672E-6</v>
      </c>
      <c r="E306" s="83">
        <f t="shared" si="21"/>
        <v>0</v>
      </c>
      <c r="F306" s="35">
        <v>7.4999999999999997E-2</v>
      </c>
      <c r="G306" s="28"/>
    </row>
    <row r="307" spans="1:7" x14ac:dyDescent="0.3">
      <c r="A307" s="4">
        <f>ROWS(A$7:A307)-1</f>
        <v>300</v>
      </c>
      <c r="B307" s="29">
        <f t="shared" si="18"/>
        <v>2187.5000003969462</v>
      </c>
      <c r="C307" s="29">
        <f t="shared" si="19"/>
        <v>2187.4999978395736</v>
      </c>
      <c r="D307" s="29">
        <f t="shared" si="20"/>
        <v>2.5573727181421823E-6</v>
      </c>
      <c r="E307" s="83">
        <f t="shared" si="21"/>
        <v>0</v>
      </c>
      <c r="F307" s="35">
        <v>7.4999999999999997E-2</v>
      </c>
      <c r="G307" s="28"/>
    </row>
    <row r="308" spans="1:7" x14ac:dyDescent="0.3">
      <c r="A308" s="4">
        <f>ROWS(A$7:A308)-1</f>
        <v>301</v>
      </c>
      <c r="B308" s="29">
        <f t="shared" si="18"/>
        <v>2187.5000003683504</v>
      </c>
      <c r="C308" s="29">
        <f t="shared" si="19"/>
        <v>2187.4999979803783</v>
      </c>
      <c r="D308" s="29">
        <f t="shared" si="20"/>
        <v>2.3879718378310982E-6</v>
      </c>
      <c r="E308" s="83">
        <f t="shared" si="21"/>
        <v>0</v>
      </c>
      <c r="F308" s="35">
        <v>7.4999999999999997E-2</v>
      </c>
      <c r="G308" s="28"/>
    </row>
    <row r="309" spans="1:7" x14ac:dyDescent="0.3">
      <c r="A309" s="4">
        <f>ROWS(A$7:A309)-1</f>
        <v>302</v>
      </c>
      <c r="B309" s="29">
        <f t="shared" si="18"/>
        <v>2187.500000341814</v>
      </c>
      <c r="C309" s="29">
        <f t="shared" si="19"/>
        <v>2187.4999981120218</v>
      </c>
      <c r="D309" s="29">
        <f t="shared" si="20"/>
        <v>2.2297921057132135E-6</v>
      </c>
      <c r="E309" s="83">
        <f t="shared" si="21"/>
        <v>0</v>
      </c>
      <c r="F309" s="35">
        <v>7.4999999999999997E-2</v>
      </c>
      <c r="G309" s="28"/>
    </row>
    <row r="310" spans="1:7" x14ac:dyDescent="0.3">
      <c r="A310" s="4">
        <f>ROWS(A$7:A310)-1</f>
        <v>303</v>
      </c>
      <c r="B310" s="29">
        <f t="shared" si="18"/>
        <v>2187.5000003171899</v>
      </c>
      <c r="C310" s="29">
        <f t="shared" si="19"/>
        <v>2187.4999982351001</v>
      </c>
      <c r="D310" s="29">
        <f t="shared" si="20"/>
        <v>2.0820902306876365E-6</v>
      </c>
      <c r="E310" s="83">
        <f t="shared" si="21"/>
        <v>0</v>
      </c>
      <c r="F310" s="35">
        <v>7.4999999999999997E-2</v>
      </c>
      <c r="G310" s="28"/>
    </row>
    <row r="311" spans="1:7" x14ac:dyDescent="0.3">
      <c r="A311" s="4">
        <f>ROWS(A$7:A311)-1</f>
        <v>304</v>
      </c>
      <c r="B311" s="29">
        <f t="shared" si="18"/>
        <v>2187.5000002943398</v>
      </c>
      <c r="C311" s="29">
        <f t="shared" si="19"/>
        <v>2187.4999983501675</v>
      </c>
      <c r="D311" s="29">
        <f t="shared" si="20"/>
        <v>1.9441721574046853E-6</v>
      </c>
      <c r="E311" s="83">
        <f t="shared" si="21"/>
        <v>0</v>
      </c>
      <c r="F311" s="35">
        <v>7.4999999999999997E-2</v>
      </c>
      <c r="G311" s="28"/>
    </row>
    <row r="312" spans="1:7" x14ac:dyDescent="0.3">
      <c r="A312" s="4">
        <f>ROWS(A$7:A312)-1</f>
        <v>305</v>
      </c>
      <c r="B312" s="29">
        <f t="shared" si="18"/>
        <v>2187.5000002731358</v>
      </c>
      <c r="C312" s="29">
        <f t="shared" si="19"/>
        <v>2187.4999984577457</v>
      </c>
      <c r="D312" s="29">
        <f t="shared" si="20"/>
        <v>1.815389804879935E-6</v>
      </c>
      <c r="E312" s="83">
        <f t="shared" si="21"/>
        <v>0</v>
      </c>
      <c r="F312" s="35">
        <v>7.4999999999999997E-2</v>
      </c>
      <c r="G312" s="28"/>
    </row>
    <row r="313" spans="1:7" x14ac:dyDescent="0.3">
      <c r="A313" s="4">
        <f>ROWS(A$7:A313)-1</f>
        <v>306</v>
      </c>
      <c r="B313" s="29">
        <f t="shared" si="18"/>
        <v>2187.5000002534589</v>
      </c>
      <c r="C313" s="29">
        <f t="shared" si="19"/>
        <v>2187.4999985583208</v>
      </c>
      <c r="D313" s="29">
        <f t="shared" si="20"/>
        <v>1.695138021143001E-6</v>
      </c>
      <c r="E313" s="83">
        <f t="shared" si="21"/>
        <v>0</v>
      </c>
      <c r="F313" s="35">
        <v>7.4999999999999997E-2</v>
      </c>
      <c r="G313" s="28"/>
    </row>
    <row r="314" spans="1:7" x14ac:dyDescent="0.3">
      <c r="A314" s="4">
        <f>ROWS(A$7:A314)-1</f>
        <v>307</v>
      </c>
      <c r="B314" s="29">
        <f t="shared" si="18"/>
        <v>2187.5000002351994</v>
      </c>
      <c r="C314" s="29">
        <f t="shared" si="19"/>
        <v>2187.4999986523476</v>
      </c>
      <c r="D314" s="29">
        <f t="shared" si="20"/>
        <v>1.582851739611106E-6</v>
      </c>
      <c r="E314" s="83">
        <f t="shared" si="21"/>
        <v>0</v>
      </c>
      <c r="F314" s="35">
        <v>7.4999999999999997E-2</v>
      </c>
      <c r="G314" s="28"/>
    </row>
    <row r="315" spans="1:7" x14ac:dyDescent="0.3">
      <c r="A315" s="4">
        <f>ROWS(A$7:A315)-1</f>
        <v>308</v>
      </c>
      <c r="B315" s="29">
        <f t="shared" si="18"/>
        <v>2187.500000218256</v>
      </c>
      <c r="C315" s="29">
        <f t="shared" si="19"/>
        <v>2187.499998740253</v>
      </c>
      <c r="D315" s="29">
        <f t="shared" si="20"/>
        <v>1.4780033238249599E-6</v>
      </c>
      <c r="E315" s="83">
        <f t="shared" si="21"/>
        <v>0</v>
      </c>
      <c r="F315" s="35">
        <v>7.4999999999999997E-2</v>
      </c>
      <c r="G315" s="28"/>
    </row>
    <row r="316" spans="1:7" x14ac:dyDescent="0.3">
      <c r="A316" s="4">
        <f>ROWS(A$7:A316)-1</f>
        <v>309</v>
      </c>
      <c r="B316" s="29">
        <f t="shared" si="18"/>
        <v>2187.5000002025326</v>
      </c>
      <c r="C316" s="29">
        <f t="shared" si="19"/>
        <v>2187.4999988224326</v>
      </c>
      <c r="D316" s="29">
        <f t="shared" si="20"/>
        <v>1.3801000880698733E-6</v>
      </c>
      <c r="E316" s="83">
        <f t="shared" si="21"/>
        <v>0</v>
      </c>
      <c r="F316" s="35">
        <v>7.4999999999999997E-2</v>
      </c>
      <c r="G316" s="28"/>
    </row>
    <row r="317" spans="1:7" x14ac:dyDescent="0.3">
      <c r="A317" s="4">
        <f>ROWS(A$7:A317)-1</f>
        <v>310</v>
      </c>
      <c r="B317" s="29">
        <f t="shared" si="18"/>
        <v>2187.5000001879421</v>
      </c>
      <c r="C317" s="29">
        <f t="shared" si="19"/>
        <v>2187.4999988992604</v>
      </c>
      <c r="D317" s="29">
        <f t="shared" si="20"/>
        <v>1.2886819822314802E-6</v>
      </c>
      <c r="E317" s="83">
        <f t="shared" si="21"/>
        <v>0</v>
      </c>
      <c r="F317" s="35">
        <v>7.4999999999999997E-2</v>
      </c>
      <c r="G317" s="28"/>
    </row>
    <row r="318" spans="1:7" x14ac:dyDescent="0.3">
      <c r="A318" s="4">
        <f>ROWS(A$7:A318)-1</f>
        <v>311</v>
      </c>
      <c r="B318" s="29">
        <f t="shared" si="18"/>
        <v>2187.5000001744029</v>
      </c>
      <c r="C318" s="29">
        <f t="shared" si="19"/>
        <v>2187.4999989710832</v>
      </c>
      <c r="D318" s="29">
        <f t="shared" si="20"/>
        <v>1.203319430006999E-6</v>
      </c>
      <c r="E318" s="83">
        <f t="shared" si="21"/>
        <v>0</v>
      </c>
      <c r="F318" s="35">
        <v>7.4999999999999997E-2</v>
      </c>
      <c r="G318" s="28"/>
    </row>
    <row r="319" spans="1:7" x14ac:dyDescent="0.3">
      <c r="A319" s="4">
        <f>ROWS(A$7:A319)-1</f>
        <v>312</v>
      </c>
      <c r="B319" s="29">
        <f t="shared" si="18"/>
        <v>2187.5000001618391</v>
      </c>
      <c r="C319" s="29">
        <f t="shared" si="19"/>
        <v>2187.4999990382275</v>
      </c>
      <c r="D319" s="29">
        <f t="shared" si="20"/>
        <v>1.1236113103138902E-6</v>
      </c>
      <c r="E319" s="83">
        <f t="shared" si="21"/>
        <v>0</v>
      </c>
      <c r="F319" s="35">
        <v>7.4999999999999997E-2</v>
      </c>
      <c r="G319" s="28"/>
    </row>
    <row r="320" spans="1:7" x14ac:dyDescent="0.3">
      <c r="A320" s="4">
        <f>ROWS(A$7:A320)-1</f>
        <v>313</v>
      </c>
      <c r="B320" s="29">
        <f t="shared" si="18"/>
        <v>2187.5000001501799</v>
      </c>
      <c r="C320" s="29">
        <f t="shared" si="19"/>
        <v>2187.4999991009968</v>
      </c>
      <c r="D320" s="29">
        <f t="shared" si="20"/>
        <v>1.0491830724103577E-6</v>
      </c>
      <c r="E320" s="83">
        <f t="shared" si="21"/>
        <v>0</v>
      </c>
      <c r="F320" s="35">
        <v>7.4999999999999997E-2</v>
      </c>
      <c r="G320" s="28"/>
    </row>
    <row r="321" spans="1:7" x14ac:dyDescent="0.3">
      <c r="A321" s="4">
        <f>ROWS(A$7:A321)-1</f>
        <v>314</v>
      </c>
      <c r="B321" s="29">
        <f t="shared" si="18"/>
        <v>2187.500000139361</v>
      </c>
      <c r="C321" s="29">
        <f t="shared" si="19"/>
        <v>2187.499999159676</v>
      </c>
      <c r="D321" s="29">
        <f t="shared" si="20"/>
        <v>9.7968497587065367E-7</v>
      </c>
      <c r="E321" s="83">
        <f t="shared" si="21"/>
        <v>0</v>
      </c>
      <c r="F321" s="35">
        <v>7.4999999999999997E-2</v>
      </c>
      <c r="G321" s="28"/>
    </row>
    <row r="322" spans="1:7" x14ac:dyDescent="0.3">
      <c r="A322" s="4">
        <f>ROWS(A$7:A322)-1</f>
        <v>315</v>
      </c>
      <c r="B322" s="29">
        <f t="shared" si="18"/>
        <v>2187.5000001293215</v>
      </c>
      <c r="C322" s="29">
        <f t="shared" si="19"/>
        <v>2187.4999992145313</v>
      </c>
      <c r="D322" s="29">
        <f t="shared" si="20"/>
        <v>9.1479044714480196E-7</v>
      </c>
      <c r="E322" s="83">
        <f t="shared" si="21"/>
        <v>0</v>
      </c>
      <c r="F322" s="35">
        <v>7.4999999999999997E-2</v>
      </c>
      <c r="G322" s="28"/>
    </row>
    <row r="323" spans="1:7" x14ac:dyDescent="0.3">
      <c r="A323" s="4">
        <f>ROWS(A$7:A323)-1</f>
        <v>316</v>
      </c>
      <c r="B323" s="29">
        <f t="shared" si="18"/>
        <v>2187.5000001200051</v>
      </c>
      <c r="C323" s="29">
        <f t="shared" si="19"/>
        <v>2187.4999992658104</v>
      </c>
      <c r="D323" s="29">
        <f t="shared" si="20"/>
        <v>8.5419454498008713E-7</v>
      </c>
      <c r="E323" s="83">
        <f t="shared" si="21"/>
        <v>0</v>
      </c>
      <c r="F323" s="35">
        <v>7.4999999999999997E-2</v>
      </c>
      <c r="G323" s="28"/>
    </row>
    <row r="324" spans="1:7" x14ac:dyDescent="0.3">
      <c r="A324" s="4">
        <f>ROWS(A$7:A324)-1</f>
        <v>317</v>
      </c>
      <c r="B324" s="29">
        <f t="shared" si="18"/>
        <v>2187.5000001113599</v>
      </c>
      <c r="C324" s="29">
        <f t="shared" si="19"/>
        <v>2187.4999993137471</v>
      </c>
      <c r="D324" s="29">
        <f t="shared" si="20"/>
        <v>7.976125274933768E-7</v>
      </c>
      <c r="E324" s="83">
        <f t="shared" si="21"/>
        <v>0</v>
      </c>
      <c r="F324" s="35">
        <v>7.4999999999999997E-2</v>
      </c>
      <c r="G324" s="28"/>
    </row>
    <row r="325" spans="1:7" x14ac:dyDescent="0.3">
      <c r="A325" s="4">
        <f>ROWS(A$7:A325)-1</f>
        <v>318</v>
      </c>
      <c r="B325" s="29">
        <f t="shared" si="18"/>
        <v>2187.5000001033377</v>
      </c>
      <c r="C325" s="29">
        <f t="shared" si="19"/>
        <v>2187.4999993585589</v>
      </c>
      <c r="D325" s="29">
        <f t="shared" si="20"/>
        <v>7.4477851416083095E-7</v>
      </c>
      <c r="E325" s="83">
        <f t="shared" si="21"/>
        <v>0</v>
      </c>
      <c r="F325" s="35">
        <v>7.4999999999999997E-2</v>
      </c>
      <c r="G325" s="28"/>
    </row>
    <row r="326" spans="1:7" x14ac:dyDescent="0.3">
      <c r="A326" s="4">
        <f>ROWS(A$7:A326)-1</f>
        <v>319</v>
      </c>
      <c r="B326" s="29">
        <f t="shared" si="18"/>
        <v>2187.500000095893</v>
      </c>
      <c r="C326" s="29">
        <f t="shared" si="19"/>
        <v>2187.4999994004484</v>
      </c>
      <c r="D326" s="29">
        <f t="shared" si="20"/>
        <v>6.9544423643768003E-7</v>
      </c>
      <c r="E326" s="83">
        <f t="shared" si="21"/>
        <v>0</v>
      </c>
      <c r="F326" s="35">
        <v>7.4999999999999997E-2</v>
      </c>
      <c r="G326" s="28"/>
    </row>
    <row r="327" spans="1:7" x14ac:dyDescent="0.3">
      <c r="A327" s="4">
        <f>ROWS(A$7:A327)-1</f>
        <v>320</v>
      </c>
      <c r="B327" s="29">
        <f t="shared" si="18"/>
        <v>2187.500000088985</v>
      </c>
      <c r="C327" s="29">
        <f t="shared" si="19"/>
        <v>2187.4999994396071</v>
      </c>
      <c r="D327" s="29">
        <f t="shared" si="20"/>
        <v>6.4937787113722766E-7</v>
      </c>
      <c r="E327" s="83">
        <f t="shared" si="21"/>
        <v>0</v>
      </c>
      <c r="F327" s="35">
        <v>7.4999999999999997E-2</v>
      </c>
      <c r="G327" s="28"/>
    </row>
    <row r="328" spans="1:7" x14ac:dyDescent="0.3">
      <c r="A328" s="4">
        <f>ROWS(A$7:A328)-1</f>
        <v>321</v>
      </c>
      <c r="B328" s="29">
        <f t="shared" si="18"/>
        <v>2187.5000000825744</v>
      </c>
      <c r="C328" s="29">
        <f t="shared" si="19"/>
        <v>2187.4999994762111</v>
      </c>
      <c r="D328" s="29">
        <f t="shared" si="20"/>
        <v>6.0636295108702225E-7</v>
      </c>
      <c r="E328" s="83">
        <f t="shared" si="21"/>
        <v>0</v>
      </c>
      <c r="F328" s="35">
        <v>7.4999999999999997E-2</v>
      </c>
      <c r="G328" s="28"/>
    </row>
    <row r="329" spans="1:7" x14ac:dyDescent="0.3">
      <c r="A329" s="4">
        <f>ROWS(A$7:A329)-1</f>
        <v>322</v>
      </c>
      <c r="B329" s="29">
        <f t="shared" ref="B329:B367" si="22">PMT($F329/12,$A329*12,-$E$7)</f>
        <v>2187.5000000766258</v>
      </c>
      <c r="C329" s="29">
        <f t="shared" ref="C329:C367" si="23">IPMT($F329/12,$A329,$A329*12,-$E$7)</f>
        <v>2187.4999995104286</v>
      </c>
      <c r="D329" s="29">
        <f t="shared" ref="D329:D367" si="24">PPMT($F329/12,$A329,$A329*12,-$E$7)</f>
        <v>5.6619734794341681E-7</v>
      </c>
      <c r="E329" s="83">
        <f t="shared" ref="E329:E367" si="25">$B329-$D329-$C329</f>
        <v>0</v>
      </c>
      <c r="F329" s="35">
        <v>7.4999999999999997E-2</v>
      </c>
      <c r="G329" s="28"/>
    </row>
    <row r="330" spans="1:7" x14ac:dyDescent="0.3">
      <c r="A330" s="4">
        <f>ROWS(A$7:A330)-1</f>
        <v>323</v>
      </c>
      <c r="B330" s="29">
        <f t="shared" si="22"/>
        <v>2187.5000000711057</v>
      </c>
      <c r="C330" s="29">
        <f t="shared" si="23"/>
        <v>2187.4999995424132</v>
      </c>
      <c r="D330" s="29">
        <f t="shared" si="24"/>
        <v>5.2869232238467409E-7</v>
      </c>
      <c r="E330" s="83">
        <f t="shared" si="25"/>
        <v>0</v>
      </c>
      <c r="F330" s="35">
        <v>7.4999999999999997E-2</v>
      </c>
      <c r="G330" s="28"/>
    </row>
    <row r="331" spans="1:7" x14ac:dyDescent="0.3">
      <c r="A331" s="4">
        <f>ROWS(A$7:A331)-1</f>
        <v>324</v>
      </c>
      <c r="B331" s="29">
        <f t="shared" si="22"/>
        <v>2187.5000000659834</v>
      </c>
      <c r="C331" s="29">
        <f t="shared" si="23"/>
        <v>2187.4999995723119</v>
      </c>
      <c r="D331" s="29">
        <f t="shared" si="24"/>
        <v>4.9367163721947297E-7</v>
      </c>
      <c r="E331" s="83">
        <f t="shared" si="25"/>
        <v>0</v>
      </c>
      <c r="F331" s="35">
        <v>7.4999999999999997E-2</v>
      </c>
      <c r="G331" s="28"/>
    </row>
    <row r="332" spans="1:7" x14ac:dyDescent="0.3">
      <c r="A332" s="4">
        <f>ROWS(A$7:A332)-1</f>
        <v>325</v>
      </c>
      <c r="B332" s="29">
        <f t="shared" si="22"/>
        <v>2187.5000000612299</v>
      </c>
      <c r="C332" s="29">
        <f t="shared" si="23"/>
        <v>2187.4999996002593</v>
      </c>
      <c r="D332" s="29">
        <f t="shared" si="24"/>
        <v>4.609707292432995E-7</v>
      </c>
      <c r="E332" s="83">
        <f t="shared" si="25"/>
        <v>0</v>
      </c>
      <c r="F332" s="35">
        <v>7.4999999999999997E-2</v>
      </c>
      <c r="G332" s="28"/>
    </row>
    <row r="333" spans="1:7" x14ac:dyDescent="0.3">
      <c r="A333" s="4">
        <f>ROWS(A$7:A333)-1</f>
        <v>326</v>
      </c>
      <c r="B333" s="29">
        <f t="shared" si="22"/>
        <v>2187.5000000568184</v>
      </c>
      <c r="C333" s="29">
        <f t="shared" si="23"/>
        <v>2187.4999996263828</v>
      </c>
      <c r="D333" s="29">
        <f t="shared" si="24"/>
        <v>4.3043593595121366E-7</v>
      </c>
      <c r="E333" s="83">
        <f t="shared" si="25"/>
        <v>0</v>
      </c>
      <c r="F333" s="35">
        <v>7.4999999999999997E-2</v>
      </c>
      <c r="G333" s="28"/>
    </row>
    <row r="334" spans="1:7" x14ac:dyDescent="0.3">
      <c r="A334" s="4">
        <f>ROWS(A$7:A334)-1</f>
        <v>327</v>
      </c>
      <c r="B334" s="29">
        <f t="shared" si="22"/>
        <v>2187.5000000527252</v>
      </c>
      <c r="C334" s="29">
        <f t="shared" si="23"/>
        <v>2187.4999996508013</v>
      </c>
      <c r="D334" s="29">
        <f t="shared" si="24"/>
        <v>4.0192377347334003E-7</v>
      </c>
      <c r="E334" s="83">
        <f t="shared" si="25"/>
        <v>0</v>
      </c>
      <c r="F334" s="35">
        <v>7.4999999999999997E-2</v>
      </c>
      <c r="G334" s="28"/>
    </row>
    <row r="335" spans="1:7" x14ac:dyDescent="0.3">
      <c r="A335" s="4">
        <f>ROWS(A$7:A335)-1</f>
        <v>328</v>
      </c>
      <c r="B335" s="29">
        <f t="shared" si="22"/>
        <v>2187.5000000489272</v>
      </c>
      <c r="C335" s="29">
        <f t="shared" si="23"/>
        <v>2187.4999996736265</v>
      </c>
      <c r="D335" s="29">
        <f t="shared" si="24"/>
        <v>3.7530026234003982E-7</v>
      </c>
      <c r="E335" s="83">
        <f t="shared" si="25"/>
        <v>0</v>
      </c>
      <c r="F335" s="35">
        <v>7.4999999999999997E-2</v>
      </c>
      <c r="G335" s="28"/>
    </row>
    <row r="336" spans="1:7" x14ac:dyDescent="0.3">
      <c r="A336" s="4">
        <f>ROWS(A$7:A336)-1</f>
        <v>329</v>
      </c>
      <c r="B336" s="29">
        <f t="shared" si="22"/>
        <v>2187.5000000454024</v>
      </c>
      <c r="C336" s="29">
        <f t="shared" si="23"/>
        <v>2187.4999996949623</v>
      </c>
      <c r="D336" s="29">
        <f t="shared" si="24"/>
        <v>3.5044029790853508E-7</v>
      </c>
      <c r="E336" s="83">
        <f t="shared" si="25"/>
        <v>0</v>
      </c>
      <c r="F336" s="35">
        <v>7.4999999999999997E-2</v>
      </c>
      <c r="G336" s="28"/>
    </row>
    <row r="337" spans="1:7" x14ac:dyDescent="0.3">
      <c r="A337" s="4">
        <f>ROWS(A$7:A337)-1</f>
        <v>330</v>
      </c>
      <c r="B337" s="29">
        <f t="shared" si="22"/>
        <v>2187.5000000421314</v>
      </c>
      <c r="C337" s="29">
        <f t="shared" si="23"/>
        <v>2187.4999997149043</v>
      </c>
      <c r="D337" s="29">
        <f t="shared" si="24"/>
        <v>3.2722706249261095E-7</v>
      </c>
      <c r="E337" s="83">
        <f t="shared" si="25"/>
        <v>0</v>
      </c>
      <c r="F337" s="35">
        <v>7.4999999999999997E-2</v>
      </c>
      <c r="G337" s="28"/>
    </row>
    <row r="338" spans="1:7" x14ac:dyDescent="0.3">
      <c r="A338" s="4">
        <f>ROWS(A$7:A338)-1</f>
        <v>331</v>
      </c>
      <c r="B338" s="29">
        <f t="shared" si="22"/>
        <v>2187.5000000390964</v>
      </c>
      <c r="C338" s="29">
        <f t="shared" si="23"/>
        <v>2187.4999997335449</v>
      </c>
      <c r="D338" s="29">
        <f t="shared" si="24"/>
        <v>3.0555147643294584E-7</v>
      </c>
      <c r="E338" s="83">
        <f t="shared" si="25"/>
        <v>0</v>
      </c>
      <c r="F338" s="35">
        <v>7.4999999999999997E-2</v>
      </c>
      <c r="G338" s="28"/>
    </row>
    <row r="339" spans="1:7" x14ac:dyDescent="0.3">
      <c r="A339" s="4">
        <f>ROWS(A$7:A339)-1</f>
        <v>332</v>
      </c>
      <c r="B339" s="29">
        <f t="shared" si="22"/>
        <v>2187.5000000362797</v>
      </c>
      <c r="C339" s="29">
        <f t="shared" si="23"/>
        <v>2187.4999997509681</v>
      </c>
      <c r="D339" s="29">
        <f t="shared" si="24"/>
        <v>2.8531168552867035E-7</v>
      </c>
      <c r="E339" s="83">
        <f t="shared" si="25"/>
        <v>0</v>
      </c>
      <c r="F339" s="35">
        <v>7.4999999999999997E-2</v>
      </c>
      <c r="G339" s="28"/>
    </row>
    <row r="340" spans="1:7" x14ac:dyDescent="0.3">
      <c r="A340" s="4">
        <f>ROWS(A$7:A340)-1</f>
        <v>333</v>
      </c>
      <c r="B340" s="29">
        <f t="shared" si="22"/>
        <v>2187.5000000336663</v>
      </c>
      <c r="C340" s="29">
        <f t="shared" si="23"/>
        <v>2187.4999997672539</v>
      </c>
      <c r="D340" s="29">
        <f t="shared" si="24"/>
        <v>2.6641258242155084E-7</v>
      </c>
      <c r="E340" s="83">
        <f t="shared" si="25"/>
        <v>0</v>
      </c>
      <c r="F340" s="35">
        <v>7.4999999999999997E-2</v>
      </c>
      <c r="G340" s="28"/>
    </row>
    <row r="341" spans="1:7" x14ac:dyDescent="0.3">
      <c r="A341" s="4">
        <f>ROWS(A$7:A341)-1</f>
        <v>334</v>
      </c>
      <c r="B341" s="29">
        <f t="shared" si="22"/>
        <v>2187.5000000312411</v>
      </c>
      <c r="C341" s="29">
        <f t="shared" si="23"/>
        <v>2187.4999997824757</v>
      </c>
      <c r="D341" s="29">
        <f t="shared" si="24"/>
        <v>2.4876535968378092E-7</v>
      </c>
      <c r="E341" s="83">
        <f t="shared" si="25"/>
        <v>0</v>
      </c>
      <c r="F341" s="35">
        <v>7.4999999999999997E-2</v>
      </c>
      <c r="G341" s="28"/>
    </row>
    <row r="342" spans="1:7" x14ac:dyDescent="0.3">
      <c r="A342" s="4">
        <f>ROWS(A$7:A342)-1</f>
        <v>335</v>
      </c>
      <c r="B342" s="29">
        <f t="shared" si="22"/>
        <v>2187.5000000289906</v>
      </c>
      <c r="C342" s="29">
        <f t="shared" si="23"/>
        <v>2187.4999997967034</v>
      </c>
      <c r="D342" s="29">
        <f t="shared" si="24"/>
        <v>2.3228709250933667E-7</v>
      </c>
      <c r="E342" s="83">
        <f t="shared" si="25"/>
        <v>0</v>
      </c>
      <c r="F342" s="35">
        <v>7.4999999999999997E-2</v>
      </c>
      <c r="G342" s="28"/>
    </row>
    <row r="343" spans="1:7" x14ac:dyDescent="0.3">
      <c r="A343" s="4">
        <f>ROWS(A$7:A343)-1</f>
        <v>336</v>
      </c>
      <c r="B343" s="29">
        <f t="shared" si="22"/>
        <v>2187.5000000269019</v>
      </c>
      <c r="C343" s="29">
        <f t="shared" si="23"/>
        <v>2187.4999998100016</v>
      </c>
      <c r="D343" s="29">
        <f t="shared" si="24"/>
        <v>2.1690034904792596E-7</v>
      </c>
      <c r="E343" s="83">
        <f t="shared" si="25"/>
        <v>0</v>
      </c>
      <c r="F343" s="35">
        <v>7.4999999999999997E-2</v>
      </c>
      <c r="G343" s="28"/>
    </row>
    <row r="344" spans="1:7" x14ac:dyDescent="0.3">
      <c r="A344" s="4">
        <f>ROWS(A$7:A344)-1</f>
        <v>337</v>
      </c>
      <c r="B344" s="29">
        <f t="shared" si="22"/>
        <v>2187.5000000249638</v>
      </c>
      <c r="C344" s="29">
        <f t="shared" si="23"/>
        <v>2187.4999998224307</v>
      </c>
      <c r="D344" s="29">
        <f t="shared" si="24"/>
        <v>2.0253282655050829E-7</v>
      </c>
      <c r="E344" s="83">
        <f t="shared" si="25"/>
        <v>0</v>
      </c>
      <c r="F344" s="35">
        <v>7.4999999999999997E-2</v>
      </c>
      <c r="G344" s="28"/>
    </row>
    <row r="345" spans="1:7" x14ac:dyDescent="0.3">
      <c r="A345" s="4">
        <f>ROWS(A$7:A345)-1</f>
        <v>338</v>
      </c>
      <c r="B345" s="29">
        <f t="shared" si="22"/>
        <v>2187.5000000231653</v>
      </c>
      <c r="C345" s="29">
        <f t="shared" si="23"/>
        <v>2187.4999998340481</v>
      </c>
      <c r="D345" s="29">
        <f t="shared" si="24"/>
        <v>1.8911701161659925E-7</v>
      </c>
      <c r="E345" s="83">
        <f t="shared" si="25"/>
        <v>0</v>
      </c>
      <c r="F345" s="35">
        <v>7.4999999999999997E-2</v>
      </c>
      <c r="G345" s="28"/>
    </row>
    <row r="346" spans="1:7" x14ac:dyDescent="0.3">
      <c r="A346" s="4">
        <f>ROWS(A$7:A346)-1</f>
        <v>339</v>
      </c>
      <c r="B346" s="29">
        <f t="shared" si="22"/>
        <v>2187.5000000214968</v>
      </c>
      <c r="C346" s="29">
        <f t="shared" si="23"/>
        <v>2187.4999998449071</v>
      </c>
      <c r="D346" s="29">
        <f t="shared" si="24"/>
        <v>1.7658986294686245E-7</v>
      </c>
      <c r="E346" s="83">
        <f t="shared" si="25"/>
        <v>0</v>
      </c>
      <c r="F346" s="35">
        <v>7.4999999999999997E-2</v>
      </c>
      <c r="G346" s="28"/>
    </row>
    <row r="347" spans="1:7" x14ac:dyDescent="0.3">
      <c r="A347" s="4">
        <f>ROWS(A$7:A347)-1</f>
        <v>340</v>
      </c>
      <c r="B347" s="29">
        <f t="shared" si="22"/>
        <v>2187.5000000199479</v>
      </c>
      <c r="C347" s="29">
        <f t="shared" si="23"/>
        <v>2187.4999998550556</v>
      </c>
      <c r="D347" s="29">
        <f t="shared" si="24"/>
        <v>1.6489251511023978E-7</v>
      </c>
      <c r="E347" s="83">
        <f t="shared" si="25"/>
        <v>0</v>
      </c>
      <c r="F347" s="35">
        <v>7.4999999999999997E-2</v>
      </c>
      <c r="G347" s="28"/>
    </row>
    <row r="348" spans="1:7" x14ac:dyDescent="0.3">
      <c r="A348" s="4">
        <f>ROWS(A$7:A348)-1</f>
        <v>341</v>
      </c>
      <c r="B348" s="29">
        <f t="shared" si="22"/>
        <v>2187.5000000185109</v>
      </c>
      <c r="C348" s="29">
        <f t="shared" si="23"/>
        <v>2187.4999998645412</v>
      </c>
      <c r="D348" s="29">
        <f t="shared" si="24"/>
        <v>1.5397000193359648E-7</v>
      </c>
      <c r="E348" s="83">
        <f t="shared" si="25"/>
        <v>0</v>
      </c>
      <c r="F348" s="35">
        <v>7.4999999999999997E-2</v>
      </c>
      <c r="G348" s="28"/>
    </row>
    <row r="349" spans="1:7" x14ac:dyDescent="0.3">
      <c r="A349" s="4">
        <f>ROWS(A$7:A349)-1</f>
        <v>342</v>
      </c>
      <c r="B349" s="29">
        <f t="shared" si="22"/>
        <v>2187.5000000171772</v>
      </c>
      <c r="C349" s="29">
        <f t="shared" si="23"/>
        <v>2187.4999998734061</v>
      </c>
      <c r="D349" s="29">
        <f t="shared" si="24"/>
        <v>1.4377099821410051E-7</v>
      </c>
      <c r="E349" s="83">
        <f t="shared" si="25"/>
        <v>0</v>
      </c>
      <c r="F349" s="35">
        <v>7.4999999999999997E-2</v>
      </c>
      <c r="G349" s="28"/>
    </row>
    <row r="350" spans="1:7" x14ac:dyDescent="0.3">
      <c r="A350" s="4">
        <f>ROWS(A$7:A350)-1</f>
        <v>343</v>
      </c>
      <c r="B350" s="29">
        <f t="shared" si="22"/>
        <v>2187.5000000159398</v>
      </c>
      <c r="C350" s="29">
        <f t="shared" si="23"/>
        <v>2187.4999998816925</v>
      </c>
      <c r="D350" s="29">
        <f t="shared" si="24"/>
        <v>1.3424757854061976E-7</v>
      </c>
      <c r="E350" s="83">
        <f t="shared" si="25"/>
        <v>0</v>
      </c>
      <c r="F350" s="35">
        <v>7.4999999999999997E-2</v>
      </c>
      <c r="G350" s="28"/>
    </row>
    <row r="351" spans="1:7" x14ac:dyDescent="0.3">
      <c r="A351" s="4">
        <f>ROWS(A$7:A351)-1</f>
        <v>344</v>
      </c>
      <c r="B351" s="29">
        <f t="shared" si="22"/>
        <v>2187.5000000147916</v>
      </c>
      <c r="C351" s="29">
        <f t="shared" si="23"/>
        <v>2187.4999998894364</v>
      </c>
      <c r="D351" s="29">
        <f t="shared" si="24"/>
        <v>1.2535499209083864E-7</v>
      </c>
      <c r="E351" s="83">
        <f t="shared" si="25"/>
        <v>0</v>
      </c>
      <c r="F351" s="35">
        <v>7.4999999999999997E-2</v>
      </c>
      <c r="G351" s="28"/>
    </row>
    <row r="352" spans="1:7" x14ac:dyDescent="0.3">
      <c r="A352" s="4">
        <f>ROWS(A$7:A352)-1</f>
        <v>345</v>
      </c>
      <c r="B352" s="29">
        <f t="shared" si="22"/>
        <v>2187.5000000137261</v>
      </c>
      <c r="C352" s="29">
        <f t="shared" si="23"/>
        <v>2187.499999896675</v>
      </c>
      <c r="D352" s="29">
        <f t="shared" si="24"/>
        <v>1.1705145234586311E-7</v>
      </c>
      <c r="E352" s="83">
        <f t="shared" si="25"/>
        <v>0</v>
      </c>
      <c r="F352" s="35">
        <v>7.4999999999999997E-2</v>
      </c>
      <c r="G352" s="28"/>
    </row>
    <row r="353" spans="1:7" x14ac:dyDescent="0.3">
      <c r="A353" s="4">
        <f>ROWS(A$7:A353)-1</f>
        <v>346</v>
      </c>
      <c r="B353" s="29">
        <f t="shared" si="22"/>
        <v>2187.500000012737</v>
      </c>
      <c r="C353" s="29">
        <f t="shared" si="23"/>
        <v>2187.4999999034389</v>
      </c>
      <c r="D353" s="29">
        <f t="shared" si="24"/>
        <v>1.0929794073416569E-7</v>
      </c>
      <c r="E353" s="83">
        <f t="shared" si="25"/>
        <v>0</v>
      </c>
      <c r="F353" s="35">
        <v>7.4999999999999997E-2</v>
      </c>
      <c r="G353" s="28"/>
    </row>
    <row r="354" spans="1:7" x14ac:dyDescent="0.3">
      <c r="A354" s="4">
        <f>ROWS(A$7:A354)-1</f>
        <v>347</v>
      </c>
      <c r="B354" s="29">
        <f t="shared" si="22"/>
        <v>2187.5000000118198</v>
      </c>
      <c r="C354" s="29">
        <f t="shared" si="23"/>
        <v>2187.4999999097618</v>
      </c>
      <c r="D354" s="29">
        <f t="shared" si="24"/>
        <v>1.020580232822018E-7</v>
      </c>
      <c r="E354" s="83">
        <f t="shared" si="25"/>
        <v>0</v>
      </c>
      <c r="F354" s="35">
        <v>7.4999999999999997E-2</v>
      </c>
      <c r="G354" s="28"/>
    </row>
    <row r="355" spans="1:7" x14ac:dyDescent="0.3">
      <c r="A355" s="4">
        <f>ROWS(A$7:A355)-1</f>
        <v>348</v>
      </c>
      <c r="B355" s="29">
        <f t="shared" si="22"/>
        <v>2187.5000000109685</v>
      </c>
      <c r="C355" s="29">
        <f t="shared" si="23"/>
        <v>2187.4999999156703</v>
      </c>
      <c r="D355" s="29">
        <f t="shared" si="24"/>
        <v>9.529767941011911E-8</v>
      </c>
      <c r="E355" s="83">
        <f t="shared" si="25"/>
        <v>0</v>
      </c>
      <c r="F355" s="35">
        <v>7.4999999999999997E-2</v>
      </c>
      <c r="G355" s="28"/>
    </row>
    <row r="356" spans="1:7" x14ac:dyDescent="0.3">
      <c r="A356" s="4">
        <f>ROWS(A$7:A356)-1</f>
        <v>349</v>
      </c>
      <c r="B356" s="29">
        <f t="shared" si="22"/>
        <v>2187.5000000101777</v>
      </c>
      <c r="C356" s="29">
        <f t="shared" si="23"/>
        <v>2187.4999999211927</v>
      </c>
      <c r="D356" s="29">
        <f t="shared" si="24"/>
        <v>8.898514206807949E-8</v>
      </c>
      <c r="E356" s="83">
        <f t="shared" si="25"/>
        <v>0</v>
      </c>
      <c r="F356" s="35">
        <v>7.4999999999999997E-2</v>
      </c>
      <c r="G356" s="28"/>
    </row>
    <row r="357" spans="1:7" x14ac:dyDescent="0.3">
      <c r="A357" s="4">
        <f>ROWS(A$7:A357)-1</f>
        <v>350</v>
      </c>
      <c r="B357" s="29">
        <f t="shared" si="22"/>
        <v>2187.5000000094446</v>
      </c>
      <c r="C357" s="29">
        <f t="shared" si="23"/>
        <v>2187.4999999263541</v>
      </c>
      <c r="D357" s="29">
        <f t="shared" si="24"/>
        <v>8.309074846197906E-8</v>
      </c>
      <c r="E357" s="83">
        <f t="shared" si="25"/>
        <v>0</v>
      </c>
      <c r="F357" s="35">
        <v>7.4999999999999997E-2</v>
      </c>
      <c r="G357" s="28"/>
    </row>
    <row r="358" spans="1:7" x14ac:dyDescent="0.3">
      <c r="A358" s="4">
        <f>ROWS(A$7:A358)-1</f>
        <v>351</v>
      </c>
      <c r="B358" s="29">
        <f t="shared" si="22"/>
        <v>2187.5000000087639</v>
      </c>
      <c r="C358" s="29">
        <f t="shared" si="23"/>
        <v>2187.4999999311772</v>
      </c>
      <c r="D358" s="29">
        <f t="shared" si="24"/>
        <v>7.7586800667126505E-8</v>
      </c>
      <c r="E358" s="83">
        <f t="shared" si="25"/>
        <v>0</v>
      </c>
      <c r="F358" s="35">
        <v>7.4999999999999997E-2</v>
      </c>
      <c r="G358" s="28"/>
    </row>
    <row r="359" spans="1:7" x14ac:dyDescent="0.3">
      <c r="A359" s="4">
        <f>ROWS(A$7:A359)-1</f>
        <v>352</v>
      </c>
      <c r="B359" s="29">
        <f t="shared" si="22"/>
        <v>2187.5000000081327</v>
      </c>
      <c r="C359" s="29">
        <f t="shared" si="23"/>
        <v>2187.4999999356855</v>
      </c>
      <c r="D359" s="29">
        <f t="shared" si="24"/>
        <v>7.2447435474902458E-8</v>
      </c>
      <c r="E359" s="83">
        <f t="shared" si="25"/>
        <v>0</v>
      </c>
      <c r="F359" s="35">
        <v>7.4999999999999997E-2</v>
      </c>
      <c r="G359" s="28"/>
    </row>
    <row r="360" spans="1:7" x14ac:dyDescent="0.3">
      <c r="A360" s="4">
        <f>ROWS(A$7:A360)-1</f>
        <v>353</v>
      </c>
      <c r="B360" s="29">
        <f t="shared" si="22"/>
        <v>2187.500000007547</v>
      </c>
      <c r="C360" s="29">
        <f t="shared" si="23"/>
        <v>2187.4999999398983</v>
      </c>
      <c r="D360" s="29">
        <f t="shared" si="24"/>
        <v>6.7648502860797649E-8</v>
      </c>
      <c r="E360" s="83">
        <f t="shared" si="25"/>
        <v>0</v>
      </c>
      <c r="F360" s="35">
        <v>7.4999999999999997E-2</v>
      </c>
      <c r="G360" s="28"/>
    </row>
    <row r="361" spans="1:7" x14ac:dyDescent="0.3">
      <c r="A361" s="4">
        <f>ROWS(A$7:A361)-1</f>
        <v>354</v>
      </c>
      <c r="B361" s="29">
        <f t="shared" si="22"/>
        <v>2187.5000000070031</v>
      </c>
      <c r="C361" s="29">
        <f t="shared" si="23"/>
        <v>2187.499999943836</v>
      </c>
      <c r="D361" s="29">
        <f t="shared" si="24"/>
        <v>6.3167452502756774E-8</v>
      </c>
      <c r="E361" s="83">
        <f t="shared" si="25"/>
        <v>0</v>
      </c>
      <c r="F361" s="35">
        <v>7.4999999999999997E-2</v>
      </c>
      <c r="G361" s="28"/>
    </row>
    <row r="362" spans="1:7" x14ac:dyDescent="0.3">
      <c r="A362" s="4">
        <f>ROWS(A$7:A362)-1</f>
        <v>355</v>
      </c>
      <c r="B362" s="29">
        <f t="shared" si="22"/>
        <v>2187.5000000064988</v>
      </c>
      <c r="C362" s="29">
        <f t="shared" si="23"/>
        <v>2187.4999999475153</v>
      </c>
      <c r="D362" s="29">
        <f t="shared" si="24"/>
        <v>5.8983227816567087E-8</v>
      </c>
      <c r="E362" s="83">
        <f t="shared" si="25"/>
        <v>0</v>
      </c>
      <c r="F362" s="35">
        <v>7.4999999999999997E-2</v>
      </c>
      <c r="G362" s="28"/>
    </row>
    <row r="363" spans="1:7" x14ac:dyDescent="0.3">
      <c r="A363" s="4">
        <f>ROWS(A$7:A363)-1</f>
        <v>356</v>
      </c>
      <c r="B363" s="29">
        <f t="shared" si="22"/>
        <v>2187.5000000060304</v>
      </c>
      <c r="C363" s="29">
        <f t="shared" si="23"/>
        <v>2187.4999999509546</v>
      </c>
      <c r="D363" s="29">
        <f t="shared" si="24"/>
        <v>5.50761670103645E-8</v>
      </c>
      <c r="E363" s="83">
        <f t="shared" si="25"/>
        <v>0</v>
      </c>
      <c r="F363" s="35">
        <v>7.4999999999999997E-2</v>
      </c>
      <c r="G363" s="28"/>
    </row>
    <row r="364" spans="1:7" x14ac:dyDescent="0.3">
      <c r="A364" s="4">
        <f>ROWS(A$7:A364)-1</f>
        <v>357</v>
      </c>
      <c r="B364" s="29">
        <f t="shared" si="22"/>
        <v>2187.5000000055961</v>
      </c>
      <c r="C364" s="29">
        <f t="shared" si="23"/>
        <v>2187.4999999541683</v>
      </c>
      <c r="D364" s="29">
        <f t="shared" si="24"/>
        <v>5.1427910693310854E-8</v>
      </c>
      <c r="E364" s="83">
        <f t="shared" si="25"/>
        <v>0</v>
      </c>
      <c r="F364" s="35">
        <v>7.4999999999999997E-2</v>
      </c>
      <c r="G364" s="28"/>
    </row>
    <row r="365" spans="1:7" x14ac:dyDescent="0.3">
      <c r="A365" s="4">
        <f>ROWS(A$7:A365)-1</f>
        <v>358</v>
      </c>
      <c r="B365" s="29">
        <f t="shared" si="22"/>
        <v>2187.5000000051932</v>
      </c>
      <c r="C365" s="29">
        <f t="shared" si="23"/>
        <v>2187.4999999571719</v>
      </c>
      <c r="D365" s="29">
        <f t="shared" si="24"/>
        <v>4.8021315604287937E-8</v>
      </c>
      <c r="E365" s="83">
        <f t="shared" si="25"/>
        <v>0</v>
      </c>
      <c r="F365" s="35">
        <v>7.4999999999999997E-2</v>
      </c>
      <c r="G365" s="28"/>
    </row>
    <row r="366" spans="1:7" x14ac:dyDescent="0.3">
      <c r="A366" s="4">
        <f>ROWS(A$7:A366)-1</f>
        <v>359</v>
      </c>
      <c r="B366" s="29">
        <f t="shared" si="22"/>
        <v>2187.500000004819</v>
      </c>
      <c r="C366" s="29">
        <f t="shared" si="23"/>
        <v>2187.4999999599786</v>
      </c>
      <c r="D366" s="29">
        <f t="shared" si="24"/>
        <v>4.4840374055222938E-8</v>
      </c>
      <c r="E366" s="83">
        <f t="shared" si="25"/>
        <v>0</v>
      </c>
      <c r="F366" s="35">
        <v>7.4999999999999997E-2</v>
      </c>
      <c r="G366" s="28"/>
    </row>
    <row r="367" spans="1:7" x14ac:dyDescent="0.3">
      <c r="A367" s="4">
        <f>ROWS(A$7:A367)-1</f>
        <v>360</v>
      </c>
      <c r="B367" s="29">
        <f t="shared" si="22"/>
        <v>2187.5000000044715</v>
      </c>
      <c r="C367" s="29">
        <f t="shared" si="23"/>
        <v>2187.4999999626016</v>
      </c>
      <c r="D367" s="29">
        <f t="shared" si="24"/>
        <v>4.1870138710502256E-8</v>
      </c>
      <c r="E367" s="83">
        <f t="shared" si="25"/>
        <v>0</v>
      </c>
      <c r="F367" s="35">
        <v>7.4999999999999997E-2</v>
      </c>
      <c r="G367" s="28"/>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13" sqref="B13"/>
    </sheetView>
  </sheetViews>
  <sheetFormatPr defaultColWidth="10.33203125" defaultRowHeight="14.4" x14ac:dyDescent="0.3"/>
  <cols>
    <col min="1" max="1" width="13" customWidth="1"/>
    <col min="2" max="2" width="13.88671875" bestFit="1" customWidth="1"/>
    <col min="3" max="3" width="12.33203125" bestFit="1" customWidth="1"/>
    <col min="4" max="4" width="18.109375" customWidth="1"/>
  </cols>
  <sheetData>
    <row r="1" spans="1:4" x14ac:dyDescent="0.3">
      <c r="A1" s="25" t="s">
        <v>114</v>
      </c>
      <c r="B1" s="25"/>
      <c r="C1" s="25"/>
      <c r="D1" s="25"/>
    </row>
    <row r="3" spans="1:4" x14ac:dyDescent="0.3">
      <c r="A3" s="4" t="s">
        <v>37</v>
      </c>
      <c r="B3" s="7">
        <v>5000</v>
      </c>
    </row>
    <row r="4" spans="1:4" x14ac:dyDescent="0.3">
      <c r="A4" s="4" t="s">
        <v>115</v>
      </c>
      <c r="B4" s="7">
        <v>4250</v>
      </c>
    </row>
    <row r="5" spans="1:4" x14ac:dyDescent="0.3">
      <c r="A5" s="4" t="s">
        <v>21</v>
      </c>
      <c r="B5" s="10">
        <f>B3-B4</f>
        <v>750</v>
      </c>
    </row>
    <row r="7" spans="1:4" x14ac:dyDescent="0.3">
      <c r="A7" s="4" t="s">
        <v>37</v>
      </c>
      <c r="B7" s="7">
        <v>5000</v>
      </c>
    </row>
    <row r="8" spans="1:4" x14ac:dyDescent="0.3">
      <c r="A8" s="4" t="s">
        <v>115</v>
      </c>
      <c r="B8" s="7">
        <v>4250</v>
      </c>
    </row>
    <row r="9" spans="1:4" x14ac:dyDescent="0.3">
      <c r="A9" s="4" t="s">
        <v>21</v>
      </c>
      <c r="B9" s="30">
        <f>B7-B8</f>
        <v>750</v>
      </c>
    </row>
    <row r="11" spans="1:4" x14ac:dyDescent="0.3">
      <c r="A11" s="4" t="s">
        <v>37</v>
      </c>
      <c r="B11" s="7">
        <v>5000</v>
      </c>
    </row>
    <row r="12" spans="1:4" x14ac:dyDescent="0.3">
      <c r="A12" s="4" t="s">
        <v>115</v>
      </c>
      <c r="B12" s="7">
        <v>4250</v>
      </c>
    </row>
    <row r="13" spans="1:4" x14ac:dyDescent="0.3">
      <c r="A13" s="4" t="s">
        <v>21</v>
      </c>
      <c r="B13" s="132">
        <f>B11-B12</f>
        <v>750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15" sqref="B15"/>
    </sheetView>
  </sheetViews>
  <sheetFormatPr defaultColWidth="10.33203125" defaultRowHeight="14.4" x14ac:dyDescent="0.3"/>
  <cols>
    <col min="1" max="1" width="20.44140625" bestFit="1" customWidth="1"/>
    <col min="2" max="2" width="24.44140625" bestFit="1" customWidth="1"/>
    <col min="3" max="3" width="12.33203125" bestFit="1" customWidth="1"/>
    <col min="4" max="4" width="13.88671875" bestFit="1" customWidth="1"/>
  </cols>
  <sheetData>
    <row r="1" spans="1:4" x14ac:dyDescent="0.3">
      <c r="A1" s="25" t="s">
        <v>116</v>
      </c>
      <c r="B1" s="25"/>
      <c r="C1" s="25"/>
      <c r="D1" s="25"/>
    </row>
    <row r="3" spans="1:4" x14ac:dyDescent="0.3">
      <c r="A3" s="31" t="s">
        <v>117</v>
      </c>
      <c r="B3" s="4" t="s">
        <v>118</v>
      </c>
    </row>
    <row r="4" spans="1:4" ht="28.8" x14ac:dyDescent="0.3">
      <c r="A4" s="31" t="str">
        <f>"Number of "&amp;B3</f>
        <v>Number of Birch Aircraft Plywood Sheet</v>
      </c>
      <c r="B4" s="32">
        <v>15</v>
      </c>
    </row>
    <row r="5" spans="1:4" ht="28.8" x14ac:dyDescent="0.3">
      <c r="A5" s="31" t="str">
        <f>"Price per "&amp;B3</f>
        <v>Price per Birch Aircraft Plywood Sheet</v>
      </c>
      <c r="B5" s="33">
        <v>125</v>
      </c>
    </row>
    <row r="6" spans="1:4" x14ac:dyDescent="0.3">
      <c r="A6" s="31" t="s">
        <v>119</v>
      </c>
      <c r="B6" s="34">
        <f>B5*B4</f>
        <v>1875</v>
      </c>
    </row>
    <row r="8" spans="1:4" x14ac:dyDescent="0.3">
      <c r="A8" s="31" t="s">
        <v>120</v>
      </c>
      <c r="B8" s="7">
        <v>598258</v>
      </c>
    </row>
    <row r="9" spans="1:4" x14ac:dyDescent="0.3">
      <c r="A9" s="31" t="s">
        <v>121</v>
      </c>
      <c r="B9" s="10">
        <f>B8/12</f>
        <v>49854.833333333336</v>
      </c>
    </row>
    <row r="11" spans="1:4" x14ac:dyDescent="0.3">
      <c r="A11" s="11" t="s">
        <v>122</v>
      </c>
      <c r="B11" s="7">
        <v>12913</v>
      </c>
    </row>
    <row r="12" spans="1:4" x14ac:dyDescent="0.3">
      <c r="A12" s="11" t="s">
        <v>123</v>
      </c>
      <c r="B12" s="7">
        <v>6280</v>
      </c>
    </row>
    <row r="13" spans="1:4" x14ac:dyDescent="0.3">
      <c r="A13" s="11" t="s">
        <v>124</v>
      </c>
      <c r="B13" s="7">
        <v>12830</v>
      </c>
    </row>
    <row r="14" spans="1:4" x14ac:dyDescent="0.3">
      <c r="A14" s="11" t="s">
        <v>125</v>
      </c>
      <c r="B14" s="7">
        <v>12974</v>
      </c>
    </row>
    <row r="15" spans="1:4" x14ac:dyDescent="0.3">
      <c r="A15" s="11" t="s">
        <v>126</v>
      </c>
      <c r="B15" s="10">
        <f>AVERAGE(B11,B12,B13,B14)</f>
        <v>11249.25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4" sqref="C14"/>
    </sheetView>
  </sheetViews>
  <sheetFormatPr defaultColWidth="10.33203125" defaultRowHeight="14.4" x14ac:dyDescent="0.3"/>
  <cols>
    <col min="1" max="1" width="20.44140625" bestFit="1" customWidth="1"/>
    <col min="2" max="2" width="24.5546875" bestFit="1" customWidth="1"/>
    <col min="3" max="3" width="15.33203125" customWidth="1"/>
    <col min="4" max="4" width="13.88671875" bestFit="1" customWidth="1"/>
  </cols>
  <sheetData>
    <row r="1" spans="1:4" ht="57.6" x14ac:dyDescent="0.3">
      <c r="A1" s="25" t="str">
        <f>'[1]HW(24an)'!A1</f>
        <v>1) If Revenue was ₹ 5,28,050.00, Administrative Expense was ₹ 65,874.00, Operational Expense was ₹ 3,50,200.00, and Other Expense was ₹ 58,500.00, list the revenue and expenses and calculate Net Income without calculating total expenses in a separate cell. Then format the report nicely.</v>
      </c>
      <c r="B1" s="25"/>
      <c r="C1" s="25"/>
      <c r="D1" s="25"/>
    </row>
    <row r="4" spans="1:4" x14ac:dyDescent="0.3">
      <c r="A4" s="11" t="s">
        <v>16</v>
      </c>
      <c r="B4" s="134">
        <v>528050</v>
      </c>
    </row>
    <row r="5" spans="1:4" x14ac:dyDescent="0.3">
      <c r="A5" s="11" t="s">
        <v>2319</v>
      </c>
      <c r="B5" s="134">
        <v>65874</v>
      </c>
    </row>
    <row r="6" spans="1:4" x14ac:dyDescent="0.3">
      <c r="A6" s="11" t="s">
        <v>2320</v>
      </c>
      <c r="B6" s="134">
        <v>350200</v>
      </c>
    </row>
    <row r="7" spans="1:4" x14ac:dyDescent="0.3">
      <c r="A7" s="11" t="s">
        <v>2321</v>
      </c>
      <c r="B7" s="134">
        <v>58500</v>
      </c>
    </row>
    <row r="8" spans="1:4" x14ac:dyDescent="0.3">
      <c r="A8" s="108" t="s">
        <v>21</v>
      </c>
      <c r="B8" s="135">
        <f>B4-B5-B6-B7</f>
        <v>53476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12" sqref="B12"/>
    </sheetView>
  </sheetViews>
  <sheetFormatPr defaultColWidth="10.33203125" defaultRowHeight="14.4" x14ac:dyDescent="0.3"/>
  <cols>
    <col min="1" max="1" width="13" customWidth="1"/>
    <col min="2" max="2" width="13.88671875" bestFit="1" customWidth="1"/>
    <col min="3" max="3" width="12.33203125" bestFit="1" customWidth="1"/>
    <col min="4" max="4" width="13.88671875" bestFit="1" customWidth="1"/>
  </cols>
  <sheetData>
    <row r="1" spans="1:4" ht="43.2" x14ac:dyDescent="0.3">
      <c r="A1" s="25" t="s">
        <v>127</v>
      </c>
      <c r="B1" s="25"/>
      <c r="C1" s="25"/>
      <c r="D1" s="25"/>
    </row>
    <row r="3" spans="1:4" x14ac:dyDescent="0.3">
      <c r="A3" s="31" t="s">
        <v>128</v>
      </c>
      <c r="B3" s="11" t="s">
        <v>129</v>
      </c>
    </row>
    <row r="4" spans="1:4" x14ac:dyDescent="0.3">
      <c r="A4" s="35"/>
      <c r="B4" s="35">
        <v>22.1005</v>
      </c>
    </row>
    <row r="5" spans="1:4" x14ac:dyDescent="0.3">
      <c r="A5" s="36">
        <v>5528.9800000089999</v>
      </c>
      <c r="B5" s="35"/>
    </row>
    <row r="6" spans="1:4" x14ac:dyDescent="0.3">
      <c r="A6" s="36">
        <v>50.01</v>
      </c>
      <c r="B6" s="35"/>
    </row>
    <row r="7" spans="1:4" x14ac:dyDescent="0.3">
      <c r="A7" s="36"/>
      <c r="B7" s="35">
        <v>5528.98</v>
      </c>
    </row>
    <row r="8" spans="1:4" x14ac:dyDescent="0.3">
      <c r="A8" s="36"/>
      <c r="B8" s="35">
        <v>50.011000000000003</v>
      </c>
    </row>
    <row r="9" spans="1:4" x14ac:dyDescent="0.3">
      <c r="A9" s="36">
        <v>22.1</v>
      </c>
      <c r="B9" s="35"/>
    </row>
    <row r="10" spans="1:4" x14ac:dyDescent="0.3">
      <c r="A10" s="37">
        <f>SUM(A4:A9)</f>
        <v>5601.0900000090005</v>
      </c>
      <c r="B10" s="37">
        <f>SUM(B4:B9)</f>
        <v>5601.0914999999995</v>
      </c>
    </row>
    <row r="12" spans="1:4" x14ac:dyDescent="0.3">
      <c r="A12" s="4" t="s">
        <v>130</v>
      </c>
      <c r="B12" s="83" t="b">
        <f>A10=B10</f>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E22" sqref="E22"/>
    </sheetView>
  </sheetViews>
  <sheetFormatPr defaultColWidth="10.33203125" defaultRowHeight="14.4" x14ac:dyDescent="0.3"/>
  <cols>
    <col min="1" max="1" width="13" customWidth="1"/>
    <col min="2" max="2" width="2.33203125" customWidth="1"/>
    <col min="3" max="3" width="12.77734375" bestFit="1" customWidth="1"/>
    <col min="4" max="4" width="26.109375" customWidth="1"/>
  </cols>
  <sheetData>
    <row r="1" spans="1:4" ht="43.2" x14ac:dyDescent="0.3">
      <c r="A1" s="25" t="s">
        <v>131</v>
      </c>
      <c r="B1" s="25"/>
      <c r="C1" s="25"/>
      <c r="D1" s="25"/>
    </row>
    <row r="3" spans="1:4" x14ac:dyDescent="0.3">
      <c r="A3" s="5" t="s">
        <v>37</v>
      </c>
      <c r="C3" s="5" t="s">
        <v>132</v>
      </c>
    </row>
    <row r="4" spans="1:4" x14ac:dyDescent="0.3">
      <c r="A4" s="7">
        <v>40</v>
      </c>
      <c r="C4" s="7">
        <v>25</v>
      </c>
    </row>
    <row r="5" spans="1:4" ht="28.8" x14ac:dyDescent="0.3">
      <c r="A5" s="7">
        <v>21</v>
      </c>
      <c r="C5" s="137" t="str">
        <f>"Total Sales&gt;=25:"&amp; C6</f>
        <v>Total Sales&gt;=25:332</v>
      </c>
    </row>
    <row r="6" spans="1:4" x14ac:dyDescent="0.3">
      <c r="A6" s="7">
        <v>42</v>
      </c>
      <c r="C6" s="10">
        <f>SUMIFS(A4:A15,A4:A15,"&gt;=25")</f>
        <v>332</v>
      </c>
    </row>
    <row r="7" spans="1:4" x14ac:dyDescent="0.3">
      <c r="A7" s="7">
        <v>12</v>
      </c>
    </row>
    <row r="8" spans="1:4" x14ac:dyDescent="0.3">
      <c r="A8" s="7">
        <v>33</v>
      </c>
    </row>
    <row r="9" spans="1:4" x14ac:dyDescent="0.3">
      <c r="A9" s="7">
        <v>31</v>
      </c>
    </row>
    <row r="10" spans="1:4" x14ac:dyDescent="0.3">
      <c r="A10" s="7">
        <v>41</v>
      </c>
    </row>
    <row r="11" spans="1:4" x14ac:dyDescent="0.3">
      <c r="A11" s="7">
        <v>48</v>
      </c>
    </row>
    <row r="12" spans="1:4" x14ac:dyDescent="0.3">
      <c r="A12" s="7">
        <v>47</v>
      </c>
    </row>
    <row r="13" spans="1:4" x14ac:dyDescent="0.3">
      <c r="A13" s="7">
        <v>25</v>
      </c>
    </row>
    <row r="14" spans="1:4" x14ac:dyDescent="0.3">
      <c r="A14" s="7">
        <v>25</v>
      </c>
    </row>
    <row r="15" spans="1:4" x14ac:dyDescent="0.3">
      <c r="A15" s="7">
        <v>20</v>
      </c>
    </row>
    <row r="16" spans="1:4" x14ac:dyDescent="0.3">
      <c r="A16" s="9">
        <f>SUM(A4:A15)</f>
        <v>385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14" sqref="B14"/>
    </sheetView>
  </sheetViews>
  <sheetFormatPr defaultColWidth="10.33203125" defaultRowHeight="14.4" x14ac:dyDescent="0.3"/>
  <cols>
    <col min="1" max="1" width="22.33203125" bestFit="1" customWidth="1"/>
    <col min="2" max="2" width="13.88671875" bestFit="1" customWidth="1"/>
    <col min="3" max="3" width="12.33203125" bestFit="1" customWidth="1"/>
    <col min="4" max="4" width="18" customWidth="1"/>
  </cols>
  <sheetData>
    <row r="1" spans="1:4" x14ac:dyDescent="0.3">
      <c r="A1" s="25" t="s">
        <v>133</v>
      </c>
      <c r="B1" s="25"/>
      <c r="C1" s="25"/>
      <c r="D1" s="25"/>
    </row>
    <row r="3" spans="1:4" x14ac:dyDescent="0.3">
      <c r="A3" s="4" t="s">
        <v>66</v>
      </c>
      <c r="B3" s="39">
        <v>0.33333333333333331</v>
      </c>
    </row>
    <row r="4" spans="1:4" x14ac:dyDescent="0.3">
      <c r="A4" s="4" t="s">
        <v>67</v>
      </c>
      <c r="B4" s="39">
        <v>0.72916666666666663</v>
      </c>
      <c r="C4" s="138">
        <f>B4-B3</f>
        <v>0.39583333333333331</v>
      </c>
    </row>
    <row r="5" spans="1:4" x14ac:dyDescent="0.3">
      <c r="A5" s="4" t="s">
        <v>134</v>
      </c>
      <c r="B5" s="16" t="str">
        <f>TEXT(C4,"h:mm")</f>
        <v>9:30</v>
      </c>
    </row>
    <row r="7" spans="1:4" x14ac:dyDescent="0.3">
      <c r="A7" s="4" t="s">
        <v>66</v>
      </c>
      <c r="B7" s="39">
        <v>0.33333333333333331</v>
      </c>
    </row>
    <row r="8" spans="1:4" x14ac:dyDescent="0.3">
      <c r="A8" s="4" t="s">
        <v>67</v>
      </c>
      <c r="B8" s="39">
        <v>0.47916666666666669</v>
      </c>
      <c r="C8" s="138">
        <f>B8-B7</f>
        <v>0.14583333333333337</v>
      </c>
      <c r="D8" s="138">
        <f>C8+C9</f>
        <v>0.375</v>
      </c>
    </row>
    <row r="9" spans="1:4" x14ac:dyDescent="0.3">
      <c r="A9" s="4" t="s">
        <v>66</v>
      </c>
      <c r="B9" s="39">
        <v>0.58333333333333337</v>
      </c>
      <c r="C9" s="138">
        <f>B10-B9</f>
        <v>0.22916666666666663</v>
      </c>
    </row>
    <row r="10" spans="1:4" x14ac:dyDescent="0.3">
      <c r="A10" s="4" t="s">
        <v>67</v>
      </c>
      <c r="B10" s="39">
        <v>0.8125</v>
      </c>
    </row>
    <row r="11" spans="1:4" x14ac:dyDescent="0.3">
      <c r="A11" s="4" t="s">
        <v>135</v>
      </c>
      <c r="B11" s="16" t="str">
        <f>TEXT(D8,"h:mm")</f>
        <v>9:00</v>
      </c>
      <c r="C11">
        <f>24*TIMEVALUE(B11)</f>
        <v>9</v>
      </c>
    </row>
    <row r="12" spans="1:4" x14ac:dyDescent="0.3">
      <c r="A12" s="4" t="s">
        <v>69</v>
      </c>
      <c r="B12" s="7">
        <v>21.25</v>
      </c>
    </row>
    <row r="13" spans="1:4" x14ac:dyDescent="0.3">
      <c r="A13" s="4" t="s">
        <v>136</v>
      </c>
      <c r="B13" s="10">
        <f>B12*C11</f>
        <v>191.25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4" sqref="D14"/>
    </sheetView>
  </sheetViews>
  <sheetFormatPr defaultColWidth="10.33203125" defaultRowHeight="14.4" x14ac:dyDescent="0.3"/>
  <cols>
    <col min="1" max="1" width="14" bestFit="1" customWidth="1"/>
    <col min="2" max="2" width="13.88671875" bestFit="1" customWidth="1"/>
    <col min="3" max="3" width="16" bestFit="1" customWidth="1"/>
    <col min="4" max="4" width="13.88671875" bestFit="1" customWidth="1"/>
  </cols>
  <sheetData>
    <row r="1" spans="1:4" ht="43.2" x14ac:dyDescent="0.3">
      <c r="A1" s="25" t="s">
        <v>137</v>
      </c>
      <c r="B1" s="25"/>
      <c r="C1" s="25"/>
      <c r="D1" s="25"/>
    </row>
    <row r="3" spans="1:4" x14ac:dyDescent="0.3">
      <c r="A3" s="8" t="s">
        <v>138</v>
      </c>
      <c r="B3" s="8" t="s">
        <v>139</v>
      </c>
      <c r="C3" s="8" t="s">
        <v>140</v>
      </c>
      <c r="D3" s="8" t="s">
        <v>141</v>
      </c>
    </row>
    <row r="4" spans="1:4" x14ac:dyDescent="0.3">
      <c r="A4" s="4">
        <v>12550</v>
      </c>
      <c r="B4" s="17">
        <v>40587</v>
      </c>
      <c r="C4" s="17">
        <v>40609</v>
      </c>
      <c r="D4" s="16">
        <f>C4-B4</f>
        <v>22</v>
      </c>
    </row>
    <row r="5" spans="1:4" x14ac:dyDescent="0.3">
      <c r="A5" s="4">
        <v>12551</v>
      </c>
      <c r="B5" s="17">
        <v>40587</v>
      </c>
      <c r="C5" s="17">
        <v>40610</v>
      </c>
      <c r="D5" s="16">
        <f t="shared" ref="D5:D12" si="0">C5-B5</f>
        <v>23</v>
      </c>
    </row>
    <row r="6" spans="1:4" x14ac:dyDescent="0.3">
      <c r="A6" s="4">
        <v>12552</v>
      </c>
      <c r="B6" s="17">
        <v>40587</v>
      </c>
      <c r="C6" s="17">
        <v>40646</v>
      </c>
      <c r="D6" s="16">
        <f t="shared" si="0"/>
        <v>59</v>
      </c>
    </row>
    <row r="7" spans="1:4" x14ac:dyDescent="0.3">
      <c r="A7" s="4">
        <v>12553</v>
      </c>
      <c r="B7" s="17">
        <v>40588</v>
      </c>
      <c r="C7" s="17">
        <v>40652</v>
      </c>
      <c r="D7" s="16">
        <f t="shared" si="0"/>
        <v>64</v>
      </c>
    </row>
    <row r="8" spans="1:4" x14ac:dyDescent="0.3">
      <c r="A8" s="4">
        <v>12554</v>
      </c>
      <c r="B8" s="17">
        <v>40589</v>
      </c>
      <c r="C8" s="17">
        <v>40594</v>
      </c>
      <c r="D8" s="16">
        <f t="shared" si="0"/>
        <v>5</v>
      </c>
    </row>
    <row r="9" spans="1:4" x14ac:dyDescent="0.3">
      <c r="A9" s="4">
        <v>12555</v>
      </c>
      <c r="B9" s="17">
        <v>40589</v>
      </c>
      <c r="C9" s="17">
        <v>40621</v>
      </c>
      <c r="D9" s="16">
        <f t="shared" si="0"/>
        <v>32</v>
      </c>
    </row>
    <row r="10" spans="1:4" x14ac:dyDescent="0.3">
      <c r="A10" s="4">
        <v>12556</v>
      </c>
      <c r="B10" s="17">
        <v>40593</v>
      </c>
      <c r="C10" s="17">
        <v>40690</v>
      </c>
      <c r="D10" s="16">
        <f t="shared" si="0"/>
        <v>97</v>
      </c>
    </row>
    <row r="11" spans="1:4" x14ac:dyDescent="0.3">
      <c r="A11" s="4">
        <v>12557</v>
      </c>
      <c r="B11" s="17">
        <v>40594</v>
      </c>
      <c r="C11" s="17">
        <v>40622</v>
      </c>
      <c r="D11" s="16">
        <f t="shared" si="0"/>
        <v>28</v>
      </c>
    </row>
    <row r="12" spans="1:4" x14ac:dyDescent="0.3">
      <c r="A12" s="4">
        <v>12558</v>
      </c>
      <c r="B12" s="17">
        <v>40595</v>
      </c>
      <c r="C12" s="17">
        <v>40604</v>
      </c>
      <c r="D12" s="16">
        <f t="shared" si="0"/>
        <v>9</v>
      </c>
    </row>
    <row r="14" spans="1:4" x14ac:dyDescent="0.3">
      <c r="C14" s="8" t="s">
        <v>142</v>
      </c>
      <c r="D14" s="118">
        <f>AVERAGE(D4,D5,D6,D7,D8,D9,D10,D11,D12)</f>
        <v>37.666666666666664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2" sqref="F2"/>
    </sheetView>
  </sheetViews>
  <sheetFormatPr defaultColWidth="10.33203125" defaultRowHeight="14.4" x14ac:dyDescent="0.3"/>
  <cols>
    <col min="1" max="1" width="13" customWidth="1"/>
    <col min="2" max="2" width="13.88671875" bestFit="1" customWidth="1"/>
    <col min="3" max="3" width="12.33203125" bestFit="1" customWidth="1"/>
    <col min="4" max="4" width="13.88671875" bestFit="1" customWidth="1"/>
    <col min="6" max="6" width="13.33203125" bestFit="1" customWidth="1"/>
    <col min="7" max="7" width="52.33203125" bestFit="1" customWidth="1"/>
  </cols>
  <sheetData>
    <row r="1" spans="1:7" ht="28.8" x14ac:dyDescent="0.3">
      <c r="A1" s="25" t="s">
        <v>143</v>
      </c>
      <c r="B1" s="25"/>
      <c r="C1" s="25"/>
      <c r="D1" s="25"/>
    </row>
    <row r="2" spans="1:7" x14ac:dyDescent="0.3">
      <c r="F2" s="120" t="s">
        <v>2312</v>
      </c>
      <c r="G2" t="s">
        <v>2309</v>
      </c>
    </row>
    <row r="3" spans="1:7" x14ac:dyDescent="0.3">
      <c r="A3" s="11" t="s">
        <v>144</v>
      </c>
      <c r="B3" s="11" t="s">
        <v>145</v>
      </c>
      <c r="C3" s="11" t="s">
        <v>146</v>
      </c>
      <c r="D3" s="11" t="s">
        <v>147</v>
      </c>
    </row>
    <row r="4" spans="1:7" x14ac:dyDescent="0.3">
      <c r="A4" s="4">
        <v>10</v>
      </c>
      <c r="B4" s="4">
        <v>3</v>
      </c>
      <c r="C4" s="40">
        <v>5</v>
      </c>
      <c r="D4" s="119">
        <f>(A4+C4)-B4</f>
        <v>12</v>
      </c>
    </row>
    <row r="5" spans="1:7" x14ac:dyDescent="0.3">
      <c r="A5" s="4">
        <v>100</v>
      </c>
      <c r="B5" s="4">
        <v>37</v>
      </c>
      <c r="C5" s="40">
        <v>15</v>
      </c>
      <c r="D5" s="119">
        <f t="shared" ref="D5:D9" si="0">(A5+C5)-B5</f>
        <v>78</v>
      </c>
    </row>
    <row r="6" spans="1:7" x14ac:dyDescent="0.3">
      <c r="A6" s="4">
        <v>250</v>
      </c>
      <c r="B6" s="4">
        <v>241</v>
      </c>
      <c r="C6" s="40">
        <v>22</v>
      </c>
      <c r="D6" s="119">
        <f t="shared" si="0"/>
        <v>31</v>
      </c>
    </row>
    <row r="7" spans="1:7" x14ac:dyDescent="0.3">
      <c r="A7" s="4">
        <v>45</v>
      </c>
      <c r="B7" s="4">
        <v>41</v>
      </c>
      <c r="C7" s="40">
        <v>16</v>
      </c>
      <c r="D7" s="119">
        <f t="shared" si="0"/>
        <v>20</v>
      </c>
    </row>
    <row r="8" spans="1:7" x14ac:dyDescent="0.3">
      <c r="A8" s="4">
        <v>69</v>
      </c>
      <c r="B8" s="4">
        <v>43</v>
      </c>
      <c r="C8" s="40">
        <v>50</v>
      </c>
      <c r="D8" s="119">
        <f t="shared" si="0"/>
        <v>76</v>
      </c>
    </row>
    <row r="9" spans="1:7" x14ac:dyDescent="0.3">
      <c r="A9" s="4">
        <v>10</v>
      </c>
      <c r="B9" s="4">
        <v>10</v>
      </c>
      <c r="C9" s="40">
        <v>5</v>
      </c>
      <c r="D9" s="119">
        <f t="shared" si="0"/>
        <v>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B4" sqref="B4"/>
    </sheetView>
  </sheetViews>
  <sheetFormatPr defaultColWidth="10.33203125" defaultRowHeight="14.4" x14ac:dyDescent="0.3"/>
  <cols>
    <col min="1" max="1" width="13" customWidth="1"/>
    <col min="2" max="2" width="13.88671875" bestFit="1" customWidth="1"/>
    <col min="3" max="3" width="12.33203125" bestFit="1" customWidth="1"/>
    <col min="4" max="4" width="13.88671875" bestFit="1" customWidth="1"/>
    <col min="5" max="5" width="20.109375" customWidth="1"/>
  </cols>
  <sheetData>
    <row r="1" spans="1:5" ht="28.8" x14ac:dyDescent="0.3">
      <c r="A1" s="25" t="s">
        <v>148</v>
      </c>
      <c r="B1" s="25"/>
      <c r="C1" s="25"/>
      <c r="D1" s="25"/>
    </row>
    <row r="3" spans="1:5" ht="28.8" x14ac:dyDescent="0.3">
      <c r="A3" s="8" t="s">
        <v>23</v>
      </c>
      <c r="B3" s="8" t="s">
        <v>149</v>
      </c>
      <c r="C3" s="8" t="s">
        <v>66</v>
      </c>
      <c r="D3" s="8" t="s">
        <v>67</v>
      </c>
      <c r="E3" s="21" t="s">
        <v>150</v>
      </c>
    </row>
    <row r="4" spans="1:5" x14ac:dyDescent="0.3">
      <c r="A4" s="4" t="s">
        <v>122</v>
      </c>
      <c r="B4" s="7">
        <v>14</v>
      </c>
      <c r="C4" s="22">
        <v>0.45833333333333331</v>
      </c>
      <c r="D4" s="22">
        <v>0.875</v>
      </c>
      <c r="E4" s="121">
        <f>(D4-C4)*B4</f>
        <v>5.8333333333333339</v>
      </c>
    </row>
    <row r="5" spans="1:5" x14ac:dyDescent="0.3">
      <c r="A5" s="4" t="s">
        <v>123</v>
      </c>
      <c r="B5" s="7">
        <v>25</v>
      </c>
      <c r="C5" s="22">
        <v>0.33333333333333331</v>
      </c>
      <c r="D5" s="22">
        <v>0.625</v>
      </c>
      <c r="E5" s="121">
        <f t="shared" ref="E5:E14" si="0">(D5-C5)*B5</f>
        <v>7.291666666666667</v>
      </c>
    </row>
    <row r="6" spans="1:5" x14ac:dyDescent="0.3">
      <c r="A6" s="4" t="s">
        <v>124</v>
      </c>
      <c r="B6" s="7">
        <v>25</v>
      </c>
      <c r="C6" s="22">
        <v>0.33333333333333331</v>
      </c>
      <c r="D6" s="22">
        <v>0.625</v>
      </c>
      <c r="E6" s="121">
        <f t="shared" si="0"/>
        <v>7.291666666666667</v>
      </c>
    </row>
    <row r="7" spans="1:5" x14ac:dyDescent="0.3">
      <c r="A7" s="4" t="s">
        <v>125</v>
      </c>
      <c r="B7" s="7">
        <v>15</v>
      </c>
      <c r="C7" s="22">
        <v>0.41666666666666669</v>
      </c>
      <c r="D7" s="22">
        <v>0.75</v>
      </c>
      <c r="E7" s="121">
        <f t="shared" si="0"/>
        <v>5</v>
      </c>
    </row>
    <row r="8" spans="1:5" x14ac:dyDescent="0.3">
      <c r="A8" s="4" t="s">
        <v>151</v>
      </c>
      <c r="B8" s="7">
        <v>21</v>
      </c>
      <c r="C8" s="22">
        <v>0.41666666666666669</v>
      </c>
      <c r="D8" s="22">
        <v>0.83333333333333337</v>
      </c>
      <c r="E8" s="121">
        <f t="shared" si="0"/>
        <v>8.75</v>
      </c>
    </row>
    <row r="9" spans="1:5" x14ac:dyDescent="0.3">
      <c r="A9" s="4" t="s">
        <v>152</v>
      </c>
      <c r="B9" s="7">
        <v>29</v>
      </c>
      <c r="C9" s="22">
        <v>0.41666666666666669</v>
      </c>
      <c r="D9" s="22">
        <v>0.70833333333333337</v>
      </c>
      <c r="E9" s="121">
        <f t="shared" si="0"/>
        <v>8.4583333333333339</v>
      </c>
    </row>
    <row r="10" spans="1:5" x14ac:dyDescent="0.3">
      <c r="A10" s="4" t="s">
        <v>153</v>
      </c>
      <c r="B10" s="7">
        <v>22</v>
      </c>
      <c r="C10" s="22">
        <v>0.33333333333333331</v>
      </c>
      <c r="D10" s="22">
        <v>0.66666666666666663</v>
      </c>
      <c r="E10" s="121">
        <f t="shared" si="0"/>
        <v>7.333333333333333</v>
      </c>
    </row>
    <row r="11" spans="1:5" x14ac:dyDescent="0.3">
      <c r="A11" s="4" t="s">
        <v>154</v>
      </c>
      <c r="B11" s="7">
        <v>21</v>
      </c>
      <c r="C11" s="22">
        <v>0.41666666666666669</v>
      </c>
      <c r="D11" s="22">
        <v>0.75</v>
      </c>
      <c r="E11" s="121">
        <f t="shared" si="0"/>
        <v>7</v>
      </c>
    </row>
    <row r="12" spans="1:5" x14ac:dyDescent="0.3">
      <c r="A12" s="4" t="s">
        <v>155</v>
      </c>
      <c r="B12" s="7">
        <v>19</v>
      </c>
      <c r="C12" s="22">
        <v>0.33333333333333331</v>
      </c>
      <c r="D12" s="22">
        <v>0.66666666666666663</v>
      </c>
      <c r="E12" s="121">
        <f t="shared" si="0"/>
        <v>6.333333333333333</v>
      </c>
    </row>
    <row r="13" spans="1:5" x14ac:dyDescent="0.3">
      <c r="A13" s="4" t="s">
        <v>156</v>
      </c>
      <c r="B13" s="7">
        <v>16</v>
      </c>
      <c r="C13" s="22">
        <v>0.375</v>
      </c>
      <c r="D13" s="22">
        <v>0.75</v>
      </c>
      <c r="E13" s="121">
        <f t="shared" si="0"/>
        <v>6</v>
      </c>
    </row>
    <row r="14" spans="1:5" x14ac:dyDescent="0.3">
      <c r="A14" s="4" t="s">
        <v>157</v>
      </c>
      <c r="B14" s="7">
        <v>21</v>
      </c>
      <c r="C14" s="22">
        <v>0.41666666666666669</v>
      </c>
      <c r="D14" s="22">
        <v>0.75</v>
      </c>
      <c r="E14" s="121">
        <f t="shared" si="0"/>
        <v>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5" sqref="D5"/>
    </sheetView>
  </sheetViews>
  <sheetFormatPr defaultColWidth="10.33203125" defaultRowHeight="14.4" x14ac:dyDescent="0.3"/>
  <cols>
    <col min="1" max="1" width="13" customWidth="1"/>
    <col min="2" max="2" width="13.88671875" bestFit="1" customWidth="1"/>
    <col min="3" max="3" width="12.33203125" bestFit="1" customWidth="1"/>
    <col min="4" max="4" width="13.88671875" bestFit="1" customWidth="1"/>
  </cols>
  <sheetData>
    <row r="1" spans="1:4" ht="57.6" x14ac:dyDescent="0.3">
      <c r="A1" s="25" t="s">
        <v>158</v>
      </c>
      <c r="B1" s="25"/>
      <c r="C1" s="25"/>
      <c r="D1" s="25"/>
    </row>
    <row r="3" spans="1:4" x14ac:dyDescent="0.3">
      <c r="A3" s="108" t="s">
        <v>149</v>
      </c>
      <c r="B3" s="108" t="s">
        <v>2310</v>
      </c>
      <c r="C3" s="108" t="s">
        <v>2311</v>
      </c>
      <c r="D3" s="108" t="s">
        <v>136</v>
      </c>
    </row>
    <row r="4" spans="1:4" x14ac:dyDescent="0.3">
      <c r="A4" s="7">
        <v>27</v>
      </c>
      <c r="B4" s="122">
        <v>0.3125</v>
      </c>
      <c r="C4" s="122">
        <v>0.47916666666666669</v>
      </c>
      <c r="D4" s="123">
        <f>(C4-B4)*$A4</f>
        <v>4.5000000000000009</v>
      </c>
    </row>
    <row r="5" spans="1:4" x14ac:dyDescent="0.3">
      <c r="A5" s="4"/>
      <c r="B5" s="122">
        <v>0.58333333333333337</v>
      </c>
      <c r="C5" s="122">
        <v>0.22916666666666666</v>
      </c>
      <c r="D5" s="123">
        <f>(C5-B5)*A4</f>
        <v>-9.5625000000000018</v>
      </c>
    </row>
    <row r="6" spans="1:4" x14ac:dyDescent="0.3">
      <c r="A6" s="109"/>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J9" sqref="J9"/>
    </sheetView>
  </sheetViews>
  <sheetFormatPr defaultColWidth="10.33203125" defaultRowHeight="14.4" x14ac:dyDescent="0.3"/>
  <cols>
    <col min="2" max="2" width="15.109375" bestFit="1" customWidth="1"/>
    <col min="3" max="3" width="13.88671875" bestFit="1" customWidth="1"/>
    <col min="4" max="4" width="9.109375" bestFit="1" customWidth="1"/>
    <col min="5" max="5" width="13.88671875" bestFit="1" customWidth="1"/>
  </cols>
  <sheetData>
    <row r="1" spans="1:10" ht="100.8" x14ac:dyDescent="0.3">
      <c r="B1" s="25" t="s">
        <v>159</v>
      </c>
      <c r="C1" s="25"/>
      <c r="D1" s="25"/>
      <c r="E1" s="25"/>
    </row>
    <row r="3" spans="1:10" x14ac:dyDescent="0.3">
      <c r="B3" s="41"/>
      <c r="C3" s="42" t="s">
        <v>160</v>
      </c>
      <c r="D3" s="42"/>
      <c r="E3" s="42"/>
      <c r="F3" s="41"/>
      <c r="G3" s="41"/>
      <c r="H3" s="41"/>
    </row>
    <row r="4" spans="1:10" x14ac:dyDescent="0.3">
      <c r="A4" s="43" t="s">
        <v>161</v>
      </c>
      <c r="B4" s="43" t="s">
        <v>162</v>
      </c>
      <c r="C4" s="44">
        <f>C14</f>
        <v>0.45</v>
      </c>
      <c r="D4" s="44">
        <f>C4+$C15</f>
        <v>0.5</v>
      </c>
      <c r="E4" s="44">
        <f>D4+$C15</f>
        <v>0.55000000000000004</v>
      </c>
      <c r="F4" s="140">
        <v>0.65</v>
      </c>
      <c r="G4" s="140">
        <v>0.75</v>
      </c>
      <c r="H4" s="140">
        <v>0.85</v>
      </c>
    </row>
    <row r="5" spans="1:10" x14ac:dyDescent="0.3">
      <c r="A5" s="7">
        <v>598</v>
      </c>
      <c r="B5" s="45" t="s">
        <v>163</v>
      </c>
      <c r="C5" s="139">
        <f>$A5/(1-C$4)</f>
        <v>1087.2727272727273</v>
      </c>
      <c r="D5" s="139">
        <f t="shared" ref="D5:E5" si="0">$A5/(1-D$4)</f>
        <v>1196</v>
      </c>
      <c r="E5" s="139">
        <f t="shared" si="0"/>
        <v>1328.8888888888889</v>
      </c>
      <c r="F5" s="46">
        <f>$A5/(1-F$4)</f>
        <v>1708.5714285714287</v>
      </c>
      <c r="G5" s="46">
        <f t="shared" ref="G5:H10" si="1">$A5/(1-G$4)</f>
        <v>2392</v>
      </c>
      <c r="H5" s="46">
        <f t="shared" si="1"/>
        <v>3986.6666666666661</v>
      </c>
      <c r="J5" s="109"/>
    </row>
    <row r="6" spans="1:10" x14ac:dyDescent="0.3">
      <c r="A6" s="7">
        <v>85</v>
      </c>
      <c r="B6" s="45" t="s">
        <v>164</v>
      </c>
      <c r="C6" s="139">
        <f t="shared" ref="C6:F10" si="2">$A6/(1-C$4)</f>
        <v>154.54545454545453</v>
      </c>
      <c r="D6" s="139">
        <f t="shared" si="2"/>
        <v>170</v>
      </c>
      <c r="E6" s="139">
        <f t="shared" si="2"/>
        <v>188.88888888888891</v>
      </c>
      <c r="F6" s="46">
        <f t="shared" si="2"/>
        <v>242.85714285714286</v>
      </c>
      <c r="G6" s="46">
        <f t="shared" si="1"/>
        <v>340</v>
      </c>
      <c r="H6" s="46">
        <f t="shared" si="1"/>
        <v>566.66666666666663</v>
      </c>
    </row>
    <row r="7" spans="1:10" x14ac:dyDescent="0.3">
      <c r="A7" s="7">
        <v>152</v>
      </c>
      <c r="B7" s="45" t="s">
        <v>165</v>
      </c>
      <c r="C7" s="139">
        <f t="shared" si="2"/>
        <v>276.36363636363632</v>
      </c>
      <c r="D7" s="139">
        <f t="shared" si="2"/>
        <v>304</v>
      </c>
      <c r="E7" s="139">
        <f t="shared" si="2"/>
        <v>337.77777777777783</v>
      </c>
      <c r="F7" s="46">
        <f t="shared" si="2"/>
        <v>434.28571428571433</v>
      </c>
      <c r="G7" s="46">
        <f t="shared" si="1"/>
        <v>608</v>
      </c>
      <c r="H7" s="46">
        <f t="shared" si="1"/>
        <v>1013.3333333333331</v>
      </c>
    </row>
    <row r="8" spans="1:10" x14ac:dyDescent="0.3">
      <c r="A8" s="7">
        <v>99</v>
      </c>
      <c r="B8" s="45" t="s">
        <v>166</v>
      </c>
      <c r="C8" s="139">
        <f t="shared" si="2"/>
        <v>179.99999999999997</v>
      </c>
      <c r="D8" s="139">
        <f t="shared" si="2"/>
        <v>198</v>
      </c>
      <c r="E8" s="139">
        <f t="shared" si="2"/>
        <v>220.00000000000003</v>
      </c>
      <c r="F8" s="46">
        <f t="shared" si="2"/>
        <v>282.85714285714289</v>
      </c>
      <c r="G8" s="46">
        <f t="shared" si="1"/>
        <v>396</v>
      </c>
      <c r="H8" s="46">
        <f t="shared" si="1"/>
        <v>659.99999999999989</v>
      </c>
    </row>
    <row r="9" spans="1:10" x14ac:dyDescent="0.3">
      <c r="A9" s="7">
        <v>575</v>
      </c>
      <c r="B9" s="45" t="s">
        <v>167</v>
      </c>
      <c r="C9" s="139">
        <f t="shared" si="2"/>
        <v>1045.4545454545453</v>
      </c>
      <c r="D9" s="139">
        <f t="shared" si="2"/>
        <v>1150</v>
      </c>
      <c r="E9" s="139">
        <f t="shared" si="2"/>
        <v>1277.7777777777778</v>
      </c>
      <c r="F9" s="46">
        <f t="shared" si="2"/>
        <v>1642.8571428571429</v>
      </c>
      <c r="G9" s="46">
        <f t="shared" si="1"/>
        <v>2300</v>
      </c>
      <c r="H9" s="46">
        <f t="shared" si="1"/>
        <v>3833.3333333333326</v>
      </c>
    </row>
    <row r="10" spans="1:10" x14ac:dyDescent="0.3">
      <c r="A10" s="7">
        <v>25</v>
      </c>
      <c r="B10" s="45" t="s">
        <v>168</v>
      </c>
      <c r="C10" s="139">
        <f t="shared" si="2"/>
        <v>45.454545454545453</v>
      </c>
      <c r="D10" s="139">
        <f t="shared" si="2"/>
        <v>50</v>
      </c>
      <c r="E10" s="139">
        <f t="shared" si="2"/>
        <v>55.555555555555564</v>
      </c>
      <c r="F10" s="46">
        <f t="shared" si="2"/>
        <v>71.428571428571431</v>
      </c>
      <c r="G10" s="46">
        <f t="shared" si="1"/>
        <v>100</v>
      </c>
      <c r="H10" s="46">
        <f t="shared" si="1"/>
        <v>166.66666666666663</v>
      </c>
    </row>
    <row r="11" spans="1:10" x14ac:dyDescent="0.3">
      <c r="B11" s="41"/>
      <c r="C11" s="41"/>
      <c r="D11" s="41"/>
    </row>
    <row r="12" spans="1:10" x14ac:dyDescent="0.3">
      <c r="B12" s="47" t="s">
        <v>169</v>
      </c>
      <c r="C12" s="47"/>
    </row>
    <row r="13" spans="1:10" x14ac:dyDescent="0.3">
      <c r="B13" s="45" t="s">
        <v>170</v>
      </c>
      <c r="C13" s="4">
        <v>1.05</v>
      </c>
      <c r="D13" s="41"/>
    </row>
    <row r="14" spans="1:10" ht="40.200000000000003" x14ac:dyDescent="0.3">
      <c r="B14" s="48" t="str">
        <f>C3&amp;" Starting Point"</f>
        <v>Retail Selling Price by Margin Starting Point</v>
      </c>
      <c r="C14" s="49">
        <v>0.45</v>
      </c>
      <c r="D14" s="41"/>
    </row>
    <row r="15" spans="1:10" x14ac:dyDescent="0.3">
      <c r="B15" s="45" t="s">
        <v>171</v>
      </c>
      <c r="C15" s="50">
        <v>0.05</v>
      </c>
      <c r="D15" s="41"/>
      <c r="E15" s="41"/>
      <c r="F15" s="41"/>
      <c r="G15" s="41"/>
      <c r="H15" s="4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B8" sqref="B8"/>
    </sheetView>
  </sheetViews>
  <sheetFormatPr defaultColWidth="10.33203125" defaultRowHeight="14.4" x14ac:dyDescent="0.3"/>
  <cols>
    <col min="1" max="1" width="19.44140625" customWidth="1"/>
    <col min="2" max="2" width="25.5546875" bestFit="1" customWidth="1"/>
    <col min="3" max="3" width="12.33203125" bestFit="1" customWidth="1"/>
    <col min="4" max="4" width="14" bestFit="1" customWidth="1"/>
    <col min="5" max="11" width="11" bestFit="1" customWidth="1"/>
  </cols>
  <sheetData>
    <row r="1" spans="1:11" ht="28.8" x14ac:dyDescent="0.3">
      <c r="A1" s="25" t="s">
        <v>172</v>
      </c>
      <c r="B1" s="25"/>
      <c r="C1" s="25"/>
      <c r="D1" s="25"/>
    </row>
    <row r="3" spans="1:11" x14ac:dyDescent="0.3">
      <c r="A3" s="51" t="s">
        <v>173</v>
      </c>
    </row>
    <row r="4" spans="1:11" x14ac:dyDescent="0.3">
      <c r="A4" s="4">
        <v>0.05</v>
      </c>
    </row>
    <row r="6" spans="1:11" x14ac:dyDescent="0.3">
      <c r="A6" s="5" t="s">
        <v>36</v>
      </c>
      <c r="B6" s="4" t="s">
        <v>174</v>
      </c>
      <c r="C6" s="4" t="s">
        <v>175</v>
      </c>
      <c r="D6" s="4" t="s">
        <v>176</v>
      </c>
      <c r="E6" s="4" t="s">
        <v>177</v>
      </c>
      <c r="F6" s="4" t="s">
        <v>178</v>
      </c>
      <c r="G6" s="4" t="s">
        <v>179</v>
      </c>
      <c r="H6" s="4" t="s">
        <v>180</v>
      </c>
      <c r="I6" s="4" t="s">
        <v>181</v>
      </c>
      <c r="J6" s="4" t="s">
        <v>182</v>
      </c>
      <c r="K6" s="4" t="s">
        <v>183</v>
      </c>
    </row>
    <row r="7" spans="1:11" x14ac:dyDescent="0.3">
      <c r="A7" s="5" t="s">
        <v>37</v>
      </c>
      <c r="B7" s="7">
        <v>11682</v>
      </c>
      <c r="C7" s="7">
        <v>20880</v>
      </c>
      <c r="D7" s="7">
        <v>12176</v>
      </c>
      <c r="E7" s="7">
        <v>12695</v>
      </c>
      <c r="F7" s="7">
        <v>19679</v>
      </c>
      <c r="G7" s="7">
        <v>16243</v>
      </c>
      <c r="H7" s="7">
        <v>11976</v>
      </c>
      <c r="I7" s="7">
        <v>17839</v>
      </c>
      <c r="J7" s="7">
        <v>24591</v>
      </c>
      <c r="K7" s="7">
        <v>24545</v>
      </c>
    </row>
    <row r="8" spans="1:11" x14ac:dyDescent="0.3">
      <c r="A8" s="38" t="s">
        <v>184</v>
      </c>
      <c r="B8" s="10">
        <f>B$7*$A$4</f>
        <v>584.1</v>
      </c>
      <c r="C8" s="10">
        <f t="shared" ref="C8:K8" si="0">C$7*$A$4</f>
        <v>1044</v>
      </c>
      <c r="D8" s="10">
        <f t="shared" si="0"/>
        <v>608.80000000000007</v>
      </c>
      <c r="E8" s="10">
        <f t="shared" si="0"/>
        <v>634.75</v>
      </c>
      <c r="F8" s="10">
        <f t="shared" si="0"/>
        <v>983.95</v>
      </c>
      <c r="G8" s="10">
        <f t="shared" si="0"/>
        <v>812.15000000000009</v>
      </c>
      <c r="H8" s="10">
        <f t="shared" si="0"/>
        <v>598.80000000000007</v>
      </c>
      <c r="I8" s="10">
        <f t="shared" si="0"/>
        <v>891.95</v>
      </c>
      <c r="J8" s="10">
        <f t="shared" si="0"/>
        <v>1229.5500000000002</v>
      </c>
      <c r="K8" s="10">
        <f t="shared" si="0"/>
        <v>1227.25</v>
      </c>
    </row>
    <row r="10" spans="1:11" x14ac:dyDescent="0.3">
      <c r="A10" s="120" t="s">
        <v>2313</v>
      </c>
      <c r="B10" t="s">
        <v>2314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7"/>
  <sheetViews>
    <sheetView workbookViewId="0">
      <selection activeCell="K4" sqref="K3:K7"/>
      <pivotSelection pane="bottomRight" showHeader="1" axis="axisRow" activeRow="3" activeCol="10" previousRow="3" previousCol="10" click="1" r:id="rId1">
        <pivotArea dataOnly="0" labelOnly="1" fieldPosition="0">
          <references count="1">
            <reference field="1" count="0"/>
          </references>
        </pivotArea>
      </pivotSelection>
    </sheetView>
  </sheetViews>
  <sheetFormatPr defaultColWidth="10.33203125" defaultRowHeight="14.4" x14ac:dyDescent="0.3"/>
  <cols>
    <col min="1" max="1" width="13" customWidth="1"/>
    <col min="2" max="2" width="10.88671875" bestFit="1" customWidth="1"/>
    <col min="3" max="3" width="12.33203125" bestFit="1" customWidth="1"/>
    <col min="4" max="4" width="13.88671875" bestFit="1" customWidth="1"/>
    <col min="8" max="8" width="8.33203125" bestFit="1" customWidth="1"/>
    <col min="11" max="11" width="13.109375" customWidth="1"/>
    <col min="12" max="12" width="12.5546875" customWidth="1"/>
    <col min="13" max="15" width="16.33203125" bestFit="1" customWidth="1"/>
    <col min="16" max="16" width="11.33203125" bestFit="1" customWidth="1"/>
  </cols>
  <sheetData>
    <row r="1" spans="1:12" ht="86.4" x14ac:dyDescent="0.3">
      <c r="A1" s="25" t="s">
        <v>185</v>
      </c>
      <c r="B1" s="25"/>
      <c r="C1" s="25"/>
      <c r="D1" s="25"/>
    </row>
    <row r="2" spans="1:12" x14ac:dyDescent="0.3">
      <c r="K2" s="111" t="s">
        <v>2308</v>
      </c>
      <c r="L2" t="s">
        <v>2315</v>
      </c>
    </row>
    <row r="3" spans="1:12" x14ac:dyDescent="0.3">
      <c r="A3" s="5" t="s">
        <v>186</v>
      </c>
      <c r="B3" s="5" t="s">
        <v>187</v>
      </c>
      <c r="K3" s="124" t="s">
        <v>192</v>
      </c>
      <c r="L3" s="123">
        <v>5160</v>
      </c>
    </row>
    <row r="4" spans="1:12" x14ac:dyDescent="0.3">
      <c r="A4" s="4" t="s">
        <v>188</v>
      </c>
      <c r="B4" s="121">
        <f>SUMIFS($H$13:$H$117,$B$13:$B$117,$A4)</f>
        <v>6936</v>
      </c>
      <c r="K4" s="124" t="s">
        <v>189</v>
      </c>
      <c r="L4" s="123">
        <v>9504</v>
      </c>
    </row>
    <row r="5" spans="1:12" x14ac:dyDescent="0.3">
      <c r="A5" s="4" t="s">
        <v>189</v>
      </c>
      <c r="B5" s="121">
        <f t="shared" ref="B5:B8" si="0">SUMIFS($H$13:$H$117,$B$13:$B$117,$A5)</f>
        <v>9504</v>
      </c>
      <c r="K5" s="124" t="s">
        <v>191</v>
      </c>
      <c r="L5" s="123">
        <v>11861</v>
      </c>
    </row>
    <row r="6" spans="1:12" x14ac:dyDescent="0.3">
      <c r="A6" s="4" t="s">
        <v>190</v>
      </c>
      <c r="B6" s="121">
        <f t="shared" si="0"/>
        <v>5365</v>
      </c>
      <c r="K6" s="124" t="s">
        <v>190</v>
      </c>
      <c r="L6" s="123">
        <v>5365</v>
      </c>
    </row>
    <row r="7" spans="1:12" x14ac:dyDescent="0.3">
      <c r="A7" s="4" t="s">
        <v>191</v>
      </c>
      <c r="B7" s="121">
        <f t="shared" si="0"/>
        <v>11861</v>
      </c>
      <c r="K7" s="124" t="s">
        <v>188</v>
      </c>
      <c r="L7" s="123">
        <v>6936</v>
      </c>
    </row>
    <row r="8" spans="1:12" x14ac:dyDescent="0.3">
      <c r="A8" s="4" t="s">
        <v>192</v>
      </c>
      <c r="B8" s="121">
        <f t="shared" si="0"/>
        <v>5160</v>
      </c>
      <c r="K8" s="124" t="s">
        <v>235</v>
      </c>
      <c r="L8" s="123">
        <v>38826</v>
      </c>
    </row>
    <row r="12" spans="1:12" x14ac:dyDescent="0.3">
      <c r="A12" s="5" t="s">
        <v>35</v>
      </c>
      <c r="B12" s="5" t="s">
        <v>186</v>
      </c>
      <c r="C12" s="5" t="s">
        <v>193</v>
      </c>
      <c r="D12" s="5" t="s">
        <v>36</v>
      </c>
      <c r="E12" s="5" t="s">
        <v>194</v>
      </c>
      <c r="F12" s="5" t="s">
        <v>89</v>
      </c>
      <c r="G12" s="5" t="s">
        <v>37</v>
      </c>
      <c r="H12" s="5" t="s">
        <v>147</v>
      </c>
    </row>
    <row r="13" spans="1:12" x14ac:dyDescent="0.3">
      <c r="A13" s="52">
        <v>40556</v>
      </c>
      <c r="B13" s="4" t="s">
        <v>188</v>
      </c>
      <c r="C13" s="4" t="s">
        <v>195</v>
      </c>
      <c r="D13" s="4" t="s">
        <v>196</v>
      </c>
      <c r="E13" s="4" t="s">
        <v>197</v>
      </c>
      <c r="F13" s="4">
        <v>58</v>
      </c>
      <c r="G13" s="7">
        <v>1102</v>
      </c>
      <c r="H13" s="7">
        <v>464</v>
      </c>
    </row>
    <row r="14" spans="1:12" x14ac:dyDescent="0.3">
      <c r="A14" s="52">
        <v>40558</v>
      </c>
      <c r="B14" s="4" t="s">
        <v>188</v>
      </c>
      <c r="C14" s="4" t="s">
        <v>198</v>
      </c>
      <c r="D14" s="4" t="s">
        <v>28</v>
      </c>
      <c r="E14" s="4" t="s">
        <v>199</v>
      </c>
      <c r="F14" s="4">
        <v>17</v>
      </c>
      <c r="G14" s="7">
        <v>323</v>
      </c>
      <c r="H14" s="7">
        <v>136</v>
      </c>
    </row>
    <row r="15" spans="1:12" x14ac:dyDescent="0.3">
      <c r="A15" s="52">
        <v>40568</v>
      </c>
      <c r="B15" s="4" t="s">
        <v>188</v>
      </c>
      <c r="C15" s="4" t="s">
        <v>200</v>
      </c>
      <c r="D15" s="4" t="s">
        <v>196</v>
      </c>
      <c r="E15" s="4" t="s">
        <v>201</v>
      </c>
      <c r="F15" s="4">
        <v>59</v>
      </c>
      <c r="G15" s="7">
        <v>1121</v>
      </c>
      <c r="H15" s="7">
        <v>472</v>
      </c>
    </row>
    <row r="16" spans="1:12" x14ac:dyDescent="0.3">
      <c r="A16" s="52">
        <v>40546</v>
      </c>
      <c r="B16" s="4" t="s">
        <v>189</v>
      </c>
      <c r="C16" s="4" t="s">
        <v>198</v>
      </c>
      <c r="D16" s="4" t="s">
        <v>30</v>
      </c>
      <c r="E16" s="4" t="s">
        <v>202</v>
      </c>
      <c r="F16" s="4">
        <v>55</v>
      </c>
      <c r="G16" s="7">
        <v>1265</v>
      </c>
      <c r="H16" s="7">
        <v>605</v>
      </c>
    </row>
    <row r="17" spans="1:8" x14ac:dyDescent="0.3">
      <c r="A17" s="52">
        <v>40570</v>
      </c>
      <c r="B17" s="4" t="s">
        <v>190</v>
      </c>
      <c r="C17" s="4" t="s">
        <v>198</v>
      </c>
      <c r="D17" s="4" t="s">
        <v>196</v>
      </c>
      <c r="E17" s="4" t="s">
        <v>203</v>
      </c>
      <c r="F17" s="4">
        <v>44</v>
      </c>
      <c r="G17" s="7">
        <v>924</v>
      </c>
      <c r="H17" s="7">
        <v>407</v>
      </c>
    </row>
    <row r="18" spans="1:8" x14ac:dyDescent="0.3">
      <c r="A18" s="52">
        <v>40557</v>
      </c>
      <c r="B18" s="4" t="s">
        <v>191</v>
      </c>
      <c r="C18" s="4" t="s">
        <v>198</v>
      </c>
      <c r="D18" s="4" t="s">
        <v>204</v>
      </c>
      <c r="E18" s="4" t="s">
        <v>205</v>
      </c>
      <c r="F18" s="4">
        <v>61</v>
      </c>
      <c r="G18" s="7">
        <v>1647</v>
      </c>
      <c r="H18" s="7">
        <v>884.5</v>
      </c>
    </row>
    <row r="19" spans="1:8" x14ac:dyDescent="0.3">
      <c r="A19" s="52">
        <v>40551</v>
      </c>
      <c r="B19" s="4" t="s">
        <v>191</v>
      </c>
      <c r="C19" s="4" t="s">
        <v>198</v>
      </c>
      <c r="D19" s="4" t="s">
        <v>196</v>
      </c>
      <c r="E19" s="4" t="s">
        <v>206</v>
      </c>
      <c r="F19" s="4">
        <v>50</v>
      </c>
      <c r="G19" s="7">
        <v>1350</v>
      </c>
      <c r="H19" s="7">
        <v>725</v>
      </c>
    </row>
    <row r="20" spans="1:8" x14ac:dyDescent="0.3">
      <c r="A20" s="52">
        <v>40559</v>
      </c>
      <c r="B20" s="4" t="s">
        <v>191</v>
      </c>
      <c r="C20" s="4" t="s">
        <v>195</v>
      </c>
      <c r="D20" s="4" t="s">
        <v>31</v>
      </c>
      <c r="E20" s="4" t="s">
        <v>207</v>
      </c>
      <c r="F20" s="4">
        <v>59</v>
      </c>
      <c r="G20" s="7">
        <v>1593</v>
      </c>
      <c r="H20" s="7">
        <v>855.5</v>
      </c>
    </row>
    <row r="21" spans="1:8" x14ac:dyDescent="0.3">
      <c r="A21" s="52">
        <v>40550</v>
      </c>
      <c r="B21" s="4" t="s">
        <v>191</v>
      </c>
      <c r="C21" s="4" t="s">
        <v>195</v>
      </c>
      <c r="D21" s="4" t="s">
        <v>28</v>
      </c>
      <c r="E21" s="4" t="s">
        <v>208</v>
      </c>
      <c r="F21" s="4">
        <v>36</v>
      </c>
      <c r="G21" s="7">
        <v>972</v>
      </c>
      <c r="H21" s="7">
        <v>522</v>
      </c>
    </row>
    <row r="22" spans="1:8" x14ac:dyDescent="0.3">
      <c r="A22" s="52">
        <v>40558</v>
      </c>
      <c r="B22" s="4" t="s">
        <v>190</v>
      </c>
      <c r="C22" s="4" t="s">
        <v>195</v>
      </c>
      <c r="D22" s="4" t="s">
        <v>30</v>
      </c>
      <c r="E22" s="4" t="s">
        <v>202</v>
      </c>
      <c r="F22" s="4">
        <v>14</v>
      </c>
      <c r="G22" s="7">
        <v>294</v>
      </c>
      <c r="H22" s="7">
        <v>129.5</v>
      </c>
    </row>
    <row r="23" spans="1:8" x14ac:dyDescent="0.3">
      <c r="A23" s="52">
        <v>40563</v>
      </c>
      <c r="B23" s="4" t="s">
        <v>191</v>
      </c>
      <c r="C23" s="4" t="s">
        <v>209</v>
      </c>
      <c r="D23" s="4" t="s">
        <v>31</v>
      </c>
      <c r="E23" s="4" t="s">
        <v>210</v>
      </c>
      <c r="F23" s="4">
        <v>38</v>
      </c>
      <c r="G23" s="7">
        <v>1026</v>
      </c>
      <c r="H23" s="7">
        <v>551</v>
      </c>
    </row>
    <row r="24" spans="1:8" x14ac:dyDescent="0.3">
      <c r="A24" s="52">
        <v>40570</v>
      </c>
      <c r="B24" s="4" t="s">
        <v>189</v>
      </c>
      <c r="C24" s="4" t="s">
        <v>198</v>
      </c>
      <c r="D24" s="4" t="s">
        <v>28</v>
      </c>
      <c r="E24" s="4" t="s">
        <v>211</v>
      </c>
      <c r="F24" s="4">
        <v>63</v>
      </c>
      <c r="G24" s="7">
        <v>1449</v>
      </c>
      <c r="H24" s="7">
        <v>693</v>
      </c>
    </row>
    <row r="25" spans="1:8" x14ac:dyDescent="0.3">
      <c r="A25" s="52">
        <v>40551</v>
      </c>
      <c r="B25" s="4" t="s">
        <v>188</v>
      </c>
      <c r="C25" s="4" t="s">
        <v>195</v>
      </c>
      <c r="D25" s="4" t="s">
        <v>212</v>
      </c>
      <c r="E25" s="4" t="s">
        <v>213</v>
      </c>
      <c r="F25" s="4">
        <v>9</v>
      </c>
      <c r="G25" s="7">
        <v>171</v>
      </c>
      <c r="H25" s="7">
        <v>72</v>
      </c>
    </row>
    <row r="26" spans="1:8" x14ac:dyDescent="0.3">
      <c r="A26" s="52">
        <v>40563</v>
      </c>
      <c r="B26" s="4" t="s">
        <v>189</v>
      </c>
      <c r="C26" s="4" t="s">
        <v>198</v>
      </c>
      <c r="D26" s="4" t="s">
        <v>30</v>
      </c>
      <c r="E26" s="4" t="s">
        <v>210</v>
      </c>
      <c r="F26" s="4">
        <v>65</v>
      </c>
      <c r="G26" s="7">
        <v>1495</v>
      </c>
      <c r="H26" s="7">
        <v>715</v>
      </c>
    </row>
    <row r="27" spans="1:8" x14ac:dyDescent="0.3">
      <c r="A27" s="52">
        <v>40548</v>
      </c>
      <c r="B27" s="4" t="s">
        <v>191</v>
      </c>
      <c r="C27" s="4" t="s">
        <v>195</v>
      </c>
      <c r="D27" s="4" t="s">
        <v>31</v>
      </c>
      <c r="E27" s="4" t="s">
        <v>214</v>
      </c>
      <c r="F27" s="4">
        <v>35</v>
      </c>
      <c r="G27" s="7">
        <v>945</v>
      </c>
      <c r="H27" s="7">
        <v>507.5</v>
      </c>
    </row>
    <row r="28" spans="1:8" x14ac:dyDescent="0.3">
      <c r="A28" s="52">
        <v>40555</v>
      </c>
      <c r="B28" s="4" t="s">
        <v>188</v>
      </c>
      <c r="C28" s="4" t="s">
        <v>200</v>
      </c>
      <c r="D28" s="4" t="s">
        <v>30</v>
      </c>
      <c r="E28" s="4" t="s">
        <v>208</v>
      </c>
      <c r="F28" s="4">
        <v>37</v>
      </c>
      <c r="G28" s="7">
        <v>703</v>
      </c>
      <c r="H28" s="7">
        <v>296</v>
      </c>
    </row>
    <row r="29" spans="1:8" x14ac:dyDescent="0.3">
      <c r="A29" s="52">
        <v>40547</v>
      </c>
      <c r="B29" s="4" t="s">
        <v>188</v>
      </c>
      <c r="C29" s="4" t="s">
        <v>195</v>
      </c>
      <c r="D29" s="4" t="s">
        <v>31</v>
      </c>
      <c r="E29" s="4" t="s">
        <v>215</v>
      </c>
      <c r="F29" s="4">
        <v>55</v>
      </c>
      <c r="G29" s="7">
        <v>1045</v>
      </c>
      <c r="H29" s="7">
        <v>440</v>
      </c>
    </row>
    <row r="30" spans="1:8" x14ac:dyDescent="0.3">
      <c r="A30" s="52">
        <v>40571</v>
      </c>
      <c r="B30" s="4" t="s">
        <v>188</v>
      </c>
      <c r="C30" s="4" t="s">
        <v>209</v>
      </c>
      <c r="D30" s="4" t="s">
        <v>204</v>
      </c>
      <c r="E30" s="4" t="s">
        <v>197</v>
      </c>
      <c r="F30" s="4">
        <v>33</v>
      </c>
      <c r="G30" s="7">
        <v>627</v>
      </c>
      <c r="H30" s="7">
        <v>264</v>
      </c>
    </row>
    <row r="31" spans="1:8" x14ac:dyDescent="0.3">
      <c r="A31" s="52">
        <v>40547</v>
      </c>
      <c r="B31" s="4" t="s">
        <v>189</v>
      </c>
      <c r="C31" s="4" t="s">
        <v>195</v>
      </c>
      <c r="D31" s="4" t="s">
        <v>30</v>
      </c>
      <c r="E31" s="4" t="s">
        <v>216</v>
      </c>
      <c r="F31" s="4">
        <v>28</v>
      </c>
      <c r="G31" s="7">
        <v>644</v>
      </c>
      <c r="H31" s="7">
        <v>308</v>
      </c>
    </row>
    <row r="32" spans="1:8" x14ac:dyDescent="0.3">
      <c r="A32" s="52">
        <v>40561</v>
      </c>
      <c r="B32" s="4" t="s">
        <v>191</v>
      </c>
      <c r="C32" s="4" t="s">
        <v>195</v>
      </c>
      <c r="D32" s="4" t="s">
        <v>28</v>
      </c>
      <c r="E32" s="4" t="s">
        <v>203</v>
      </c>
      <c r="F32" s="4">
        <v>10</v>
      </c>
      <c r="G32" s="7">
        <v>270</v>
      </c>
      <c r="H32" s="7">
        <v>145</v>
      </c>
    </row>
    <row r="33" spans="1:8" x14ac:dyDescent="0.3">
      <c r="A33" s="52">
        <v>40564</v>
      </c>
      <c r="B33" s="4" t="s">
        <v>192</v>
      </c>
      <c r="C33" s="4" t="s">
        <v>195</v>
      </c>
      <c r="D33" s="4" t="s">
        <v>30</v>
      </c>
      <c r="E33" s="4" t="s">
        <v>217</v>
      </c>
      <c r="F33" s="4">
        <v>30</v>
      </c>
      <c r="G33" s="7">
        <v>660</v>
      </c>
      <c r="H33" s="7">
        <v>300</v>
      </c>
    </row>
    <row r="34" spans="1:8" x14ac:dyDescent="0.3">
      <c r="A34" s="52">
        <v>40544</v>
      </c>
      <c r="B34" s="4" t="s">
        <v>188</v>
      </c>
      <c r="C34" s="4" t="s">
        <v>200</v>
      </c>
      <c r="D34" s="4" t="s">
        <v>31</v>
      </c>
      <c r="E34" s="4" t="s">
        <v>205</v>
      </c>
      <c r="F34" s="4">
        <v>26</v>
      </c>
      <c r="G34" s="7">
        <v>494</v>
      </c>
      <c r="H34" s="7">
        <v>208</v>
      </c>
    </row>
    <row r="35" spans="1:8" x14ac:dyDescent="0.3">
      <c r="A35" s="52">
        <v>40566</v>
      </c>
      <c r="B35" s="4" t="s">
        <v>190</v>
      </c>
      <c r="C35" s="4" t="s">
        <v>195</v>
      </c>
      <c r="D35" s="4" t="s">
        <v>30</v>
      </c>
      <c r="E35" s="4" t="s">
        <v>218</v>
      </c>
      <c r="F35" s="4">
        <v>6</v>
      </c>
      <c r="G35" s="7">
        <v>126</v>
      </c>
      <c r="H35" s="7">
        <v>55.5</v>
      </c>
    </row>
    <row r="36" spans="1:8" x14ac:dyDescent="0.3">
      <c r="A36" s="52">
        <v>40568</v>
      </c>
      <c r="B36" s="4" t="s">
        <v>191</v>
      </c>
      <c r="C36" s="4" t="s">
        <v>198</v>
      </c>
      <c r="D36" s="4" t="s">
        <v>196</v>
      </c>
      <c r="E36" s="4" t="s">
        <v>208</v>
      </c>
      <c r="F36" s="4">
        <v>41</v>
      </c>
      <c r="G36" s="7">
        <v>1107</v>
      </c>
      <c r="H36" s="7">
        <v>594.5</v>
      </c>
    </row>
    <row r="37" spans="1:8" x14ac:dyDescent="0.3">
      <c r="A37" s="52">
        <v>40562</v>
      </c>
      <c r="B37" s="4" t="s">
        <v>191</v>
      </c>
      <c r="C37" s="4" t="s">
        <v>200</v>
      </c>
      <c r="D37" s="4" t="s">
        <v>204</v>
      </c>
      <c r="E37" s="4" t="s">
        <v>219</v>
      </c>
      <c r="F37" s="4">
        <v>26</v>
      </c>
      <c r="G37" s="7">
        <v>702</v>
      </c>
      <c r="H37" s="7">
        <v>377</v>
      </c>
    </row>
    <row r="38" spans="1:8" x14ac:dyDescent="0.3">
      <c r="A38" s="52">
        <v>40572</v>
      </c>
      <c r="B38" s="4" t="s">
        <v>188</v>
      </c>
      <c r="C38" s="4" t="s">
        <v>198</v>
      </c>
      <c r="D38" s="4" t="s">
        <v>212</v>
      </c>
      <c r="E38" s="4" t="s">
        <v>215</v>
      </c>
      <c r="F38" s="4">
        <v>45</v>
      </c>
      <c r="G38" s="7">
        <v>855</v>
      </c>
      <c r="H38" s="7">
        <v>360</v>
      </c>
    </row>
    <row r="39" spans="1:8" x14ac:dyDescent="0.3">
      <c r="A39" s="52">
        <v>40572</v>
      </c>
      <c r="B39" s="4" t="s">
        <v>190</v>
      </c>
      <c r="C39" s="4" t="s">
        <v>209</v>
      </c>
      <c r="D39" s="4" t="s">
        <v>212</v>
      </c>
      <c r="E39" s="4" t="s">
        <v>220</v>
      </c>
      <c r="F39" s="4">
        <v>15</v>
      </c>
      <c r="G39" s="7">
        <v>315</v>
      </c>
      <c r="H39" s="7">
        <v>138.75</v>
      </c>
    </row>
    <row r="40" spans="1:8" x14ac:dyDescent="0.3">
      <c r="A40" s="52">
        <v>40565</v>
      </c>
      <c r="B40" s="4" t="s">
        <v>189</v>
      </c>
      <c r="C40" s="4" t="s">
        <v>200</v>
      </c>
      <c r="D40" s="4" t="s">
        <v>30</v>
      </c>
      <c r="E40" s="4" t="s">
        <v>197</v>
      </c>
      <c r="F40" s="4">
        <v>65</v>
      </c>
      <c r="G40" s="7">
        <v>1495</v>
      </c>
      <c r="H40" s="7">
        <v>715</v>
      </c>
    </row>
    <row r="41" spans="1:8" x14ac:dyDescent="0.3">
      <c r="A41" s="52">
        <v>40573</v>
      </c>
      <c r="B41" s="4" t="s">
        <v>191</v>
      </c>
      <c r="C41" s="4" t="s">
        <v>195</v>
      </c>
      <c r="D41" s="4" t="s">
        <v>196</v>
      </c>
      <c r="E41" s="4" t="s">
        <v>219</v>
      </c>
      <c r="F41" s="4">
        <v>14</v>
      </c>
      <c r="G41" s="7">
        <v>378</v>
      </c>
      <c r="H41" s="7">
        <v>203</v>
      </c>
    </row>
    <row r="42" spans="1:8" x14ac:dyDescent="0.3">
      <c r="A42" s="52">
        <v>40561</v>
      </c>
      <c r="B42" s="4" t="s">
        <v>192</v>
      </c>
      <c r="C42" s="4" t="s">
        <v>200</v>
      </c>
      <c r="D42" s="4" t="s">
        <v>30</v>
      </c>
      <c r="E42" s="4" t="s">
        <v>199</v>
      </c>
      <c r="F42" s="4">
        <v>56</v>
      </c>
      <c r="G42" s="7">
        <v>1232</v>
      </c>
      <c r="H42" s="7">
        <v>560</v>
      </c>
    </row>
    <row r="43" spans="1:8" x14ac:dyDescent="0.3">
      <c r="A43" s="52">
        <v>40544</v>
      </c>
      <c r="B43" s="4" t="s">
        <v>188</v>
      </c>
      <c r="C43" s="4" t="s">
        <v>200</v>
      </c>
      <c r="D43" s="4" t="s">
        <v>196</v>
      </c>
      <c r="E43" s="4" t="s">
        <v>207</v>
      </c>
      <c r="F43" s="4">
        <v>11</v>
      </c>
      <c r="G43" s="7">
        <v>209</v>
      </c>
      <c r="H43" s="7">
        <v>88</v>
      </c>
    </row>
    <row r="44" spans="1:8" x14ac:dyDescent="0.3">
      <c r="A44" s="52">
        <v>40561</v>
      </c>
      <c r="B44" s="4" t="s">
        <v>191</v>
      </c>
      <c r="C44" s="4" t="s">
        <v>200</v>
      </c>
      <c r="D44" s="4" t="s">
        <v>204</v>
      </c>
      <c r="E44" s="4" t="s">
        <v>221</v>
      </c>
      <c r="F44" s="4">
        <v>40</v>
      </c>
      <c r="G44" s="7">
        <v>1080</v>
      </c>
      <c r="H44" s="7">
        <v>580</v>
      </c>
    </row>
    <row r="45" spans="1:8" x14ac:dyDescent="0.3">
      <c r="A45" s="52">
        <v>40564</v>
      </c>
      <c r="B45" s="4" t="s">
        <v>191</v>
      </c>
      <c r="C45" s="4" t="s">
        <v>198</v>
      </c>
      <c r="D45" s="4" t="s">
        <v>28</v>
      </c>
      <c r="E45" s="4" t="s">
        <v>197</v>
      </c>
      <c r="F45" s="4">
        <v>58</v>
      </c>
      <c r="G45" s="7">
        <v>1566</v>
      </c>
      <c r="H45" s="7">
        <v>841</v>
      </c>
    </row>
    <row r="46" spans="1:8" x14ac:dyDescent="0.3">
      <c r="A46" s="52">
        <v>40555</v>
      </c>
      <c r="B46" s="4" t="s">
        <v>189</v>
      </c>
      <c r="C46" s="4" t="s">
        <v>198</v>
      </c>
      <c r="D46" s="4" t="s">
        <v>30</v>
      </c>
      <c r="E46" s="4" t="s">
        <v>222</v>
      </c>
      <c r="F46" s="4">
        <v>40</v>
      </c>
      <c r="G46" s="7">
        <v>920</v>
      </c>
      <c r="H46" s="7">
        <v>440</v>
      </c>
    </row>
    <row r="47" spans="1:8" x14ac:dyDescent="0.3">
      <c r="A47" s="52">
        <v>40559</v>
      </c>
      <c r="B47" s="4" t="s">
        <v>191</v>
      </c>
      <c r="C47" s="4" t="s">
        <v>200</v>
      </c>
      <c r="D47" s="4" t="s">
        <v>30</v>
      </c>
      <c r="E47" s="4" t="s">
        <v>223</v>
      </c>
      <c r="F47" s="4">
        <v>40</v>
      </c>
      <c r="G47" s="7">
        <v>1080</v>
      </c>
      <c r="H47" s="7">
        <v>580</v>
      </c>
    </row>
    <row r="48" spans="1:8" x14ac:dyDescent="0.3">
      <c r="A48" s="52">
        <v>40548</v>
      </c>
      <c r="B48" s="4" t="s">
        <v>189</v>
      </c>
      <c r="C48" s="4" t="s">
        <v>209</v>
      </c>
      <c r="D48" s="4" t="s">
        <v>196</v>
      </c>
      <c r="E48" s="4" t="s">
        <v>207</v>
      </c>
      <c r="F48" s="4">
        <v>11</v>
      </c>
      <c r="G48" s="7">
        <v>253</v>
      </c>
      <c r="H48" s="7">
        <v>121</v>
      </c>
    </row>
    <row r="49" spans="1:8" x14ac:dyDescent="0.3">
      <c r="A49" s="52">
        <v>40573</v>
      </c>
      <c r="B49" s="4" t="s">
        <v>192</v>
      </c>
      <c r="C49" s="4" t="s">
        <v>200</v>
      </c>
      <c r="D49" s="4" t="s">
        <v>196</v>
      </c>
      <c r="E49" s="4" t="s">
        <v>224</v>
      </c>
      <c r="F49" s="4">
        <v>17</v>
      </c>
      <c r="G49" s="7">
        <v>374</v>
      </c>
      <c r="H49" s="7">
        <v>170</v>
      </c>
    </row>
    <row r="50" spans="1:8" x14ac:dyDescent="0.3">
      <c r="A50" s="52">
        <v>40558</v>
      </c>
      <c r="B50" s="4" t="s">
        <v>191</v>
      </c>
      <c r="C50" s="4" t="s">
        <v>195</v>
      </c>
      <c r="D50" s="4" t="s">
        <v>212</v>
      </c>
      <c r="E50" s="4" t="s">
        <v>222</v>
      </c>
      <c r="F50" s="4">
        <v>19</v>
      </c>
      <c r="G50" s="7">
        <v>513</v>
      </c>
      <c r="H50" s="7">
        <v>275.5</v>
      </c>
    </row>
    <row r="51" spans="1:8" x14ac:dyDescent="0.3">
      <c r="A51" s="52">
        <v>40573</v>
      </c>
      <c r="B51" s="4" t="s">
        <v>191</v>
      </c>
      <c r="C51" s="4" t="s">
        <v>198</v>
      </c>
      <c r="D51" s="4" t="s">
        <v>212</v>
      </c>
      <c r="E51" s="4" t="s">
        <v>208</v>
      </c>
      <c r="F51" s="4">
        <v>15</v>
      </c>
      <c r="G51" s="7">
        <v>405</v>
      </c>
      <c r="H51" s="7">
        <v>217.5</v>
      </c>
    </row>
    <row r="52" spans="1:8" x14ac:dyDescent="0.3">
      <c r="A52" s="52">
        <v>40559</v>
      </c>
      <c r="B52" s="4" t="s">
        <v>188</v>
      </c>
      <c r="C52" s="4" t="s">
        <v>195</v>
      </c>
      <c r="D52" s="4" t="s">
        <v>212</v>
      </c>
      <c r="E52" s="4" t="s">
        <v>216</v>
      </c>
      <c r="F52" s="4">
        <v>57</v>
      </c>
      <c r="G52" s="7">
        <v>1083</v>
      </c>
      <c r="H52" s="7">
        <v>456</v>
      </c>
    </row>
    <row r="53" spans="1:8" x14ac:dyDescent="0.3">
      <c r="A53" s="52">
        <v>40567</v>
      </c>
      <c r="B53" s="4" t="s">
        <v>190</v>
      </c>
      <c r="C53" s="4" t="s">
        <v>198</v>
      </c>
      <c r="D53" s="4" t="s">
        <v>196</v>
      </c>
      <c r="E53" s="4" t="s">
        <v>216</v>
      </c>
      <c r="F53" s="4">
        <v>17</v>
      </c>
      <c r="G53" s="7">
        <v>357</v>
      </c>
      <c r="H53" s="7">
        <v>157.25</v>
      </c>
    </row>
    <row r="54" spans="1:8" x14ac:dyDescent="0.3">
      <c r="A54" s="52">
        <v>40569</v>
      </c>
      <c r="B54" s="4" t="s">
        <v>189</v>
      </c>
      <c r="C54" s="4" t="s">
        <v>209</v>
      </c>
      <c r="D54" s="4" t="s">
        <v>204</v>
      </c>
      <c r="E54" s="4" t="s">
        <v>205</v>
      </c>
      <c r="F54" s="4">
        <v>31</v>
      </c>
      <c r="G54" s="7">
        <v>713</v>
      </c>
      <c r="H54" s="7">
        <v>341</v>
      </c>
    </row>
    <row r="55" spans="1:8" x14ac:dyDescent="0.3">
      <c r="A55" s="52">
        <v>40554</v>
      </c>
      <c r="B55" s="4" t="s">
        <v>190</v>
      </c>
      <c r="C55" s="4" t="s">
        <v>209</v>
      </c>
      <c r="D55" s="4" t="s">
        <v>212</v>
      </c>
      <c r="E55" s="4" t="s">
        <v>225</v>
      </c>
      <c r="F55" s="4">
        <v>28</v>
      </c>
      <c r="G55" s="7">
        <v>588</v>
      </c>
      <c r="H55" s="7">
        <v>259</v>
      </c>
    </row>
    <row r="56" spans="1:8" x14ac:dyDescent="0.3">
      <c r="A56" s="52">
        <v>40549</v>
      </c>
      <c r="B56" s="4" t="s">
        <v>192</v>
      </c>
      <c r="C56" s="4" t="s">
        <v>198</v>
      </c>
      <c r="D56" s="4" t="s">
        <v>204</v>
      </c>
      <c r="E56" s="4" t="s">
        <v>226</v>
      </c>
      <c r="F56" s="4">
        <v>11</v>
      </c>
      <c r="G56" s="7">
        <v>242</v>
      </c>
      <c r="H56" s="7">
        <v>110</v>
      </c>
    </row>
    <row r="57" spans="1:8" x14ac:dyDescent="0.3">
      <c r="A57" s="52">
        <v>40552</v>
      </c>
      <c r="B57" s="4" t="s">
        <v>192</v>
      </c>
      <c r="C57" s="4" t="s">
        <v>195</v>
      </c>
      <c r="D57" s="4" t="s">
        <v>204</v>
      </c>
      <c r="E57" s="4" t="s">
        <v>208</v>
      </c>
      <c r="F57" s="4">
        <v>20</v>
      </c>
      <c r="G57" s="7">
        <v>440</v>
      </c>
      <c r="H57" s="7">
        <v>200</v>
      </c>
    </row>
    <row r="58" spans="1:8" x14ac:dyDescent="0.3">
      <c r="A58" s="52">
        <v>40559</v>
      </c>
      <c r="B58" s="4" t="s">
        <v>191</v>
      </c>
      <c r="C58" s="4" t="s">
        <v>195</v>
      </c>
      <c r="D58" s="4" t="s">
        <v>28</v>
      </c>
      <c r="E58" s="4" t="s">
        <v>227</v>
      </c>
      <c r="F58" s="4">
        <v>8</v>
      </c>
      <c r="G58" s="7">
        <v>216</v>
      </c>
      <c r="H58" s="7">
        <v>116</v>
      </c>
    </row>
    <row r="59" spans="1:8" x14ac:dyDescent="0.3">
      <c r="A59" s="52">
        <v>40555</v>
      </c>
      <c r="B59" s="4" t="s">
        <v>191</v>
      </c>
      <c r="C59" s="4" t="s">
        <v>200</v>
      </c>
      <c r="D59" s="4" t="s">
        <v>196</v>
      </c>
      <c r="E59" s="4" t="s">
        <v>208</v>
      </c>
      <c r="F59" s="4">
        <v>34</v>
      </c>
      <c r="G59" s="7">
        <v>918</v>
      </c>
      <c r="H59" s="7">
        <v>493</v>
      </c>
    </row>
    <row r="60" spans="1:8" x14ac:dyDescent="0.3">
      <c r="A60" s="52">
        <v>40557</v>
      </c>
      <c r="B60" s="4" t="s">
        <v>189</v>
      </c>
      <c r="C60" s="4" t="s">
        <v>198</v>
      </c>
      <c r="D60" s="4" t="s">
        <v>28</v>
      </c>
      <c r="E60" s="4" t="s">
        <v>226</v>
      </c>
      <c r="F60" s="4">
        <v>34</v>
      </c>
      <c r="G60" s="7">
        <v>782</v>
      </c>
      <c r="H60" s="7">
        <v>374</v>
      </c>
    </row>
    <row r="61" spans="1:8" x14ac:dyDescent="0.3">
      <c r="A61" s="52">
        <v>40545</v>
      </c>
      <c r="B61" s="4" t="s">
        <v>188</v>
      </c>
      <c r="C61" s="4" t="s">
        <v>200</v>
      </c>
      <c r="D61" s="4" t="s">
        <v>196</v>
      </c>
      <c r="E61" s="4" t="s">
        <v>228</v>
      </c>
      <c r="F61" s="4">
        <v>16</v>
      </c>
      <c r="G61" s="7">
        <v>304</v>
      </c>
      <c r="H61" s="7">
        <v>128</v>
      </c>
    </row>
    <row r="62" spans="1:8" x14ac:dyDescent="0.3">
      <c r="A62" s="52">
        <v>40553</v>
      </c>
      <c r="B62" s="4" t="s">
        <v>189</v>
      </c>
      <c r="C62" s="4" t="s">
        <v>195</v>
      </c>
      <c r="D62" s="4" t="s">
        <v>30</v>
      </c>
      <c r="E62" s="4" t="s">
        <v>205</v>
      </c>
      <c r="F62" s="4">
        <v>32</v>
      </c>
      <c r="G62" s="7">
        <v>736</v>
      </c>
      <c r="H62" s="7">
        <v>352</v>
      </c>
    </row>
    <row r="63" spans="1:8" x14ac:dyDescent="0.3">
      <c r="A63" s="52">
        <v>40571</v>
      </c>
      <c r="B63" s="4" t="s">
        <v>190</v>
      </c>
      <c r="C63" s="4" t="s">
        <v>198</v>
      </c>
      <c r="D63" s="4" t="s">
        <v>28</v>
      </c>
      <c r="E63" s="4" t="s">
        <v>217</v>
      </c>
      <c r="F63" s="4">
        <v>61</v>
      </c>
      <c r="G63" s="7">
        <v>1281</v>
      </c>
      <c r="H63" s="7">
        <v>564.25</v>
      </c>
    </row>
    <row r="64" spans="1:8" x14ac:dyDescent="0.3">
      <c r="A64" s="52">
        <v>40554</v>
      </c>
      <c r="B64" s="4" t="s">
        <v>190</v>
      </c>
      <c r="C64" s="4" t="s">
        <v>209</v>
      </c>
      <c r="D64" s="4" t="s">
        <v>196</v>
      </c>
      <c r="E64" s="4" t="s">
        <v>205</v>
      </c>
      <c r="F64" s="4">
        <v>59</v>
      </c>
      <c r="G64" s="7">
        <v>1239</v>
      </c>
      <c r="H64" s="7">
        <v>545.75</v>
      </c>
    </row>
    <row r="65" spans="1:8" x14ac:dyDescent="0.3">
      <c r="A65" s="52">
        <v>40546</v>
      </c>
      <c r="B65" s="4" t="s">
        <v>192</v>
      </c>
      <c r="C65" s="4" t="s">
        <v>209</v>
      </c>
      <c r="D65" s="4" t="s">
        <v>30</v>
      </c>
      <c r="E65" s="4" t="s">
        <v>205</v>
      </c>
      <c r="F65" s="4">
        <v>30</v>
      </c>
      <c r="G65" s="7">
        <v>660</v>
      </c>
      <c r="H65" s="7">
        <v>300</v>
      </c>
    </row>
    <row r="66" spans="1:8" x14ac:dyDescent="0.3">
      <c r="A66" s="52">
        <v>40558</v>
      </c>
      <c r="B66" s="4" t="s">
        <v>192</v>
      </c>
      <c r="C66" s="4" t="s">
        <v>198</v>
      </c>
      <c r="D66" s="4" t="s">
        <v>31</v>
      </c>
      <c r="E66" s="4" t="s">
        <v>211</v>
      </c>
      <c r="F66" s="4">
        <v>22</v>
      </c>
      <c r="G66" s="7">
        <v>484</v>
      </c>
      <c r="H66" s="7">
        <v>220</v>
      </c>
    </row>
    <row r="67" spans="1:8" x14ac:dyDescent="0.3">
      <c r="A67" s="52">
        <v>40557</v>
      </c>
      <c r="B67" s="4" t="s">
        <v>189</v>
      </c>
      <c r="C67" s="4" t="s">
        <v>200</v>
      </c>
      <c r="D67" s="4" t="s">
        <v>196</v>
      </c>
      <c r="E67" s="4" t="s">
        <v>206</v>
      </c>
      <c r="F67" s="4">
        <v>6</v>
      </c>
      <c r="G67" s="7">
        <v>138</v>
      </c>
      <c r="H67" s="7">
        <v>66</v>
      </c>
    </row>
    <row r="68" spans="1:8" x14ac:dyDescent="0.3">
      <c r="A68" s="52">
        <v>40571</v>
      </c>
      <c r="B68" s="4" t="s">
        <v>191</v>
      </c>
      <c r="C68" s="4" t="s">
        <v>198</v>
      </c>
      <c r="D68" s="4" t="s">
        <v>204</v>
      </c>
      <c r="E68" s="4" t="s">
        <v>229</v>
      </c>
      <c r="F68" s="4">
        <v>16</v>
      </c>
      <c r="G68" s="7">
        <v>432</v>
      </c>
      <c r="H68" s="7">
        <v>232</v>
      </c>
    </row>
    <row r="69" spans="1:8" x14ac:dyDescent="0.3">
      <c r="A69" s="52">
        <v>40547</v>
      </c>
      <c r="B69" s="4" t="s">
        <v>191</v>
      </c>
      <c r="C69" s="4" t="s">
        <v>195</v>
      </c>
      <c r="D69" s="4" t="s">
        <v>28</v>
      </c>
      <c r="E69" s="4" t="s">
        <v>225</v>
      </c>
      <c r="F69" s="4">
        <v>19</v>
      </c>
      <c r="G69" s="7">
        <v>513</v>
      </c>
      <c r="H69" s="7">
        <v>275.5</v>
      </c>
    </row>
    <row r="70" spans="1:8" x14ac:dyDescent="0.3">
      <c r="A70" s="52">
        <v>40556</v>
      </c>
      <c r="B70" s="4" t="s">
        <v>189</v>
      </c>
      <c r="C70" s="4" t="s">
        <v>209</v>
      </c>
      <c r="D70" s="4" t="s">
        <v>30</v>
      </c>
      <c r="E70" s="4" t="s">
        <v>221</v>
      </c>
      <c r="F70" s="4">
        <v>30</v>
      </c>
      <c r="G70" s="7">
        <v>690</v>
      </c>
      <c r="H70" s="7">
        <v>330</v>
      </c>
    </row>
    <row r="71" spans="1:8" x14ac:dyDescent="0.3">
      <c r="A71" s="52">
        <v>40555</v>
      </c>
      <c r="B71" s="4" t="s">
        <v>188</v>
      </c>
      <c r="C71" s="4" t="s">
        <v>200</v>
      </c>
      <c r="D71" s="4" t="s">
        <v>31</v>
      </c>
      <c r="E71" s="4" t="s">
        <v>203</v>
      </c>
      <c r="F71" s="4">
        <v>62</v>
      </c>
      <c r="G71" s="7">
        <v>1178</v>
      </c>
      <c r="H71" s="7">
        <v>496</v>
      </c>
    </row>
    <row r="72" spans="1:8" x14ac:dyDescent="0.3">
      <c r="A72" s="52">
        <v>40567</v>
      </c>
      <c r="B72" s="4" t="s">
        <v>192</v>
      </c>
      <c r="C72" s="4" t="s">
        <v>198</v>
      </c>
      <c r="D72" s="4" t="s">
        <v>196</v>
      </c>
      <c r="E72" s="4" t="s">
        <v>208</v>
      </c>
      <c r="F72" s="4">
        <v>25</v>
      </c>
      <c r="G72" s="7">
        <v>550</v>
      </c>
      <c r="H72" s="7">
        <v>250</v>
      </c>
    </row>
    <row r="73" spans="1:8" x14ac:dyDescent="0.3">
      <c r="A73" s="52">
        <v>40557</v>
      </c>
      <c r="B73" s="4" t="s">
        <v>188</v>
      </c>
      <c r="C73" s="4" t="s">
        <v>200</v>
      </c>
      <c r="D73" s="4" t="s">
        <v>28</v>
      </c>
      <c r="E73" s="4" t="s">
        <v>207</v>
      </c>
      <c r="F73" s="4">
        <v>13</v>
      </c>
      <c r="G73" s="7">
        <v>247</v>
      </c>
      <c r="H73" s="7">
        <v>104</v>
      </c>
    </row>
    <row r="74" spans="1:8" x14ac:dyDescent="0.3">
      <c r="A74" s="52">
        <v>40549</v>
      </c>
      <c r="B74" s="4" t="s">
        <v>190</v>
      </c>
      <c r="C74" s="4" t="s">
        <v>198</v>
      </c>
      <c r="D74" s="4" t="s">
        <v>30</v>
      </c>
      <c r="E74" s="4" t="s">
        <v>218</v>
      </c>
      <c r="F74" s="4">
        <v>24</v>
      </c>
      <c r="G74" s="7">
        <v>504</v>
      </c>
      <c r="H74" s="7">
        <v>222</v>
      </c>
    </row>
    <row r="75" spans="1:8" x14ac:dyDescent="0.3">
      <c r="A75" s="52">
        <v>40562</v>
      </c>
      <c r="B75" s="4" t="s">
        <v>189</v>
      </c>
      <c r="C75" s="4" t="s">
        <v>209</v>
      </c>
      <c r="D75" s="4" t="s">
        <v>31</v>
      </c>
      <c r="E75" s="4" t="s">
        <v>230</v>
      </c>
      <c r="F75" s="4">
        <v>51</v>
      </c>
      <c r="G75" s="7">
        <v>1173</v>
      </c>
      <c r="H75" s="7">
        <v>561</v>
      </c>
    </row>
    <row r="76" spans="1:8" x14ac:dyDescent="0.3">
      <c r="A76" s="52">
        <v>40570</v>
      </c>
      <c r="B76" s="4" t="s">
        <v>188</v>
      </c>
      <c r="C76" s="4" t="s">
        <v>195</v>
      </c>
      <c r="D76" s="4" t="s">
        <v>196</v>
      </c>
      <c r="E76" s="4" t="s">
        <v>220</v>
      </c>
      <c r="F76" s="4">
        <v>23</v>
      </c>
      <c r="G76" s="7">
        <v>437</v>
      </c>
      <c r="H76" s="7">
        <v>184</v>
      </c>
    </row>
    <row r="77" spans="1:8" x14ac:dyDescent="0.3">
      <c r="A77" s="52">
        <v>40564</v>
      </c>
      <c r="B77" s="4" t="s">
        <v>189</v>
      </c>
      <c r="C77" s="4" t="s">
        <v>200</v>
      </c>
      <c r="D77" s="4" t="s">
        <v>31</v>
      </c>
      <c r="E77" s="4" t="s">
        <v>216</v>
      </c>
      <c r="F77" s="4">
        <v>41</v>
      </c>
      <c r="G77" s="7">
        <v>943</v>
      </c>
      <c r="H77" s="7">
        <v>451</v>
      </c>
    </row>
    <row r="78" spans="1:8" x14ac:dyDescent="0.3">
      <c r="A78" s="52">
        <v>40547</v>
      </c>
      <c r="B78" s="4" t="s">
        <v>188</v>
      </c>
      <c r="C78" s="4" t="s">
        <v>200</v>
      </c>
      <c r="D78" s="4" t="s">
        <v>31</v>
      </c>
      <c r="E78" s="4" t="s">
        <v>207</v>
      </c>
      <c r="F78" s="4">
        <v>11</v>
      </c>
      <c r="G78" s="7">
        <v>209</v>
      </c>
      <c r="H78" s="7">
        <v>88</v>
      </c>
    </row>
    <row r="79" spans="1:8" x14ac:dyDescent="0.3">
      <c r="A79" s="52">
        <v>40547</v>
      </c>
      <c r="B79" s="4" t="s">
        <v>191</v>
      </c>
      <c r="C79" s="4" t="s">
        <v>198</v>
      </c>
      <c r="D79" s="4" t="s">
        <v>196</v>
      </c>
      <c r="E79" s="4" t="s">
        <v>226</v>
      </c>
      <c r="F79" s="4">
        <v>19</v>
      </c>
      <c r="G79" s="7">
        <v>513</v>
      </c>
      <c r="H79" s="7">
        <v>275.5</v>
      </c>
    </row>
    <row r="80" spans="1:8" x14ac:dyDescent="0.3">
      <c r="A80" s="52">
        <v>40570</v>
      </c>
      <c r="B80" s="4" t="s">
        <v>192</v>
      </c>
      <c r="C80" s="4" t="s">
        <v>200</v>
      </c>
      <c r="D80" s="4" t="s">
        <v>204</v>
      </c>
      <c r="E80" s="4" t="s">
        <v>226</v>
      </c>
      <c r="F80" s="4">
        <v>62</v>
      </c>
      <c r="G80" s="7">
        <v>1364</v>
      </c>
      <c r="H80" s="7">
        <v>620</v>
      </c>
    </row>
    <row r="81" spans="1:8" x14ac:dyDescent="0.3">
      <c r="A81" s="52">
        <v>40562</v>
      </c>
      <c r="B81" s="4" t="s">
        <v>188</v>
      </c>
      <c r="C81" s="4" t="s">
        <v>209</v>
      </c>
      <c r="D81" s="4" t="s">
        <v>31</v>
      </c>
      <c r="E81" s="4" t="s">
        <v>220</v>
      </c>
      <c r="F81" s="4">
        <v>48</v>
      </c>
      <c r="G81" s="7">
        <v>912</v>
      </c>
      <c r="H81" s="7">
        <v>384</v>
      </c>
    </row>
    <row r="82" spans="1:8" x14ac:dyDescent="0.3">
      <c r="A82" s="52">
        <v>40554</v>
      </c>
      <c r="B82" s="4" t="s">
        <v>192</v>
      </c>
      <c r="C82" s="4" t="s">
        <v>195</v>
      </c>
      <c r="D82" s="4" t="s">
        <v>196</v>
      </c>
      <c r="E82" s="4" t="s">
        <v>199</v>
      </c>
      <c r="F82" s="4">
        <v>34</v>
      </c>
      <c r="G82" s="7">
        <v>748</v>
      </c>
      <c r="H82" s="7">
        <v>340</v>
      </c>
    </row>
    <row r="83" spans="1:8" x14ac:dyDescent="0.3">
      <c r="A83" s="52">
        <v>40544</v>
      </c>
      <c r="B83" s="4" t="s">
        <v>189</v>
      </c>
      <c r="C83" s="4" t="s">
        <v>198</v>
      </c>
      <c r="D83" s="4" t="s">
        <v>196</v>
      </c>
      <c r="E83" s="4" t="s">
        <v>201</v>
      </c>
      <c r="F83" s="4">
        <v>37</v>
      </c>
      <c r="G83" s="7">
        <v>851</v>
      </c>
      <c r="H83" s="7">
        <v>407</v>
      </c>
    </row>
    <row r="84" spans="1:8" x14ac:dyDescent="0.3">
      <c r="A84" s="52">
        <v>40548</v>
      </c>
      <c r="B84" s="4" t="s">
        <v>188</v>
      </c>
      <c r="C84" s="4" t="s">
        <v>200</v>
      </c>
      <c r="D84" s="4" t="s">
        <v>28</v>
      </c>
      <c r="E84" s="4" t="s">
        <v>222</v>
      </c>
      <c r="F84" s="4">
        <v>50</v>
      </c>
      <c r="G84" s="7">
        <v>950</v>
      </c>
      <c r="H84" s="7">
        <v>400</v>
      </c>
    </row>
    <row r="85" spans="1:8" x14ac:dyDescent="0.3">
      <c r="A85" s="52">
        <v>40558</v>
      </c>
      <c r="B85" s="4" t="s">
        <v>189</v>
      </c>
      <c r="C85" s="4" t="s">
        <v>200</v>
      </c>
      <c r="D85" s="4" t="s">
        <v>204</v>
      </c>
      <c r="E85" s="4" t="s">
        <v>205</v>
      </c>
      <c r="F85" s="4">
        <v>51</v>
      </c>
      <c r="G85" s="7">
        <v>1173</v>
      </c>
      <c r="H85" s="7">
        <v>561</v>
      </c>
    </row>
    <row r="86" spans="1:8" x14ac:dyDescent="0.3">
      <c r="A86" s="52">
        <v>40566</v>
      </c>
      <c r="B86" s="4" t="s">
        <v>189</v>
      </c>
      <c r="C86" s="4" t="s">
        <v>200</v>
      </c>
      <c r="D86" s="4" t="s">
        <v>31</v>
      </c>
      <c r="E86" s="4" t="s">
        <v>206</v>
      </c>
      <c r="F86" s="4">
        <v>32</v>
      </c>
      <c r="G86" s="7">
        <v>736</v>
      </c>
      <c r="H86" s="7">
        <v>352</v>
      </c>
    </row>
    <row r="87" spans="1:8" x14ac:dyDescent="0.3">
      <c r="A87" s="52">
        <v>40550</v>
      </c>
      <c r="B87" s="4" t="s">
        <v>189</v>
      </c>
      <c r="C87" s="4" t="s">
        <v>209</v>
      </c>
      <c r="D87" s="4" t="s">
        <v>30</v>
      </c>
      <c r="E87" s="4" t="s">
        <v>201</v>
      </c>
      <c r="F87" s="4">
        <v>22</v>
      </c>
      <c r="G87" s="7">
        <v>506</v>
      </c>
      <c r="H87" s="7">
        <v>242</v>
      </c>
    </row>
    <row r="88" spans="1:8" x14ac:dyDescent="0.3">
      <c r="A88" s="52">
        <v>40559</v>
      </c>
      <c r="B88" s="4" t="s">
        <v>189</v>
      </c>
      <c r="C88" s="4" t="s">
        <v>209</v>
      </c>
      <c r="D88" s="4" t="s">
        <v>28</v>
      </c>
      <c r="E88" s="4" t="s">
        <v>224</v>
      </c>
      <c r="F88" s="4">
        <v>33</v>
      </c>
      <c r="G88" s="7">
        <v>759</v>
      </c>
      <c r="H88" s="7">
        <v>363</v>
      </c>
    </row>
    <row r="89" spans="1:8" x14ac:dyDescent="0.3">
      <c r="A89" s="52">
        <v>40562</v>
      </c>
      <c r="B89" s="4" t="s">
        <v>192</v>
      </c>
      <c r="C89" s="4" t="s">
        <v>209</v>
      </c>
      <c r="D89" s="4" t="s">
        <v>31</v>
      </c>
      <c r="E89" s="4" t="s">
        <v>205</v>
      </c>
      <c r="F89" s="4">
        <v>18</v>
      </c>
      <c r="G89" s="7">
        <v>396</v>
      </c>
      <c r="H89" s="7">
        <v>180</v>
      </c>
    </row>
    <row r="90" spans="1:8" x14ac:dyDescent="0.3">
      <c r="A90" s="52">
        <v>40571</v>
      </c>
      <c r="B90" s="4" t="s">
        <v>188</v>
      </c>
      <c r="C90" s="4" t="s">
        <v>195</v>
      </c>
      <c r="D90" s="4" t="s">
        <v>28</v>
      </c>
      <c r="E90" s="4" t="s">
        <v>217</v>
      </c>
      <c r="F90" s="4">
        <v>17</v>
      </c>
      <c r="G90" s="7">
        <v>323</v>
      </c>
      <c r="H90" s="7">
        <v>136</v>
      </c>
    </row>
    <row r="91" spans="1:8" x14ac:dyDescent="0.3">
      <c r="A91" s="52">
        <v>40559</v>
      </c>
      <c r="B91" s="4" t="s">
        <v>188</v>
      </c>
      <c r="C91" s="4" t="s">
        <v>209</v>
      </c>
      <c r="D91" s="4" t="s">
        <v>30</v>
      </c>
      <c r="E91" s="4" t="s">
        <v>210</v>
      </c>
      <c r="F91" s="4">
        <v>14</v>
      </c>
      <c r="G91" s="7">
        <v>266</v>
      </c>
      <c r="H91" s="7">
        <v>112</v>
      </c>
    </row>
    <row r="92" spans="1:8" x14ac:dyDescent="0.3">
      <c r="A92" s="52">
        <v>40558</v>
      </c>
      <c r="B92" s="4" t="s">
        <v>188</v>
      </c>
      <c r="C92" s="4" t="s">
        <v>198</v>
      </c>
      <c r="D92" s="4" t="s">
        <v>31</v>
      </c>
      <c r="E92" s="4" t="s">
        <v>229</v>
      </c>
      <c r="F92" s="4">
        <v>54</v>
      </c>
      <c r="G92" s="7">
        <v>1026</v>
      </c>
      <c r="H92" s="7">
        <v>432</v>
      </c>
    </row>
    <row r="93" spans="1:8" x14ac:dyDescent="0.3">
      <c r="A93" s="52">
        <v>40570</v>
      </c>
      <c r="B93" s="4" t="s">
        <v>192</v>
      </c>
      <c r="C93" s="4" t="s">
        <v>195</v>
      </c>
      <c r="D93" s="4" t="s">
        <v>196</v>
      </c>
      <c r="E93" s="4" t="s">
        <v>205</v>
      </c>
      <c r="F93" s="4">
        <v>56</v>
      </c>
      <c r="G93" s="7">
        <v>1232</v>
      </c>
      <c r="H93" s="7">
        <v>560</v>
      </c>
    </row>
    <row r="94" spans="1:8" x14ac:dyDescent="0.3">
      <c r="A94" s="52">
        <v>40571</v>
      </c>
      <c r="B94" s="4" t="s">
        <v>192</v>
      </c>
      <c r="C94" s="4" t="s">
        <v>209</v>
      </c>
      <c r="D94" s="4" t="s">
        <v>28</v>
      </c>
      <c r="E94" s="4" t="s">
        <v>222</v>
      </c>
      <c r="F94" s="4">
        <v>47</v>
      </c>
      <c r="G94" s="7">
        <v>1034</v>
      </c>
      <c r="H94" s="7">
        <v>470</v>
      </c>
    </row>
    <row r="95" spans="1:8" x14ac:dyDescent="0.3">
      <c r="A95" s="52">
        <v>40571</v>
      </c>
      <c r="B95" s="4" t="s">
        <v>192</v>
      </c>
      <c r="C95" s="4" t="s">
        <v>200</v>
      </c>
      <c r="D95" s="4" t="s">
        <v>30</v>
      </c>
      <c r="E95" s="4" t="s">
        <v>231</v>
      </c>
      <c r="F95" s="4">
        <v>65</v>
      </c>
      <c r="G95" s="7">
        <v>1430</v>
      </c>
      <c r="H95" s="7">
        <v>650</v>
      </c>
    </row>
    <row r="96" spans="1:8" x14ac:dyDescent="0.3">
      <c r="A96" s="52">
        <v>40558</v>
      </c>
      <c r="B96" s="4" t="s">
        <v>190</v>
      </c>
      <c r="C96" s="4" t="s">
        <v>198</v>
      </c>
      <c r="D96" s="4" t="s">
        <v>196</v>
      </c>
      <c r="E96" s="4" t="s">
        <v>207</v>
      </c>
      <c r="F96" s="4">
        <v>56</v>
      </c>
      <c r="G96" s="7">
        <v>1176</v>
      </c>
      <c r="H96" s="7">
        <v>518</v>
      </c>
    </row>
    <row r="97" spans="1:8" x14ac:dyDescent="0.3">
      <c r="A97" s="52">
        <v>40557</v>
      </c>
      <c r="B97" s="4" t="s">
        <v>191</v>
      </c>
      <c r="C97" s="4" t="s">
        <v>209</v>
      </c>
      <c r="D97" s="4" t="s">
        <v>31</v>
      </c>
      <c r="E97" s="4" t="s">
        <v>221</v>
      </c>
      <c r="F97" s="4">
        <v>64</v>
      </c>
      <c r="G97" s="7">
        <v>1728</v>
      </c>
      <c r="H97" s="7">
        <v>928</v>
      </c>
    </row>
    <row r="98" spans="1:8" x14ac:dyDescent="0.3">
      <c r="A98" s="52">
        <v>40562</v>
      </c>
      <c r="B98" s="4" t="s">
        <v>190</v>
      </c>
      <c r="C98" s="4" t="s">
        <v>198</v>
      </c>
      <c r="D98" s="4" t="s">
        <v>204</v>
      </c>
      <c r="E98" s="4" t="s">
        <v>232</v>
      </c>
      <c r="F98" s="4">
        <v>63</v>
      </c>
      <c r="G98" s="7">
        <v>1323</v>
      </c>
      <c r="H98" s="7">
        <v>582.75</v>
      </c>
    </row>
    <row r="99" spans="1:8" x14ac:dyDescent="0.3">
      <c r="A99" s="52">
        <v>40572</v>
      </c>
      <c r="B99" s="4" t="s">
        <v>190</v>
      </c>
      <c r="C99" s="4" t="s">
        <v>200</v>
      </c>
      <c r="D99" s="4" t="s">
        <v>204</v>
      </c>
      <c r="E99" s="4" t="s">
        <v>205</v>
      </c>
      <c r="F99" s="4">
        <v>25</v>
      </c>
      <c r="G99" s="7">
        <v>525</v>
      </c>
      <c r="H99" s="7">
        <v>231.25</v>
      </c>
    </row>
    <row r="100" spans="1:8" x14ac:dyDescent="0.3">
      <c r="A100" s="52">
        <v>40560</v>
      </c>
      <c r="B100" s="4" t="s">
        <v>191</v>
      </c>
      <c r="C100" s="4" t="s">
        <v>195</v>
      </c>
      <c r="D100" s="4" t="s">
        <v>196</v>
      </c>
      <c r="E100" s="4" t="s">
        <v>215</v>
      </c>
      <c r="F100" s="4">
        <v>15</v>
      </c>
      <c r="G100" s="7">
        <v>405</v>
      </c>
      <c r="H100" s="7">
        <v>217.5</v>
      </c>
    </row>
    <row r="101" spans="1:8" x14ac:dyDescent="0.3">
      <c r="A101" s="52">
        <v>40573</v>
      </c>
      <c r="B101" s="4" t="s">
        <v>188</v>
      </c>
      <c r="C101" s="4" t="s">
        <v>198</v>
      </c>
      <c r="D101" s="4" t="s">
        <v>196</v>
      </c>
      <c r="E101" s="4" t="s">
        <v>211</v>
      </c>
      <c r="F101" s="4">
        <v>42</v>
      </c>
      <c r="G101" s="7">
        <v>798</v>
      </c>
      <c r="H101" s="7">
        <v>336</v>
      </c>
    </row>
    <row r="102" spans="1:8" x14ac:dyDescent="0.3">
      <c r="A102" s="52">
        <v>40559</v>
      </c>
      <c r="B102" s="4" t="s">
        <v>190</v>
      </c>
      <c r="C102" s="4" t="s">
        <v>198</v>
      </c>
      <c r="D102" s="4" t="s">
        <v>31</v>
      </c>
      <c r="E102" s="4" t="s">
        <v>201</v>
      </c>
      <c r="F102" s="4">
        <v>31</v>
      </c>
      <c r="G102" s="7">
        <v>651</v>
      </c>
      <c r="H102" s="7">
        <v>286.75</v>
      </c>
    </row>
    <row r="103" spans="1:8" x14ac:dyDescent="0.3">
      <c r="A103" s="52">
        <v>40562</v>
      </c>
      <c r="B103" s="4" t="s">
        <v>190</v>
      </c>
      <c r="C103" s="4" t="s">
        <v>200</v>
      </c>
      <c r="D103" s="4" t="s">
        <v>212</v>
      </c>
      <c r="E103" s="4" t="s">
        <v>217</v>
      </c>
      <c r="F103" s="4">
        <v>32</v>
      </c>
      <c r="G103" s="7">
        <v>672</v>
      </c>
      <c r="H103" s="7">
        <v>296</v>
      </c>
    </row>
    <row r="104" spans="1:8" x14ac:dyDescent="0.3">
      <c r="A104" s="52">
        <v>40548</v>
      </c>
      <c r="B104" s="4" t="s">
        <v>189</v>
      </c>
      <c r="C104" s="4" t="s">
        <v>209</v>
      </c>
      <c r="D104" s="4" t="s">
        <v>28</v>
      </c>
      <c r="E104" s="4" t="s">
        <v>216</v>
      </c>
      <c r="F104" s="4">
        <v>34</v>
      </c>
      <c r="G104" s="7">
        <v>782</v>
      </c>
      <c r="H104" s="7">
        <v>374</v>
      </c>
    </row>
    <row r="105" spans="1:8" x14ac:dyDescent="0.3">
      <c r="A105" s="52">
        <v>40561</v>
      </c>
      <c r="B105" s="4" t="s">
        <v>189</v>
      </c>
      <c r="C105" s="4" t="s">
        <v>195</v>
      </c>
      <c r="D105" s="4" t="s">
        <v>30</v>
      </c>
      <c r="E105" s="4" t="s">
        <v>226</v>
      </c>
      <c r="F105" s="4">
        <v>50</v>
      </c>
      <c r="G105" s="7">
        <v>1150</v>
      </c>
      <c r="H105" s="7">
        <v>550</v>
      </c>
    </row>
    <row r="106" spans="1:8" x14ac:dyDescent="0.3">
      <c r="A106" s="52">
        <v>40551</v>
      </c>
      <c r="B106" s="4" t="s">
        <v>188</v>
      </c>
      <c r="C106" s="4" t="s">
        <v>209</v>
      </c>
      <c r="D106" s="4" t="s">
        <v>28</v>
      </c>
      <c r="E106" s="4" t="s">
        <v>224</v>
      </c>
      <c r="F106" s="4">
        <v>53</v>
      </c>
      <c r="G106" s="7">
        <v>1007</v>
      </c>
      <c r="H106" s="7">
        <v>424</v>
      </c>
    </row>
    <row r="107" spans="1:8" x14ac:dyDescent="0.3">
      <c r="A107" s="52">
        <v>40553</v>
      </c>
      <c r="B107" s="4" t="s">
        <v>191</v>
      </c>
      <c r="C107" s="4" t="s">
        <v>198</v>
      </c>
      <c r="D107" s="4" t="s">
        <v>28</v>
      </c>
      <c r="E107" s="4" t="s">
        <v>231</v>
      </c>
      <c r="F107" s="4">
        <v>27</v>
      </c>
      <c r="G107" s="7">
        <v>729</v>
      </c>
      <c r="H107" s="7">
        <v>391.5</v>
      </c>
    </row>
    <row r="108" spans="1:8" x14ac:dyDescent="0.3">
      <c r="A108" s="52">
        <v>40548</v>
      </c>
      <c r="B108" s="4" t="s">
        <v>192</v>
      </c>
      <c r="C108" s="4" t="s">
        <v>195</v>
      </c>
      <c r="D108" s="4" t="s">
        <v>212</v>
      </c>
      <c r="E108" s="4" t="s">
        <v>216</v>
      </c>
      <c r="F108" s="4">
        <v>23</v>
      </c>
      <c r="G108" s="7">
        <v>506</v>
      </c>
      <c r="H108" s="7">
        <v>230</v>
      </c>
    </row>
    <row r="109" spans="1:8" x14ac:dyDescent="0.3">
      <c r="A109" s="52">
        <v>40558</v>
      </c>
      <c r="B109" s="4" t="s">
        <v>191</v>
      </c>
      <c r="C109" s="4" t="s">
        <v>200</v>
      </c>
      <c r="D109" s="4" t="s">
        <v>30</v>
      </c>
      <c r="E109" s="4" t="s">
        <v>225</v>
      </c>
      <c r="F109" s="4">
        <v>12</v>
      </c>
      <c r="G109" s="7">
        <v>324</v>
      </c>
      <c r="H109" s="7">
        <v>174</v>
      </c>
    </row>
    <row r="110" spans="1:8" x14ac:dyDescent="0.3">
      <c r="A110" s="52">
        <v>40560</v>
      </c>
      <c r="B110" s="4" t="s">
        <v>191</v>
      </c>
      <c r="C110" s="4" t="s">
        <v>200</v>
      </c>
      <c r="D110" s="4" t="s">
        <v>30</v>
      </c>
      <c r="E110" s="4" t="s">
        <v>219</v>
      </c>
      <c r="F110" s="4">
        <v>50</v>
      </c>
      <c r="G110" s="7">
        <v>1350</v>
      </c>
      <c r="H110" s="7">
        <v>725</v>
      </c>
    </row>
    <row r="111" spans="1:8" x14ac:dyDescent="0.3">
      <c r="A111" s="52">
        <v>40569</v>
      </c>
      <c r="B111" s="4" t="s">
        <v>188</v>
      </c>
      <c r="C111" s="4" t="s">
        <v>198</v>
      </c>
      <c r="D111" s="4" t="s">
        <v>204</v>
      </c>
      <c r="E111" s="4" t="s">
        <v>226</v>
      </c>
      <c r="F111" s="4">
        <v>49</v>
      </c>
      <c r="G111" s="7">
        <v>931</v>
      </c>
      <c r="H111" s="7">
        <v>392</v>
      </c>
    </row>
    <row r="112" spans="1:8" x14ac:dyDescent="0.3">
      <c r="A112" s="52">
        <v>40554</v>
      </c>
      <c r="B112" s="4" t="s">
        <v>190</v>
      </c>
      <c r="C112" s="4" t="s">
        <v>209</v>
      </c>
      <c r="D112" s="4" t="s">
        <v>204</v>
      </c>
      <c r="E112" s="4" t="s">
        <v>219</v>
      </c>
      <c r="F112" s="4">
        <v>17</v>
      </c>
      <c r="G112" s="7">
        <v>357</v>
      </c>
      <c r="H112" s="7">
        <v>157.25</v>
      </c>
    </row>
    <row r="113" spans="1:8" x14ac:dyDescent="0.3">
      <c r="A113" s="52">
        <v>40547</v>
      </c>
      <c r="B113" s="4" t="s">
        <v>191</v>
      </c>
      <c r="C113" s="4" t="s">
        <v>209</v>
      </c>
      <c r="D113" s="4" t="s">
        <v>28</v>
      </c>
      <c r="E113" s="4" t="s">
        <v>206</v>
      </c>
      <c r="F113" s="4">
        <v>12</v>
      </c>
      <c r="G113" s="7">
        <v>324</v>
      </c>
      <c r="H113" s="7">
        <v>174</v>
      </c>
    </row>
    <row r="114" spans="1:8" x14ac:dyDescent="0.3">
      <c r="A114" s="52">
        <v>40564</v>
      </c>
      <c r="B114" s="4" t="s">
        <v>189</v>
      </c>
      <c r="C114" s="4" t="s">
        <v>198</v>
      </c>
      <c r="D114" s="4" t="s">
        <v>30</v>
      </c>
      <c r="E114" s="4" t="s">
        <v>228</v>
      </c>
      <c r="F114" s="4">
        <v>53</v>
      </c>
      <c r="G114" s="7">
        <v>1219</v>
      </c>
      <c r="H114" s="7">
        <v>583</v>
      </c>
    </row>
    <row r="115" spans="1:8" x14ac:dyDescent="0.3">
      <c r="A115" s="52">
        <v>40565</v>
      </c>
      <c r="B115" s="4" t="s">
        <v>190</v>
      </c>
      <c r="C115" s="4" t="s">
        <v>200</v>
      </c>
      <c r="D115" s="4" t="s">
        <v>196</v>
      </c>
      <c r="E115" s="4" t="s">
        <v>221</v>
      </c>
      <c r="F115" s="4">
        <v>41</v>
      </c>
      <c r="G115" s="7">
        <v>861</v>
      </c>
      <c r="H115" s="7">
        <v>379.25</v>
      </c>
    </row>
    <row r="116" spans="1:8" x14ac:dyDescent="0.3">
      <c r="A116" s="52">
        <v>40553</v>
      </c>
      <c r="B116" s="4" t="s">
        <v>188</v>
      </c>
      <c r="C116" s="4" t="s">
        <v>195</v>
      </c>
      <c r="D116" s="4" t="s">
        <v>196</v>
      </c>
      <c r="E116" s="4" t="s">
        <v>201</v>
      </c>
      <c r="F116" s="4">
        <v>8</v>
      </c>
      <c r="G116" s="7">
        <v>152</v>
      </c>
      <c r="H116" s="7">
        <v>64</v>
      </c>
    </row>
    <row r="117" spans="1:8" x14ac:dyDescent="0.3">
      <c r="A117" s="52">
        <v>40555</v>
      </c>
      <c r="B117" s="4" t="s">
        <v>190</v>
      </c>
      <c r="C117" s="4" t="s">
        <v>209</v>
      </c>
      <c r="D117" s="4" t="s">
        <v>196</v>
      </c>
      <c r="E117" s="4" t="s">
        <v>217</v>
      </c>
      <c r="F117" s="4">
        <v>47</v>
      </c>
      <c r="G117" s="7">
        <v>987</v>
      </c>
      <c r="H117" s="7">
        <v>434.75</v>
      </c>
    </row>
  </sheetData>
  <autoFilter ref="A12:H117"/>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0"/>
  <sheetViews>
    <sheetView topLeftCell="B1" workbookViewId="0">
      <selection activeCell="P10" sqref="P10"/>
    </sheetView>
  </sheetViews>
  <sheetFormatPr defaultColWidth="10.33203125" defaultRowHeight="14.4" x14ac:dyDescent="0.3"/>
  <cols>
    <col min="1" max="1" width="16.6640625" customWidth="1"/>
    <col min="2" max="2" width="13.88671875" bestFit="1" customWidth="1"/>
    <col min="3" max="3" width="12.33203125" bestFit="1" customWidth="1"/>
    <col min="4" max="4" width="9" bestFit="1" customWidth="1"/>
    <col min="6" max="6" width="11.109375" bestFit="1" customWidth="1"/>
    <col min="8" max="14" width="16.33203125" customWidth="1"/>
    <col min="15" max="16" width="12.33203125" customWidth="1"/>
    <col min="17" max="18" width="10" bestFit="1" customWidth="1"/>
    <col min="19" max="19" width="9" customWidth="1"/>
    <col min="20" max="20" width="12.44140625" bestFit="1" customWidth="1"/>
    <col min="21" max="24" width="9" customWidth="1"/>
    <col min="25" max="25" width="10.6640625" customWidth="1"/>
    <col min="26" max="29" width="9" customWidth="1"/>
    <col min="30" max="30" width="12" customWidth="1"/>
    <col min="31" max="33" width="10.6640625" customWidth="1"/>
    <col min="34" max="34" width="10.6640625" bestFit="1" customWidth="1"/>
    <col min="35" max="35" width="14.33203125" bestFit="1" customWidth="1"/>
    <col min="36" max="36" width="11.44140625" bestFit="1" customWidth="1"/>
  </cols>
  <sheetData>
    <row r="1" spans="1:18" ht="100.8" x14ac:dyDescent="0.3">
      <c r="A1" s="25" t="s">
        <v>233</v>
      </c>
      <c r="B1" s="25"/>
      <c r="C1" s="25"/>
      <c r="D1" s="25"/>
      <c r="E1" s="25"/>
      <c r="F1" s="25"/>
      <c r="G1" s="25"/>
      <c r="H1" s="25"/>
      <c r="I1" s="25"/>
      <c r="J1" s="25"/>
      <c r="K1" s="25"/>
    </row>
    <row r="2" spans="1:18" x14ac:dyDescent="0.3">
      <c r="A2" s="117" t="s">
        <v>2316</v>
      </c>
      <c r="K2" s="117" t="s">
        <v>2317</v>
      </c>
    </row>
    <row r="3" spans="1:18" x14ac:dyDescent="0.3">
      <c r="A3" s="8" t="s">
        <v>234</v>
      </c>
      <c r="B3" s="53" t="s">
        <v>195</v>
      </c>
      <c r="C3" s="53" t="s">
        <v>198</v>
      </c>
      <c r="D3" s="53" t="s">
        <v>209</v>
      </c>
      <c r="E3" s="53" t="s">
        <v>200</v>
      </c>
      <c r="F3" s="53" t="s">
        <v>235</v>
      </c>
      <c r="K3" s="8" t="s">
        <v>234</v>
      </c>
      <c r="L3" s="53" t="s">
        <v>195</v>
      </c>
      <c r="M3" s="53" t="s">
        <v>198</v>
      </c>
      <c r="N3" s="53" t="s">
        <v>209</v>
      </c>
      <c r="O3" s="53" t="s">
        <v>200</v>
      </c>
      <c r="P3" s="53" t="s">
        <v>235</v>
      </c>
    </row>
    <row r="4" spans="1:18" x14ac:dyDescent="0.3">
      <c r="A4" s="54" t="s">
        <v>30</v>
      </c>
      <c r="B4" s="16">
        <f>COUNTIFS($D$15:$D$119,$A4,$C$15:$C$119,B$3)</f>
        <v>6</v>
      </c>
      <c r="C4" s="16">
        <f t="shared" ref="C4:E9" si="0">COUNTIFS($D$15:$D$119,$A4,$C$15:$C$119,C$3)</f>
        <v>5</v>
      </c>
      <c r="D4" s="16">
        <f>COUNTIFS($D$15:$D$119,$A4,$C$15:$C$119,D$3)</f>
        <v>4</v>
      </c>
      <c r="E4" s="16">
        <f>COUNTIFS($D$15:$D$119,$A4,$C$15:$C$119,E$3)</f>
        <v>7</v>
      </c>
      <c r="F4" s="16">
        <f>SUM(B$4:E$4)</f>
        <v>22</v>
      </c>
      <c r="K4" s="54" t="s">
        <v>30</v>
      </c>
      <c r="L4" s="121">
        <f t="shared" ref="L4:O9" si="1">SUMIFS($G$15:$G$119,$D$15:$D$119,$K4,$C$15:$C$119,L$3)</f>
        <v>3610</v>
      </c>
      <c r="M4" s="121">
        <f t="shared" si="1"/>
        <v>5403</v>
      </c>
      <c r="N4" s="121">
        <f t="shared" si="1"/>
        <v>2122</v>
      </c>
      <c r="O4" s="121">
        <f t="shared" si="1"/>
        <v>7614</v>
      </c>
      <c r="P4" s="121">
        <f>SUM(L4:O4)</f>
        <v>18749</v>
      </c>
    </row>
    <row r="5" spans="1:18" x14ac:dyDescent="0.3">
      <c r="A5" s="54" t="s">
        <v>196</v>
      </c>
      <c r="B5" s="16">
        <f t="shared" ref="B5:B9" si="2">COUNTIFS($D$15:$D$119,$A5,$C$15:$C$119,B$3)</f>
        <v>7</v>
      </c>
      <c r="C5" s="16">
        <f t="shared" si="0"/>
        <v>9</v>
      </c>
      <c r="D5" s="16">
        <f t="shared" si="0"/>
        <v>3</v>
      </c>
      <c r="E5" s="16">
        <f t="shared" si="0"/>
        <v>7</v>
      </c>
      <c r="F5" s="16">
        <f t="shared" ref="F5:F10" si="3">SUM(B5:E5)</f>
        <v>26</v>
      </c>
      <c r="K5" s="54" t="s">
        <v>196</v>
      </c>
      <c r="L5" s="121">
        <f t="shared" si="1"/>
        <v>4454</v>
      </c>
      <c r="M5" s="121">
        <f t="shared" si="1"/>
        <v>7626</v>
      </c>
      <c r="N5" s="121">
        <f t="shared" si="1"/>
        <v>2479</v>
      </c>
      <c r="O5" s="121">
        <f t="shared" si="1"/>
        <v>3925</v>
      </c>
      <c r="P5" s="121">
        <f t="shared" ref="P5:P9" si="4">SUM(L5:O5)</f>
        <v>18484</v>
      </c>
    </row>
    <row r="6" spans="1:18" x14ac:dyDescent="0.3">
      <c r="A6" s="54" t="s">
        <v>212</v>
      </c>
      <c r="B6" s="16">
        <f t="shared" si="2"/>
        <v>4</v>
      </c>
      <c r="C6" s="16">
        <f t="shared" si="0"/>
        <v>2</v>
      </c>
      <c r="D6" s="16">
        <f t="shared" si="0"/>
        <v>2</v>
      </c>
      <c r="E6" s="16">
        <f t="shared" si="0"/>
        <v>1</v>
      </c>
      <c r="F6" s="16">
        <f t="shared" si="3"/>
        <v>9</v>
      </c>
      <c r="K6" s="54" t="s">
        <v>212</v>
      </c>
      <c r="L6" s="121">
        <f t="shared" si="1"/>
        <v>2273</v>
      </c>
      <c r="M6" s="121">
        <f t="shared" si="1"/>
        <v>1260</v>
      </c>
      <c r="N6" s="121">
        <f t="shared" si="1"/>
        <v>903</v>
      </c>
      <c r="O6" s="121">
        <f t="shared" si="1"/>
        <v>672</v>
      </c>
      <c r="P6" s="121">
        <f t="shared" si="4"/>
        <v>5108</v>
      </c>
    </row>
    <row r="7" spans="1:18" x14ac:dyDescent="0.3">
      <c r="A7" s="54" t="s">
        <v>31</v>
      </c>
      <c r="B7" s="16">
        <f t="shared" si="2"/>
        <v>3</v>
      </c>
      <c r="C7" s="16">
        <f t="shared" si="0"/>
        <v>3</v>
      </c>
      <c r="D7" s="16">
        <f t="shared" si="0"/>
        <v>5</v>
      </c>
      <c r="E7" s="16">
        <f t="shared" si="0"/>
        <v>5</v>
      </c>
      <c r="F7" s="16">
        <f t="shared" si="3"/>
        <v>16</v>
      </c>
      <c r="K7" s="54" t="s">
        <v>31</v>
      </c>
      <c r="L7" s="121">
        <f t="shared" si="1"/>
        <v>3583</v>
      </c>
      <c r="M7" s="121">
        <f t="shared" si="1"/>
        <v>2161</v>
      </c>
      <c r="N7" s="121">
        <f t="shared" si="1"/>
        <v>5235</v>
      </c>
      <c r="O7" s="121">
        <f t="shared" si="1"/>
        <v>3560</v>
      </c>
      <c r="P7" s="121">
        <f t="shared" si="4"/>
        <v>14539</v>
      </c>
    </row>
    <row r="8" spans="1:18" x14ac:dyDescent="0.3">
      <c r="A8" s="54" t="s">
        <v>28</v>
      </c>
      <c r="B8" s="16">
        <f t="shared" si="2"/>
        <v>5</v>
      </c>
      <c r="C8" s="16">
        <f t="shared" si="0"/>
        <v>6</v>
      </c>
      <c r="D8" s="16">
        <f t="shared" si="0"/>
        <v>5</v>
      </c>
      <c r="E8" s="16">
        <f t="shared" si="0"/>
        <v>2</v>
      </c>
      <c r="F8" s="16">
        <f t="shared" si="3"/>
        <v>18</v>
      </c>
      <c r="K8" s="54" t="s">
        <v>28</v>
      </c>
      <c r="L8" s="121">
        <f t="shared" si="1"/>
        <v>2294</v>
      </c>
      <c r="M8" s="121">
        <f t="shared" si="1"/>
        <v>6130</v>
      </c>
      <c r="N8" s="121">
        <f t="shared" si="1"/>
        <v>3906</v>
      </c>
      <c r="O8" s="121">
        <f t="shared" si="1"/>
        <v>1197</v>
      </c>
      <c r="P8" s="121">
        <f t="shared" si="4"/>
        <v>13527</v>
      </c>
    </row>
    <row r="9" spans="1:18" x14ac:dyDescent="0.3">
      <c r="A9" s="54" t="s">
        <v>204</v>
      </c>
      <c r="B9" s="16">
        <f t="shared" si="2"/>
        <v>1</v>
      </c>
      <c r="C9" s="16">
        <f t="shared" si="0"/>
        <v>5</v>
      </c>
      <c r="D9" s="16">
        <f t="shared" si="0"/>
        <v>3</v>
      </c>
      <c r="E9" s="16">
        <f t="shared" si="0"/>
        <v>5</v>
      </c>
      <c r="F9" s="16">
        <f t="shared" si="3"/>
        <v>14</v>
      </c>
      <c r="K9" s="54" t="s">
        <v>204</v>
      </c>
      <c r="L9" s="121">
        <f t="shared" si="1"/>
        <v>440</v>
      </c>
      <c r="M9" s="121">
        <f t="shared" si="1"/>
        <v>4575</v>
      </c>
      <c r="N9" s="121">
        <f t="shared" si="1"/>
        <v>1697</v>
      </c>
      <c r="O9" s="121">
        <f t="shared" si="1"/>
        <v>4844</v>
      </c>
      <c r="P9" s="121">
        <f t="shared" si="4"/>
        <v>11556</v>
      </c>
    </row>
    <row r="10" spans="1:18" x14ac:dyDescent="0.3">
      <c r="A10" s="54" t="s">
        <v>235</v>
      </c>
      <c r="B10" s="55">
        <f>SUM(B4:B9)</f>
        <v>26</v>
      </c>
      <c r="C10" s="55">
        <f>SUM(C4:C9)</f>
        <v>30</v>
      </c>
      <c r="D10" s="55">
        <f>SUM(D4:D9)</f>
        <v>22</v>
      </c>
      <c r="E10" s="55">
        <f>SUM(E4:E9)</f>
        <v>27</v>
      </c>
      <c r="F10" s="142">
        <f t="shared" si="3"/>
        <v>105</v>
      </c>
      <c r="K10" s="54" t="s">
        <v>235</v>
      </c>
      <c r="L10" s="125">
        <f>SUM(L4:L9)</f>
        <v>16654</v>
      </c>
      <c r="M10" s="125">
        <f>SUM(M4:M9)</f>
        <v>27155</v>
      </c>
      <c r="N10" s="125">
        <f>SUM(N4:N9)</f>
        <v>16342</v>
      </c>
      <c r="O10" s="125">
        <f>SUM(O4:O9)</f>
        <v>21812</v>
      </c>
      <c r="P10" s="126">
        <f>SUM(P4:P9)</f>
        <v>81963</v>
      </c>
    </row>
    <row r="14" spans="1:18" x14ac:dyDescent="0.3">
      <c r="A14" s="5" t="s">
        <v>35</v>
      </c>
      <c r="B14" s="5" t="s">
        <v>186</v>
      </c>
      <c r="C14" s="5" t="s">
        <v>193</v>
      </c>
      <c r="D14" s="5" t="s">
        <v>36</v>
      </c>
      <c r="E14" s="5" t="s">
        <v>194</v>
      </c>
      <c r="F14" s="5" t="s">
        <v>89</v>
      </c>
      <c r="G14" s="5" t="s">
        <v>37</v>
      </c>
      <c r="H14" s="5" t="s">
        <v>147</v>
      </c>
    </row>
    <row r="15" spans="1:18" x14ac:dyDescent="0.3">
      <c r="A15" s="52">
        <v>40556</v>
      </c>
      <c r="B15" s="4" t="s">
        <v>188</v>
      </c>
      <c r="C15" s="4" t="s">
        <v>195</v>
      </c>
      <c r="D15" s="4" t="s">
        <v>196</v>
      </c>
      <c r="E15" s="4" t="s">
        <v>197</v>
      </c>
      <c r="F15" s="4">
        <v>58</v>
      </c>
      <c r="G15" s="7">
        <v>1102</v>
      </c>
      <c r="H15" s="7">
        <v>464</v>
      </c>
      <c r="Q15" s="141"/>
      <c r="R15" s="141"/>
    </row>
    <row r="16" spans="1:18" x14ac:dyDescent="0.3">
      <c r="A16" s="52">
        <v>40558</v>
      </c>
      <c r="B16" s="4" t="s">
        <v>188</v>
      </c>
      <c r="C16" s="4" t="s">
        <v>198</v>
      </c>
      <c r="D16" s="4" t="s">
        <v>28</v>
      </c>
      <c r="E16" s="4" t="s">
        <v>199</v>
      </c>
      <c r="F16" s="4">
        <v>17</v>
      </c>
      <c r="G16" s="7">
        <v>323</v>
      </c>
      <c r="H16" s="7">
        <v>136</v>
      </c>
    </row>
    <row r="17" spans="1:8" x14ac:dyDescent="0.3">
      <c r="A17" s="52">
        <v>40568</v>
      </c>
      <c r="B17" s="4" t="s">
        <v>188</v>
      </c>
      <c r="C17" s="4" t="s">
        <v>200</v>
      </c>
      <c r="D17" s="4" t="s">
        <v>196</v>
      </c>
      <c r="E17" s="4" t="s">
        <v>201</v>
      </c>
      <c r="F17" s="4">
        <v>59</v>
      </c>
      <c r="G17" s="7">
        <v>1121</v>
      </c>
      <c r="H17" s="7">
        <v>472</v>
      </c>
    </row>
    <row r="18" spans="1:8" x14ac:dyDescent="0.3">
      <c r="A18" s="52">
        <v>40546</v>
      </c>
      <c r="B18" s="4" t="s">
        <v>189</v>
      </c>
      <c r="C18" s="4" t="s">
        <v>198</v>
      </c>
      <c r="D18" s="4" t="s">
        <v>30</v>
      </c>
      <c r="E18" s="4" t="s">
        <v>202</v>
      </c>
      <c r="F18" s="4">
        <v>55</v>
      </c>
      <c r="G18" s="7">
        <v>1265</v>
      </c>
      <c r="H18" s="7">
        <v>605</v>
      </c>
    </row>
    <row r="19" spans="1:8" x14ac:dyDescent="0.3">
      <c r="A19" s="52">
        <v>40570</v>
      </c>
      <c r="B19" s="4" t="s">
        <v>190</v>
      </c>
      <c r="C19" s="4" t="s">
        <v>198</v>
      </c>
      <c r="D19" s="4" t="s">
        <v>196</v>
      </c>
      <c r="E19" s="4" t="s">
        <v>203</v>
      </c>
      <c r="F19" s="4">
        <v>44</v>
      </c>
      <c r="G19" s="7">
        <v>924</v>
      </c>
      <c r="H19" s="7">
        <v>407</v>
      </c>
    </row>
    <row r="20" spans="1:8" x14ac:dyDescent="0.3">
      <c r="A20" s="52">
        <v>40557</v>
      </c>
      <c r="B20" s="4" t="s">
        <v>191</v>
      </c>
      <c r="C20" s="4" t="s">
        <v>198</v>
      </c>
      <c r="D20" s="4" t="s">
        <v>204</v>
      </c>
      <c r="E20" s="4" t="s">
        <v>205</v>
      </c>
      <c r="F20" s="4">
        <v>61</v>
      </c>
      <c r="G20" s="7">
        <v>1647</v>
      </c>
      <c r="H20" s="7">
        <v>884.5</v>
      </c>
    </row>
    <row r="21" spans="1:8" x14ac:dyDescent="0.3">
      <c r="A21" s="52">
        <v>40551</v>
      </c>
      <c r="B21" s="4" t="s">
        <v>191</v>
      </c>
      <c r="C21" s="4" t="s">
        <v>198</v>
      </c>
      <c r="D21" s="4" t="s">
        <v>196</v>
      </c>
      <c r="E21" s="4" t="s">
        <v>206</v>
      </c>
      <c r="F21" s="4">
        <v>50</v>
      </c>
      <c r="G21" s="7">
        <v>1350</v>
      </c>
      <c r="H21" s="7">
        <v>725</v>
      </c>
    </row>
    <row r="22" spans="1:8" x14ac:dyDescent="0.3">
      <c r="A22" s="52">
        <v>40559</v>
      </c>
      <c r="B22" s="4" t="s">
        <v>191</v>
      </c>
      <c r="C22" s="4" t="s">
        <v>195</v>
      </c>
      <c r="D22" s="4" t="s">
        <v>31</v>
      </c>
      <c r="E22" s="4" t="s">
        <v>207</v>
      </c>
      <c r="F22" s="4">
        <v>59</v>
      </c>
      <c r="G22" s="7">
        <v>1593</v>
      </c>
      <c r="H22" s="7">
        <v>855.5</v>
      </c>
    </row>
    <row r="23" spans="1:8" x14ac:dyDescent="0.3">
      <c r="A23" s="52">
        <v>40550</v>
      </c>
      <c r="B23" s="4" t="s">
        <v>191</v>
      </c>
      <c r="C23" s="4" t="s">
        <v>195</v>
      </c>
      <c r="D23" s="4" t="s">
        <v>28</v>
      </c>
      <c r="E23" s="4" t="s">
        <v>208</v>
      </c>
      <c r="F23" s="4">
        <v>36</v>
      </c>
      <c r="G23" s="7">
        <v>972</v>
      </c>
      <c r="H23" s="7">
        <v>522</v>
      </c>
    </row>
    <row r="24" spans="1:8" x14ac:dyDescent="0.3">
      <c r="A24" s="52">
        <v>40558</v>
      </c>
      <c r="B24" s="4" t="s">
        <v>190</v>
      </c>
      <c r="C24" s="4" t="s">
        <v>195</v>
      </c>
      <c r="D24" s="4" t="s">
        <v>30</v>
      </c>
      <c r="E24" s="4" t="s">
        <v>202</v>
      </c>
      <c r="F24" s="4">
        <v>14</v>
      </c>
      <c r="G24" s="7">
        <v>294</v>
      </c>
      <c r="H24" s="7">
        <v>129.5</v>
      </c>
    </row>
    <row r="25" spans="1:8" x14ac:dyDescent="0.3">
      <c r="A25" s="52">
        <v>40563</v>
      </c>
      <c r="B25" s="4" t="s">
        <v>191</v>
      </c>
      <c r="C25" s="4" t="s">
        <v>209</v>
      </c>
      <c r="D25" s="4" t="s">
        <v>31</v>
      </c>
      <c r="E25" s="4" t="s">
        <v>210</v>
      </c>
      <c r="F25" s="4">
        <v>38</v>
      </c>
      <c r="G25" s="7">
        <v>1026</v>
      </c>
      <c r="H25" s="7">
        <v>551</v>
      </c>
    </row>
    <row r="26" spans="1:8" x14ac:dyDescent="0.3">
      <c r="A26" s="52">
        <v>40570</v>
      </c>
      <c r="B26" s="4" t="s">
        <v>189</v>
      </c>
      <c r="C26" s="4" t="s">
        <v>198</v>
      </c>
      <c r="D26" s="4" t="s">
        <v>28</v>
      </c>
      <c r="E26" s="4" t="s">
        <v>211</v>
      </c>
      <c r="F26" s="4">
        <v>63</v>
      </c>
      <c r="G26" s="7">
        <v>1449</v>
      </c>
      <c r="H26" s="7">
        <v>693</v>
      </c>
    </row>
    <row r="27" spans="1:8" x14ac:dyDescent="0.3">
      <c r="A27" s="52">
        <v>40551</v>
      </c>
      <c r="B27" s="4" t="s">
        <v>188</v>
      </c>
      <c r="C27" s="4" t="s">
        <v>195</v>
      </c>
      <c r="D27" s="4" t="s">
        <v>212</v>
      </c>
      <c r="E27" s="4" t="s">
        <v>213</v>
      </c>
      <c r="F27" s="4">
        <v>9</v>
      </c>
      <c r="G27" s="7">
        <v>171</v>
      </c>
      <c r="H27" s="7">
        <v>72</v>
      </c>
    </row>
    <row r="28" spans="1:8" x14ac:dyDescent="0.3">
      <c r="A28" s="52">
        <v>40563</v>
      </c>
      <c r="B28" s="4" t="s">
        <v>189</v>
      </c>
      <c r="C28" s="4" t="s">
        <v>198</v>
      </c>
      <c r="D28" s="4" t="s">
        <v>30</v>
      </c>
      <c r="E28" s="4" t="s">
        <v>210</v>
      </c>
      <c r="F28" s="4">
        <v>65</v>
      </c>
      <c r="G28" s="7">
        <v>1495</v>
      </c>
      <c r="H28" s="7">
        <v>715</v>
      </c>
    </row>
    <row r="29" spans="1:8" x14ac:dyDescent="0.3">
      <c r="A29" s="52">
        <v>40548</v>
      </c>
      <c r="B29" s="4" t="s">
        <v>191</v>
      </c>
      <c r="C29" s="4" t="s">
        <v>195</v>
      </c>
      <c r="D29" s="4" t="s">
        <v>31</v>
      </c>
      <c r="E29" s="4" t="s">
        <v>214</v>
      </c>
      <c r="F29" s="4">
        <v>35</v>
      </c>
      <c r="G29" s="7">
        <v>945</v>
      </c>
      <c r="H29" s="7">
        <v>507.5</v>
      </c>
    </row>
    <row r="30" spans="1:8" x14ac:dyDescent="0.3">
      <c r="A30" s="52">
        <v>40555</v>
      </c>
      <c r="B30" s="4" t="s">
        <v>188</v>
      </c>
      <c r="C30" s="4" t="s">
        <v>200</v>
      </c>
      <c r="D30" s="4" t="s">
        <v>30</v>
      </c>
      <c r="E30" s="4" t="s">
        <v>208</v>
      </c>
      <c r="F30" s="4">
        <v>37</v>
      </c>
      <c r="G30" s="7">
        <v>703</v>
      </c>
      <c r="H30" s="7">
        <v>296</v>
      </c>
    </row>
    <row r="31" spans="1:8" x14ac:dyDescent="0.3">
      <c r="A31" s="52">
        <v>40547</v>
      </c>
      <c r="B31" s="4" t="s">
        <v>188</v>
      </c>
      <c r="C31" s="4" t="s">
        <v>195</v>
      </c>
      <c r="D31" s="4" t="s">
        <v>31</v>
      </c>
      <c r="E31" s="4" t="s">
        <v>215</v>
      </c>
      <c r="F31" s="4">
        <v>55</v>
      </c>
      <c r="G31" s="7">
        <v>1045</v>
      </c>
      <c r="H31" s="7">
        <v>440</v>
      </c>
    </row>
    <row r="32" spans="1:8" x14ac:dyDescent="0.3">
      <c r="A32" s="52">
        <v>40571</v>
      </c>
      <c r="B32" s="4" t="s">
        <v>188</v>
      </c>
      <c r="C32" s="4" t="s">
        <v>209</v>
      </c>
      <c r="D32" s="4" t="s">
        <v>204</v>
      </c>
      <c r="E32" s="4" t="s">
        <v>197</v>
      </c>
      <c r="F32" s="4">
        <v>33</v>
      </c>
      <c r="G32" s="7">
        <v>627</v>
      </c>
      <c r="H32" s="7">
        <v>264</v>
      </c>
    </row>
    <row r="33" spans="1:8" x14ac:dyDescent="0.3">
      <c r="A33" s="52">
        <v>40547</v>
      </c>
      <c r="B33" s="4" t="s">
        <v>189</v>
      </c>
      <c r="C33" s="4" t="s">
        <v>195</v>
      </c>
      <c r="D33" s="4" t="s">
        <v>30</v>
      </c>
      <c r="E33" s="4" t="s">
        <v>216</v>
      </c>
      <c r="F33" s="4">
        <v>28</v>
      </c>
      <c r="G33" s="7">
        <v>644</v>
      </c>
      <c r="H33" s="7">
        <v>308</v>
      </c>
    </row>
    <row r="34" spans="1:8" x14ac:dyDescent="0.3">
      <c r="A34" s="52">
        <v>40561</v>
      </c>
      <c r="B34" s="4" t="s">
        <v>191</v>
      </c>
      <c r="C34" s="4" t="s">
        <v>195</v>
      </c>
      <c r="D34" s="4" t="s">
        <v>28</v>
      </c>
      <c r="E34" s="4" t="s">
        <v>203</v>
      </c>
      <c r="F34" s="4">
        <v>10</v>
      </c>
      <c r="G34" s="7">
        <v>270</v>
      </c>
      <c r="H34" s="7">
        <v>145</v>
      </c>
    </row>
    <row r="35" spans="1:8" x14ac:dyDescent="0.3">
      <c r="A35" s="52">
        <v>40564</v>
      </c>
      <c r="B35" s="4" t="s">
        <v>192</v>
      </c>
      <c r="C35" s="4" t="s">
        <v>195</v>
      </c>
      <c r="D35" s="4" t="s">
        <v>30</v>
      </c>
      <c r="E35" s="4" t="s">
        <v>217</v>
      </c>
      <c r="F35" s="4">
        <v>30</v>
      </c>
      <c r="G35" s="7">
        <v>660</v>
      </c>
      <c r="H35" s="7">
        <v>300</v>
      </c>
    </row>
    <row r="36" spans="1:8" x14ac:dyDescent="0.3">
      <c r="A36" s="52">
        <v>40544</v>
      </c>
      <c r="B36" s="4" t="s">
        <v>188</v>
      </c>
      <c r="C36" s="4" t="s">
        <v>200</v>
      </c>
      <c r="D36" s="4" t="s">
        <v>31</v>
      </c>
      <c r="E36" s="4" t="s">
        <v>205</v>
      </c>
      <c r="F36" s="4">
        <v>26</v>
      </c>
      <c r="G36" s="7">
        <v>494</v>
      </c>
      <c r="H36" s="7">
        <v>208</v>
      </c>
    </row>
    <row r="37" spans="1:8" x14ac:dyDescent="0.3">
      <c r="A37" s="52">
        <v>40566</v>
      </c>
      <c r="B37" s="4" t="s">
        <v>190</v>
      </c>
      <c r="C37" s="4" t="s">
        <v>195</v>
      </c>
      <c r="D37" s="4" t="s">
        <v>30</v>
      </c>
      <c r="E37" s="4" t="s">
        <v>218</v>
      </c>
      <c r="F37" s="4">
        <v>6</v>
      </c>
      <c r="G37" s="7">
        <v>126</v>
      </c>
      <c r="H37" s="7">
        <v>55.5</v>
      </c>
    </row>
    <row r="38" spans="1:8" x14ac:dyDescent="0.3">
      <c r="A38" s="52">
        <v>40568</v>
      </c>
      <c r="B38" s="4" t="s">
        <v>191</v>
      </c>
      <c r="C38" s="4" t="s">
        <v>198</v>
      </c>
      <c r="D38" s="4" t="s">
        <v>196</v>
      </c>
      <c r="E38" s="4" t="s">
        <v>208</v>
      </c>
      <c r="F38" s="4">
        <v>41</v>
      </c>
      <c r="G38" s="7">
        <v>1107</v>
      </c>
      <c r="H38" s="7">
        <v>594.5</v>
      </c>
    </row>
    <row r="39" spans="1:8" x14ac:dyDescent="0.3">
      <c r="A39" s="52">
        <v>40562</v>
      </c>
      <c r="B39" s="4" t="s">
        <v>191</v>
      </c>
      <c r="C39" s="4" t="s">
        <v>200</v>
      </c>
      <c r="D39" s="4" t="s">
        <v>204</v>
      </c>
      <c r="E39" s="4" t="s">
        <v>219</v>
      </c>
      <c r="F39" s="4">
        <v>26</v>
      </c>
      <c r="G39" s="7">
        <v>702</v>
      </c>
      <c r="H39" s="7">
        <v>377</v>
      </c>
    </row>
    <row r="40" spans="1:8" x14ac:dyDescent="0.3">
      <c r="A40" s="52">
        <v>40572</v>
      </c>
      <c r="B40" s="4" t="s">
        <v>188</v>
      </c>
      <c r="C40" s="4" t="s">
        <v>198</v>
      </c>
      <c r="D40" s="4" t="s">
        <v>212</v>
      </c>
      <c r="E40" s="4" t="s">
        <v>215</v>
      </c>
      <c r="F40" s="4">
        <v>45</v>
      </c>
      <c r="G40" s="7">
        <v>855</v>
      </c>
      <c r="H40" s="7">
        <v>360</v>
      </c>
    </row>
    <row r="41" spans="1:8" x14ac:dyDescent="0.3">
      <c r="A41" s="52">
        <v>40572</v>
      </c>
      <c r="B41" s="4" t="s">
        <v>190</v>
      </c>
      <c r="C41" s="4" t="s">
        <v>209</v>
      </c>
      <c r="D41" s="4" t="s">
        <v>212</v>
      </c>
      <c r="E41" s="4" t="s">
        <v>220</v>
      </c>
      <c r="F41" s="4">
        <v>15</v>
      </c>
      <c r="G41" s="7">
        <v>315</v>
      </c>
      <c r="H41" s="7">
        <v>138.75</v>
      </c>
    </row>
    <row r="42" spans="1:8" x14ac:dyDescent="0.3">
      <c r="A42" s="52">
        <v>40565</v>
      </c>
      <c r="B42" s="4" t="s">
        <v>189</v>
      </c>
      <c r="C42" s="4" t="s">
        <v>200</v>
      </c>
      <c r="D42" s="4" t="s">
        <v>30</v>
      </c>
      <c r="E42" s="4" t="s">
        <v>197</v>
      </c>
      <c r="F42" s="4">
        <v>65</v>
      </c>
      <c r="G42" s="7">
        <v>1495</v>
      </c>
      <c r="H42" s="7">
        <v>715</v>
      </c>
    </row>
    <row r="43" spans="1:8" x14ac:dyDescent="0.3">
      <c r="A43" s="52">
        <v>40573</v>
      </c>
      <c r="B43" s="4" t="s">
        <v>191</v>
      </c>
      <c r="C43" s="4" t="s">
        <v>195</v>
      </c>
      <c r="D43" s="4" t="s">
        <v>196</v>
      </c>
      <c r="E43" s="4" t="s">
        <v>219</v>
      </c>
      <c r="F43" s="4">
        <v>14</v>
      </c>
      <c r="G43" s="7">
        <v>378</v>
      </c>
      <c r="H43" s="7">
        <v>203</v>
      </c>
    </row>
    <row r="44" spans="1:8" x14ac:dyDescent="0.3">
      <c r="A44" s="52">
        <v>40561</v>
      </c>
      <c r="B44" s="4" t="s">
        <v>192</v>
      </c>
      <c r="C44" s="4" t="s">
        <v>200</v>
      </c>
      <c r="D44" s="4" t="s">
        <v>30</v>
      </c>
      <c r="E44" s="4" t="s">
        <v>199</v>
      </c>
      <c r="F44" s="4">
        <v>56</v>
      </c>
      <c r="G44" s="7">
        <v>1232</v>
      </c>
      <c r="H44" s="7">
        <v>560</v>
      </c>
    </row>
    <row r="45" spans="1:8" x14ac:dyDescent="0.3">
      <c r="A45" s="52">
        <v>40544</v>
      </c>
      <c r="B45" s="4" t="s">
        <v>188</v>
      </c>
      <c r="C45" s="4" t="s">
        <v>200</v>
      </c>
      <c r="D45" s="4" t="s">
        <v>196</v>
      </c>
      <c r="E45" s="4" t="s">
        <v>207</v>
      </c>
      <c r="F45" s="4">
        <v>11</v>
      </c>
      <c r="G45" s="7">
        <v>209</v>
      </c>
      <c r="H45" s="7">
        <v>88</v>
      </c>
    </row>
    <row r="46" spans="1:8" x14ac:dyDescent="0.3">
      <c r="A46" s="52">
        <v>40561</v>
      </c>
      <c r="B46" s="4" t="s">
        <v>191</v>
      </c>
      <c r="C46" s="4" t="s">
        <v>200</v>
      </c>
      <c r="D46" s="4" t="s">
        <v>204</v>
      </c>
      <c r="E46" s="4" t="s">
        <v>221</v>
      </c>
      <c r="F46" s="4">
        <v>40</v>
      </c>
      <c r="G46" s="7">
        <v>1080</v>
      </c>
      <c r="H46" s="7">
        <v>580</v>
      </c>
    </row>
    <row r="47" spans="1:8" x14ac:dyDescent="0.3">
      <c r="A47" s="52">
        <v>40564</v>
      </c>
      <c r="B47" s="4" t="s">
        <v>191</v>
      </c>
      <c r="C47" s="4" t="s">
        <v>198</v>
      </c>
      <c r="D47" s="4" t="s">
        <v>28</v>
      </c>
      <c r="E47" s="4" t="s">
        <v>197</v>
      </c>
      <c r="F47" s="4">
        <v>58</v>
      </c>
      <c r="G47" s="7">
        <v>1566</v>
      </c>
      <c r="H47" s="7">
        <v>841</v>
      </c>
    </row>
    <row r="48" spans="1:8" x14ac:dyDescent="0.3">
      <c r="A48" s="52">
        <v>40555</v>
      </c>
      <c r="B48" s="4" t="s">
        <v>189</v>
      </c>
      <c r="C48" s="4" t="s">
        <v>198</v>
      </c>
      <c r="D48" s="4" t="s">
        <v>30</v>
      </c>
      <c r="E48" s="4" t="s">
        <v>222</v>
      </c>
      <c r="F48" s="4">
        <v>40</v>
      </c>
      <c r="G48" s="7">
        <v>920</v>
      </c>
      <c r="H48" s="7">
        <v>440</v>
      </c>
    </row>
    <row r="49" spans="1:8" x14ac:dyDescent="0.3">
      <c r="A49" s="52">
        <v>40559</v>
      </c>
      <c r="B49" s="4" t="s">
        <v>191</v>
      </c>
      <c r="C49" s="4" t="s">
        <v>200</v>
      </c>
      <c r="D49" s="4" t="s">
        <v>30</v>
      </c>
      <c r="E49" s="4" t="s">
        <v>223</v>
      </c>
      <c r="F49" s="4">
        <v>40</v>
      </c>
      <c r="G49" s="7">
        <v>1080</v>
      </c>
      <c r="H49" s="7">
        <v>580</v>
      </c>
    </row>
    <row r="50" spans="1:8" x14ac:dyDescent="0.3">
      <c r="A50" s="52">
        <v>40548</v>
      </c>
      <c r="B50" s="4" t="s">
        <v>189</v>
      </c>
      <c r="C50" s="4" t="s">
        <v>209</v>
      </c>
      <c r="D50" s="4" t="s">
        <v>196</v>
      </c>
      <c r="E50" s="4" t="s">
        <v>207</v>
      </c>
      <c r="F50" s="4">
        <v>11</v>
      </c>
      <c r="G50" s="7">
        <v>253</v>
      </c>
      <c r="H50" s="7">
        <v>121</v>
      </c>
    </row>
    <row r="51" spans="1:8" x14ac:dyDescent="0.3">
      <c r="A51" s="52">
        <v>40573</v>
      </c>
      <c r="B51" s="4" t="s">
        <v>192</v>
      </c>
      <c r="C51" s="4" t="s">
        <v>200</v>
      </c>
      <c r="D51" s="4" t="s">
        <v>196</v>
      </c>
      <c r="E51" s="4" t="s">
        <v>224</v>
      </c>
      <c r="F51" s="4">
        <v>17</v>
      </c>
      <c r="G51" s="7">
        <v>374</v>
      </c>
      <c r="H51" s="7">
        <v>170</v>
      </c>
    </row>
    <row r="52" spans="1:8" x14ac:dyDescent="0.3">
      <c r="A52" s="52">
        <v>40558</v>
      </c>
      <c r="B52" s="4" t="s">
        <v>191</v>
      </c>
      <c r="C52" s="4" t="s">
        <v>195</v>
      </c>
      <c r="D52" s="4" t="s">
        <v>212</v>
      </c>
      <c r="E52" s="4" t="s">
        <v>222</v>
      </c>
      <c r="F52" s="4">
        <v>19</v>
      </c>
      <c r="G52" s="7">
        <v>513</v>
      </c>
      <c r="H52" s="7">
        <v>275.5</v>
      </c>
    </row>
    <row r="53" spans="1:8" x14ac:dyDescent="0.3">
      <c r="A53" s="52">
        <v>40573</v>
      </c>
      <c r="B53" s="4" t="s">
        <v>191</v>
      </c>
      <c r="C53" s="4" t="s">
        <v>198</v>
      </c>
      <c r="D53" s="4" t="s">
        <v>212</v>
      </c>
      <c r="E53" s="4" t="s">
        <v>208</v>
      </c>
      <c r="F53" s="4">
        <v>15</v>
      </c>
      <c r="G53" s="7">
        <v>405</v>
      </c>
      <c r="H53" s="7">
        <v>217.5</v>
      </c>
    </row>
    <row r="54" spans="1:8" x14ac:dyDescent="0.3">
      <c r="A54" s="52">
        <v>40559</v>
      </c>
      <c r="B54" s="4" t="s">
        <v>188</v>
      </c>
      <c r="C54" s="4" t="s">
        <v>195</v>
      </c>
      <c r="D54" s="4" t="s">
        <v>212</v>
      </c>
      <c r="E54" s="4" t="s">
        <v>216</v>
      </c>
      <c r="F54" s="4">
        <v>57</v>
      </c>
      <c r="G54" s="7">
        <v>1083</v>
      </c>
      <c r="H54" s="7">
        <v>456</v>
      </c>
    </row>
    <row r="55" spans="1:8" x14ac:dyDescent="0.3">
      <c r="A55" s="52">
        <v>40567</v>
      </c>
      <c r="B55" s="4" t="s">
        <v>190</v>
      </c>
      <c r="C55" s="4" t="s">
        <v>198</v>
      </c>
      <c r="D55" s="4" t="s">
        <v>196</v>
      </c>
      <c r="E55" s="4" t="s">
        <v>216</v>
      </c>
      <c r="F55" s="4">
        <v>17</v>
      </c>
      <c r="G55" s="7">
        <v>357</v>
      </c>
      <c r="H55" s="7">
        <v>157.25</v>
      </c>
    </row>
    <row r="56" spans="1:8" x14ac:dyDescent="0.3">
      <c r="A56" s="52">
        <v>40569</v>
      </c>
      <c r="B56" s="4" t="s">
        <v>189</v>
      </c>
      <c r="C56" s="4" t="s">
        <v>209</v>
      </c>
      <c r="D56" s="4" t="s">
        <v>204</v>
      </c>
      <c r="E56" s="4" t="s">
        <v>205</v>
      </c>
      <c r="F56" s="4">
        <v>31</v>
      </c>
      <c r="G56" s="7">
        <v>713</v>
      </c>
      <c r="H56" s="7">
        <v>341</v>
      </c>
    </row>
    <row r="57" spans="1:8" x14ac:dyDescent="0.3">
      <c r="A57" s="52">
        <v>40554</v>
      </c>
      <c r="B57" s="4" t="s">
        <v>190</v>
      </c>
      <c r="C57" s="4" t="s">
        <v>209</v>
      </c>
      <c r="D57" s="4" t="s">
        <v>212</v>
      </c>
      <c r="E57" s="4" t="s">
        <v>225</v>
      </c>
      <c r="F57" s="4">
        <v>28</v>
      </c>
      <c r="G57" s="7">
        <v>588</v>
      </c>
      <c r="H57" s="7">
        <v>259</v>
      </c>
    </row>
    <row r="58" spans="1:8" x14ac:dyDescent="0.3">
      <c r="A58" s="52">
        <v>40549</v>
      </c>
      <c r="B58" s="4" t="s">
        <v>192</v>
      </c>
      <c r="C58" s="4" t="s">
        <v>198</v>
      </c>
      <c r="D58" s="4" t="s">
        <v>204</v>
      </c>
      <c r="E58" s="4" t="s">
        <v>226</v>
      </c>
      <c r="F58" s="4">
        <v>11</v>
      </c>
      <c r="G58" s="7">
        <v>242</v>
      </c>
      <c r="H58" s="7">
        <v>110</v>
      </c>
    </row>
    <row r="59" spans="1:8" x14ac:dyDescent="0.3">
      <c r="A59" s="52">
        <v>40552</v>
      </c>
      <c r="B59" s="4" t="s">
        <v>192</v>
      </c>
      <c r="C59" s="4" t="s">
        <v>195</v>
      </c>
      <c r="D59" s="4" t="s">
        <v>204</v>
      </c>
      <c r="E59" s="4" t="s">
        <v>208</v>
      </c>
      <c r="F59" s="4">
        <v>20</v>
      </c>
      <c r="G59" s="7">
        <v>440</v>
      </c>
      <c r="H59" s="7">
        <v>200</v>
      </c>
    </row>
    <row r="60" spans="1:8" x14ac:dyDescent="0.3">
      <c r="A60" s="52">
        <v>40559</v>
      </c>
      <c r="B60" s="4" t="s">
        <v>191</v>
      </c>
      <c r="C60" s="4" t="s">
        <v>195</v>
      </c>
      <c r="D60" s="4" t="s">
        <v>28</v>
      </c>
      <c r="E60" s="4" t="s">
        <v>227</v>
      </c>
      <c r="F60" s="4">
        <v>8</v>
      </c>
      <c r="G60" s="7">
        <v>216</v>
      </c>
      <c r="H60" s="7">
        <v>116</v>
      </c>
    </row>
    <row r="61" spans="1:8" x14ac:dyDescent="0.3">
      <c r="A61" s="52">
        <v>40555</v>
      </c>
      <c r="B61" s="4" t="s">
        <v>191</v>
      </c>
      <c r="C61" s="4" t="s">
        <v>200</v>
      </c>
      <c r="D61" s="4" t="s">
        <v>196</v>
      </c>
      <c r="E61" s="4" t="s">
        <v>208</v>
      </c>
      <c r="F61" s="4">
        <v>34</v>
      </c>
      <c r="G61" s="7">
        <v>918</v>
      </c>
      <c r="H61" s="7">
        <v>493</v>
      </c>
    </row>
    <row r="62" spans="1:8" x14ac:dyDescent="0.3">
      <c r="A62" s="52">
        <v>40557</v>
      </c>
      <c r="B62" s="4" t="s">
        <v>189</v>
      </c>
      <c r="C62" s="4" t="s">
        <v>198</v>
      </c>
      <c r="D62" s="4" t="s">
        <v>28</v>
      </c>
      <c r="E62" s="4" t="s">
        <v>226</v>
      </c>
      <c r="F62" s="4">
        <v>34</v>
      </c>
      <c r="G62" s="7">
        <v>782</v>
      </c>
      <c r="H62" s="7">
        <v>374</v>
      </c>
    </row>
    <row r="63" spans="1:8" x14ac:dyDescent="0.3">
      <c r="A63" s="52">
        <v>40545</v>
      </c>
      <c r="B63" s="4" t="s">
        <v>188</v>
      </c>
      <c r="C63" s="4" t="s">
        <v>200</v>
      </c>
      <c r="D63" s="4" t="s">
        <v>196</v>
      </c>
      <c r="E63" s="4" t="s">
        <v>228</v>
      </c>
      <c r="F63" s="4">
        <v>16</v>
      </c>
      <c r="G63" s="7">
        <v>304</v>
      </c>
      <c r="H63" s="7">
        <v>128</v>
      </c>
    </row>
    <row r="64" spans="1:8" x14ac:dyDescent="0.3">
      <c r="A64" s="52">
        <v>40553</v>
      </c>
      <c r="B64" s="4" t="s">
        <v>189</v>
      </c>
      <c r="C64" s="4" t="s">
        <v>195</v>
      </c>
      <c r="D64" s="4" t="s">
        <v>30</v>
      </c>
      <c r="E64" s="4" t="s">
        <v>205</v>
      </c>
      <c r="F64" s="4">
        <v>32</v>
      </c>
      <c r="G64" s="7">
        <v>736</v>
      </c>
      <c r="H64" s="7">
        <v>352</v>
      </c>
    </row>
    <row r="65" spans="1:8" x14ac:dyDescent="0.3">
      <c r="A65" s="52">
        <v>40571</v>
      </c>
      <c r="B65" s="4" t="s">
        <v>190</v>
      </c>
      <c r="C65" s="4" t="s">
        <v>198</v>
      </c>
      <c r="D65" s="4" t="s">
        <v>28</v>
      </c>
      <c r="E65" s="4" t="s">
        <v>217</v>
      </c>
      <c r="F65" s="4">
        <v>61</v>
      </c>
      <c r="G65" s="7">
        <v>1281</v>
      </c>
      <c r="H65" s="7">
        <v>564.25</v>
      </c>
    </row>
    <row r="66" spans="1:8" x14ac:dyDescent="0.3">
      <c r="A66" s="52">
        <v>40554</v>
      </c>
      <c r="B66" s="4" t="s">
        <v>190</v>
      </c>
      <c r="C66" s="4" t="s">
        <v>209</v>
      </c>
      <c r="D66" s="4" t="s">
        <v>196</v>
      </c>
      <c r="E66" s="4" t="s">
        <v>205</v>
      </c>
      <c r="F66" s="4">
        <v>59</v>
      </c>
      <c r="G66" s="7">
        <v>1239</v>
      </c>
      <c r="H66" s="7">
        <v>545.75</v>
      </c>
    </row>
    <row r="67" spans="1:8" x14ac:dyDescent="0.3">
      <c r="A67" s="52">
        <v>40546</v>
      </c>
      <c r="B67" s="4" t="s">
        <v>192</v>
      </c>
      <c r="C67" s="4" t="s">
        <v>209</v>
      </c>
      <c r="D67" s="4" t="s">
        <v>30</v>
      </c>
      <c r="E67" s="4" t="s">
        <v>205</v>
      </c>
      <c r="F67" s="4">
        <v>30</v>
      </c>
      <c r="G67" s="7">
        <v>660</v>
      </c>
      <c r="H67" s="7">
        <v>300</v>
      </c>
    </row>
    <row r="68" spans="1:8" x14ac:dyDescent="0.3">
      <c r="A68" s="52">
        <v>40558</v>
      </c>
      <c r="B68" s="4" t="s">
        <v>192</v>
      </c>
      <c r="C68" s="4" t="s">
        <v>198</v>
      </c>
      <c r="D68" s="4" t="s">
        <v>31</v>
      </c>
      <c r="E68" s="4" t="s">
        <v>211</v>
      </c>
      <c r="F68" s="4">
        <v>22</v>
      </c>
      <c r="G68" s="7">
        <v>484</v>
      </c>
      <c r="H68" s="7">
        <v>220</v>
      </c>
    </row>
    <row r="69" spans="1:8" x14ac:dyDescent="0.3">
      <c r="A69" s="52">
        <v>40557</v>
      </c>
      <c r="B69" s="4" t="s">
        <v>189</v>
      </c>
      <c r="C69" s="4" t="s">
        <v>200</v>
      </c>
      <c r="D69" s="4" t="s">
        <v>196</v>
      </c>
      <c r="E69" s="4" t="s">
        <v>206</v>
      </c>
      <c r="F69" s="4">
        <v>6</v>
      </c>
      <c r="G69" s="7">
        <v>138</v>
      </c>
      <c r="H69" s="7">
        <v>66</v>
      </c>
    </row>
    <row r="70" spans="1:8" x14ac:dyDescent="0.3">
      <c r="A70" s="52">
        <v>40571</v>
      </c>
      <c r="B70" s="4" t="s">
        <v>191</v>
      </c>
      <c r="C70" s="4" t="s">
        <v>198</v>
      </c>
      <c r="D70" s="4" t="s">
        <v>204</v>
      </c>
      <c r="E70" s="4" t="s">
        <v>229</v>
      </c>
      <c r="F70" s="4">
        <v>16</v>
      </c>
      <c r="G70" s="7">
        <v>432</v>
      </c>
      <c r="H70" s="7">
        <v>232</v>
      </c>
    </row>
    <row r="71" spans="1:8" x14ac:dyDescent="0.3">
      <c r="A71" s="52">
        <v>40547</v>
      </c>
      <c r="B71" s="4" t="s">
        <v>191</v>
      </c>
      <c r="C71" s="4" t="s">
        <v>195</v>
      </c>
      <c r="D71" s="4" t="s">
        <v>28</v>
      </c>
      <c r="E71" s="4" t="s">
        <v>225</v>
      </c>
      <c r="F71" s="4">
        <v>19</v>
      </c>
      <c r="G71" s="7">
        <v>513</v>
      </c>
      <c r="H71" s="7">
        <v>275.5</v>
      </c>
    </row>
    <row r="72" spans="1:8" x14ac:dyDescent="0.3">
      <c r="A72" s="52">
        <v>40556</v>
      </c>
      <c r="B72" s="4" t="s">
        <v>189</v>
      </c>
      <c r="C72" s="4" t="s">
        <v>209</v>
      </c>
      <c r="D72" s="4" t="s">
        <v>30</v>
      </c>
      <c r="E72" s="4" t="s">
        <v>221</v>
      </c>
      <c r="F72" s="4">
        <v>30</v>
      </c>
      <c r="G72" s="7">
        <v>690</v>
      </c>
      <c r="H72" s="7">
        <v>330</v>
      </c>
    </row>
    <row r="73" spans="1:8" x14ac:dyDescent="0.3">
      <c r="A73" s="52">
        <v>40555</v>
      </c>
      <c r="B73" s="4" t="s">
        <v>188</v>
      </c>
      <c r="C73" s="4" t="s">
        <v>200</v>
      </c>
      <c r="D73" s="4" t="s">
        <v>31</v>
      </c>
      <c r="E73" s="4" t="s">
        <v>203</v>
      </c>
      <c r="F73" s="4">
        <v>62</v>
      </c>
      <c r="G73" s="7">
        <v>1178</v>
      </c>
      <c r="H73" s="7">
        <v>496</v>
      </c>
    </row>
    <row r="74" spans="1:8" x14ac:dyDescent="0.3">
      <c r="A74" s="52">
        <v>40567</v>
      </c>
      <c r="B74" s="4" t="s">
        <v>192</v>
      </c>
      <c r="C74" s="4" t="s">
        <v>198</v>
      </c>
      <c r="D74" s="4" t="s">
        <v>196</v>
      </c>
      <c r="E74" s="4" t="s">
        <v>208</v>
      </c>
      <c r="F74" s="4">
        <v>25</v>
      </c>
      <c r="G74" s="7">
        <v>550</v>
      </c>
      <c r="H74" s="7">
        <v>250</v>
      </c>
    </row>
    <row r="75" spans="1:8" x14ac:dyDescent="0.3">
      <c r="A75" s="52">
        <v>40557</v>
      </c>
      <c r="B75" s="4" t="s">
        <v>188</v>
      </c>
      <c r="C75" s="4" t="s">
        <v>200</v>
      </c>
      <c r="D75" s="4" t="s">
        <v>28</v>
      </c>
      <c r="E75" s="4" t="s">
        <v>207</v>
      </c>
      <c r="F75" s="4">
        <v>13</v>
      </c>
      <c r="G75" s="7">
        <v>247</v>
      </c>
      <c r="H75" s="7">
        <v>104</v>
      </c>
    </row>
    <row r="76" spans="1:8" x14ac:dyDescent="0.3">
      <c r="A76" s="52">
        <v>40549</v>
      </c>
      <c r="B76" s="4" t="s">
        <v>190</v>
      </c>
      <c r="C76" s="4" t="s">
        <v>198</v>
      </c>
      <c r="D76" s="4" t="s">
        <v>30</v>
      </c>
      <c r="E76" s="4" t="s">
        <v>218</v>
      </c>
      <c r="F76" s="4">
        <v>24</v>
      </c>
      <c r="G76" s="7">
        <v>504</v>
      </c>
      <c r="H76" s="7">
        <v>222</v>
      </c>
    </row>
    <row r="77" spans="1:8" x14ac:dyDescent="0.3">
      <c r="A77" s="52">
        <v>40562</v>
      </c>
      <c r="B77" s="4" t="s">
        <v>189</v>
      </c>
      <c r="C77" s="4" t="s">
        <v>209</v>
      </c>
      <c r="D77" s="4" t="s">
        <v>31</v>
      </c>
      <c r="E77" s="4" t="s">
        <v>230</v>
      </c>
      <c r="F77" s="4">
        <v>51</v>
      </c>
      <c r="G77" s="7">
        <v>1173</v>
      </c>
      <c r="H77" s="7">
        <v>561</v>
      </c>
    </row>
    <row r="78" spans="1:8" x14ac:dyDescent="0.3">
      <c r="A78" s="52">
        <v>40570</v>
      </c>
      <c r="B78" s="4" t="s">
        <v>188</v>
      </c>
      <c r="C78" s="4" t="s">
        <v>195</v>
      </c>
      <c r="D78" s="4" t="s">
        <v>196</v>
      </c>
      <c r="E78" s="4" t="s">
        <v>220</v>
      </c>
      <c r="F78" s="4">
        <v>23</v>
      </c>
      <c r="G78" s="7">
        <v>437</v>
      </c>
      <c r="H78" s="7">
        <v>184</v>
      </c>
    </row>
    <row r="79" spans="1:8" x14ac:dyDescent="0.3">
      <c r="A79" s="52">
        <v>40564</v>
      </c>
      <c r="B79" s="4" t="s">
        <v>189</v>
      </c>
      <c r="C79" s="4" t="s">
        <v>200</v>
      </c>
      <c r="D79" s="4" t="s">
        <v>31</v>
      </c>
      <c r="E79" s="4" t="s">
        <v>216</v>
      </c>
      <c r="F79" s="4">
        <v>41</v>
      </c>
      <c r="G79" s="7">
        <v>943</v>
      </c>
      <c r="H79" s="7">
        <v>451</v>
      </c>
    </row>
    <row r="80" spans="1:8" x14ac:dyDescent="0.3">
      <c r="A80" s="52">
        <v>40547</v>
      </c>
      <c r="B80" s="4" t="s">
        <v>188</v>
      </c>
      <c r="C80" s="4" t="s">
        <v>200</v>
      </c>
      <c r="D80" s="4" t="s">
        <v>31</v>
      </c>
      <c r="E80" s="4" t="s">
        <v>207</v>
      </c>
      <c r="F80" s="4">
        <v>11</v>
      </c>
      <c r="G80" s="7">
        <v>209</v>
      </c>
      <c r="H80" s="7">
        <v>88</v>
      </c>
    </row>
    <row r="81" spans="1:8" x14ac:dyDescent="0.3">
      <c r="A81" s="52">
        <v>40547</v>
      </c>
      <c r="B81" s="4" t="s">
        <v>191</v>
      </c>
      <c r="C81" s="4" t="s">
        <v>198</v>
      </c>
      <c r="D81" s="4" t="s">
        <v>196</v>
      </c>
      <c r="E81" s="4" t="s">
        <v>226</v>
      </c>
      <c r="F81" s="4">
        <v>19</v>
      </c>
      <c r="G81" s="7">
        <v>513</v>
      </c>
      <c r="H81" s="7">
        <v>275.5</v>
      </c>
    </row>
    <row r="82" spans="1:8" x14ac:dyDescent="0.3">
      <c r="A82" s="52">
        <v>40570</v>
      </c>
      <c r="B82" s="4" t="s">
        <v>192</v>
      </c>
      <c r="C82" s="4" t="s">
        <v>200</v>
      </c>
      <c r="D82" s="4" t="s">
        <v>204</v>
      </c>
      <c r="E82" s="4" t="s">
        <v>226</v>
      </c>
      <c r="F82" s="4">
        <v>62</v>
      </c>
      <c r="G82" s="7">
        <v>1364</v>
      </c>
      <c r="H82" s="7">
        <v>620</v>
      </c>
    </row>
    <row r="83" spans="1:8" x14ac:dyDescent="0.3">
      <c r="A83" s="52">
        <v>40562</v>
      </c>
      <c r="B83" s="4" t="s">
        <v>188</v>
      </c>
      <c r="C83" s="4" t="s">
        <v>209</v>
      </c>
      <c r="D83" s="4" t="s">
        <v>31</v>
      </c>
      <c r="E83" s="4" t="s">
        <v>220</v>
      </c>
      <c r="F83" s="4">
        <v>48</v>
      </c>
      <c r="G83" s="7">
        <v>912</v>
      </c>
      <c r="H83" s="7">
        <v>384</v>
      </c>
    </row>
    <row r="84" spans="1:8" x14ac:dyDescent="0.3">
      <c r="A84" s="52">
        <v>40554</v>
      </c>
      <c r="B84" s="4" t="s">
        <v>192</v>
      </c>
      <c r="C84" s="4" t="s">
        <v>195</v>
      </c>
      <c r="D84" s="4" t="s">
        <v>196</v>
      </c>
      <c r="E84" s="4" t="s">
        <v>199</v>
      </c>
      <c r="F84" s="4">
        <v>34</v>
      </c>
      <c r="G84" s="7">
        <v>748</v>
      </c>
      <c r="H84" s="7">
        <v>340</v>
      </c>
    </row>
    <row r="85" spans="1:8" x14ac:dyDescent="0.3">
      <c r="A85" s="52">
        <v>40544</v>
      </c>
      <c r="B85" s="4" t="s">
        <v>189</v>
      </c>
      <c r="C85" s="4" t="s">
        <v>198</v>
      </c>
      <c r="D85" s="4" t="s">
        <v>196</v>
      </c>
      <c r="E85" s="4" t="s">
        <v>201</v>
      </c>
      <c r="F85" s="4">
        <v>37</v>
      </c>
      <c r="G85" s="7">
        <v>851</v>
      </c>
      <c r="H85" s="7">
        <v>407</v>
      </c>
    </row>
    <row r="86" spans="1:8" x14ac:dyDescent="0.3">
      <c r="A86" s="52">
        <v>40548</v>
      </c>
      <c r="B86" s="4" t="s">
        <v>188</v>
      </c>
      <c r="C86" s="4" t="s">
        <v>200</v>
      </c>
      <c r="D86" s="4" t="s">
        <v>28</v>
      </c>
      <c r="E86" s="4" t="s">
        <v>222</v>
      </c>
      <c r="F86" s="4">
        <v>50</v>
      </c>
      <c r="G86" s="7">
        <v>950</v>
      </c>
      <c r="H86" s="7">
        <v>400</v>
      </c>
    </row>
    <row r="87" spans="1:8" x14ac:dyDescent="0.3">
      <c r="A87" s="52">
        <v>40558</v>
      </c>
      <c r="B87" s="4" t="s">
        <v>189</v>
      </c>
      <c r="C87" s="4" t="s">
        <v>200</v>
      </c>
      <c r="D87" s="4" t="s">
        <v>204</v>
      </c>
      <c r="E87" s="4" t="s">
        <v>205</v>
      </c>
      <c r="F87" s="4">
        <v>51</v>
      </c>
      <c r="G87" s="7">
        <v>1173</v>
      </c>
      <c r="H87" s="7">
        <v>561</v>
      </c>
    </row>
    <row r="88" spans="1:8" x14ac:dyDescent="0.3">
      <c r="A88" s="52">
        <v>40566</v>
      </c>
      <c r="B88" s="4" t="s">
        <v>189</v>
      </c>
      <c r="C88" s="4" t="s">
        <v>200</v>
      </c>
      <c r="D88" s="4" t="s">
        <v>31</v>
      </c>
      <c r="E88" s="4" t="s">
        <v>206</v>
      </c>
      <c r="F88" s="4">
        <v>32</v>
      </c>
      <c r="G88" s="7">
        <v>736</v>
      </c>
      <c r="H88" s="7">
        <v>352</v>
      </c>
    </row>
    <row r="89" spans="1:8" x14ac:dyDescent="0.3">
      <c r="A89" s="52">
        <v>40550</v>
      </c>
      <c r="B89" s="4" t="s">
        <v>189</v>
      </c>
      <c r="C89" s="4" t="s">
        <v>209</v>
      </c>
      <c r="D89" s="4" t="s">
        <v>30</v>
      </c>
      <c r="E89" s="4" t="s">
        <v>201</v>
      </c>
      <c r="F89" s="4">
        <v>22</v>
      </c>
      <c r="G89" s="7">
        <v>506</v>
      </c>
      <c r="H89" s="7">
        <v>242</v>
      </c>
    </row>
    <row r="90" spans="1:8" x14ac:dyDescent="0.3">
      <c r="A90" s="52">
        <v>40559</v>
      </c>
      <c r="B90" s="4" t="s">
        <v>189</v>
      </c>
      <c r="C90" s="4" t="s">
        <v>209</v>
      </c>
      <c r="D90" s="4" t="s">
        <v>28</v>
      </c>
      <c r="E90" s="4" t="s">
        <v>224</v>
      </c>
      <c r="F90" s="4">
        <v>33</v>
      </c>
      <c r="G90" s="7">
        <v>759</v>
      </c>
      <c r="H90" s="7">
        <v>363</v>
      </c>
    </row>
    <row r="91" spans="1:8" x14ac:dyDescent="0.3">
      <c r="A91" s="52">
        <v>40562</v>
      </c>
      <c r="B91" s="4" t="s">
        <v>192</v>
      </c>
      <c r="C91" s="4" t="s">
        <v>209</v>
      </c>
      <c r="D91" s="4" t="s">
        <v>31</v>
      </c>
      <c r="E91" s="4" t="s">
        <v>205</v>
      </c>
      <c r="F91" s="4">
        <v>18</v>
      </c>
      <c r="G91" s="7">
        <v>396</v>
      </c>
      <c r="H91" s="7">
        <v>180</v>
      </c>
    </row>
    <row r="92" spans="1:8" x14ac:dyDescent="0.3">
      <c r="A92" s="52">
        <v>40571</v>
      </c>
      <c r="B92" s="4" t="s">
        <v>188</v>
      </c>
      <c r="C92" s="4" t="s">
        <v>195</v>
      </c>
      <c r="D92" s="4" t="s">
        <v>28</v>
      </c>
      <c r="E92" s="4" t="s">
        <v>217</v>
      </c>
      <c r="F92" s="4">
        <v>17</v>
      </c>
      <c r="G92" s="7">
        <v>323</v>
      </c>
      <c r="H92" s="7">
        <v>136</v>
      </c>
    </row>
    <row r="93" spans="1:8" x14ac:dyDescent="0.3">
      <c r="A93" s="52">
        <v>40559</v>
      </c>
      <c r="B93" s="4" t="s">
        <v>188</v>
      </c>
      <c r="C93" s="4" t="s">
        <v>209</v>
      </c>
      <c r="D93" s="4" t="s">
        <v>30</v>
      </c>
      <c r="E93" s="4" t="s">
        <v>210</v>
      </c>
      <c r="F93" s="4">
        <v>14</v>
      </c>
      <c r="G93" s="7">
        <v>266</v>
      </c>
      <c r="H93" s="7">
        <v>112</v>
      </c>
    </row>
    <row r="94" spans="1:8" x14ac:dyDescent="0.3">
      <c r="A94" s="52">
        <v>40558</v>
      </c>
      <c r="B94" s="4" t="s">
        <v>188</v>
      </c>
      <c r="C94" s="4" t="s">
        <v>198</v>
      </c>
      <c r="D94" s="4" t="s">
        <v>31</v>
      </c>
      <c r="E94" s="4" t="s">
        <v>229</v>
      </c>
      <c r="F94" s="4">
        <v>54</v>
      </c>
      <c r="G94" s="7">
        <v>1026</v>
      </c>
      <c r="H94" s="7">
        <v>432</v>
      </c>
    </row>
    <row r="95" spans="1:8" x14ac:dyDescent="0.3">
      <c r="A95" s="52">
        <v>40570</v>
      </c>
      <c r="B95" s="4" t="s">
        <v>192</v>
      </c>
      <c r="C95" s="4" t="s">
        <v>195</v>
      </c>
      <c r="D95" s="4" t="s">
        <v>196</v>
      </c>
      <c r="E95" s="4" t="s">
        <v>205</v>
      </c>
      <c r="F95" s="4">
        <v>56</v>
      </c>
      <c r="G95" s="7">
        <v>1232</v>
      </c>
      <c r="H95" s="7">
        <v>560</v>
      </c>
    </row>
    <row r="96" spans="1:8" x14ac:dyDescent="0.3">
      <c r="A96" s="52">
        <v>40571</v>
      </c>
      <c r="B96" s="4" t="s">
        <v>192</v>
      </c>
      <c r="C96" s="4" t="s">
        <v>209</v>
      </c>
      <c r="D96" s="4" t="s">
        <v>28</v>
      </c>
      <c r="E96" s="4" t="s">
        <v>222</v>
      </c>
      <c r="F96" s="4">
        <v>47</v>
      </c>
      <c r="G96" s="7">
        <v>1034</v>
      </c>
      <c r="H96" s="7">
        <v>470</v>
      </c>
    </row>
    <row r="97" spans="1:8" x14ac:dyDescent="0.3">
      <c r="A97" s="52">
        <v>40571</v>
      </c>
      <c r="B97" s="4" t="s">
        <v>192</v>
      </c>
      <c r="C97" s="4" t="s">
        <v>200</v>
      </c>
      <c r="D97" s="4" t="s">
        <v>30</v>
      </c>
      <c r="E97" s="4" t="s">
        <v>231</v>
      </c>
      <c r="F97" s="4">
        <v>65</v>
      </c>
      <c r="G97" s="7">
        <v>1430</v>
      </c>
      <c r="H97" s="7">
        <v>650</v>
      </c>
    </row>
    <row r="98" spans="1:8" x14ac:dyDescent="0.3">
      <c r="A98" s="52">
        <v>40558</v>
      </c>
      <c r="B98" s="4" t="s">
        <v>190</v>
      </c>
      <c r="C98" s="4" t="s">
        <v>198</v>
      </c>
      <c r="D98" s="4" t="s">
        <v>196</v>
      </c>
      <c r="E98" s="4" t="s">
        <v>207</v>
      </c>
      <c r="F98" s="4">
        <v>56</v>
      </c>
      <c r="G98" s="7">
        <v>1176</v>
      </c>
      <c r="H98" s="7">
        <v>518</v>
      </c>
    </row>
    <row r="99" spans="1:8" x14ac:dyDescent="0.3">
      <c r="A99" s="52">
        <v>40557</v>
      </c>
      <c r="B99" s="4" t="s">
        <v>191</v>
      </c>
      <c r="C99" s="4" t="s">
        <v>209</v>
      </c>
      <c r="D99" s="4" t="s">
        <v>31</v>
      </c>
      <c r="E99" s="4" t="s">
        <v>221</v>
      </c>
      <c r="F99" s="4">
        <v>64</v>
      </c>
      <c r="G99" s="7">
        <v>1728</v>
      </c>
      <c r="H99" s="7">
        <v>928</v>
      </c>
    </row>
    <row r="100" spans="1:8" x14ac:dyDescent="0.3">
      <c r="A100" s="52">
        <v>40562</v>
      </c>
      <c r="B100" s="4" t="s">
        <v>190</v>
      </c>
      <c r="C100" s="4" t="s">
        <v>198</v>
      </c>
      <c r="D100" s="4" t="s">
        <v>204</v>
      </c>
      <c r="E100" s="4" t="s">
        <v>232</v>
      </c>
      <c r="F100" s="4">
        <v>63</v>
      </c>
      <c r="G100" s="7">
        <v>1323</v>
      </c>
      <c r="H100" s="7">
        <v>582.75</v>
      </c>
    </row>
    <row r="101" spans="1:8" x14ac:dyDescent="0.3">
      <c r="A101" s="52">
        <v>40572</v>
      </c>
      <c r="B101" s="4" t="s">
        <v>190</v>
      </c>
      <c r="C101" s="4" t="s">
        <v>200</v>
      </c>
      <c r="D101" s="4" t="s">
        <v>204</v>
      </c>
      <c r="E101" s="4" t="s">
        <v>205</v>
      </c>
      <c r="F101" s="4">
        <v>25</v>
      </c>
      <c r="G101" s="7">
        <v>525</v>
      </c>
      <c r="H101" s="7">
        <v>231.25</v>
      </c>
    </row>
    <row r="102" spans="1:8" x14ac:dyDescent="0.3">
      <c r="A102" s="52">
        <v>40560</v>
      </c>
      <c r="B102" s="4" t="s">
        <v>191</v>
      </c>
      <c r="C102" s="4" t="s">
        <v>195</v>
      </c>
      <c r="D102" s="4" t="s">
        <v>196</v>
      </c>
      <c r="E102" s="4" t="s">
        <v>215</v>
      </c>
      <c r="F102" s="4">
        <v>15</v>
      </c>
      <c r="G102" s="7">
        <v>405</v>
      </c>
      <c r="H102" s="7">
        <v>217.5</v>
      </c>
    </row>
    <row r="103" spans="1:8" x14ac:dyDescent="0.3">
      <c r="A103" s="52">
        <v>40573</v>
      </c>
      <c r="B103" s="4" t="s">
        <v>188</v>
      </c>
      <c r="C103" s="4" t="s">
        <v>198</v>
      </c>
      <c r="D103" s="4" t="s">
        <v>196</v>
      </c>
      <c r="E103" s="4" t="s">
        <v>211</v>
      </c>
      <c r="F103" s="4">
        <v>42</v>
      </c>
      <c r="G103" s="7">
        <v>798</v>
      </c>
      <c r="H103" s="7">
        <v>336</v>
      </c>
    </row>
    <row r="104" spans="1:8" x14ac:dyDescent="0.3">
      <c r="A104" s="52">
        <v>40559</v>
      </c>
      <c r="B104" s="4" t="s">
        <v>190</v>
      </c>
      <c r="C104" s="4" t="s">
        <v>198</v>
      </c>
      <c r="D104" s="4" t="s">
        <v>31</v>
      </c>
      <c r="E104" s="4" t="s">
        <v>201</v>
      </c>
      <c r="F104" s="4">
        <v>31</v>
      </c>
      <c r="G104" s="7">
        <v>651</v>
      </c>
      <c r="H104" s="7">
        <v>286.75</v>
      </c>
    </row>
    <row r="105" spans="1:8" x14ac:dyDescent="0.3">
      <c r="A105" s="52">
        <v>40562</v>
      </c>
      <c r="B105" s="4" t="s">
        <v>190</v>
      </c>
      <c r="C105" s="4" t="s">
        <v>200</v>
      </c>
      <c r="D105" s="4" t="s">
        <v>212</v>
      </c>
      <c r="E105" s="4" t="s">
        <v>217</v>
      </c>
      <c r="F105" s="4">
        <v>32</v>
      </c>
      <c r="G105" s="7">
        <v>672</v>
      </c>
      <c r="H105" s="7">
        <v>296</v>
      </c>
    </row>
    <row r="106" spans="1:8" x14ac:dyDescent="0.3">
      <c r="A106" s="52">
        <v>40548</v>
      </c>
      <c r="B106" s="4" t="s">
        <v>189</v>
      </c>
      <c r="C106" s="4" t="s">
        <v>209</v>
      </c>
      <c r="D106" s="4" t="s">
        <v>28</v>
      </c>
      <c r="E106" s="4" t="s">
        <v>216</v>
      </c>
      <c r="F106" s="4">
        <v>34</v>
      </c>
      <c r="G106" s="7">
        <v>782</v>
      </c>
      <c r="H106" s="7">
        <v>374</v>
      </c>
    </row>
    <row r="107" spans="1:8" x14ac:dyDescent="0.3">
      <c r="A107" s="52">
        <v>40561</v>
      </c>
      <c r="B107" s="4" t="s">
        <v>189</v>
      </c>
      <c r="C107" s="4" t="s">
        <v>195</v>
      </c>
      <c r="D107" s="4" t="s">
        <v>30</v>
      </c>
      <c r="E107" s="4" t="s">
        <v>226</v>
      </c>
      <c r="F107" s="4">
        <v>50</v>
      </c>
      <c r="G107" s="7">
        <v>1150</v>
      </c>
      <c r="H107" s="7">
        <v>550</v>
      </c>
    </row>
    <row r="108" spans="1:8" x14ac:dyDescent="0.3">
      <c r="A108" s="52">
        <v>40551</v>
      </c>
      <c r="B108" s="4" t="s">
        <v>188</v>
      </c>
      <c r="C108" s="4" t="s">
        <v>209</v>
      </c>
      <c r="D108" s="4" t="s">
        <v>28</v>
      </c>
      <c r="E108" s="4" t="s">
        <v>224</v>
      </c>
      <c r="F108" s="4">
        <v>53</v>
      </c>
      <c r="G108" s="7">
        <v>1007</v>
      </c>
      <c r="H108" s="7">
        <v>424</v>
      </c>
    </row>
    <row r="109" spans="1:8" x14ac:dyDescent="0.3">
      <c r="A109" s="52">
        <v>40553</v>
      </c>
      <c r="B109" s="4" t="s">
        <v>191</v>
      </c>
      <c r="C109" s="4" t="s">
        <v>198</v>
      </c>
      <c r="D109" s="4" t="s">
        <v>28</v>
      </c>
      <c r="E109" s="4" t="s">
        <v>231</v>
      </c>
      <c r="F109" s="4">
        <v>27</v>
      </c>
      <c r="G109" s="7">
        <v>729</v>
      </c>
      <c r="H109" s="7">
        <v>391.5</v>
      </c>
    </row>
    <row r="110" spans="1:8" x14ac:dyDescent="0.3">
      <c r="A110" s="52">
        <v>40548</v>
      </c>
      <c r="B110" s="4" t="s">
        <v>192</v>
      </c>
      <c r="C110" s="4" t="s">
        <v>195</v>
      </c>
      <c r="D110" s="4" t="s">
        <v>212</v>
      </c>
      <c r="E110" s="4" t="s">
        <v>216</v>
      </c>
      <c r="F110" s="4">
        <v>23</v>
      </c>
      <c r="G110" s="7">
        <v>506</v>
      </c>
      <c r="H110" s="7">
        <v>230</v>
      </c>
    </row>
    <row r="111" spans="1:8" x14ac:dyDescent="0.3">
      <c r="A111" s="52">
        <v>40558</v>
      </c>
      <c r="B111" s="4" t="s">
        <v>191</v>
      </c>
      <c r="C111" s="4" t="s">
        <v>200</v>
      </c>
      <c r="D111" s="4" t="s">
        <v>30</v>
      </c>
      <c r="E111" s="4" t="s">
        <v>225</v>
      </c>
      <c r="F111" s="4">
        <v>12</v>
      </c>
      <c r="G111" s="7">
        <v>324</v>
      </c>
      <c r="H111" s="7">
        <v>174</v>
      </c>
    </row>
    <row r="112" spans="1:8" x14ac:dyDescent="0.3">
      <c r="A112" s="52">
        <v>40560</v>
      </c>
      <c r="B112" s="4" t="s">
        <v>191</v>
      </c>
      <c r="C112" s="4" t="s">
        <v>200</v>
      </c>
      <c r="D112" s="4" t="s">
        <v>30</v>
      </c>
      <c r="E112" s="4" t="s">
        <v>219</v>
      </c>
      <c r="F112" s="4">
        <v>50</v>
      </c>
      <c r="G112" s="7">
        <v>1350</v>
      </c>
      <c r="H112" s="7">
        <v>725</v>
      </c>
    </row>
    <row r="113" spans="1:8" x14ac:dyDescent="0.3">
      <c r="A113" s="52">
        <v>40569</v>
      </c>
      <c r="B113" s="4" t="s">
        <v>188</v>
      </c>
      <c r="C113" s="4" t="s">
        <v>198</v>
      </c>
      <c r="D113" s="4" t="s">
        <v>204</v>
      </c>
      <c r="E113" s="4" t="s">
        <v>226</v>
      </c>
      <c r="F113" s="4">
        <v>49</v>
      </c>
      <c r="G113" s="7">
        <v>931</v>
      </c>
      <c r="H113" s="7">
        <v>392</v>
      </c>
    </row>
    <row r="114" spans="1:8" x14ac:dyDescent="0.3">
      <c r="A114" s="52">
        <v>40554</v>
      </c>
      <c r="B114" s="4" t="s">
        <v>190</v>
      </c>
      <c r="C114" s="4" t="s">
        <v>209</v>
      </c>
      <c r="D114" s="4" t="s">
        <v>204</v>
      </c>
      <c r="E114" s="4" t="s">
        <v>219</v>
      </c>
      <c r="F114" s="4">
        <v>17</v>
      </c>
      <c r="G114" s="7">
        <v>357</v>
      </c>
      <c r="H114" s="7">
        <v>157.25</v>
      </c>
    </row>
    <row r="115" spans="1:8" x14ac:dyDescent="0.3">
      <c r="A115" s="52">
        <v>40547</v>
      </c>
      <c r="B115" s="4" t="s">
        <v>191</v>
      </c>
      <c r="C115" s="4" t="s">
        <v>209</v>
      </c>
      <c r="D115" s="4" t="s">
        <v>28</v>
      </c>
      <c r="E115" s="4" t="s">
        <v>206</v>
      </c>
      <c r="F115" s="4">
        <v>12</v>
      </c>
      <c r="G115" s="7">
        <v>324</v>
      </c>
      <c r="H115" s="7">
        <v>174</v>
      </c>
    </row>
    <row r="116" spans="1:8" x14ac:dyDescent="0.3">
      <c r="A116" s="52">
        <v>40564</v>
      </c>
      <c r="B116" s="4" t="s">
        <v>189</v>
      </c>
      <c r="C116" s="4" t="s">
        <v>198</v>
      </c>
      <c r="D116" s="4" t="s">
        <v>30</v>
      </c>
      <c r="E116" s="4" t="s">
        <v>228</v>
      </c>
      <c r="F116" s="4">
        <v>53</v>
      </c>
      <c r="G116" s="7">
        <v>1219</v>
      </c>
      <c r="H116" s="7">
        <v>583</v>
      </c>
    </row>
    <row r="117" spans="1:8" x14ac:dyDescent="0.3">
      <c r="A117" s="52">
        <v>40565</v>
      </c>
      <c r="B117" s="4" t="s">
        <v>190</v>
      </c>
      <c r="C117" s="4" t="s">
        <v>200</v>
      </c>
      <c r="D117" s="4" t="s">
        <v>196</v>
      </c>
      <c r="E117" s="4" t="s">
        <v>221</v>
      </c>
      <c r="F117" s="4">
        <v>41</v>
      </c>
      <c r="G117" s="7">
        <v>861</v>
      </c>
      <c r="H117" s="7">
        <v>379.25</v>
      </c>
    </row>
    <row r="118" spans="1:8" x14ac:dyDescent="0.3">
      <c r="A118" s="52">
        <v>40553</v>
      </c>
      <c r="B118" s="4" t="s">
        <v>188</v>
      </c>
      <c r="C118" s="4" t="s">
        <v>195</v>
      </c>
      <c r="D118" s="4" t="s">
        <v>196</v>
      </c>
      <c r="E118" s="4" t="s">
        <v>201</v>
      </c>
      <c r="F118" s="4">
        <v>8</v>
      </c>
      <c r="G118" s="7">
        <v>152</v>
      </c>
      <c r="H118" s="7">
        <v>64</v>
      </c>
    </row>
    <row r="119" spans="1:8" x14ac:dyDescent="0.3">
      <c r="A119" s="52">
        <v>40555</v>
      </c>
      <c r="B119" s="4" t="s">
        <v>190</v>
      </c>
      <c r="C119" s="4" t="s">
        <v>209</v>
      </c>
      <c r="D119" s="4" t="s">
        <v>196</v>
      </c>
      <c r="E119" s="4" t="s">
        <v>217</v>
      </c>
      <c r="F119" s="4">
        <v>47</v>
      </c>
      <c r="G119" s="7">
        <v>987</v>
      </c>
      <c r="H119" s="7">
        <v>434.75</v>
      </c>
    </row>
    <row r="120" spans="1:8" x14ac:dyDescent="0.3">
      <c r="A120" s="52">
        <v>40555</v>
      </c>
      <c r="B120" s="4" t="s">
        <v>190</v>
      </c>
      <c r="C120" s="4" t="s">
        <v>209</v>
      </c>
      <c r="D120" s="4" t="s">
        <v>30</v>
      </c>
      <c r="E120" s="4" t="s">
        <v>205</v>
      </c>
      <c r="F120" s="4">
        <v>2000</v>
      </c>
      <c r="G120" s="134">
        <v>50000</v>
      </c>
      <c r="H120" s="134">
        <v>22000</v>
      </c>
    </row>
  </sheetData>
  <autoFilter ref="A14:H14"/>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G20" sqref="G20"/>
    </sheetView>
  </sheetViews>
  <sheetFormatPr defaultColWidth="10.33203125" defaultRowHeight="14.4" x14ac:dyDescent="0.3"/>
  <cols>
    <col min="1" max="1" width="16.6640625" customWidth="1"/>
    <col min="2" max="2" width="13.88671875" bestFit="1" customWidth="1"/>
    <col min="3" max="3" width="12.33203125" bestFit="1" customWidth="1"/>
    <col min="4" max="4" width="9.88671875" bestFit="1" customWidth="1"/>
    <col min="6" max="6" width="9.88671875" bestFit="1" customWidth="1"/>
    <col min="8" max="13" width="16.33203125" customWidth="1"/>
    <col min="14" max="15" width="12.33203125" customWidth="1"/>
    <col min="16" max="18" width="9" customWidth="1"/>
    <col min="19" max="19" width="12.44140625" bestFit="1" customWidth="1"/>
    <col min="20" max="23" width="9" customWidth="1"/>
    <col min="24" max="24" width="10.6640625" customWidth="1"/>
    <col min="25" max="28" width="9" customWidth="1"/>
    <col min="29" max="29" width="12" customWidth="1"/>
    <col min="30" max="32" width="10.6640625" customWidth="1"/>
    <col min="33" max="33" width="10.6640625" bestFit="1" customWidth="1"/>
    <col min="34" max="34" width="14.33203125" bestFit="1" customWidth="1"/>
    <col min="35" max="35" width="11.44140625" bestFit="1" customWidth="1"/>
  </cols>
  <sheetData>
    <row r="1" spans="1:10" x14ac:dyDescent="0.3">
      <c r="A1" s="1" t="s">
        <v>236</v>
      </c>
      <c r="B1" s="2"/>
      <c r="C1" s="2"/>
      <c r="D1" s="2"/>
      <c r="E1" s="2"/>
      <c r="F1" s="2"/>
      <c r="G1" s="2"/>
      <c r="H1" s="3"/>
    </row>
    <row r="3" spans="1:10" x14ac:dyDescent="0.3">
      <c r="B3" s="5" t="s">
        <v>237</v>
      </c>
      <c r="C3" s="5" t="s">
        <v>238</v>
      </c>
      <c r="D3" s="5" t="str">
        <f t="shared" ref="D3:I3" si="0">D16</f>
        <v>Expense 1</v>
      </c>
      <c r="E3" s="5" t="str">
        <f t="shared" si="0"/>
        <v>Expense 2</v>
      </c>
      <c r="F3" s="5" t="str">
        <f t="shared" si="0"/>
        <v>Expense 3</v>
      </c>
      <c r="G3" s="5" t="str">
        <f t="shared" si="0"/>
        <v>Expense 4</v>
      </c>
      <c r="H3" s="5" t="str">
        <f t="shared" si="0"/>
        <v>Expense 5</v>
      </c>
      <c r="I3" s="5" t="str">
        <f t="shared" si="0"/>
        <v>Expense 6</v>
      </c>
    </row>
    <row r="4" spans="1:10" x14ac:dyDescent="0.3">
      <c r="B4" s="4" t="s">
        <v>2322</v>
      </c>
      <c r="C4" s="134">
        <v>5000</v>
      </c>
      <c r="D4" s="134">
        <f>$C4*D$17</f>
        <v>500</v>
      </c>
      <c r="E4" s="134">
        <f t="shared" ref="E4:I12" si="1">$C4*E$17</f>
        <v>250</v>
      </c>
      <c r="F4" s="134">
        <f t="shared" si="1"/>
        <v>600</v>
      </c>
      <c r="G4" s="134">
        <f t="shared" si="1"/>
        <v>225</v>
      </c>
      <c r="H4" s="134">
        <f t="shared" si="1"/>
        <v>1050</v>
      </c>
      <c r="I4" s="134">
        <f t="shared" si="1"/>
        <v>200</v>
      </c>
    </row>
    <row r="5" spans="1:10" x14ac:dyDescent="0.3">
      <c r="B5" s="4" t="s">
        <v>94</v>
      </c>
      <c r="C5" s="134">
        <v>6000</v>
      </c>
      <c r="D5" s="134">
        <f>$C5*D$17</f>
        <v>600</v>
      </c>
      <c r="E5" s="134">
        <f t="shared" si="1"/>
        <v>300</v>
      </c>
      <c r="F5" s="134">
        <f t="shared" si="1"/>
        <v>720</v>
      </c>
      <c r="G5" s="134">
        <f t="shared" si="1"/>
        <v>270</v>
      </c>
      <c r="H5" s="134">
        <f t="shared" si="1"/>
        <v>1260</v>
      </c>
      <c r="I5" s="134">
        <f t="shared" si="1"/>
        <v>240</v>
      </c>
    </row>
    <row r="6" spans="1:10" x14ac:dyDescent="0.3">
      <c r="B6" s="4" t="s">
        <v>95</v>
      </c>
      <c r="C6" s="134">
        <v>7500</v>
      </c>
      <c r="D6" s="134">
        <f t="shared" ref="D6:D9" si="2">$C6*D$17</f>
        <v>750</v>
      </c>
      <c r="E6" s="134">
        <f t="shared" si="1"/>
        <v>375</v>
      </c>
      <c r="F6" s="134">
        <f t="shared" si="1"/>
        <v>900</v>
      </c>
      <c r="G6" s="134">
        <f t="shared" si="1"/>
        <v>337.5</v>
      </c>
      <c r="H6" s="134">
        <f t="shared" si="1"/>
        <v>1575</v>
      </c>
      <c r="I6" s="134">
        <f t="shared" si="1"/>
        <v>300</v>
      </c>
    </row>
    <row r="7" spans="1:10" x14ac:dyDescent="0.3">
      <c r="B7" s="4" t="s">
        <v>239</v>
      </c>
      <c r="C7" s="134">
        <v>8000</v>
      </c>
      <c r="D7" s="134">
        <f t="shared" si="2"/>
        <v>800</v>
      </c>
      <c r="E7" s="134">
        <f t="shared" si="1"/>
        <v>400</v>
      </c>
      <c r="F7" s="134">
        <f t="shared" si="1"/>
        <v>960</v>
      </c>
      <c r="G7" s="134">
        <f t="shared" si="1"/>
        <v>360</v>
      </c>
      <c r="H7" s="134">
        <f t="shared" si="1"/>
        <v>1680</v>
      </c>
      <c r="I7" s="134">
        <f t="shared" si="1"/>
        <v>320</v>
      </c>
    </row>
    <row r="8" spans="1:10" x14ac:dyDescent="0.3">
      <c r="B8" s="4" t="s">
        <v>240</v>
      </c>
      <c r="C8" s="134">
        <v>8000</v>
      </c>
      <c r="D8" s="134">
        <f t="shared" si="2"/>
        <v>800</v>
      </c>
      <c r="E8" s="134">
        <f t="shared" si="1"/>
        <v>400</v>
      </c>
      <c r="F8" s="134">
        <f t="shared" si="1"/>
        <v>960</v>
      </c>
      <c r="G8" s="134">
        <f t="shared" si="1"/>
        <v>360</v>
      </c>
      <c r="H8" s="134">
        <f t="shared" si="1"/>
        <v>1680</v>
      </c>
      <c r="I8" s="134">
        <f t="shared" si="1"/>
        <v>320</v>
      </c>
    </row>
    <row r="9" spans="1:10" x14ac:dyDescent="0.3">
      <c r="B9" s="4" t="s">
        <v>241</v>
      </c>
      <c r="C9" s="134">
        <v>8000</v>
      </c>
      <c r="D9" s="134">
        <f t="shared" si="2"/>
        <v>800</v>
      </c>
      <c r="E9" s="134">
        <f t="shared" si="1"/>
        <v>400</v>
      </c>
      <c r="F9" s="134">
        <f t="shared" si="1"/>
        <v>960</v>
      </c>
      <c r="G9" s="134">
        <f t="shared" si="1"/>
        <v>360</v>
      </c>
      <c r="H9" s="134">
        <f t="shared" si="1"/>
        <v>1680</v>
      </c>
      <c r="I9" s="134">
        <f t="shared" si="1"/>
        <v>320</v>
      </c>
    </row>
    <row r="10" spans="1:10" x14ac:dyDescent="0.3">
      <c r="B10" s="4" t="s">
        <v>242</v>
      </c>
      <c r="C10" s="7">
        <v>10000</v>
      </c>
      <c r="D10" s="134">
        <f>$C10*D$17</f>
        <v>1000</v>
      </c>
      <c r="E10" s="134">
        <f t="shared" si="1"/>
        <v>500</v>
      </c>
      <c r="F10" s="134">
        <f t="shared" si="1"/>
        <v>1200</v>
      </c>
      <c r="G10" s="134">
        <f t="shared" si="1"/>
        <v>450</v>
      </c>
      <c r="H10" s="134">
        <f t="shared" si="1"/>
        <v>2100</v>
      </c>
      <c r="I10" s="134">
        <f t="shared" si="1"/>
        <v>400</v>
      </c>
    </row>
    <row r="11" spans="1:10" x14ac:dyDescent="0.3">
      <c r="B11" s="4" t="s">
        <v>243</v>
      </c>
      <c r="C11" s="7">
        <v>11000</v>
      </c>
      <c r="D11" s="134">
        <f>$C11*D$17</f>
        <v>1100</v>
      </c>
      <c r="E11" s="134">
        <f t="shared" si="1"/>
        <v>550</v>
      </c>
      <c r="F11" s="134">
        <f t="shared" si="1"/>
        <v>1320</v>
      </c>
      <c r="G11" s="134">
        <f t="shared" si="1"/>
        <v>495</v>
      </c>
      <c r="H11" s="134">
        <f t="shared" si="1"/>
        <v>2310</v>
      </c>
      <c r="I11" s="134">
        <f t="shared" si="1"/>
        <v>440</v>
      </c>
    </row>
    <row r="12" spans="1:10" x14ac:dyDescent="0.3">
      <c r="B12" s="4" t="s">
        <v>244</v>
      </c>
      <c r="C12" s="7">
        <v>15000</v>
      </c>
      <c r="D12" s="134">
        <f>$C12*D$17</f>
        <v>1500</v>
      </c>
      <c r="E12" s="134">
        <f t="shared" si="1"/>
        <v>750</v>
      </c>
      <c r="F12" s="134">
        <f t="shared" si="1"/>
        <v>1800</v>
      </c>
      <c r="G12" s="134">
        <f t="shared" si="1"/>
        <v>675</v>
      </c>
      <c r="H12" s="134">
        <f t="shared" si="1"/>
        <v>3150</v>
      </c>
      <c r="I12" s="134">
        <f t="shared" si="1"/>
        <v>600</v>
      </c>
    </row>
    <row r="15" spans="1:10" x14ac:dyDescent="0.3">
      <c r="A15" s="51" t="s">
        <v>245</v>
      </c>
      <c r="B15" s="51"/>
      <c r="D15" s="51" t="s">
        <v>245</v>
      </c>
      <c r="E15" s="51"/>
      <c r="F15" s="51"/>
      <c r="G15" s="51"/>
      <c r="H15" s="51"/>
      <c r="I15" s="51"/>
      <c r="J15" s="51"/>
    </row>
    <row r="16" spans="1:10" x14ac:dyDescent="0.3">
      <c r="A16" s="5" t="s">
        <v>17</v>
      </c>
      <c r="B16" s="56">
        <v>0.1</v>
      </c>
      <c r="D16" s="5" t="s">
        <v>17</v>
      </c>
      <c r="E16" s="5" t="s">
        <v>18</v>
      </c>
      <c r="F16" s="5" t="s">
        <v>19</v>
      </c>
      <c r="G16" s="5" t="s">
        <v>246</v>
      </c>
      <c r="H16" s="5" t="s">
        <v>247</v>
      </c>
      <c r="I16" s="5" t="s">
        <v>248</v>
      </c>
      <c r="J16" s="5" t="s">
        <v>249</v>
      </c>
    </row>
    <row r="17" spans="1:10" x14ac:dyDescent="0.3">
      <c r="A17" s="5" t="s">
        <v>18</v>
      </c>
      <c r="B17" s="56">
        <v>0.05</v>
      </c>
      <c r="D17" s="56">
        <v>0.1</v>
      </c>
      <c r="E17" s="56">
        <v>0.05</v>
      </c>
      <c r="F17" s="56">
        <v>0.12</v>
      </c>
      <c r="G17" s="56">
        <v>4.4999999999999998E-2</v>
      </c>
      <c r="H17" s="56">
        <v>0.21</v>
      </c>
      <c r="I17" s="56">
        <v>0.04</v>
      </c>
      <c r="J17" s="56">
        <v>0.03</v>
      </c>
    </row>
    <row r="18" spans="1:10" x14ac:dyDescent="0.3">
      <c r="A18" s="5" t="s">
        <v>19</v>
      </c>
      <c r="B18" s="56">
        <v>0.12</v>
      </c>
    </row>
    <row r="19" spans="1:10" x14ac:dyDescent="0.3">
      <c r="A19" s="5" t="s">
        <v>246</v>
      </c>
      <c r="B19" s="56">
        <v>4.4999999999999998E-2</v>
      </c>
    </row>
    <row r="20" spans="1:10" x14ac:dyDescent="0.3">
      <c r="A20" s="5" t="s">
        <v>247</v>
      </c>
      <c r="B20" s="56">
        <v>0.21</v>
      </c>
    </row>
    <row r="21" spans="1:10" x14ac:dyDescent="0.3">
      <c r="A21" s="5" t="s">
        <v>248</v>
      </c>
      <c r="B21" s="56">
        <v>0.04</v>
      </c>
    </row>
    <row r="22" spans="1:10" x14ac:dyDescent="0.3">
      <c r="A22" s="5" t="s">
        <v>249</v>
      </c>
      <c r="B22" s="56">
        <v>0.03</v>
      </c>
    </row>
    <row r="23" spans="1:10" x14ac:dyDescent="0.3">
      <c r="B23" s="127">
        <f>SUM(B16:B22)</f>
        <v>0.59500000000000008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1"/>
  <sheetViews>
    <sheetView workbookViewId="0">
      <selection activeCell="J10" sqref="J10"/>
    </sheetView>
  </sheetViews>
  <sheetFormatPr defaultColWidth="10.33203125" defaultRowHeight="14.4" x14ac:dyDescent="0.3"/>
  <cols>
    <col min="1" max="1" width="16.6640625" customWidth="1"/>
    <col min="2" max="2" width="13.88671875" bestFit="1" customWidth="1"/>
    <col min="3" max="3" width="12.33203125" bestFit="1" customWidth="1"/>
    <col min="4" max="4" width="13.88671875" bestFit="1" customWidth="1"/>
    <col min="6" max="6" width="14.109375" bestFit="1" customWidth="1"/>
    <col min="7" max="9" width="16.88671875" customWidth="1"/>
    <col min="10" max="10" width="13.88671875" bestFit="1" customWidth="1"/>
    <col min="11" max="11" width="8.6640625" bestFit="1" customWidth="1"/>
    <col min="12" max="13" width="16.33203125" customWidth="1"/>
    <col min="14" max="15" width="12.33203125" customWidth="1"/>
    <col min="16" max="18" width="9" customWidth="1"/>
    <col min="19" max="19" width="12.44140625" bestFit="1" customWidth="1"/>
    <col min="20" max="23" width="9" customWidth="1"/>
    <col min="24" max="24" width="10.6640625" customWidth="1"/>
    <col min="25" max="28" width="9" customWidth="1"/>
    <col min="29" max="29" width="12" customWidth="1"/>
    <col min="30" max="32" width="10.6640625" customWidth="1"/>
    <col min="33" max="33" width="10.6640625" bestFit="1" customWidth="1"/>
    <col min="34" max="34" width="14.33203125" bestFit="1" customWidth="1"/>
    <col min="35" max="35" width="11.44140625" bestFit="1" customWidth="1"/>
  </cols>
  <sheetData>
    <row r="1" spans="1:11" x14ac:dyDescent="0.3">
      <c r="A1" s="57" t="str">
        <f>"1) In the range "&amp;ADDRESS(ROW(G7),COLUMN(G7),4)&amp;":"&amp;ADDRESS(ROW(I11),COLUMN(I11),4)&amp;" use the SUMIFS function with three criteria to add the sales for each product in each month."</f>
        <v>1) In the range G7:I11 use the SUMIFS function with three criteria to add the sales for each product in each month.</v>
      </c>
      <c r="B1" s="57"/>
      <c r="C1" s="57"/>
      <c r="D1" s="57"/>
      <c r="E1" s="57"/>
      <c r="F1" s="57"/>
      <c r="G1" s="57"/>
      <c r="H1" s="57"/>
      <c r="I1" s="57"/>
    </row>
    <row r="3" spans="1:11" x14ac:dyDescent="0.3">
      <c r="J3" t="s">
        <v>250</v>
      </c>
      <c r="K3" s="58">
        <v>40269</v>
      </c>
    </row>
    <row r="4" spans="1:11" x14ac:dyDescent="0.3">
      <c r="A4" s="5" t="s">
        <v>35</v>
      </c>
      <c r="B4" s="5" t="s">
        <v>36</v>
      </c>
      <c r="C4" s="5" t="s">
        <v>37</v>
      </c>
      <c r="D4" s="5" t="s">
        <v>186</v>
      </c>
    </row>
    <row r="5" spans="1:11" x14ac:dyDescent="0.3">
      <c r="A5" s="17">
        <v>40319</v>
      </c>
      <c r="B5" s="4" t="s">
        <v>251</v>
      </c>
      <c r="C5" s="7">
        <v>111</v>
      </c>
      <c r="D5" s="4" t="s">
        <v>192</v>
      </c>
      <c r="G5" s="59">
        <f>K3</f>
        <v>40269</v>
      </c>
      <c r="H5" s="59">
        <f>G6</f>
        <v>40299</v>
      </c>
      <c r="I5" s="59">
        <f>H6</f>
        <v>40330</v>
      </c>
      <c r="J5" t="s">
        <v>252</v>
      </c>
    </row>
    <row r="6" spans="1:11" x14ac:dyDescent="0.3">
      <c r="A6" s="17">
        <v>40298</v>
      </c>
      <c r="B6" s="4" t="s">
        <v>253</v>
      </c>
      <c r="C6" s="7">
        <v>167</v>
      </c>
      <c r="D6" s="4" t="s">
        <v>192</v>
      </c>
      <c r="F6" s="60" t="s">
        <v>186</v>
      </c>
      <c r="G6" s="59">
        <f>EDATE(G5,1)</f>
        <v>40299</v>
      </c>
      <c r="H6" s="59">
        <f>EDATE(H5,1)</f>
        <v>40330</v>
      </c>
      <c r="I6" s="59">
        <f>EDATE(I5,1)</f>
        <v>40360</v>
      </c>
      <c r="J6" t="s">
        <v>254</v>
      </c>
    </row>
    <row r="7" spans="1:11" x14ac:dyDescent="0.3">
      <c r="A7" s="17">
        <v>40287</v>
      </c>
      <c r="B7" s="4" t="s">
        <v>255</v>
      </c>
      <c r="C7" s="7">
        <v>191</v>
      </c>
      <c r="D7" s="4" t="s">
        <v>188</v>
      </c>
      <c r="F7" s="53" t="s">
        <v>192</v>
      </c>
      <c r="G7" s="129">
        <f>SUMIFS($C$5:$C$771,$A$5:$A$771,"&gt;="&amp;G$5,$A$5:$A$771,"&lt;"&amp;G$6,$D$5:$D$771,$F7)</f>
        <v>5624</v>
      </c>
      <c r="H7" s="129">
        <f>SUMIFS($C$5:$C$771,$A$5:$A$771,"&gt;="&amp;H$5,$A$5:$A$771,"&lt;"&amp;H$6,$D$5:$D$771,$F7)</f>
        <v>5443</v>
      </c>
      <c r="I7" s="129">
        <f>SUMIFS($C$5:$C$771,$A$5:$A$771,"&gt;="&amp;I$5,$A$5:$A$771,"&lt;"&amp;I$6,$D$5:$D$771,$F7)</f>
        <v>4767</v>
      </c>
    </row>
    <row r="8" spans="1:11" x14ac:dyDescent="0.3">
      <c r="A8" s="17">
        <v>40346</v>
      </c>
      <c r="B8" s="4" t="s">
        <v>256</v>
      </c>
      <c r="C8" s="7">
        <v>110</v>
      </c>
      <c r="D8" s="4" t="s">
        <v>189</v>
      </c>
      <c r="F8" s="53" t="s">
        <v>188</v>
      </c>
      <c r="G8" s="129">
        <f t="shared" ref="G8:I11" si="0">SUMIFS($C$5:$C$771,$A$5:$A$771,"&gt;="&amp;G$5,$A$5:$A$771,"&lt;"&amp;G$6,$D$5:$D$771,$F8)</f>
        <v>8054</v>
      </c>
      <c r="H8" s="129">
        <f t="shared" si="0"/>
        <v>6256</v>
      </c>
      <c r="I8" s="129">
        <f t="shared" si="0"/>
        <v>5791</v>
      </c>
    </row>
    <row r="9" spans="1:11" x14ac:dyDescent="0.3">
      <c r="A9" s="17">
        <v>40381</v>
      </c>
      <c r="B9" s="4" t="s">
        <v>180</v>
      </c>
      <c r="C9" s="7">
        <v>146</v>
      </c>
      <c r="D9" s="4" t="s">
        <v>189</v>
      </c>
      <c r="F9" s="53" t="s">
        <v>189</v>
      </c>
      <c r="G9" s="129">
        <f t="shared" si="0"/>
        <v>5954</v>
      </c>
      <c r="H9" s="129">
        <f t="shared" si="0"/>
        <v>6033</v>
      </c>
      <c r="I9" s="129">
        <f t="shared" si="0"/>
        <v>7257</v>
      </c>
    </row>
    <row r="10" spans="1:11" x14ac:dyDescent="0.3">
      <c r="A10" s="17">
        <v>40314</v>
      </c>
      <c r="B10" s="4" t="s">
        <v>257</v>
      </c>
      <c r="C10" s="7">
        <v>177</v>
      </c>
      <c r="D10" s="4" t="s">
        <v>188</v>
      </c>
      <c r="F10" s="53" t="s">
        <v>190</v>
      </c>
      <c r="G10" s="129">
        <f t="shared" si="0"/>
        <v>5032</v>
      </c>
      <c r="H10" s="129">
        <f t="shared" si="0"/>
        <v>4590</v>
      </c>
      <c r="I10" s="129">
        <f t="shared" si="0"/>
        <v>5940</v>
      </c>
    </row>
    <row r="11" spans="1:11" x14ac:dyDescent="0.3">
      <c r="A11" s="17">
        <v>40334</v>
      </c>
      <c r="B11" s="4" t="s">
        <v>258</v>
      </c>
      <c r="C11" s="7">
        <v>137</v>
      </c>
      <c r="D11" s="4" t="s">
        <v>189</v>
      </c>
      <c r="F11" s="53" t="s">
        <v>259</v>
      </c>
      <c r="G11" s="129">
        <f t="shared" si="0"/>
        <v>5057</v>
      </c>
      <c r="H11" s="129">
        <f t="shared" si="0"/>
        <v>6547</v>
      </c>
      <c r="I11" s="129">
        <f t="shared" si="0"/>
        <v>3773</v>
      </c>
    </row>
    <row r="12" spans="1:11" x14ac:dyDescent="0.3">
      <c r="A12" s="17">
        <v>40311</v>
      </c>
      <c r="B12" s="4" t="s">
        <v>260</v>
      </c>
      <c r="C12" s="7">
        <v>116</v>
      </c>
      <c r="D12" s="4" t="s">
        <v>192</v>
      </c>
    </row>
    <row r="13" spans="1:11" x14ac:dyDescent="0.3">
      <c r="A13" s="17">
        <v>40312</v>
      </c>
      <c r="B13" s="4" t="s">
        <v>257</v>
      </c>
      <c r="C13" s="7">
        <v>166</v>
      </c>
      <c r="D13" s="4" t="s">
        <v>188</v>
      </c>
    </row>
    <row r="14" spans="1:11" x14ac:dyDescent="0.3">
      <c r="A14" s="17">
        <v>40341</v>
      </c>
      <c r="B14" s="4" t="s">
        <v>261</v>
      </c>
      <c r="C14" s="7">
        <v>193</v>
      </c>
      <c r="D14" s="4" t="s">
        <v>192</v>
      </c>
    </row>
    <row r="15" spans="1:11" x14ac:dyDescent="0.3">
      <c r="A15" s="17">
        <v>40320</v>
      </c>
      <c r="B15" s="4" t="s">
        <v>256</v>
      </c>
      <c r="C15" s="7">
        <v>105</v>
      </c>
      <c r="D15" s="4" t="s">
        <v>190</v>
      </c>
    </row>
    <row r="16" spans="1:11" x14ac:dyDescent="0.3">
      <c r="A16" s="17">
        <v>40378</v>
      </c>
      <c r="B16" s="4" t="s">
        <v>262</v>
      </c>
      <c r="C16" s="7">
        <v>189</v>
      </c>
      <c r="D16" s="4" t="s">
        <v>189</v>
      </c>
    </row>
    <row r="17" spans="1:4" x14ac:dyDescent="0.3">
      <c r="A17" s="17">
        <v>40310</v>
      </c>
      <c r="B17" s="4" t="s">
        <v>263</v>
      </c>
      <c r="C17" s="7">
        <v>122</v>
      </c>
      <c r="D17" s="4" t="s">
        <v>259</v>
      </c>
    </row>
    <row r="18" spans="1:4" x14ac:dyDescent="0.3">
      <c r="A18" s="17">
        <v>40334</v>
      </c>
      <c r="B18" s="4" t="s">
        <v>264</v>
      </c>
      <c r="C18" s="7">
        <v>196</v>
      </c>
      <c r="D18" s="4" t="s">
        <v>188</v>
      </c>
    </row>
    <row r="19" spans="1:4" x14ac:dyDescent="0.3">
      <c r="A19" s="17">
        <v>40321</v>
      </c>
      <c r="B19" s="4" t="s">
        <v>265</v>
      </c>
      <c r="C19" s="7">
        <v>161</v>
      </c>
      <c r="D19" s="4" t="s">
        <v>188</v>
      </c>
    </row>
    <row r="20" spans="1:4" x14ac:dyDescent="0.3">
      <c r="A20" s="17">
        <v>40327</v>
      </c>
      <c r="B20" s="4" t="s">
        <v>266</v>
      </c>
      <c r="C20" s="7">
        <v>197</v>
      </c>
      <c r="D20" s="4" t="s">
        <v>259</v>
      </c>
    </row>
    <row r="21" spans="1:4" x14ac:dyDescent="0.3">
      <c r="A21" s="17">
        <v>40380</v>
      </c>
      <c r="B21" s="4" t="s">
        <v>262</v>
      </c>
      <c r="C21" s="7">
        <v>113</v>
      </c>
      <c r="D21" s="4" t="s">
        <v>190</v>
      </c>
    </row>
    <row r="22" spans="1:4" x14ac:dyDescent="0.3">
      <c r="A22" s="17">
        <v>40359</v>
      </c>
      <c r="B22" s="4" t="s">
        <v>267</v>
      </c>
      <c r="C22" s="7">
        <v>111</v>
      </c>
      <c r="D22" s="4" t="s">
        <v>192</v>
      </c>
    </row>
    <row r="23" spans="1:4" x14ac:dyDescent="0.3">
      <c r="A23" s="17">
        <v>40287</v>
      </c>
      <c r="B23" s="4" t="s">
        <v>260</v>
      </c>
      <c r="C23" s="7">
        <v>164</v>
      </c>
      <c r="D23" s="4" t="s">
        <v>188</v>
      </c>
    </row>
    <row r="24" spans="1:4" x14ac:dyDescent="0.3">
      <c r="A24" s="17">
        <v>40348</v>
      </c>
      <c r="B24" s="4" t="s">
        <v>268</v>
      </c>
      <c r="C24" s="7">
        <v>167</v>
      </c>
      <c r="D24" s="4" t="s">
        <v>259</v>
      </c>
    </row>
    <row r="25" spans="1:4" x14ac:dyDescent="0.3">
      <c r="A25" s="17">
        <v>40360</v>
      </c>
      <c r="B25" s="4" t="s">
        <v>251</v>
      </c>
      <c r="C25" s="7">
        <v>129</v>
      </c>
      <c r="D25" s="4" t="s">
        <v>192</v>
      </c>
    </row>
    <row r="26" spans="1:4" x14ac:dyDescent="0.3">
      <c r="A26" s="17">
        <v>40297</v>
      </c>
      <c r="B26" s="4" t="s">
        <v>260</v>
      </c>
      <c r="C26" s="7">
        <v>122</v>
      </c>
      <c r="D26" s="4" t="s">
        <v>188</v>
      </c>
    </row>
    <row r="27" spans="1:4" x14ac:dyDescent="0.3">
      <c r="A27" s="17">
        <v>40264</v>
      </c>
      <c r="B27" s="4" t="s">
        <v>253</v>
      </c>
      <c r="C27" s="7">
        <v>132</v>
      </c>
      <c r="D27" s="4" t="s">
        <v>188</v>
      </c>
    </row>
    <row r="28" spans="1:4" x14ac:dyDescent="0.3">
      <c r="A28" s="17">
        <v>40281</v>
      </c>
      <c r="B28" s="4" t="s">
        <v>262</v>
      </c>
      <c r="C28" s="7">
        <v>178</v>
      </c>
      <c r="D28" s="4" t="s">
        <v>189</v>
      </c>
    </row>
    <row r="29" spans="1:4" x14ac:dyDescent="0.3">
      <c r="A29" s="17">
        <v>40377</v>
      </c>
      <c r="B29" s="4" t="s">
        <v>262</v>
      </c>
      <c r="C29" s="7">
        <v>199</v>
      </c>
      <c r="D29" s="4" t="s">
        <v>192</v>
      </c>
    </row>
    <row r="30" spans="1:4" x14ac:dyDescent="0.3">
      <c r="A30" s="17">
        <v>40325</v>
      </c>
      <c r="B30" s="4" t="s">
        <v>267</v>
      </c>
      <c r="C30" s="7">
        <v>181</v>
      </c>
      <c r="D30" s="4" t="s">
        <v>259</v>
      </c>
    </row>
    <row r="31" spans="1:4" x14ac:dyDescent="0.3">
      <c r="A31" s="17">
        <v>40344</v>
      </c>
      <c r="B31" s="4" t="s">
        <v>269</v>
      </c>
      <c r="C31" s="7">
        <v>110</v>
      </c>
      <c r="D31" s="4" t="s">
        <v>189</v>
      </c>
    </row>
    <row r="32" spans="1:4" x14ac:dyDescent="0.3">
      <c r="A32" s="17">
        <v>40276</v>
      </c>
      <c r="B32" s="4" t="s">
        <v>270</v>
      </c>
      <c r="C32" s="7">
        <v>104</v>
      </c>
      <c r="D32" s="4" t="s">
        <v>190</v>
      </c>
    </row>
    <row r="33" spans="1:4" x14ac:dyDescent="0.3">
      <c r="A33" s="17">
        <v>40352</v>
      </c>
      <c r="B33" s="4" t="s">
        <v>271</v>
      </c>
      <c r="C33" s="7">
        <v>110</v>
      </c>
      <c r="D33" s="4" t="s">
        <v>188</v>
      </c>
    </row>
    <row r="34" spans="1:4" x14ac:dyDescent="0.3">
      <c r="A34" s="17">
        <v>40350</v>
      </c>
      <c r="B34" s="4" t="s">
        <v>181</v>
      </c>
      <c r="C34" s="7">
        <v>185</v>
      </c>
      <c r="D34" s="4" t="s">
        <v>189</v>
      </c>
    </row>
    <row r="35" spans="1:4" x14ac:dyDescent="0.3">
      <c r="A35" s="17">
        <v>40299</v>
      </c>
      <c r="B35" s="4" t="s">
        <v>272</v>
      </c>
      <c r="C35" s="7">
        <v>183</v>
      </c>
      <c r="D35" s="4" t="s">
        <v>190</v>
      </c>
    </row>
    <row r="36" spans="1:4" x14ac:dyDescent="0.3">
      <c r="A36" s="17">
        <v>40366</v>
      </c>
      <c r="B36" s="4" t="s">
        <v>255</v>
      </c>
      <c r="C36" s="7">
        <v>143</v>
      </c>
      <c r="D36" s="4" t="s">
        <v>190</v>
      </c>
    </row>
    <row r="37" spans="1:4" x14ac:dyDescent="0.3">
      <c r="A37" s="17">
        <v>40371</v>
      </c>
      <c r="B37" s="4" t="s">
        <v>257</v>
      </c>
      <c r="C37" s="7">
        <v>120</v>
      </c>
      <c r="D37" s="4" t="s">
        <v>189</v>
      </c>
    </row>
    <row r="38" spans="1:4" x14ac:dyDescent="0.3">
      <c r="A38" s="17">
        <v>40351</v>
      </c>
      <c r="B38" s="4" t="s">
        <v>262</v>
      </c>
      <c r="C38" s="7">
        <v>147</v>
      </c>
      <c r="D38" s="4" t="s">
        <v>188</v>
      </c>
    </row>
    <row r="39" spans="1:4" x14ac:dyDescent="0.3">
      <c r="A39" s="17">
        <v>40313</v>
      </c>
      <c r="B39" s="4" t="s">
        <v>263</v>
      </c>
      <c r="C39" s="7">
        <v>117</v>
      </c>
      <c r="D39" s="4" t="s">
        <v>188</v>
      </c>
    </row>
    <row r="40" spans="1:4" x14ac:dyDescent="0.3">
      <c r="A40" s="17">
        <v>40268</v>
      </c>
      <c r="B40" s="4" t="s">
        <v>266</v>
      </c>
      <c r="C40" s="7">
        <v>128</v>
      </c>
      <c r="D40" s="4" t="s">
        <v>192</v>
      </c>
    </row>
    <row r="41" spans="1:4" x14ac:dyDescent="0.3">
      <c r="A41" s="17">
        <v>40284</v>
      </c>
      <c r="B41" s="4" t="s">
        <v>267</v>
      </c>
      <c r="C41" s="7">
        <v>110</v>
      </c>
      <c r="D41" s="4" t="s">
        <v>188</v>
      </c>
    </row>
    <row r="42" spans="1:4" x14ac:dyDescent="0.3">
      <c r="A42" s="17">
        <v>40321</v>
      </c>
      <c r="B42" s="4" t="s">
        <v>270</v>
      </c>
      <c r="C42" s="7">
        <v>158</v>
      </c>
      <c r="D42" s="4" t="s">
        <v>189</v>
      </c>
    </row>
    <row r="43" spans="1:4" x14ac:dyDescent="0.3">
      <c r="A43" s="17">
        <v>40277</v>
      </c>
      <c r="B43" s="4" t="s">
        <v>272</v>
      </c>
      <c r="C43" s="7">
        <v>133</v>
      </c>
      <c r="D43" s="4" t="s">
        <v>190</v>
      </c>
    </row>
    <row r="44" spans="1:4" x14ac:dyDescent="0.3">
      <c r="A44" s="17">
        <v>40315</v>
      </c>
      <c r="B44" s="4" t="s">
        <v>181</v>
      </c>
      <c r="C44" s="7">
        <v>190</v>
      </c>
      <c r="D44" s="4" t="s">
        <v>259</v>
      </c>
    </row>
    <row r="45" spans="1:4" x14ac:dyDescent="0.3">
      <c r="A45" s="17">
        <v>40372</v>
      </c>
      <c r="B45" s="4" t="s">
        <v>265</v>
      </c>
      <c r="C45" s="7">
        <v>138</v>
      </c>
      <c r="D45" s="4" t="s">
        <v>188</v>
      </c>
    </row>
    <row r="46" spans="1:4" x14ac:dyDescent="0.3">
      <c r="A46" s="17">
        <v>40269</v>
      </c>
      <c r="B46" s="4" t="s">
        <v>176</v>
      </c>
      <c r="C46" s="7">
        <v>143</v>
      </c>
      <c r="D46" s="4" t="s">
        <v>190</v>
      </c>
    </row>
    <row r="47" spans="1:4" x14ac:dyDescent="0.3">
      <c r="A47" s="17">
        <v>40280</v>
      </c>
      <c r="B47" s="4" t="s">
        <v>272</v>
      </c>
      <c r="C47" s="7">
        <v>167</v>
      </c>
      <c r="D47" s="4" t="s">
        <v>189</v>
      </c>
    </row>
    <row r="48" spans="1:4" x14ac:dyDescent="0.3">
      <c r="A48" s="17">
        <v>40270</v>
      </c>
      <c r="B48" s="4" t="s">
        <v>253</v>
      </c>
      <c r="C48" s="7">
        <v>135</v>
      </c>
      <c r="D48" s="4" t="s">
        <v>189</v>
      </c>
    </row>
    <row r="49" spans="1:4" x14ac:dyDescent="0.3">
      <c r="A49" s="17">
        <v>40320</v>
      </c>
      <c r="B49" s="4" t="s">
        <v>269</v>
      </c>
      <c r="C49" s="7">
        <v>125</v>
      </c>
      <c r="D49" s="4" t="s">
        <v>188</v>
      </c>
    </row>
    <row r="50" spans="1:4" x14ac:dyDescent="0.3">
      <c r="A50" s="17">
        <v>40367</v>
      </c>
      <c r="B50" s="4" t="s">
        <v>180</v>
      </c>
      <c r="C50" s="7">
        <v>107</v>
      </c>
      <c r="D50" s="4" t="s">
        <v>189</v>
      </c>
    </row>
    <row r="51" spans="1:4" x14ac:dyDescent="0.3">
      <c r="A51" s="17">
        <v>40339</v>
      </c>
      <c r="B51" s="4" t="s">
        <v>269</v>
      </c>
      <c r="C51" s="7">
        <v>162</v>
      </c>
      <c r="D51" s="4" t="s">
        <v>192</v>
      </c>
    </row>
    <row r="52" spans="1:4" x14ac:dyDescent="0.3">
      <c r="A52" s="17">
        <v>40372</v>
      </c>
      <c r="B52" s="4" t="s">
        <v>253</v>
      </c>
      <c r="C52" s="7">
        <v>192</v>
      </c>
      <c r="D52" s="4" t="s">
        <v>259</v>
      </c>
    </row>
    <row r="53" spans="1:4" x14ac:dyDescent="0.3">
      <c r="A53" s="17">
        <v>40334</v>
      </c>
      <c r="B53" s="4" t="s">
        <v>176</v>
      </c>
      <c r="C53" s="7">
        <v>152</v>
      </c>
      <c r="D53" s="4" t="s">
        <v>189</v>
      </c>
    </row>
    <row r="54" spans="1:4" x14ac:dyDescent="0.3">
      <c r="A54" s="17">
        <v>40296</v>
      </c>
      <c r="B54" s="4" t="s">
        <v>258</v>
      </c>
      <c r="C54" s="7">
        <v>155</v>
      </c>
      <c r="D54" s="4" t="s">
        <v>259</v>
      </c>
    </row>
    <row r="55" spans="1:4" x14ac:dyDescent="0.3">
      <c r="A55" s="17">
        <v>40367</v>
      </c>
      <c r="B55" s="4" t="s">
        <v>270</v>
      </c>
      <c r="C55" s="7">
        <v>155</v>
      </c>
      <c r="D55" s="4" t="s">
        <v>188</v>
      </c>
    </row>
    <row r="56" spans="1:4" x14ac:dyDescent="0.3">
      <c r="A56" s="17">
        <v>40304</v>
      </c>
      <c r="B56" s="4" t="s">
        <v>266</v>
      </c>
      <c r="C56" s="7">
        <v>145</v>
      </c>
      <c r="D56" s="4" t="s">
        <v>188</v>
      </c>
    </row>
    <row r="57" spans="1:4" x14ac:dyDescent="0.3">
      <c r="A57" s="17">
        <v>40369</v>
      </c>
      <c r="B57" s="4" t="s">
        <v>180</v>
      </c>
      <c r="C57" s="7">
        <v>149</v>
      </c>
      <c r="D57" s="4" t="s">
        <v>189</v>
      </c>
    </row>
    <row r="58" spans="1:4" x14ac:dyDescent="0.3">
      <c r="A58" s="17">
        <v>40353</v>
      </c>
      <c r="B58" s="4" t="s">
        <v>270</v>
      </c>
      <c r="C58" s="7">
        <v>180</v>
      </c>
      <c r="D58" s="4" t="s">
        <v>190</v>
      </c>
    </row>
    <row r="59" spans="1:4" x14ac:dyDescent="0.3">
      <c r="A59" s="17">
        <v>40305</v>
      </c>
      <c r="B59" s="4" t="s">
        <v>273</v>
      </c>
      <c r="C59" s="7">
        <v>190</v>
      </c>
      <c r="D59" s="4" t="s">
        <v>192</v>
      </c>
    </row>
    <row r="60" spans="1:4" x14ac:dyDescent="0.3">
      <c r="A60" s="17">
        <v>40360</v>
      </c>
      <c r="B60" s="4" t="s">
        <v>260</v>
      </c>
      <c r="C60" s="7">
        <v>127</v>
      </c>
      <c r="D60" s="4" t="s">
        <v>190</v>
      </c>
    </row>
    <row r="61" spans="1:4" x14ac:dyDescent="0.3">
      <c r="A61" s="17">
        <v>40267</v>
      </c>
      <c r="B61" s="4" t="s">
        <v>268</v>
      </c>
      <c r="C61" s="7">
        <v>114</v>
      </c>
      <c r="D61" s="4" t="s">
        <v>189</v>
      </c>
    </row>
    <row r="62" spans="1:4" x14ac:dyDescent="0.3">
      <c r="A62" s="17">
        <v>40286</v>
      </c>
      <c r="B62" s="4" t="s">
        <v>269</v>
      </c>
      <c r="C62" s="7">
        <v>191</v>
      </c>
      <c r="D62" s="4" t="s">
        <v>259</v>
      </c>
    </row>
    <row r="63" spans="1:4" x14ac:dyDescent="0.3">
      <c r="A63" s="17">
        <v>40361</v>
      </c>
      <c r="B63" s="4" t="s">
        <v>255</v>
      </c>
      <c r="C63" s="7">
        <v>197</v>
      </c>
      <c r="D63" s="4" t="s">
        <v>188</v>
      </c>
    </row>
    <row r="64" spans="1:4" x14ac:dyDescent="0.3">
      <c r="A64" s="17">
        <v>40307</v>
      </c>
      <c r="B64" s="4" t="s">
        <v>255</v>
      </c>
      <c r="C64" s="7">
        <v>186</v>
      </c>
      <c r="D64" s="4" t="s">
        <v>192</v>
      </c>
    </row>
    <row r="65" spans="1:4" x14ac:dyDescent="0.3">
      <c r="A65" s="17">
        <v>40339</v>
      </c>
      <c r="B65" s="4" t="s">
        <v>258</v>
      </c>
      <c r="C65" s="7">
        <v>174</v>
      </c>
      <c r="D65" s="4" t="s">
        <v>189</v>
      </c>
    </row>
    <row r="66" spans="1:4" x14ac:dyDescent="0.3">
      <c r="A66" s="17">
        <v>40327</v>
      </c>
      <c r="B66" s="4" t="s">
        <v>273</v>
      </c>
      <c r="C66" s="7">
        <v>114</v>
      </c>
      <c r="D66" s="4" t="s">
        <v>189</v>
      </c>
    </row>
    <row r="67" spans="1:4" x14ac:dyDescent="0.3">
      <c r="A67" s="17">
        <v>40364</v>
      </c>
      <c r="B67" s="4" t="s">
        <v>263</v>
      </c>
      <c r="C67" s="7">
        <v>121</v>
      </c>
      <c r="D67" s="4" t="s">
        <v>192</v>
      </c>
    </row>
    <row r="68" spans="1:4" x14ac:dyDescent="0.3">
      <c r="A68" s="17">
        <v>40265</v>
      </c>
      <c r="B68" s="4" t="s">
        <v>181</v>
      </c>
      <c r="C68" s="7">
        <v>134</v>
      </c>
      <c r="D68" s="4" t="s">
        <v>188</v>
      </c>
    </row>
    <row r="69" spans="1:4" x14ac:dyDescent="0.3">
      <c r="A69" s="17">
        <v>40344</v>
      </c>
      <c r="B69" s="4" t="s">
        <v>269</v>
      </c>
      <c r="C69" s="7">
        <v>174</v>
      </c>
      <c r="D69" s="4" t="s">
        <v>189</v>
      </c>
    </row>
    <row r="70" spans="1:4" x14ac:dyDescent="0.3">
      <c r="A70" s="17">
        <v>40304</v>
      </c>
      <c r="B70" s="4" t="s">
        <v>264</v>
      </c>
      <c r="C70" s="7">
        <v>178</v>
      </c>
      <c r="D70" s="4" t="s">
        <v>259</v>
      </c>
    </row>
    <row r="71" spans="1:4" x14ac:dyDescent="0.3">
      <c r="A71" s="17">
        <v>40330</v>
      </c>
      <c r="B71" s="4" t="s">
        <v>256</v>
      </c>
      <c r="C71" s="7">
        <v>132</v>
      </c>
      <c r="D71" s="4" t="s">
        <v>188</v>
      </c>
    </row>
    <row r="72" spans="1:4" x14ac:dyDescent="0.3">
      <c r="A72" s="17">
        <v>40331</v>
      </c>
      <c r="B72" s="4" t="s">
        <v>265</v>
      </c>
      <c r="C72" s="7">
        <v>148</v>
      </c>
      <c r="D72" s="4" t="s">
        <v>189</v>
      </c>
    </row>
    <row r="73" spans="1:4" x14ac:dyDescent="0.3">
      <c r="A73" s="17">
        <v>40273</v>
      </c>
      <c r="B73" s="4" t="s">
        <v>262</v>
      </c>
      <c r="C73" s="7">
        <v>120</v>
      </c>
      <c r="D73" s="4" t="s">
        <v>190</v>
      </c>
    </row>
    <row r="74" spans="1:4" x14ac:dyDescent="0.3">
      <c r="A74" s="17">
        <v>40330</v>
      </c>
      <c r="B74" s="4" t="s">
        <v>253</v>
      </c>
      <c r="C74" s="7">
        <v>199</v>
      </c>
      <c r="D74" s="4" t="s">
        <v>188</v>
      </c>
    </row>
    <row r="75" spans="1:4" x14ac:dyDescent="0.3">
      <c r="A75" s="17">
        <v>40268</v>
      </c>
      <c r="B75" s="4" t="s">
        <v>262</v>
      </c>
      <c r="C75" s="7">
        <v>109</v>
      </c>
      <c r="D75" s="4" t="s">
        <v>259</v>
      </c>
    </row>
    <row r="76" spans="1:4" x14ac:dyDescent="0.3">
      <c r="A76" s="17">
        <v>40356</v>
      </c>
      <c r="B76" s="4" t="s">
        <v>258</v>
      </c>
      <c r="C76" s="7">
        <v>138</v>
      </c>
      <c r="D76" s="4" t="s">
        <v>189</v>
      </c>
    </row>
    <row r="77" spans="1:4" x14ac:dyDescent="0.3">
      <c r="A77" s="17">
        <v>40325</v>
      </c>
      <c r="B77" s="4" t="s">
        <v>253</v>
      </c>
      <c r="C77" s="7">
        <v>153</v>
      </c>
      <c r="D77" s="4" t="s">
        <v>192</v>
      </c>
    </row>
    <row r="78" spans="1:4" x14ac:dyDescent="0.3">
      <c r="A78" s="17">
        <v>40348</v>
      </c>
      <c r="B78" s="4" t="s">
        <v>180</v>
      </c>
      <c r="C78" s="7">
        <v>122</v>
      </c>
      <c r="D78" s="4" t="s">
        <v>192</v>
      </c>
    </row>
    <row r="79" spans="1:4" x14ac:dyDescent="0.3">
      <c r="A79" s="17">
        <v>40380</v>
      </c>
      <c r="B79" s="4" t="s">
        <v>261</v>
      </c>
      <c r="C79" s="7">
        <v>154</v>
      </c>
      <c r="D79" s="4" t="s">
        <v>192</v>
      </c>
    </row>
    <row r="80" spans="1:4" x14ac:dyDescent="0.3">
      <c r="A80" s="17">
        <v>40348</v>
      </c>
      <c r="B80" s="4" t="s">
        <v>263</v>
      </c>
      <c r="C80" s="7">
        <v>174</v>
      </c>
      <c r="D80" s="4" t="s">
        <v>190</v>
      </c>
    </row>
    <row r="81" spans="1:4" x14ac:dyDescent="0.3">
      <c r="A81" s="17">
        <v>40373</v>
      </c>
      <c r="B81" s="4" t="s">
        <v>251</v>
      </c>
      <c r="C81" s="7">
        <v>181</v>
      </c>
      <c r="D81" s="4" t="s">
        <v>192</v>
      </c>
    </row>
    <row r="82" spans="1:4" x14ac:dyDescent="0.3">
      <c r="A82" s="17">
        <v>40354</v>
      </c>
      <c r="B82" s="4" t="s">
        <v>265</v>
      </c>
      <c r="C82" s="7">
        <v>113</v>
      </c>
      <c r="D82" s="4" t="s">
        <v>192</v>
      </c>
    </row>
    <row r="83" spans="1:4" x14ac:dyDescent="0.3">
      <c r="A83" s="17">
        <v>40269</v>
      </c>
      <c r="B83" s="4" t="s">
        <v>274</v>
      </c>
      <c r="C83" s="7">
        <v>177</v>
      </c>
      <c r="D83" s="4" t="s">
        <v>190</v>
      </c>
    </row>
    <row r="84" spans="1:4" x14ac:dyDescent="0.3">
      <c r="A84" s="17">
        <v>40371</v>
      </c>
      <c r="B84" s="4" t="s">
        <v>271</v>
      </c>
      <c r="C84" s="7">
        <v>138</v>
      </c>
      <c r="D84" s="4" t="s">
        <v>259</v>
      </c>
    </row>
    <row r="85" spans="1:4" x14ac:dyDescent="0.3">
      <c r="A85" s="17">
        <v>40319</v>
      </c>
      <c r="B85" s="4" t="s">
        <v>251</v>
      </c>
      <c r="C85" s="7">
        <v>175</v>
      </c>
      <c r="D85" s="4" t="s">
        <v>192</v>
      </c>
    </row>
    <row r="86" spans="1:4" x14ac:dyDescent="0.3">
      <c r="A86" s="17">
        <v>40284</v>
      </c>
      <c r="B86" s="4" t="s">
        <v>256</v>
      </c>
      <c r="C86" s="7">
        <v>149</v>
      </c>
      <c r="D86" s="4" t="s">
        <v>259</v>
      </c>
    </row>
    <row r="87" spans="1:4" x14ac:dyDescent="0.3">
      <c r="A87" s="17">
        <v>40309</v>
      </c>
      <c r="B87" s="4" t="s">
        <v>267</v>
      </c>
      <c r="C87" s="7">
        <v>140</v>
      </c>
      <c r="D87" s="4" t="s">
        <v>259</v>
      </c>
    </row>
    <row r="88" spans="1:4" x14ac:dyDescent="0.3">
      <c r="A88" s="17">
        <v>40301</v>
      </c>
      <c r="B88" s="4" t="s">
        <v>262</v>
      </c>
      <c r="C88" s="7">
        <v>152</v>
      </c>
      <c r="D88" s="4" t="s">
        <v>189</v>
      </c>
    </row>
    <row r="89" spans="1:4" x14ac:dyDescent="0.3">
      <c r="A89" s="17">
        <v>40288</v>
      </c>
      <c r="B89" s="4" t="s">
        <v>263</v>
      </c>
      <c r="C89" s="7">
        <v>104</v>
      </c>
      <c r="D89" s="4" t="s">
        <v>192</v>
      </c>
    </row>
    <row r="90" spans="1:4" x14ac:dyDescent="0.3">
      <c r="A90" s="17">
        <v>40336</v>
      </c>
      <c r="B90" s="4" t="s">
        <v>176</v>
      </c>
      <c r="C90" s="7">
        <v>116</v>
      </c>
      <c r="D90" s="4" t="s">
        <v>259</v>
      </c>
    </row>
    <row r="91" spans="1:4" x14ac:dyDescent="0.3">
      <c r="A91" s="17">
        <v>40304</v>
      </c>
      <c r="B91" s="4" t="s">
        <v>255</v>
      </c>
      <c r="C91" s="7">
        <v>131</v>
      </c>
      <c r="D91" s="4" t="s">
        <v>189</v>
      </c>
    </row>
    <row r="92" spans="1:4" x14ac:dyDescent="0.3">
      <c r="A92" s="17">
        <v>40275</v>
      </c>
      <c r="B92" s="4" t="s">
        <v>253</v>
      </c>
      <c r="C92" s="7">
        <v>135</v>
      </c>
      <c r="D92" s="4" t="s">
        <v>188</v>
      </c>
    </row>
    <row r="93" spans="1:4" x14ac:dyDescent="0.3">
      <c r="A93" s="17">
        <v>40333</v>
      </c>
      <c r="B93" s="4" t="s">
        <v>262</v>
      </c>
      <c r="C93" s="7">
        <v>164</v>
      </c>
      <c r="D93" s="4" t="s">
        <v>190</v>
      </c>
    </row>
    <row r="94" spans="1:4" x14ac:dyDescent="0.3">
      <c r="A94" s="17">
        <v>40264</v>
      </c>
      <c r="B94" s="4" t="s">
        <v>272</v>
      </c>
      <c r="C94" s="7">
        <v>178</v>
      </c>
      <c r="D94" s="4" t="s">
        <v>190</v>
      </c>
    </row>
    <row r="95" spans="1:4" x14ac:dyDescent="0.3">
      <c r="A95" s="17">
        <v>40276</v>
      </c>
      <c r="B95" s="4" t="s">
        <v>181</v>
      </c>
      <c r="C95" s="7">
        <v>139</v>
      </c>
      <c r="D95" s="4" t="s">
        <v>188</v>
      </c>
    </row>
    <row r="96" spans="1:4" x14ac:dyDescent="0.3">
      <c r="A96" s="17">
        <v>40302</v>
      </c>
      <c r="B96" s="4" t="s">
        <v>269</v>
      </c>
      <c r="C96" s="7">
        <v>160</v>
      </c>
      <c r="D96" s="4" t="s">
        <v>189</v>
      </c>
    </row>
    <row r="97" spans="1:4" x14ac:dyDescent="0.3">
      <c r="A97" s="17">
        <v>40366</v>
      </c>
      <c r="B97" s="4" t="s">
        <v>256</v>
      </c>
      <c r="C97" s="7">
        <v>162</v>
      </c>
      <c r="D97" s="4" t="s">
        <v>192</v>
      </c>
    </row>
    <row r="98" spans="1:4" x14ac:dyDescent="0.3">
      <c r="A98" s="17">
        <v>40348</v>
      </c>
      <c r="B98" s="4" t="s">
        <v>267</v>
      </c>
      <c r="C98" s="7">
        <v>103</v>
      </c>
      <c r="D98" s="4" t="s">
        <v>188</v>
      </c>
    </row>
    <row r="99" spans="1:4" x14ac:dyDescent="0.3">
      <c r="A99" s="17">
        <v>40307</v>
      </c>
      <c r="B99" s="4" t="s">
        <v>270</v>
      </c>
      <c r="C99" s="7">
        <v>200</v>
      </c>
      <c r="D99" s="4" t="s">
        <v>189</v>
      </c>
    </row>
    <row r="100" spans="1:4" x14ac:dyDescent="0.3">
      <c r="A100" s="17">
        <v>40289</v>
      </c>
      <c r="B100" s="4" t="s">
        <v>266</v>
      </c>
      <c r="C100" s="7">
        <v>132</v>
      </c>
      <c r="D100" s="4" t="s">
        <v>190</v>
      </c>
    </row>
    <row r="101" spans="1:4" x14ac:dyDescent="0.3">
      <c r="A101" s="17">
        <v>40280</v>
      </c>
      <c r="B101" s="4" t="s">
        <v>265</v>
      </c>
      <c r="C101" s="7">
        <v>133</v>
      </c>
      <c r="D101" s="4" t="s">
        <v>188</v>
      </c>
    </row>
    <row r="102" spans="1:4" x14ac:dyDescent="0.3">
      <c r="A102" s="17">
        <v>40352</v>
      </c>
      <c r="B102" s="4" t="s">
        <v>266</v>
      </c>
      <c r="C102" s="7">
        <v>187</v>
      </c>
      <c r="D102" s="4" t="s">
        <v>259</v>
      </c>
    </row>
    <row r="103" spans="1:4" x14ac:dyDescent="0.3">
      <c r="A103" s="17">
        <v>40381</v>
      </c>
      <c r="B103" s="4" t="s">
        <v>261</v>
      </c>
      <c r="C103" s="7">
        <v>173</v>
      </c>
      <c r="D103" s="4" t="s">
        <v>259</v>
      </c>
    </row>
    <row r="104" spans="1:4" x14ac:dyDescent="0.3">
      <c r="A104" s="17">
        <v>40336</v>
      </c>
      <c r="B104" s="4" t="s">
        <v>255</v>
      </c>
      <c r="C104" s="7">
        <v>112</v>
      </c>
      <c r="D104" s="4" t="s">
        <v>188</v>
      </c>
    </row>
    <row r="105" spans="1:4" x14ac:dyDescent="0.3">
      <c r="A105" s="17">
        <v>40290</v>
      </c>
      <c r="B105" s="4" t="s">
        <v>176</v>
      </c>
      <c r="C105" s="7">
        <v>132</v>
      </c>
      <c r="D105" s="4" t="s">
        <v>192</v>
      </c>
    </row>
    <row r="106" spans="1:4" x14ac:dyDescent="0.3">
      <c r="A106" s="17">
        <v>40295</v>
      </c>
      <c r="B106" s="4" t="s">
        <v>255</v>
      </c>
      <c r="C106" s="7">
        <v>112</v>
      </c>
      <c r="D106" s="4" t="s">
        <v>190</v>
      </c>
    </row>
    <row r="107" spans="1:4" x14ac:dyDescent="0.3">
      <c r="A107" s="17">
        <v>40291</v>
      </c>
      <c r="B107" s="4" t="s">
        <v>176</v>
      </c>
      <c r="C107" s="7">
        <v>131</v>
      </c>
      <c r="D107" s="4" t="s">
        <v>189</v>
      </c>
    </row>
    <row r="108" spans="1:4" x14ac:dyDescent="0.3">
      <c r="A108" s="17">
        <v>40323</v>
      </c>
      <c r="B108" s="4" t="s">
        <v>264</v>
      </c>
      <c r="C108" s="7">
        <v>175</v>
      </c>
      <c r="D108" s="4" t="s">
        <v>188</v>
      </c>
    </row>
    <row r="109" spans="1:4" x14ac:dyDescent="0.3">
      <c r="A109" s="17">
        <v>40378</v>
      </c>
      <c r="B109" s="4" t="s">
        <v>264</v>
      </c>
      <c r="C109" s="7">
        <v>158</v>
      </c>
      <c r="D109" s="4" t="s">
        <v>188</v>
      </c>
    </row>
    <row r="110" spans="1:4" x14ac:dyDescent="0.3">
      <c r="A110" s="17">
        <v>40294</v>
      </c>
      <c r="B110" s="4" t="s">
        <v>256</v>
      </c>
      <c r="C110" s="7">
        <v>148</v>
      </c>
      <c r="D110" s="4" t="s">
        <v>192</v>
      </c>
    </row>
    <row r="111" spans="1:4" x14ac:dyDescent="0.3">
      <c r="A111" s="17">
        <v>40338</v>
      </c>
      <c r="B111" s="4" t="s">
        <v>176</v>
      </c>
      <c r="C111" s="7">
        <v>187</v>
      </c>
      <c r="D111" s="4" t="s">
        <v>190</v>
      </c>
    </row>
    <row r="112" spans="1:4" x14ac:dyDescent="0.3">
      <c r="A112" s="17">
        <v>40366</v>
      </c>
      <c r="B112" s="4" t="s">
        <v>266</v>
      </c>
      <c r="C112" s="7">
        <v>168</v>
      </c>
      <c r="D112" s="4" t="s">
        <v>259</v>
      </c>
    </row>
    <row r="113" spans="1:4" x14ac:dyDescent="0.3">
      <c r="A113" s="17">
        <v>40293</v>
      </c>
      <c r="B113" s="4" t="s">
        <v>274</v>
      </c>
      <c r="C113" s="7">
        <v>116</v>
      </c>
      <c r="D113" s="4" t="s">
        <v>259</v>
      </c>
    </row>
    <row r="114" spans="1:4" x14ac:dyDescent="0.3">
      <c r="A114" s="17">
        <v>40263</v>
      </c>
      <c r="B114" s="4" t="s">
        <v>263</v>
      </c>
      <c r="C114" s="7">
        <v>122</v>
      </c>
      <c r="D114" s="4" t="s">
        <v>189</v>
      </c>
    </row>
    <row r="115" spans="1:4" x14ac:dyDescent="0.3">
      <c r="A115" s="17">
        <v>40319</v>
      </c>
      <c r="B115" s="4" t="s">
        <v>181</v>
      </c>
      <c r="C115" s="7">
        <v>160</v>
      </c>
      <c r="D115" s="4" t="s">
        <v>188</v>
      </c>
    </row>
    <row r="116" spans="1:4" x14ac:dyDescent="0.3">
      <c r="A116" s="17">
        <v>40311</v>
      </c>
      <c r="B116" s="4" t="s">
        <v>181</v>
      </c>
      <c r="C116" s="7">
        <v>192</v>
      </c>
      <c r="D116" s="4" t="s">
        <v>189</v>
      </c>
    </row>
    <row r="117" spans="1:4" x14ac:dyDescent="0.3">
      <c r="A117" s="17">
        <v>40317</v>
      </c>
      <c r="B117" s="4" t="s">
        <v>268</v>
      </c>
      <c r="C117" s="7">
        <v>154</v>
      </c>
      <c r="D117" s="4" t="s">
        <v>190</v>
      </c>
    </row>
    <row r="118" spans="1:4" x14ac:dyDescent="0.3">
      <c r="A118" s="17">
        <v>40274</v>
      </c>
      <c r="B118" s="4" t="s">
        <v>263</v>
      </c>
      <c r="C118" s="7">
        <v>145</v>
      </c>
      <c r="D118" s="4" t="s">
        <v>188</v>
      </c>
    </row>
    <row r="119" spans="1:4" x14ac:dyDescent="0.3">
      <c r="A119" s="17">
        <v>40301</v>
      </c>
      <c r="B119" s="4" t="s">
        <v>260</v>
      </c>
      <c r="C119" s="7">
        <v>178</v>
      </c>
      <c r="D119" s="4" t="s">
        <v>188</v>
      </c>
    </row>
    <row r="120" spans="1:4" x14ac:dyDescent="0.3">
      <c r="A120" s="17">
        <v>40302</v>
      </c>
      <c r="B120" s="4" t="s">
        <v>265</v>
      </c>
      <c r="C120" s="7">
        <v>112</v>
      </c>
      <c r="D120" s="4" t="s">
        <v>190</v>
      </c>
    </row>
    <row r="121" spans="1:4" x14ac:dyDescent="0.3">
      <c r="A121" s="17">
        <v>40363</v>
      </c>
      <c r="B121" s="4" t="s">
        <v>257</v>
      </c>
      <c r="C121" s="7">
        <v>115</v>
      </c>
      <c r="D121" s="4" t="s">
        <v>189</v>
      </c>
    </row>
    <row r="122" spans="1:4" x14ac:dyDescent="0.3">
      <c r="A122" s="17">
        <v>40323</v>
      </c>
      <c r="B122" s="4" t="s">
        <v>266</v>
      </c>
      <c r="C122" s="7">
        <v>146</v>
      </c>
      <c r="D122" s="4" t="s">
        <v>189</v>
      </c>
    </row>
    <row r="123" spans="1:4" x14ac:dyDescent="0.3">
      <c r="A123" s="17">
        <v>40344</v>
      </c>
      <c r="B123" s="4" t="s">
        <v>181</v>
      </c>
      <c r="C123" s="7">
        <v>109</v>
      </c>
      <c r="D123" s="4" t="s">
        <v>259</v>
      </c>
    </row>
    <row r="124" spans="1:4" x14ac:dyDescent="0.3">
      <c r="A124" s="17">
        <v>40380</v>
      </c>
      <c r="B124" s="4" t="s">
        <v>251</v>
      </c>
      <c r="C124" s="7">
        <v>172</v>
      </c>
      <c r="D124" s="4" t="s">
        <v>189</v>
      </c>
    </row>
    <row r="125" spans="1:4" x14ac:dyDescent="0.3">
      <c r="A125" s="17">
        <v>40320</v>
      </c>
      <c r="B125" s="4" t="s">
        <v>176</v>
      </c>
      <c r="C125" s="7">
        <v>146</v>
      </c>
      <c r="D125" s="4" t="s">
        <v>188</v>
      </c>
    </row>
    <row r="126" spans="1:4" x14ac:dyDescent="0.3">
      <c r="A126" s="17">
        <v>40359</v>
      </c>
      <c r="B126" s="4" t="s">
        <v>260</v>
      </c>
      <c r="C126" s="7">
        <v>144</v>
      </c>
      <c r="D126" s="4" t="s">
        <v>192</v>
      </c>
    </row>
    <row r="127" spans="1:4" x14ac:dyDescent="0.3">
      <c r="A127" s="17">
        <v>40352</v>
      </c>
      <c r="B127" s="4" t="s">
        <v>271</v>
      </c>
      <c r="C127" s="7">
        <v>146</v>
      </c>
      <c r="D127" s="4" t="s">
        <v>189</v>
      </c>
    </row>
    <row r="128" spans="1:4" x14ac:dyDescent="0.3">
      <c r="A128" s="17">
        <v>40296</v>
      </c>
      <c r="B128" s="4" t="s">
        <v>270</v>
      </c>
      <c r="C128" s="7">
        <v>105</v>
      </c>
      <c r="D128" s="4" t="s">
        <v>188</v>
      </c>
    </row>
    <row r="129" spans="1:4" x14ac:dyDescent="0.3">
      <c r="A129" s="17">
        <v>40354</v>
      </c>
      <c r="B129" s="4" t="s">
        <v>256</v>
      </c>
      <c r="C129" s="7">
        <v>134</v>
      </c>
      <c r="D129" s="4" t="s">
        <v>189</v>
      </c>
    </row>
    <row r="130" spans="1:4" x14ac:dyDescent="0.3">
      <c r="A130" s="17">
        <v>40370</v>
      </c>
      <c r="B130" s="4" t="s">
        <v>260</v>
      </c>
      <c r="C130" s="7">
        <v>118</v>
      </c>
      <c r="D130" s="4" t="s">
        <v>189</v>
      </c>
    </row>
    <row r="131" spans="1:4" x14ac:dyDescent="0.3">
      <c r="A131" s="17">
        <v>40369</v>
      </c>
      <c r="B131" s="4" t="s">
        <v>181</v>
      </c>
      <c r="C131" s="7">
        <v>132</v>
      </c>
      <c r="D131" s="4" t="s">
        <v>192</v>
      </c>
    </row>
    <row r="132" spans="1:4" x14ac:dyDescent="0.3">
      <c r="A132" s="17">
        <v>40325</v>
      </c>
      <c r="B132" s="4" t="s">
        <v>269</v>
      </c>
      <c r="C132" s="7">
        <v>117</v>
      </c>
      <c r="D132" s="4" t="s">
        <v>190</v>
      </c>
    </row>
    <row r="133" spans="1:4" x14ac:dyDescent="0.3">
      <c r="A133" s="17">
        <v>40271</v>
      </c>
      <c r="B133" s="4" t="s">
        <v>262</v>
      </c>
      <c r="C133" s="7">
        <v>194</v>
      </c>
      <c r="D133" s="4" t="s">
        <v>189</v>
      </c>
    </row>
    <row r="134" spans="1:4" x14ac:dyDescent="0.3">
      <c r="A134" s="17">
        <v>40295</v>
      </c>
      <c r="B134" s="4" t="s">
        <v>181</v>
      </c>
      <c r="C134" s="7">
        <v>122</v>
      </c>
      <c r="D134" s="4" t="s">
        <v>188</v>
      </c>
    </row>
    <row r="135" spans="1:4" x14ac:dyDescent="0.3">
      <c r="A135" s="17">
        <v>40358</v>
      </c>
      <c r="B135" s="4" t="s">
        <v>262</v>
      </c>
      <c r="C135" s="7">
        <v>134</v>
      </c>
      <c r="D135" s="4" t="s">
        <v>190</v>
      </c>
    </row>
    <row r="136" spans="1:4" x14ac:dyDescent="0.3">
      <c r="A136" s="17">
        <v>40370</v>
      </c>
      <c r="B136" s="4" t="s">
        <v>255</v>
      </c>
      <c r="C136" s="7">
        <v>134</v>
      </c>
      <c r="D136" s="4" t="s">
        <v>188</v>
      </c>
    </row>
    <row r="137" spans="1:4" x14ac:dyDescent="0.3">
      <c r="A137" s="17">
        <v>40267</v>
      </c>
      <c r="B137" s="4" t="s">
        <v>257</v>
      </c>
      <c r="C137" s="7">
        <v>125</v>
      </c>
      <c r="D137" s="4" t="s">
        <v>190</v>
      </c>
    </row>
    <row r="138" spans="1:4" x14ac:dyDescent="0.3">
      <c r="A138" s="17">
        <v>40273</v>
      </c>
      <c r="B138" s="4" t="s">
        <v>269</v>
      </c>
      <c r="C138" s="7">
        <v>115</v>
      </c>
      <c r="D138" s="4" t="s">
        <v>259</v>
      </c>
    </row>
    <row r="139" spans="1:4" x14ac:dyDescent="0.3">
      <c r="A139" s="17">
        <v>40272</v>
      </c>
      <c r="B139" s="4" t="s">
        <v>268</v>
      </c>
      <c r="C139" s="7">
        <v>105</v>
      </c>
      <c r="D139" s="4" t="s">
        <v>190</v>
      </c>
    </row>
    <row r="140" spans="1:4" x14ac:dyDescent="0.3">
      <c r="A140" s="17">
        <v>40353</v>
      </c>
      <c r="B140" s="4" t="s">
        <v>268</v>
      </c>
      <c r="C140" s="7">
        <v>179</v>
      </c>
      <c r="D140" s="4" t="s">
        <v>192</v>
      </c>
    </row>
    <row r="141" spans="1:4" x14ac:dyDescent="0.3">
      <c r="A141" s="17">
        <v>40351</v>
      </c>
      <c r="B141" s="4" t="s">
        <v>257</v>
      </c>
      <c r="C141" s="7">
        <v>114</v>
      </c>
      <c r="D141" s="4" t="s">
        <v>190</v>
      </c>
    </row>
    <row r="142" spans="1:4" x14ac:dyDescent="0.3">
      <c r="A142" s="17">
        <v>40335</v>
      </c>
      <c r="B142" s="4" t="s">
        <v>257</v>
      </c>
      <c r="C142" s="7">
        <v>176</v>
      </c>
      <c r="D142" s="4" t="s">
        <v>189</v>
      </c>
    </row>
    <row r="143" spans="1:4" x14ac:dyDescent="0.3">
      <c r="A143" s="17">
        <v>40293</v>
      </c>
      <c r="B143" s="4" t="s">
        <v>267</v>
      </c>
      <c r="C143" s="7">
        <v>194</v>
      </c>
      <c r="D143" s="4" t="s">
        <v>190</v>
      </c>
    </row>
    <row r="144" spans="1:4" x14ac:dyDescent="0.3">
      <c r="A144" s="17">
        <v>40316</v>
      </c>
      <c r="B144" s="4" t="s">
        <v>271</v>
      </c>
      <c r="C144" s="7">
        <v>170</v>
      </c>
      <c r="D144" s="4" t="s">
        <v>259</v>
      </c>
    </row>
    <row r="145" spans="1:4" x14ac:dyDescent="0.3">
      <c r="A145" s="17">
        <v>40373</v>
      </c>
      <c r="B145" s="4" t="s">
        <v>256</v>
      </c>
      <c r="C145" s="7">
        <v>144</v>
      </c>
      <c r="D145" s="4" t="s">
        <v>189</v>
      </c>
    </row>
    <row r="146" spans="1:4" x14ac:dyDescent="0.3">
      <c r="A146" s="17">
        <v>40304</v>
      </c>
      <c r="B146" s="4" t="s">
        <v>268</v>
      </c>
      <c r="C146" s="7">
        <v>175</v>
      </c>
      <c r="D146" s="4" t="s">
        <v>189</v>
      </c>
    </row>
    <row r="147" spans="1:4" x14ac:dyDescent="0.3">
      <c r="A147" s="17">
        <v>40381</v>
      </c>
      <c r="B147" s="4" t="s">
        <v>262</v>
      </c>
      <c r="C147" s="7">
        <v>185</v>
      </c>
      <c r="D147" s="4" t="s">
        <v>188</v>
      </c>
    </row>
    <row r="148" spans="1:4" x14ac:dyDescent="0.3">
      <c r="A148" s="17">
        <v>40361</v>
      </c>
      <c r="B148" s="4" t="s">
        <v>269</v>
      </c>
      <c r="C148" s="7">
        <v>133</v>
      </c>
      <c r="D148" s="4" t="s">
        <v>259</v>
      </c>
    </row>
    <row r="149" spans="1:4" x14ac:dyDescent="0.3">
      <c r="A149" s="17">
        <v>40319</v>
      </c>
      <c r="B149" s="4" t="s">
        <v>265</v>
      </c>
      <c r="C149" s="7">
        <v>131</v>
      </c>
      <c r="D149" s="4" t="s">
        <v>190</v>
      </c>
    </row>
    <row r="150" spans="1:4" x14ac:dyDescent="0.3">
      <c r="A150" s="17">
        <v>40344</v>
      </c>
      <c r="B150" s="4" t="s">
        <v>266</v>
      </c>
      <c r="C150" s="7">
        <v>163</v>
      </c>
      <c r="D150" s="4" t="s">
        <v>188</v>
      </c>
    </row>
    <row r="151" spans="1:4" x14ac:dyDescent="0.3">
      <c r="A151" s="17">
        <v>40263</v>
      </c>
      <c r="B151" s="4" t="s">
        <v>251</v>
      </c>
      <c r="C151" s="7">
        <v>120</v>
      </c>
      <c r="D151" s="4" t="s">
        <v>188</v>
      </c>
    </row>
    <row r="152" spans="1:4" x14ac:dyDescent="0.3">
      <c r="A152" s="17">
        <v>40302</v>
      </c>
      <c r="B152" s="4" t="s">
        <v>272</v>
      </c>
      <c r="C152" s="7">
        <v>136</v>
      </c>
      <c r="D152" s="4" t="s">
        <v>259</v>
      </c>
    </row>
    <row r="153" spans="1:4" x14ac:dyDescent="0.3">
      <c r="A153" s="17">
        <v>40265</v>
      </c>
      <c r="B153" s="4" t="s">
        <v>258</v>
      </c>
      <c r="C153" s="7">
        <v>195</v>
      </c>
      <c r="D153" s="4" t="s">
        <v>190</v>
      </c>
    </row>
    <row r="154" spans="1:4" x14ac:dyDescent="0.3">
      <c r="A154" s="17">
        <v>40289</v>
      </c>
      <c r="B154" s="4" t="s">
        <v>273</v>
      </c>
      <c r="C154" s="7">
        <v>157</v>
      </c>
      <c r="D154" s="4" t="s">
        <v>190</v>
      </c>
    </row>
    <row r="155" spans="1:4" x14ac:dyDescent="0.3">
      <c r="A155" s="17">
        <v>40325</v>
      </c>
      <c r="B155" s="4" t="s">
        <v>262</v>
      </c>
      <c r="C155" s="7">
        <v>187</v>
      </c>
      <c r="D155" s="4" t="s">
        <v>259</v>
      </c>
    </row>
    <row r="156" spans="1:4" x14ac:dyDescent="0.3">
      <c r="A156" s="17">
        <v>40313</v>
      </c>
      <c r="B156" s="4" t="s">
        <v>268</v>
      </c>
      <c r="C156" s="7">
        <v>185</v>
      </c>
      <c r="D156" s="4" t="s">
        <v>189</v>
      </c>
    </row>
    <row r="157" spans="1:4" x14ac:dyDescent="0.3">
      <c r="A157" s="17">
        <v>40369</v>
      </c>
      <c r="B157" s="4" t="s">
        <v>263</v>
      </c>
      <c r="C157" s="7">
        <v>154</v>
      </c>
      <c r="D157" s="4" t="s">
        <v>190</v>
      </c>
    </row>
    <row r="158" spans="1:4" x14ac:dyDescent="0.3">
      <c r="A158" s="17">
        <v>40342</v>
      </c>
      <c r="B158" s="4" t="s">
        <v>263</v>
      </c>
      <c r="C158" s="7">
        <v>187</v>
      </c>
      <c r="D158" s="4" t="s">
        <v>188</v>
      </c>
    </row>
    <row r="159" spans="1:4" x14ac:dyDescent="0.3">
      <c r="A159" s="17">
        <v>40373</v>
      </c>
      <c r="B159" s="4" t="s">
        <v>258</v>
      </c>
      <c r="C159" s="7">
        <v>142</v>
      </c>
      <c r="D159" s="4" t="s">
        <v>188</v>
      </c>
    </row>
    <row r="160" spans="1:4" x14ac:dyDescent="0.3">
      <c r="A160" s="17">
        <v>40378</v>
      </c>
      <c r="B160" s="4" t="s">
        <v>251</v>
      </c>
      <c r="C160" s="7">
        <v>132</v>
      </c>
      <c r="D160" s="4" t="s">
        <v>259</v>
      </c>
    </row>
    <row r="161" spans="1:4" x14ac:dyDescent="0.3">
      <c r="A161" s="17">
        <v>40370</v>
      </c>
      <c r="B161" s="4" t="s">
        <v>271</v>
      </c>
      <c r="C161" s="7">
        <v>127</v>
      </c>
      <c r="D161" s="4" t="s">
        <v>190</v>
      </c>
    </row>
    <row r="162" spans="1:4" x14ac:dyDescent="0.3">
      <c r="A162" s="17">
        <v>40325</v>
      </c>
      <c r="B162" s="4" t="s">
        <v>266</v>
      </c>
      <c r="C162" s="7">
        <v>184</v>
      </c>
      <c r="D162" s="4" t="s">
        <v>259</v>
      </c>
    </row>
    <row r="163" spans="1:4" x14ac:dyDescent="0.3">
      <c r="A163" s="17">
        <v>40352</v>
      </c>
      <c r="B163" s="4" t="s">
        <v>253</v>
      </c>
      <c r="C163" s="7">
        <v>164</v>
      </c>
      <c r="D163" s="4" t="s">
        <v>192</v>
      </c>
    </row>
    <row r="164" spans="1:4" x14ac:dyDescent="0.3">
      <c r="A164" s="17">
        <v>40296</v>
      </c>
      <c r="B164" s="4" t="s">
        <v>255</v>
      </c>
      <c r="C164" s="7">
        <v>157</v>
      </c>
      <c r="D164" s="4" t="s">
        <v>190</v>
      </c>
    </row>
    <row r="165" spans="1:4" x14ac:dyDescent="0.3">
      <c r="A165" s="17">
        <v>40364</v>
      </c>
      <c r="B165" s="4" t="s">
        <v>264</v>
      </c>
      <c r="C165" s="7">
        <v>186</v>
      </c>
      <c r="D165" s="4" t="s">
        <v>259</v>
      </c>
    </row>
    <row r="166" spans="1:4" x14ac:dyDescent="0.3">
      <c r="A166" s="17">
        <v>40321</v>
      </c>
      <c r="B166" s="4" t="s">
        <v>257</v>
      </c>
      <c r="C166" s="7">
        <v>135</v>
      </c>
      <c r="D166" s="4" t="s">
        <v>189</v>
      </c>
    </row>
    <row r="167" spans="1:4" x14ac:dyDescent="0.3">
      <c r="A167" s="17">
        <v>40354</v>
      </c>
      <c r="B167" s="4" t="s">
        <v>180</v>
      </c>
      <c r="C167" s="7">
        <v>194</v>
      </c>
      <c r="D167" s="4" t="s">
        <v>189</v>
      </c>
    </row>
    <row r="168" spans="1:4" x14ac:dyDescent="0.3">
      <c r="A168" s="17">
        <v>40273</v>
      </c>
      <c r="B168" s="4" t="s">
        <v>253</v>
      </c>
      <c r="C168" s="7">
        <v>177</v>
      </c>
      <c r="D168" s="4" t="s">
        <v>190</v>
      </c>
    </row>
    <row r="169" spans="1:4" x14ac:dyDescent="0.3">
      <c r="A169" s="17">
        <v>40303</v>
      </c>
      <c r="B169" s="4" t="s">
        <v>271</v>
      </c>
      <c r="C169" s="7">
        <v>143</v>
      </c>
      <c r="D169" s="4" t="s">
        <v>189</v>
      </c>
    </row>
    <row r="170" spans="1:4" x14ac:dyDescent="0.3">
      <c r="A170" s="17">
        <v>40316</v>
      </c>
      <c r="B170" s="4" t="s">
        <v>272</v>
      </c>
      <c r="C170" s="7">
        <v>152</v>
      </c>
      <c r="D170" s="4" t="s">
        <v>190</v>
      </c>
    </row>
    <row r="171" spans="1:4" x14ac:dyDescent="0.3">
      <c r="A171" s="17">
        <v>40332</v>
      </c>
      <c r="B171" s="4" t="s">
        <v>274</v>
      </c>
      <c r="C171" s="7">
        <v>101</v>
      </c>
      <c r="D171" s="4" t="s">
        <v>190</v>
      </c>
    </row>
    <row r="172" spans="1:4" x14ac:dyDescent="0.3">
      <c r="A172" s="17">
        <v>40303</v>
      </c>
      <c r="B172" s="4" t="s">
        <v>180</v>
      </c>
      <c r="C172" s="7">
        <v>110</v>
      </c>
      <c r="D172" s="4" t="s">
        <v>259</v>
      </c>
    </row>
    <row r="173" spans="1:4" x14ac:dyDescent="0.3">
      <c r="A173" s="17">
        <v>40344</v>
      </c>
      <c r="B173" s="4" t="s">
        <v>251</v>
      </c>
      <c r="C173" s="7">
        <v>124</v>
      </c>
      <c r="D173" s="4" t="s">
        <v>189</v>
      </c>
    </row>
    <row r="174" spans="1:4" x14ac:dyDescent="0.3">
      <c r="A174" s="17">
        <v>40306</v>
      </c>
      <c r="B174" s="4" t="s">
        <v>268</v>
      </c>
      <c r="C174" s="7">
        <v>102</v>
      </c>
      <c r="D174" s="4" t="s">
        <v>188</v>
      </c>
    </row>
    <row r="175" spans="1:4" x14ac:dyDescent="0.3">
      <c r="A175" s="17">
        <v>40375</v>
      </c>
      <c r="B175" s="4" t="s">
        <v>260</v>
      </c>
      <c r="C175" s="7">
        <v>139</v>
      </c>
      <c r="D175" s="4" t="s">
        <v>190</v>
      </c>
    </row>
    <row r="176" spans="1:4" x14ac:dyDescent="0.3">
      <c r="A176" s="17">
        <v>40304</v>
      </c>
      <c r="B176" s="4" t="s">
        <v>180</v>
      </c>
      <c r="C176" s="7">
        <v>152</v>
      </c>
      <c r="D176" s="4" t="s">
        <v>192</v>
      </c>
    </row>
    <row r="177" spans="1:4" x14ac:dyDescent="0.3">
      <c r="A177" s="17">
        <v>40315</v>
      </c>
      <c r="B177" s="4" t="s">
        <v>180</v>
      </c>
      <c r="C177" s="7">
        <v>168</v>
      </c>
      <c r="D177" s="4" t="s">
        <v>259</v>
      </c>
    </row>
    <row r="178" spans="1:4" x14ac:dyDescent="0.3">
      <c r="A178" s="17">
        <v>40269</v>
      </c>
      <c r="B178" s="4" t="s">
        <v>261</v>
      </c>
      <c r="C178" s="7">
        <v>151</v>
      </c>
      <c r="D178" s="4" t="s">
        <v>259</v>
      </c>
    </row>
    <row r="179" spans="1:4" x14ac:dyDescent="0.3">
      <c r="A179" s="17">
        <v>40304</v>
      </c>
      <c r="B179" s="4" t="s">
        <v>258</v>
      </c>
      <c r="C179" s="7">
        <v>137</v>
      </c>
      <c r="D179" s="4" t="s">
        <v>188</v>
      </c>
    </row>
    <row r="180" spans="1:4" x14ac:dyDescent="0.3">
      <c r="A180" s="17">
        <v>40372</v>
      </c>
      <c r="B180" s="4" t="s">
        <v>180</v>
      </c>
      <c r="C180" s="7">
        <v>104</v>
      </c>
      <c r="D180" s="4" t="s">
        <v>189</v>
      </c>
    </row>
    <row r="181" spans="1:4" x14ac:dyDescent="0.3">
      <c r="A181" s="17">
        <v>40277</v>
      </c>
      <c r="B181" s="4" t="s">
        <v>274</v>
      </c>
      <c r="C181" s="7">
        <v>139</v>
      </c>
      <c r="D181" s="4" t="s">
        <v>189</v>
      </c>
    </row>
    <row r="182" spans="1:4" x14ac:dyDescent="0.3">
      <c r="A182" s="17">
        <v>40363</v>
      </c>
      <c r="B182" s="4" t="s">
        <v>176</v>
      </c>
      <c r="C182" s="7">
        <v>147</v>
      </c>
      <c r="D182" s="4" t="s">
        <v>188</v>
      </c>
    </row>
    <row r="183" spans="1:4" x14ac:dyDescent="0.3">
      <c r="A183" s="17">
        <v>40368</v>
      </c>
      <c r="B183" s="4" t="s">
        <v>266</v>
      </c>
      <c r="C183" s="7">
        <v>190</v>
      </c>
      <c r="D183" s="4" t="s">
        <v>259</v>
      </c>
    </row>
    <row r="184" spans="1:4" x14ac:dyDescent="0.3">
      <c r="A184" s="17">
        <v>40378</v>
      </c>
      <c r="B184" s="4" t="s">
        <v>274</v>
      </c>
      <c r="C184" s="7">
        <v>159</v>
      </c>
      <c r="D184" s="4" t="s">
        <v>189</v>
      </c>
    </row>
    <row r="185" spans="1:4" x14ac:dyDescent="0.3">
      <c r="A185" s="17">
        <v>40265</v>
      </c>
      <c r="B185" s="4" t="s">
        <v>272</v>
      </c>
      <c r="C185" s="7">
        <v>112</v>
      </c>
      <c r="D185" s="4" t="s">
        <v>189</v>
      </c>
    </row>
    <row r="186" spans="1:4" x14ac:dyDescent="0.3">
      <c r="A186" s="17">
        <v>40306</v>
      </c>
      <c r="B186" s="4" t="s">
        <v>268</v>
      </c>
      <c r="C186" s="7">
        <v>182</v>
      </c>
      <c r="D186" s="4" t="s">
        <v>259</v>
      </c>
    </row>
    <row r="187" spans="1:4" x14ac:dyDescent="0.3">
      <c r="A187" s="17">
        <v>40314</v>
      </c>
      <c r="B187" s="4" t="s">
        <v>260</v>
      </c>
      <c r="C187" s="7">
        <v>121</v>
      </c>
      <c r="D187" s="4" t="s">
        <v>190</v>
      </c>
    </row>
    <row r="188" spans="1:4" x14ac:dyDescent="0.3">
      <c r="A188" s="17">
        <v>40323</v>
      </c>
      <c r="B188" s="4" t="s">
        <v>270</v>
      </c>
      <c r="C188" s="7">
        <v>181</v>
      </c>
      <c r="D188" s="4" t="s">
        <v>259</v>
      </c>
    </row>
    <row r="189" spans="1:4" x14ac:dyDescent="0.3">
      <c r="A189" s="17">
        <v>40332</v>
      </c>
      <c r="B189" s="4" t="s">
        <v>264</v>
      </c>
      <c r="C189" s="7">
        <v>104</v>
      </c>
      <c r="D189" s="4" t="s">
        <v>192</v>
      </c>
    </row>
    <row r="190" spans="1:4" x14ac:dyDescent="0.3">
      <c r="A190" s="17">
        <v>40330</v>
      </c>
      <c r="B190" s="4" t="s">
        <v>255</v>
      </c>
      <c r="C190" s="7">
        <v>194</v>
      </c>
      <c r="D190" s="4" t="s">
        <v>190</v>
      </c>
    </row>
    <row r="191" spans="1:4" x14ac:dyDescent="0.3">
      <c r="A191" s="17">
        <v>40266</v>
      </c>
      <c r="B191" s="4" t="s">
        <v>268</v>
      </c>
      <c r="C191" s="7">
        <v>178</v>
      </c>
      <c r="D191" s="4" t="s">
        <v>188</v>
      </c>
    </row>
    <row r="192" spans="1:4" x14ac:dyDescent="0.3">
      <c r="A192" s="17">
        <v>40356</v>
      </c>
      <c r="B192" s="4" t="s">
        <v>269</v>
      </c>
      <c r="C192" s="7">
        <v>142</v>
      </c>
      <c r="D192" s="4" t="s">
        <v>188</v>
      </c>
    </row>
    <row r="193" spans="1:4" x14ac:dyDescent="0.3">
      <c r="A193" s="17">
        <v>40277</v>
      </c>
      <c r="B193" s="4" t="s">
        <v>271</v>
      </c>
      <c r="C193" s="7">
        <v>191</v>
      </c>
      <c r="D193" s="4" t="s">
        <v>192</v>
      </c>
    </row>
    <row r="194" spans="1:4" x14ac:dyDescent="0.3">
      <c r="A194" s="17">
        <v>40355</v>
      </c>
      <c r="B194" s="4" t="s">
        <v>265</v>
      </c>
      <c r="C194" s="7">
        <v>120</v>
      </c>
      <c r="D194" s="4" t="s">
        <v>192</v>
      </c>
    </row>
    <row r="195" spans="1:4" x14ac:dyDescent="0.3">
      <c r="A195" s="17">
        <v>40308</v>
      </c>
      <c r="B195" s="4" t="s">
        <v>269</v>
      </c>
      <c r="C195" s="7">
        <v>155</v>
      </c>
      <c r="D195" s="4" t="s">
        <v>188</v>
      </c>
    </row>
    <row r="196" spans="1:4" x14ac:dyDescent="0.3">
      <c r="A196" s="17">
        <v>40301</v>
      </c>
      <c r="B196" s="4" t="s">
        <v>272</v>
      </c>
      <c r="C196" s="7">
        <v>199</v>
      </c>
      <c r="D196" s="4" t="s">
        <v>188</v>
      </c>
    </row>
    <row r="197" spans="1:4" x14ac:dyDescent="0.3">
      <c r="A197" s="17">
        <v>40310</v>
      </c>
      <c r="B197" s="4" t="s">
        <v>253</v>
      </c>
      <c r="C197" s="7">
        <v>106</v>
      </c>
      <c r="D197" s="4" t="s">
        <v>188</v>
      </c>
    </row>
    <row r="198" spans="1:4" x14ac:dyDescent="0.3">
      <c r="A198" s="17">
        <v>40296</v>
      </c>
      <c r="B198" s="4" t="s">
        <v>257</v>
      </c>
      <c r="C198" s="7">
        <v>149</v>
      </c>
      <c r="D198" s="4" t="s">
        <v>259</v>
      </c>
    </row>
    <row r="199" spans="1:4" x14ac:dyDescent="0.3">
      <c r="A199" s="17">
        <v>40338</v>
      </c>
      <c r="B199" s="4" t="s">
        <v>262</v>
      </c>
      <c r="C199" s="7">
        <v>158</v>
      </c>
      <c r="D199" s="4" t="s">
        <v>192</v>
      </c>
    </row>
    <row r="200" spans="1:4" x14ac:dyDescent="0.3">
      <c r="A200" s="17">
        <v>40269</v>
      </c>
      <c r="B200" s="4" t="s">
        <v>258</v>
      </c>
      <c r="C200" s="7">
        <v>144</v>
      </c>
      <c r="D200" s="4" t="s">
        <v>192</v>
      </c>
    </row>
    <row r="201" spans="1:4" x14ac:dyDescent="0.3">
      <c r="A201" s="17">
        <v>40311</v>
      </c>
      <c r="B201" s="4" t="s">
        <v>176</v>
      </c>
      <c r="C201" s="7">
        <v>143</v>
      </c>
      <c r="D201" s="4" t="s">
        <v>192</v>
      </c>
    </row>
    <row r="202" spans="1:4" x14ac:dyDescent="0.3">
      <c r="A202" s="17">
        <v>40368</v>
      </c>
      <c r="B202" s="4" t="s">
        <v>176</v>
      </c>
      <c r="C202" s="7">
        <v>177</v>
      </c>
      <c r="D202" s="4" t="s">
        <v>188</v>
      </c>
    </row>
    <row r="203" spans="1:4" x14ac:dyDescent="0.3">
      <c r="A203" s="17">
        <v>40271</v>
      </c>
      <c r="B203" s="4" t="s">
        <v>272</v>
      </c>
      <c r="C203" s="7">
        <v>142</v>
      </c>
      <c r="D203" s="4" t="s">
        <v>259</v>
      </c>
    </row>
    <row r="204" spans="1:4" x14ac:dyDescent="0.3">
      <c r="A204" s="17">
        <v>40323</v>
      </c>
      <c r="B204" s="4" t="s">
        <v>181</v>
      </c>
      <c r="C204" s="7">
        <v>193</v>
      </c>
      <c r="D204" s="4" t="s">
        <v>259</v>
      </c>
    </row>
    <row r="205" spans="1:4" x14ac:dyDescent="0.3">
      <c r="A205" s="17">
        <v>40369</v>
      </c>
      <c r="B205" s="4" t="s">
        <v>262</v>
      </c>
      <c r="C205" s="7">
        <v>193</v>
      </c>
      <c r="D205" s="4" t="s">
        <v>188</v>
      </c>
    </row>
    <row r="206" spans="1:4" x14ac:dyDescent="0.3">
      <c r="A206" s="17">
        <v>40363</v>
      </c>
      <c r="B206" s="4" t="s">
        <v>271</v>
      </c>
      <c r="C206" s="7">
        <v>112</v>
      </c>
      <c r="D206" s="4" t="s">
        <v>190</v>
      </c>
    </row>
    <row r="207" spans="1:4" x14ac:dyDescent="0.3">
      <c r="A207" s="17">
        <v>40266</v>
      </c>
      <c r="B207" s="4" t="s">
        <v>262</v>
      </c>
      <c r="C207" s="7">
        <v>123</v>
      </c>
      <c r="D207" s="4" t="s">
        <v>259</v>
      </c>
    </row>
    <row r="208" spans="1:4" x14ac:dyDescent="0.3">
      <c r="A208" s="17">
        <v>40344</v>
      </c>
      <c r="B208" s="4" t="s">
        <v>261</v>
      </c>
      <c r="C208" s="7">
        <v>197</v>
      </c>
      <c r="D208" s="4" t="s">
        <v>192</v>
      </c>
    </row>
    <row r="209" spans="1:4" x14ac:dyDescent="0.3">
      <c r="A209" s="17">
        <v>40286</v>
      </c>
      <c r="B209" s="4" t="s">
        <v>253</v>
      </c>
      <c r="C209" s="7">
        <v>155</v>
      </c>
      <c r="D209" s="4" t="s">
        <v>189</v>
      </c>
    </row>
    <row r="210" spans="1:4" x14ac:dyDescent="0.3">
      <c r="A210" s="17">
        <v>40308</v>
      </c>
      <c r="B210" s="4" t="s">
        <v>180</v>
      </c>
      <c r="C210" s="7">
        <v>118</v>
      </c>
      <c r="D210" s="4" t="s">
        <v>189</v>
      </c>
    </row>
    <row r="211" spans="1:4" x14ac:dyDescent="0.3">
      <c r="A211" s="17">
        <v>40298</v>
      </c>
      <c r="B211" s="4" t="s">
        <v>251</v>
      </c>
      <c r="C211" s="7">
        <v>169</v>
      </c>
      <c r="D211" s="4" t="s">
        <v>188</v>
      </c>
    </row>
    <row r="212" spans="1:4" x14ac:dyDescent="0.3">
      <c r="A212" s="17">
        <v>40317</v>
      </c>
      <c r="B212" s="4" t="s">
        <v>176</v>
      </c>
      <c r="C212" s="7">
        <v>172</v>
      </c>
      <c r="D212" s="4" t="s">
        <v>192</v>
      </c>
    </row>
    <row r="213" spans="1:4" x14ac:dyDescent="0.3">
      <c r="A213" s="17">
        <v>40349</v>
      </c>
      <c r="B213" s="4" t="s">
        <v>261</v>
      </c>
      <c r="C213" s="7">
        <v>132</v>
      </c>
      <c r="D213" s="4" t="s">
        <v>188</v>
      </c>
    </row>
    <row r="214" spans="1:4" x14ac:dyDescent="0.3">
      <c r="A214" s="17">
        <v>40352</v>
      </c>
      <c r="B214" s="4" t="s">
        <v>273</v>
      </c>
      <c r="C214" s="7">
        <v>154</v>
      </c>
      <c r="D214" s="4" t="s">
        <v>259</v>
      </c>
    </row>
    <row r="215" spans="1:4" x14ac:dyDescent="0.3">
      <c r="A215" s="17">
        <v>40376</v>
      </c>
      <c r="B215" s="4" t="s">
        <v>268</v>
      </c>
      <c r="C215" s="7">
        <v>152</v>
      </c>
      <c r="D215" s="4" t="s">
        <v>188</v>
      </c>
    </row>
    <row r="216" spans="1:4" x14ac:dyDescent="0.3">
      <c r="A216" s="17">
        <v>40345</v>
      </c>
      <c r="B216" s="4" t="s">
        <v>264</v>
      </c>
      <c r="C216" s="7">
        <v>128</v>
      </c>
      <c r="D216" s="4" t="s">
        <v>189</v>
      </c>
    </row>
    <row r="217" spans="1:4" x14ac:dyDescent="0.3">
      <c r="A217" s="17">
        <v>40365</v>
      </c>
      <c r="B217" s="4" t="s">
        <v>253</v>
      </c>
      <c r="C217" s="7">
        <v>101</v>
      </c>
      <c r="D217" s="4" t="s">
        <v>188</v>
      </c>
    </row>
    <row r="218" spans="1:4" x14ac:dyDescent="0.3">
      <c r="A218" s="17">
        <v>40293</v>
      </c>
      <c r="B218" s="4" t="s">
        <v>257</v>
      </c>
      <c r="C218" s="7">
        <v>174</v>
      </c>
      <c r="D218" s="4" t="s">
        <v>189</v>
      </c>
    </row>
    <row r="219" spans="1:4" x14ac:dyDescent="0.3">
      <c r="A219" s="17">
        <v>40274</v>
      </c>
      <c r="B219" s="4" t="s">
        <v>251</v>
      </c>
      <c r="C219" s="7">
        <v>124</v>
      </c>
      <c r="D219" s="4" t="s">
        <v>192</v>
      </c>
    </row>
    <row r="220" spans="1:4" x14ac:dyDescent="0.3">
      <c r="A220" s="17">
        <v>40353</v>
      </c>
      <c r="B220" s="4" t="s">
        <v>264</v>
      </c>
      <c r="C220" s="7">
        <v>172</v>
      </c>
      <c r="D220" s="4" t="s">
        <v>188</v>
      </c>
    </row>
    <row r="221" spans="1:4" x14ac:dyDescent="0.3">
      <c r="A221" s="17">
        <v>40269</v>
      </c>
      <c r="B221" s="4" t="s">
        <v>256</v>
      </c>
      <c r="C221" s="7">
        <v>165</v>
      </c>
      <c r="D221" s="4" t="s">
        <v>192</v>
      </c>
    </row>
    <row r="222" spans="1:4" x14ac:dyDescent="0.3">
      <c r="A222" s="17">
        <v>40332</v>
      </c>
      <c r="B222" s="4" t="s">
        <v>253</v>
      </c>
      <c r="C222" s="7">
        <v>117</v>
      </c>
      <c r="D222" s="4" t="s">
        <v>188</v>
      </c>
    </row>
    <row r="223" spans="1:4" x14ac:dyDescent="0.3">
      <c r="A223" s="17">
        <v>40285</v>
      </c>
      <c r="B223" s="4" t="s">
        <v>271</v>
      </c>
      <c r="C223" s="7">
        <v>109</v>
      </c>
      <c r="D223" s="4" t="s">
        <v>189</v>
      </c>
    </row>
    <row r="224" spans="1:4" x14ac:dyDescent="0.3">
      <c r="A224" s="17">
        <v>40276</v>
      </c>
      <c r="B224" s="4" t="s">
        <v>269</v>
      </c>
      <c r="C224" s="7">
        <v>172</v>
      </c>
      <c r="D224" s="4" t="s">
        <v>188</v>
      </c>
    </row>
    <row r="225" spans="1:4" x14ac:dyDescent="0.3">
      <c r="A225" s="17">
        <v>40349</v>
      </c>
      <c r="B225" s="4" t="s">
        <v>265</v>
      </c>
      <c r="C225" s="7">
        <v>115</v>
      </c>
      <c r="D225" s="4" t="s">
        <v>259</v>
      </c>
    </row>
    <row r="226" spans="1:4" x14ac:dyDescent="0.3">
      <c r="A226" s="17">
        <v>40317</v>
      </c>
      <c r="B226" s="4" t="s">
        <v>267</v>
      </c>
      <c r="C226" s="7">
        <v>125</v>
      </c>
      <c r="D226" s="4" t="s">
        <v>190</v>
      </c>
    </row>
    <row r="227" spans="1:4" x14ac:dyDescent="0.3">
      <c r="A227" s="17">
        <v>40265</v>
      </c>
      <c r="B227" s="4" t="s">
        <v>255</v>
      </c>
      <c r="C227" s="7">
        <v>113</v>
      </c>
      <c r="D227" s="4" t="s">
        <v>188</v>
      </c>
    </row>
    <row r="228" spans="1:4" x14ac:dyDescent="0.3">
      <c r="A228" s="17">
        <v>40300</v>
      </c>
      <c r="B228" s="4" t="s">
        <v>181</v>
      </c>
      <c r="C228" s="7">
        <v>152</v>
      </c>
      <c r="D228" s="4" t="s">
        <v>192</v>
      </c>
    </row>
    <row r="229" spans="1:4" x14ac:dyDescent="0.3">
      <c r="A229" s="17">
        <v>40368</v>
      </c>
      <c r="B229" s="4" t="s">
        <v>264</v>
      </c>
      <c r="C229" s="7">
        <v>144</v>
      </c>
      <c r="D229" s="4" t="s">
        <v>259</v>
      </c>
    </row>
    <row r="230" spans="1:4" x14ac:dyDescent="0.3">
      <c r="A230" s="17">
        <v>40272</v>
      </c>
      <c r="B230" s="4" t="s">
        <v>251</v>
      </c>
      <c r="C230" s="7">
        <v>153</v>
      </c>
      <c r="D230" s="4" t="s">
        <v>192</v>
      </c>
    </row>
    <row r="231" spans="1:4" x14ac:dyDescent="0.3">
      <c r="A231" s="17">
        <v>40380</v>
      </c>
      <c r="B231" s="4" t="s">
        <v>253</v>
      </c>
      <c r="C231" s="7">
        <v>188</v>
      </c>
      <c r="D231" s="4" t="s">
        <v>189</v>
      </c>
    </row>
    <row r="232" spans="1:4" x14ac:dyDescent="0.3">
      <c r="A232" s="17">
        <v>40352</v>
      </c>
      <c r="B232" s="4" t="s">
        <v>266</v>
      </c>
      <c r="C232" s="7">
        <v>105</v>
      </c>
      <c r="D232" s="4" t="s">
        <v>192</v>
      </c>
    </row>
    <row r="233" spans="1:4" x14ac:dyDescent="0.3">
      <c r="A233" s="17">
        <v>40322</v>
      </c>
      <c r="B233" s="4" t="s">
        <v>255</v>
      </c>
      <c r="C233" s="7">
        <v>144</v>
      </c>
      <c r="D233" s="4" t="s">
        <v>190</v>
      </c>
    </row>
    <row r="234" spans="1:4" x14ac:dyDescent="0.3">
      <c r="A234" s="17">
        <v>40299</v>
      </c>
      <c r="B234" s="4" t="s">
        <v>176</v>
      </c>
      <c r="C234" s="7">
        <v>196</v>
      </c>
      <c r="D234" s="4" t="s">
        <v>192</v>
      </c>
    </row>
    <row r="235" spans="1:4" x14ac:dyDescent="0.3">
      <c r="A235" s="17">
        <v>40277</v>
      </c>
      <c r="B235" s="4" t="s">
        <v>251</v>
      </c>
      <c r="C235" s="7">
        <v>145</v>
      </c>
      <c r="D235" s="4" t="s">
        <v>188</v>
      </c>
    </row>
    <row r="236" spans="1:4" x14ac:dyDescent="0.3">
      <c r="A236" s="17">
        <v>40296</v>
      </c>
      <c r="B236" s="4" t="s">
        <v>272</v>
      </c>
      <c r="C236" s="7">
        <v>134</v>
      </c>
      <c r="D236" s="4" t="s">
        <v>188</v>
      </c>
    </row>
    <row r="237" spans="1:4" x14ac:dyDescent="0.3">
      <c r="A237" s="17">
        <v>40271</v>
      </c>
      <c r="B237" s="4" t="s">
        <v>269</v>
      </c>
      <c r="C237" s="7">
        <v>196</v>
      </c>
      <c r="D237" s="4" t="s">
        <v>188</v>
      </c>
    </row>
    <row r="238" spans="1:4" x14ac:dyDescent="0.3">
      <c r="A238" s="17">
        <v>40350</v>
      </c>
      <c r="B238" s="4" t="s">
        <v>261</v>
      </c>
      <c r="C238" s="7">
        <v>110</v>
      </c>
      <c r="D238" s="4" t="s">
        <v>189</v>
      </c>
    </row>
    <row r="239" spans="1:4" x14ac:dyDescent="0.3">
      <c r="A239" s="17">
        <v>40264</v>
      </c>
      <c r="B239" s="4" t="s">
        <v>267</v>
      </c>
      <c r="C239" s="7">
        <v>172</v>
      </c>
      <c r="D239" s="4" t="s">
        <v>259</v>
      </c>
    </row>
    <row r="240" spans="1:4" x14ac:dyDescent="0.3">
      <c r="A240" s="17">
        <v>40350</v>
      </c>
      <c r="B240" s="4" t="s">
        <v>261</v>
      </c>
      <c r="C240" s="7">
        <v>174</v>
      </c>
      <c r="D240" s="4" t="s">
        <v>192</v>
      </c>
    </row>
    <row r="241" spans="1:4" x14ac:dyDescent="0.3">
      <c r="A241" s="17">
        <v>40311</v>
      </c>
      <c r="B241" s="4" t="s">
        <v>258</v>
      </c>
      <c r="C241" s="7">
        <v>109</v>
      </c>
      <c r="D241" s="4" t="s">
        <v>259</v>
      </c>
    </row>
    <row r="242" spans="1:4" x14ac:dyDescent="0.3">
      <c r="A242" s="17">
        <v>40289</v>
      </c>
      <c r="B242" s="4" t="s">
        <v>265</v>
      </c>
      <c r="C242" s="7">
        <v>181</v>
      </c>
      <c r="D242" s="4" t="s">
        <v>190</v>
      </c>
    </row>
    <row r="243" spans="1:4" x14ac:dyDescent="0.3">
      <c r="A243" s="17">
        <v>40304</v>
      </c>
      <c r="B243" s="4" t="s">
        <v>261</v>
      </c>
      <c r="C243" s="7">
        <v>185</v>
      </c>
      <c r="D243" s="4" t="s">
        <v>188</v>
      </c>
    </row>
    <row r="244" spans="1:4" x14ac:dyDescent="0.3">
      <c r="A244" s="17">
        <v>40333</v>
      </c>
      <c r="B244" s="4" t="s">
        <v>258</v>
      </c>
      <c r="C244" s="7">
        <v>170</v>
      </c>
      <c r="D244" s="4" t="s">
        <v>190</v>
      </c>
    </row>
    <row r="245" spans="1:4" x14ac:dyDescent="0.3">
      <c r="A245" s="17">
        <v>40363</v>
      </c>
      <c r="B245" s="4" t="s">
        <v>263</v>
      </c>
      <c r="C245" s="7">
        <v>179</v>
      </c>
      <c r="D245" s="4" t="s">
        <v>189</v>
      </c>
    </row>
    <row r="246" spans="1:4" x14ac:dyDescent="0.3">
      <c r="A246" s="17">
        <v>40284</v>
      </c>
      <c r="B246" s="4" t="s">
        <v>271</v>
      </c>
      <c r="C246" s="7">
        <v>109</v>
      </c>
      <c r="D246" s="4" t="s">
        <v>259</v>
      </c>
    </row>
    <row r="247" spans="1:4" x14ac:dyDescent="0.3">
      <c r="A247" s="17">
        <v>40381</v>
      </c>
      <c r="B247" s="4" t="s">
        <v>263</v>
      </c>
      <c r="C247" s="7">
        <v>110</v>
      </c>
      <c r="D247" s="4" t="s">
        <v>190</v>
      </c>
    </row>
    <row r="248" spans="1:4" x14ac:dyDescent="0.3">
      <c r="A248" s="17">
        <v>40366</v>
      </c>
      <c r="B248" s="4" t="s">
        <v>264</v>
      </c>
      <c r="C248" s="7">
        <v>137</v>
      </c>
      <c r="D248" s="4" t="s">
        <v>188</v>
      </c>
    </row>
    <row r="249" spans="1:4" x14ac:dyDescent="0.3">
      <c r="A249" s="17">
        <v>40366</v>
      </c>
      <c r="B249" s="4" t="s">
        <v>256</v>
      </c>
      <c r="C249" s="7">
        <v>128</v>
      </c>
      <c r="D249" s="4" t="s">
        <v>190</v>
      </c>
    </row>
    <row r="250" spans="1:4" x14ac:dyDescent="0.3">
      <c r="A250" s="17">
        <v>40313</v>
      </c>
      <c r="B250" s="4" t="s">
        <v>269</v>
      </c>
      <c r="C250" s="7">
        <v>183</v>
      </c>
      <c r="D250" s="4" t="s">
        <v>188</v>
      </c>
    </row>
    <row r="251" spans="1:4" x14ac:dyDescent="0.3">
      <c r="A251" s="17">
        <v>40286</v>
      </c>
      <c r="B251" s="4" t="s">
        <v>271</v>
      </c>
      <c r="C251" s="7">
        <v>200</v>
      </c>
      <c r="D251" s="4" t="s">
        <v>192</v>
      </c>
    </row>
    <row r="252" spans="1:4" x14ac:dyDescent="0.3">
      <c r="A252" s="17">
        <v>40371</v>
      </c>
      <c r="B252" s="4" t="s">
        <v>251</v>
      </c>
      <c r="C252" s="7">
        <v>114</v>
      </c>
      <c r="D252" s="4" t="s">
        <v>188</v>
      </c>
    </row>
    <row r="253" spans="1:4" x14ac:dyDescent="0.3">
      <c r="A253" s="17">
        <v>40282</v>
      </c>
      <c r="B253" s="4" t="s">
        <v>258</v>
      </c>
      <c r="C253" s="7">
        <v>144</v>
      </c>
      <c r="D253" s="4" t="s">
        <v>192</v>
      </c>
    </row>
    <row r="254" spans="1:4" x14ac:dyDescent="0.3">
      <c r="A254" s="17">
        <v>40297</v>
      </c>
      <c r="B254" s="4" t="s">
        <v>257</v>
      </c>
      <c r="C254" s="7">
        <v>142</v>
      </c>
      <c r="D254" s="4" t="s">
        <v>259</v>
      </c>
    </row>
    <row r="255" spans="1:4" x14ac:dyDescent="0.3">
      <c r="A255" s="17">
        <v>40344</v>
      </c>
      <c r="B255" s="4" t="s">
        <v>176</v>
      </c>
      <c r="C255" s="7">
        <v>167</v>
      </c>
      <c r="D255" s="4" t="s">
        <v>190</v>
      </c>
    </row>
    <row r="256" spans="1:4" x14ac:dyDescent="0.3">
      <c r="A256" s="17">
        <v>40308</v>
      </c>
      <c r="B256" s="4" t="s">
        <v>256</v>
      </c>
      <c r="C256" s="7">
        <v>169</v>
      </c>
      <c r="D256" s="4" t="s">
        <v>189</v>
      </c>
    </row>
    <row r="257" spans="1:4" x14ac:dyDescent="0.3">
      <c r="A257" s="17">
        <v>40360</v>
      </c>
      <c r="B257" s="4" t="s">
        <v>272</v>
      </c>
      <c r="C257" s="7">
        <v>131</v>
      </c>
      <c r="D257" s="4" t="s">
        <v>189</v>
      </c>
    </row>
    <row r="258" spans="1:4" x14ac:dyDescent="0.3">
      <c r="A258" s="17">
        <v>40319</v>
      </c>
      <c r="B258" s="4" t="s">
        <v>251</v>
      </c>
      <c r="C258" s="7">
        <v>113</v>
      </c>
      <c r="D258" s="4" t="s">
        <v>259</v>
      </c>
    </row>
    <row r="259" spans="1:4" x14ac:dyDescent="0.3">
      <c r="A259" s="17">
        <v>40304</v>
      </c>
      <c r="B259" s="4" t="s">
        <v>253</v>
      </c>
      <c r="C259" s="7">
        <v>162</v>
      </c>
      <c r="D259" s="4" t="s">
        <v>189</v>
      </c>
    </row>
    <row r="260" spans="1:4" x14ac:dyDescent="0.3">
      <c r="A260" s="17">
        <v>40312</v>
      </c>
      <c r="B260" s="4" t="s">
        <v>269</v>
      </c>
      <c r="C260" s="7">
        <v>152</v>
      </c>
      <c r="D260" s="4" t="s">
        <v>188</v>
      </c>
    </row>
    <row r="261" spans="1:4" x14ac:dyDescent="0.3">
      <c r="A261" s="17">
        <v>40303</v>
      </c>
      <c r="B261" s="4" t="s">
        <v>257</v>
      </c>
      <c r="C261" s="7">
        <v>143</v>
      </c>
      <c r="D261" s="4" t="s">
        <v>192</v>
      </c>
    </row>
    <row r="262" spans="1:4" x14ac:dyDescent="0.3">
      <c r="A262" s="17">
        <v>40271</v>
      </c>
      <c r="B262" s="4" t="s">
        <v>273</v>
      </c>
      <c r="C262" s="7">
        <v>171</v>
      </c>
      <c r="D262" s="4" t="s">
        <v>189</v>
      </c>
    </row>
    <row r="263" spans="1:4" x14ac:dyDescent="0.3">
      <c r="A263" s="17">
        <v>40271</v>
      </c>
      <c r="B263" s="4" t="s">
        <v>261</v>
      </c>
      <c r="C263" s="7">
        <v>147</v>
      </c>
      <c r="D263" s="4" t="s">
        <v>188</v>
      </c>
    </row>
    <row r="264" spans="1:4" x14ac:dyDescent="0.3">
      <c r="A264" s="17">
        <v>40274</v>
      </c>
      <c r="B264" s="4" t="s">
        <v>274</v>
      </c>
      <c r="C264" s="7">
        <v>164</v>
      </c>
      <c r="D264" s="4" t="s">
        <v>190</v>
      </c>
    </row>
    <row r="265" spans="1:4" x14ac:dyDescent="0.3">
      <c r="A265" s="17">
        <v>40326</v>
      </c>
      <c r="B265" s="4" t="s">
        <v>257</v>
      </c>
      <c r="C265" s="7">
        <v>163</v>
      </c>
      <c r="D265" s="4" t="s">
        <v>189</v>
      </c>
    </row>
    <row r="266" spans="1:4" x14ac:dyDescent="0.3">
      <c r="A266" s="17">
        <v>40364</v>
      </c>
      <c r="B266" s="4" t="s">
        <v>268</v>
      </c>
      <c r="C266" s="7">
        <v>148</v>
      </c>
      <c r="D266" s="4" t="s">
        <v>190</v>
      </c>
    </row>
    <row r="267" spans="1:4" x14ac:dyDescent="0.3">
      <c r="A267" s="17">
        <v>40307</v>
      </c>
      <c r="B267" s="4" t="s">
        <v>273</v>
      </c>
      <c r="C267" s="7">
        <v>109</v>
      </c>
      <c r="D267" s="4" t="s">
        <v>192</v>
      </c>
    </row>
    <row r="268" spans="1:4" x14ac:dyDescent="0.3">
      <c r="A268" s="17">
        <v>40376</v>
      </c>
      <c r="B268" s="4" t="s">
        <v>176</v>
      </c>
      <c r="C268" s="7">
        <v>179</v>
      </c>
      <c r="D268" s="4" t="s">
        <v>189</v>
      </c>
    </row>
    <row r="269" spans="1:4" x14ac:dyDescent="0.3">
      <c r="A269" s="17">
        <v>40285</v>
      </c>
      <c r="B269" s="4" t="s">
        <v>257</v>
      </c>
      <c r="C269" s="7">
        <v>130</v>
      </c>
      <c r="D269" s="4" t="s">
        <v>189</v>
      </c>
    </row>
    <row r="270" spans="1:4" x14ac:dyDescent="0.3">
      <c r="A270" s="17">
        <v>40293</v>
      </c>
      <c r="B270" s="4" t="s">
        <v>263</v>
      </c>
      <c r="C270" s="7">
        <v>197</v>
      </c>
      <c r="D270" s="4" t="s">
        <v>189</v>
      </c>
    </row>
    <row r="271" spans="1:4" x14ac:dyDescent="0.3">
      <c r="A271" s="17">
        <v>40304</v>
      </c>
      <c r="B271" s="4" t="s">
        <v>264</v>
      </c>
      <c r="C271" s="7">
        <v>106</v>
      </c>
      <c r="D271" s="4" t="s">
        <v>189</v>
      </c>
    </row>
    <row r="272" spans="1:4" x14ac:dyDescent="0.3">
      <c r="A272" s="17">
        <v>40380</v>
      </c>
      <c r="B272" s="4" t="s">
        <v>180</v>
      </c>
      <c r="C272" s="7">
        <v>145</v>
      </c>
      <c r="D272" s="4" t="s">
        <v>189</v>
      </c>
    </row>
    <row r="273" spans="1:4" x14ac:dyDescent="0.3">
      <c r="A273" s="17">
        <v>40377</v>
      </c>
      <c r="B273" s="4" t="s">
        <v>273</v>
      </c>
      <c r="C273" s="7">
        <v>133</v>
      </c>
      <c r="D273" s="4" t="s">
        <v>192</v>
      </c>
    </row>
    <row r="274" spans="1:4" x14ac:dyDescent="0.3">
      <c r="A274" s="17">
        <v>40353</v>
      </c>
      <c r="B274" s="4" t="s">
        <v>257</v>
      </c>
      <c r="C274" s="7">
        <v>195</v>
      </c>
      <c r="D274" s="4" t="s">
        <v>189</v>
      </c>
    </row>
    <row r="275" spans="1:4" x14ac:dyDescent="0.3">
      <c r="A275" s="17">
        <v>40265</v>
      </c>
      <c r="B275" s="4" t="s">
        <v>181</v>
      </c>
      <c r="C275" s="7">
        <v>151</v>
      </c>
      <c r="D275" s="4" t="s">
        <v>259</v>
      </c>
    </row>
    <row r="276" spans="1:4" x14ac:dyDescent="0.3">
      <c r="A276" s="17">
        <v>40319</v>
      </c>
      <c r="B276" s="4" t="s">
        <v>267</v>
      </c>
      <c r="C276" s="7">
        <v>102</v>
      </c>
      <c r="D276" s="4" t="s">
        <v>192</v>
      </c>
    </row>
    <row r="277" spans="1:4" x14ac:dyDescent="0.3">
      <c r="A277" s="17">
        <v>40315</v>
      </c>
      <c r="B277" s="4" t="s">
        <v>270</v>
      </c>
      <c r="C277" s="7">
        <v>152</v>
      </c>
      <c r="D277" s="4" t="s">
        <v>189</v>
      </c>
    </row>
    <row r="278" spans="1:4" x14ac:dyDescent="0.3">
      <c r="A278" s="17">
        <v>40309</v>
      </c>
      <c r="B278" s="4" t="s">
        <v>273</v>
      </c>
      <c r="C278" s="7">
        <v>168</v>
      </c>
      <c r="D278" s="4" t="s">
        <v>192</v>
      </c>
    </row>
    <row r="279" spans="1:4" x14ac:dyDescent="0.3">
      <c r="A279" s="17">
        <v>40295</v>
      </c>
      <c r="B279" s="4" t="s">
        <v>274</v>
      </c>
      <c r="C279" s="7">
        <v>139</v>
      </c>
      <c r="D279" s="4" t="s">
        <v>189</v>
      </c>
    </row>
    <row r="280" spans="1:4" x14ac:dyDescent="0.3">
      <c r="A280" s="17">
        <v>40295</v>
      </c>
      <c r="B280" s="4" t="s">
        <v>258</v>
      </c>
      <c r="C280" s="7">
        <v>159</v>
      </c>
      <c r="D280" s="4" t="s">
        <v>188</v>
      </c>
    </row>
    <row r="281" spans="1:4" x14ac:dyDescent="0.3">
      <c r="A281" s="17">
        <v>40308</v>
      </c>
      <c r="B281" s="4" t="s">
        <v>253</v>
      </c>
      <c r="C281" s="7">
        <v>142</v>
      </c>
      <c r="D281" s="4" t="s">
        <v>189</v>
      </c>
    </row>
    <row r="282" spans="1:4" x14ac:dyDescent="0.3">
      <c r="A282" s="17">
        <v>40335</v>
      </c>
      <c r="B282" s="4" t="s">
        <v>271</v>
      </c>
      <c r="C282" s="7">
        <v>141</v>
      </c>
      <c r="D282" s="4" t="s">
        <v>188</v>
      </c>
    </row>
    <row r="283" spans="1:4" x14ac:dyDescent="0.3">
      <c r="A283" s="17">
        <v>40345</v>
      </c>
      <c r="B283" s="4" t="s">
        <v>263</v>
      </c>
      <c r="C283" s="7">
        <v>114</v>
      </c>
      <c r="D283" s="4" t="s">
        <v>188</v>
      </c>
    </row>
    <row r="284" spans="1:4" x14ac:dyDescent="0.3">
      <c r="A284" s="17">
        <v>40367</v>
      </c>
      <c r="B284" s="4" t="s">
        <v>260</v>
      </c>
      <c r="C284" s="7">
        <v>102</v>
      </c>
      <c r="D284" s="4" t="s">
        <v>189</v>
      </c>
    </row>
    <row r="285" spans="1:4" x14ac:dyDescent="0.3">
      <c r="A285" s="17">
        <v>40313</v>
      </c>
      <c r="B285" s="4" t="s">
        <v>253</v>
      </c>
      <c r="C285" s="7">
        <v>119</v>
      </c>
      <c r="D285" s="4" t="s">
        <v>259</v>
      </c>
    </row>
    <row r="286" spans="1:4" x14ac:dyDescent="0.3">
      <c r="A286" s="17">
        <v>40362</v>
      </c>
      <c r="B286" s="4" t="s">
        <v>260</v>
      </c>
      <c r="C286" s="7">
        <v>196</v>
      </c>
      <c r="D286" s="4" t="s">
        <v>188</v>
      </c>
    </row>
    <row r="287" spans="1:4" x14ac:dyDescent="0.3">
      <c r="A287" s="17">
        <v>40367</v>
      </c>
      <c r="B287" s="4" t="s">
        <v>272</v>
      </c>
      <c r="C287" s="7">
        <v>164</v>
      </c>
      <c r="D287" s="4" t="s">
        <v>192</v>
      </c>
    </row>
    <row r="288" spans="1:4" x14ac:dyDescent="0.3">
      <c r="A288" s="17">
        <v>40290</v>
      </c>
      <c r="B288" s="4" t="s">
        <v>272</v>
      </c>
      <c r="C288" s="7">
        <v>115</v>
      </c>
      <c r="D288" s="4" t="s">
        <v>188</v>
      </c>
    </row>
    <row r="289" spans="1:4" x14ac:dyDescent="0.3">
      <c r="A289" s="17">
        <v>40304</v>
      </c>
      <c r="B289" s="4" t="s">
        <v>176</v>
      </c>
      <c r="C289" s="7">
        <v>178</v>
      </c>
      <c r="D289" s="4" t="s">
        <v>192</v>
      </c>
    </row>
    <row r="290" spans="1:4" x14ac:dyDescent="0.3">
      <c r="A290" s="17">
        <v>40284</v>
      </c>
      <c r="B290" s="4" t="s">
        <v>260</v>
      </c>
      <c r="C290" s="7">
        <v>153</v>
      </c>
      <c r="D290" s="4" t="s">
        <v>259</v>
      </c>
    </row>
    <row r="291" spans="1:4" x14ac:dyDescent="0.3">
      <c r="A291" s="17">
        <v>40316</v>
      </c>
      <c r="B291" s="4" t="s">
        <v>256</v>
      </c>
      <c r="C291" s="7">
        <v>101</v>
      </c>
      <c r="D291" s="4" t="s">
        <v>259</v>
      </c>
    </row>
    <row r="292" spans="1:4" x14ac:dyDescent="0.3">
      <c r="A292" s="17">
        <v>40370</v>
      </c>
      <c r="B292" s="4" t="s">
        <v>253</v>
      </c>
      <c r="C292" s="7">
        <v>151</v>
      </c>
      <c r="D292" s="4" t="s">
        <v>259</v>
      </c>
    </row>
    <row r="293" spans="1:4" x14ac:dyDescent="0.3">
      <c r="A293" s="17">
        <v>40316</v>
      </c>
      <c r="B293" s="4" t="s">
        <v>181</v>
      </c>
      <c r="C293" s="7">
        <v>115</v>
      </c>
      <c r="D293" s="4" t="s">
        <v>192</v>
      </c>
    </row>
    <row r="294" spans="1:4" x14ac:dyDescent="0.3">
      <c r="A294" s="17">
        <v>40339</v>
      </c>
      <c r="B294" s="4" t="s">
        <v>181</v>
      </c>
      <c r="C294" s="7">
        <v>170</v>
      </c>
      <c r="D294" s="4" t="s">
        <v>190</v>
      </c>
    </row>
    <row r="295" spans="1:4" x14ac:dyDescent="0.3">
      <c r="A295" s="17">
        <v>40279</v>
      </c>
      <c r="B295" s="4" t="s">
        <v>265</v>
      </c>
      <c r="C295" s="7">
        <v>112</v>
      </c>
      <c r="D295" s="4" t="s">
        <v>188</v>
      </c>
    </row>
    <row r="296" spans="1:4" x14ac:dyDescent="0.3">
      <c r="A296" s="17">
        <v>40279</v>
      </c>
      <c r="B296" s="4" t="s">
        <v>176</v>
      </c>
      <c r="C296" s="7">
        <v>163</v>
      </c>
      <c r="D296" s="4" t="s">
        <v>189</v>
      </c>
    </row>
    <row r="297" spans="1:4" x14ac:dyDescent="0.3">
      <c r="A297" s="17">
        <v>40327</v>
      </c>
      <c r="B297" s="4" t="s">
        <v>271</v>
      </c>
      <c r="C297" s="7">
        <v>181</v>
      </c>
      <c r="D297" s="4" t="s">
        <v>259</v>
      </c>
    </row>
    <row r="298" spans="1:4" x14ac:dyDescent="0.3">
      <c r="A298" s="17">
        <v>40366</v>
      </c>
      <c r="B298" s="4" t="s">
        <v>255</v>
      </c>
      <c r="C298" s="7">
        <v>108</v>
      </c>
      <c r="D298" s="4" t="s">
        <v>192</v>
      </c>
    </row>
    <row r="299" spans="1:4" x14ac:dyDescent="0.3">
      <c r="A299" s="17">
        <v>40265</v>
      </c>
      <c r="B299" s="4" t="s">
        <v>176</v>
      </c>
      <c r="C299" s="7">
        <v>114</v>
      </c>
      <c r="D299" s="4" t="s">
        <v>192</v>
      </c>
    </row>
    <row r="300" spans="1:4" x14ac:dyDescent="0.3">
      <c r="A300" s="17">
        <v>40291</v>
      </c>
      <c r="B300" s="4" t="s">
        <v>269</v>
      </c>
      <c r="C300" s="7">
        <v>119</v>
      </c>
      <c r="D300" s="4" t="s">
        <v>259</v>
      </c>
    </row>
    <row r="301" spans="1:4" x14ac:dyDescent="0.3">
      <c r="A301" s="17">
        <v>40274</v>
      </c>
      <c r="B301" s="4" t="s">
        <v>262</v>
      </c>
      <c r="C301" s="7">
        <v>168</v>
      </c>
      <c r="D301" s="4" t="s">
        <v>188</v>
      </c>
    </row>
    <row r="302" spans="1:4" x14ac:dyDescent="0.3">
      <c r="A302" s="17">
        <v>40265</v>
      </c>
      <c r="B302" s="4" t="s">
        <v>272</v>
      </c>
      <c r="C302" s="7">
        <v>191</v>
      </c>
      <c r="D302" s="4" t="s">
        <v>190</v>
      </c>
    </row>
    <row r="303" spans="1:4" x14ac:dyDescent="0.3">
      <c r="A303" s="17">
        <v>40319</v>
      </c>
      <c r="B303" s="4" t="s">
        <v>181</v>
      </c>
      <c r="C303" s="7">
        <v>152</v>
      </c>
      <c r="D303" s="4" t="s">
        <v>188</v>
      </c>
    </row>
    <row r="304" spans="1:4" x14ac:dyDescent="0.3">
      <c r="A304" s="17">
        <v>40269</v>
      </c>
      <c r="B304" s="4" t="s">
        <v>267</v>
      </c>
      <c r="C304" s="7">
        <v>155</v>
      </c>
      <c r="D304" s="4" t="s">
        <v>188</v>
      </c>
    </row>
    <row r="305" spans="1:4" x14ac:dyDescent="0.3">
      <c r="A305" s="17">
        <v>40381</v>
      </c>
      <c r="B305" s="4" t="s">
        <v>260</v>
      </c>
      <c r="C305" s="7">
        <v>128</v>
      </c>
      <c r="D305" s="4" t="s">
        <v>188</v>
      </c>
    </row>
    <row r="306" spans="1:4" x14ac:dyDescent="0.3">
      <c r="A306" s="17">
        <v>40298</v>
      </c>
      <c r="B306" s="4" t="s">
        <v>257</v>
      </c>
      <c r="C306" s="7">
        <v>185</v>
      </c>
      <c r="D306" s="4" t="s">
        <v>188</v>
      </c>
    </row>
    <row r="307" spans="1:4" x14ac:dyDescent="0.3">
      <c r="A307" s="17">
        <v>40281</v>
      </c>
      <c r="B307" s="4" t="s">
        <v>262</v>
      </c>
      <c r="C307" s="7">
        <v>164</v>
      </c>
      <c r="D307" s="4" t="s">
        <v>192</v>
      </c>
    </row>
    <row r="308" spans="1:4" x14ac:dyDescent="0.3">
      <c r="A308" s="17">
        <v>40367</v>
      </c>
      <c r="B308" s="4" t="s">
        <v>270</v>
      </c>
      <c r="C308" s="7">
        <v>130</v>
      </c>
      <c r="D308" s="4" t="s">
        <v>259</v>
      </c>
    </row>
    <row r="309" spans="1:4" x14ac:dyDescent="0.3">
      <c r="A309" s="17">
        <v>40288</v>
      </c>
      <c r="B309" s="4" t="s">
        <v>272</v>
      </c>
      <c r="C309" s="7">
        <v>148</v>
      </c>
      <c r="D309" s="4" t="s">
        <v>259</v>
      </c>
    </row>
    <row r="310" spans="1:4" x14ac:dyDescent="0.3">
      <c r="A310" s="17">
        <v>40347</v>
      </c>
      <c r="B310" s="4" t="s">
        <v>272</v>
      </c>
      <c r="C310" s="7">
        <v>190</v>
      </c>
      <c r="D310" s="4" t="s">
        <v>192</v>
      </c>
    </row>
    <row r="311" spans="1:4" x14ac:dyDescent="0.3">
      <c r="A311" s="17">
        <v>40379</v>
      </c>
      <c r="B311" s="4" t="s">
        <v>257</v>
      </c>
      <c r="C311" s="7">
        <v>115</v>
      </c>
      <c r="D311" s="4" t="s">
        <v>190</v>
      </c>
    </row>
    <row r="312" spans="1:4" x14ac:dyDescent="0.3">
      <c r="A312" s="17">
        <v>40355</v>
      </c>
      <c r="B312" s="4" t="s">
        <v>272</v>
      </c>
      <c r="C312" s="7">
        <v>123</v>
      </c>
      <c r="D312" s="4" t="s">
        <v>190</v>
      </c>
    </row>
    <row r="313" spans="1:4" x14ac:dyDescent="0.3">
      <c r="A313" s="17">
        <v>40337</v>
      </c>
      <c r="B313" s="4" t="s">
        <v>256</v>
      </c>
      <c r="C313" s="7">
        <v>168</v>
      </c>
      <c r="D313" s="4" t="s">
        <v>259</v>
      </c>
    </row>
    <row r="314" spans="1:4" x14ac:dyDescent="0.3">
      <c r="A314" s="17">
        <v>40379</v>
      </c>
      <c r="B314" s="4" t="s">
        <v>180</v>
      </c>
      <c r="C314" s="7">
        <v>124</v>
      </c>
      <c r="D314" s="4" t="s">
        <v>259</v>
      </c>
    </row>
    <row r="315" spans="1:4" x14ac:dyDescent="0.3">
      <c r="A315" s="17">
        <v>40350</v>
      </c>
      <c r="B315" s="4" t="s">
        <v>261</v>
      </c>
      <c r="C315" s="7">
        <v>178</v>
      </c>
      <c r="D315" s="4" t="s">
        <v>190</v>
      </c>
    </row>
    <row r="316" spans="1:4" x14ac:dyDescent="0.3">
      <c r="A316" s="17">
        <v>40378</v>
      </c>
      <c r="B316" s="4" t="s">
        <v>256</v>
      </c>
      <c r="C316" s="7">
        <v>101</v>
      </c>
      <c r="D316" s="4" t="s">
        <v>188</v>
      </c>
    </row>
    <row r="317" spans="1:4" x14ac:dyDescent="0.3">
      <c r="A317" s="17">
        <v>40269</v>
      </c>
      <c r="B317" s="4" t="s">
        <v>261</v>
      </c>
      <c r="C317" s="7">
        <v>136</v>
      </c>
      <c r="D317" s="4" t="s">
        <v>189</v>
      </c>
    </row>
    <row r="318" spans="1:4" x14ac:dyDescent="0.3">
      <c r="A318" s="17">
        <v>40265</v>
      </c>
      <c r="B318" s="4" t="s">
        <v>180</v>
      </c>
      <c r="C318" s="7">
        <v>174</v>
      </c>
      <c r="D318" s="4" t="s">
        <v>259</v>
      </c>
    </row>
    <row r="319" spans="1:4" x14ac:dyDescent="0.3">
      <c r="A319" s="17">
        <v>40368</v>
      </c>
      <c r="B319" s="4" t="s">
        <v>274</v>
      </c>
      <c r="C319" s="7">
        <v>156</v>
      </c>
      <c r="D319" s="4" t="s">
        <v>188</v>
      </c>
    </row>
    <row r="320" spans="1:4" x14ac:dyDescent="0.3">
      <c r="A320" s="17">
        <v>40276</v>
      </c>
      <c r="B320" s="4" t="s">
        <v>176</v>
      </c>
      <c r="C320" s="7">
        <v>131</v>
      </c>
      <c r="D320" s="4" t="s">
        <v>259</v>
      </c>
    </row>
    <row r="321" spans="1:4" x14ac:dyDescent="0.3">
      <c r="A321" s="17">
        <v>40317</v>
      </c>
      <c r="B321" s="4" t="s">
        <v>264</v>
      </c>
      <c r="C321" s="7">
        <v>152</v>
      </c>
      <c r="D321" s="4" t="s">
        <v>259</v>
      </c>
    </row>
    <row r="322" spans="1:4" x14ac:dyDescent="0.3">
      <c r="A322" s="17">
        <v>40334</v>
      </c>
      <c r="B322" s="4" t="s">
        <v>274</v>
      </c>
      <c r="C322" s="7">
        <v>193</v>
      </c>
      <c r="D322" s="4" t="s">
        <v>188</v>
      </c>
    </row>
    <row r="323" spans="1:4" x14ac:dyDescent="0.3">
      <c r="A323" s="17">
        <v>40349</v>
      </c>
      <c r="B323" s="4" t="s">
        <v>272</v>
      </c>
      <c r="C323" s="7">
        <v>165</v>
      </c>
      <c r="D323" s="4" t="s">
        <v>190</v>
      </c>
    </row>
    <row r="324" spans="1:4" x14ac:dyDescent="0.3">
      <c r="A324" s="17">
        <v>40278</v>
      </c>
      <c r="B324" s="4" t="s">
        <v>274</v>
      </c>
      <c r="C324" s="7">
        <v>158</v>
      </c>
      <c r="D324" s="4" t="s">
        <v>189</v>
      </c>
    </row>
    <row r="325" spans="1:4" x14ac:dyDescent="0.3">
      <c r="A325" s="17">
        <v>40322</v>
      </c>
      <c r="B325" s="4" t="s">
        <v>257</v>
      </c>
      <c r="C325" s="7">
        <v>104</v>
      </c>
      <c r="D325" s="4" t="s">
        <v>189</v>
      </c>
    </row>
    <row r="326" spans="1:4" x14ac:dyDescent="0.3">
      <c r="A326" s="17">
        <v>40360</v>
      </c>
      <c r="B326" s="4" t="s">
        <v>253</v>
      </c>
      <c r="C326" s="7">
        <v>186</v>
      </c>
      <c r="D326" s="4" t="s">
        <v>192</v>
      </c>
    </row>
    <row r="327" spans="1:4" x14ac:dyDescent="0.3">
      <c r="A327" s="17">
        <v>40278</v>
      </c>
      <c r="B327" s="4" t="s">
        <v>256</v>
      </c>
      <c r="C327" s="7">
        <v>150</v>
      </c>
      <c r="D327" s="4" t="s">
        <v>188</v>
      </c>
    </row>
    <row r="328" spans="1:4" x14ac:dyDescent="0.3">
      <c r="A328" s="17">
        <v>40292</v>
      </c>
      <c r="B328" s="4" t="s">
        <v>253</v>
      </c>
      <c r="C328" s="7">
        <v>167</v>
      </c>
      <c r="D328" s="4" t="s">
        <v>192</v>
      </c>
    </row>
    <row r="329" spans="1:4" x14ac:dyDescent="0.3">
      <c r="A329" s="17">
        <v>40371</v>
      </c>
      <c r="B329" s="4" t="s">
        <v>181</v>
      </c>
      <c r="C329" s="7">
        <v>184</v>
      </c>
      <c r="D329" s="4" t="s">
        <v>192</v>
      </c>
    </row>
    <row r="330" spans="1:4" x14ac:dyDescent="0.3">
      <c r="A330" s="17">
        <v>40278</v>
      </c>
      <c r="B330" s="4" t="s">
        <v>269</v>
      </c>
      <c r="C330" s="7">
        <v>121</v>
      </c>
      <c r="D330" s="4" t="s">
        <v>192</v>
      </c>
    </row>
    <row r="331" spans="1:4" x14ac:dyDescent="0.3">
      <c r="A331" s="17">
        <v>40374</v>
      </c>
      <c r="B331" s="4" t="s">
        <v>255</v>
      </c>
      <c r="C331" s="7">
        <v>184</v>
      </c>
      <c r="D331" s="4" t="s">
        <v>192</v>
      </c>
    </row>
    <row r="332" spans="1:4" x14ac:dyDescent="0.3">
      <c r="A332" s="17">
        <v>40265</v>
      </c>
      <c r="B332" s="4" t="s">
        <v>273</v>
      </c>
      <c r="C332" s="7">
        <v>187</v>
      </c>
      <c r="D332" s="4" t="s">
        <v>259</v>
      </c>
    </row>
    <row r="333" spans="1:4" x14ac:dyDescent="0.3">
      <c r="A333" s="17">
        <v>40288</v>
      </c>
      <c r="B333" s="4" t="s">
        <v>255</v>
      </c>
      <c r="C333" s="7">
        <v>140</v>
      </c>
      <c r="D333" s="4" t="s">
        <v>188</v>
      </c>
    </row>
    <row r="334" spans="1:4" x14ac:dyDescent="0.3">
      <c r="A334" s="17">
        <v>40340</v>
      </c>
      <c r="B334" s="4" t="s">
        <v>269</v>
      </c>
      <c r="C334" s="7">
        <v>129</v>
      </c>
      <c r="D334" s="4" t="s">
        <v>189</v>
      </c>
    </row>
    <row r="335" spans="1:4" x14ac:dyDescent="0.3">
      <c r="A335" s="17">
        <v>40343</v>
      </c>
      <c r="B335" s="4" t="s">
        <v>269</v>
      </c>
      <c r="C335" s="7">
        <v>184</v>
      </c>
      <c r="D335" s="4" t="s">
        <v>189</v>
      </c>
    </row>
    <row r="336" spans="1:4" x14ac:dyDescent="0.3">
      <c r="A336" s="17">
        <v>40370</v>
      </c>
      <c r="B336" s="4" t="s">
        <v>268</v>
      </c>
      <c r="C336" s="7">
        <v>147</v>
      </c>
      <c r="D336" s="4" t="s">
        <v>190</v>
      </c>
    </row>
    <row r="337" spans="1:4" x14ac:dyDescent="0.3">
      <c r="A337" s="17">
        <v>40357</v>
      </c>
      <c r="B337" s="4" t="s">
        <v>263</v>
      </c>
      <c r="C337" s="7">
        <v>182</v>
      </c>
      <c r="D337" s="4" t="s">
        <v>259</v>
      </c>
    </row>
    <row r="338" spans="1:4" x14ac:dyDescent="0.3">
      <c r="A338" s="17">
        <v>40298</v>
      </c>
      <c r="B338" s="4" t="s">
        <v>272</v>
      </c>
      <c r="C338" s="7">
        <v>132</v>
      </c>
      <c r="D338" s="4" t="s">
        <v>192</v>
      </c>
    </row>
    <row r="339" spans="1:4" x14ac:dyDescent="0.3">
      <c r="A339" s="17">
        <v>40283</v>
      </c>
      <c r="B339" s="4" t="s">
        <v>265</v>
      </c>
      <c r="C339" s="7">
        <v>158</v>
      </c>
      <c r="D339" s="4" t="s">
        <v>189</v>
      </c>
    </row>
    <row r="340" spans="1:4" x14ac:dyDescent="0.3">
      <c r="A340" s="17">
        <v>40294</v>
      </c>
      <c r="B340" s="4" t="s">
        <v>176</v>
      </c>
      <c r="C340" s="7">
        <v>184</v>
      </c>
      <c r="D340" s="4" t="s">
        <v>188</v>
      </c>
    </row>
    <row r="341" spans="1:4" x14ac:dyDescent="0.3">
      <c r="A341" s="17">
        <v>40267</v>
      </c>
      <c r="B341" s="4" t="s">
        <v>268</v>
      </c>
      <c r="C341" s="7">
        <v>107</v>
      </c>
      <c r="D341" s="4" t="s">
        <v>189</v>
      </c>
    </row>
    <row r="342" spans="1:4" x14ac:dyDescent="0.3">
      <c r="A342" s="17">
        <v>40325</v>
      </c>
      <c r="B342" s="4" t="s">
        <v>264</v>
      </c>
      <c r="C342" s="7">
        <v>148</v>
      </c>
      <c r="D342" s="4" t="s">
        <v>189</v>
      </c>
    </row>
    <row r="343" spans="1:4" x14ac:dyDescent="0.3">
      <c r="A343" s="17">
        <v>40354</v>
      </c>
      <c r="B343" s="4" t="s">
        <v>253</v>
      </c>
      <c r="C343" s="7">
        <v>132</v>
      </c>
      <c r="D343" s="4" t="s">
        <v>190</v>
      </c>
    </row>
    <row r="344" spans="1:4" x14ac:dyDescent="0.3">
      <c r="A344" s="17">
        <v>40266</v>
      </c>
      <c r="B344" s="4" t="s">
        <v>176</v>
      </c>
      <c r="C344" s="7">
        <v>127</v>
      </c>
      <c r="D344" s="4" t="s">
        <v>189</v>
      </c>
    </row>
    <row r="345" spans="1:4" x14ac:dyDescent="0.3">
      <c r="A345" s="17">
        <v>40326</v>
      </c>
      <c r="B345" s="4" t="s">
        <v>268</v>
      </c>
      <c r="C345" s="7">
        <v>184</v>
      </c>
      <c r="D345" s="4" t="s">
        <v>259</v>
      </c>
    </row>
    <row r="346" spans="1:4" x14ac:dyDescent="0.3">
      <c r="A346" s="17">
        <v>40272</v>
      </c>
      <c r="B346" s="4" t="s">
        <v>256</v>
      </c>
      <c r="C346" s="7">
        <v>172</v>
      </c>
      <c r="D346" s="4" t="s">
        <v>192</v>
      </c>
    </row>
    <row r="347" spans="1:4" x14ac:dyDescent="0.3">
      <c r="A347" s="17">
        <v>40281</v>
      </c>
      <c r="B347" s="4" t="s">
        <v>176</v>
      </c>
      <c r="C347" s="7">
        <v>147</v>
      </c>
      <c r="D347" s="4" t="s">
        <v>189</v>
      </c>
    </row>
    <row r="348" spans="1:4" x14ac:dyDescent="0.3">
      <c r="A348" s="17">
        <v>40290</v>
      </c>
      <c r="B348" s="4" t="s">
        <v>261</v>
      </c>
      <c r="C348" s="7">
        <v>124</v>
      </c>
      <c r="D348" s="4" t="s">
        <v>188</v>
      </c>
    </row>
    <row r="349" spans="1:4" x14ac:dyDescent="0.3">
      <c r="A349" s="17">
        <v>40279</v>
      </c>
      <c r="B349" s="4" t="s">
        <v>261</v>
      </c>
      <c r="C349" s="7">
        <v>184</v>
      </c>
      <c r="D349" s="4" t="s">
        <v>188</v>
      </c>
    </row>
    <row r="350" spans="1:4" x14ac:dyDescent="0.3">
      <c r="A350" s="17">
        <v>40303</v>
      </c>
      <c r="B350" s="4" t="s">
        <v>267</v>
      </c>
      <c r="C350" s="7">
        <v>196</v>
      </c>
      <c r="D350" s="4" t="s">
        <v>190</v>
      </c>
    </row>
    <row r="351" spans="1:4" x14ac:dyDescent="0.3">
      <c r="A351" s="17">
        <v>40340</v>
      </c>
      <c r="B351" s="4" t="s">
        <v>267</v>
      </c>
      <c r="C351" s="7">
        <v>122</v>
      </c>
      <c r="D351" s="4" t="s">
        <v>189</v>
      </c>
    </row>
    <row r="352" spans="1:4" x14ac:dyDescent="0.3">
      <c r="A352" s="17">
        <v>40269</v>
      </c>
      <c r="B352" s="4" t="s">
        <v>267</v>
      </c>
      <c r="C352" s="7">
        <v>148</v>
      </c>
      <c r="D352" s="4" t="s">
        <v>189</v>
      </c>
    </row>
    <row r="353" spans="1:4" x14ac:dyDescent="0.3">
      <c r="A353" s="17">
        <v>40358</v>
      </c>
      <c r="B353" s="4" t="s">
        <v>181</v>
      </c>
      <c r="C353" s="7">
        <v>136</v>
      </c>
      <c r="D353" s="4" t="s">
        <v>190</v>
      </c>
    </row>
    <row r="354" spans="1:4" x14ac:dyDescent="0.3">
      <c r="A354" s="17">
        <v>40335</v>
      </c>
      <c r="B354" s="4" t="s">
        <v>268</v>
      </c>
      <c r="C354" s="7">
        <v>133</v>
      </c>
      <c r="D354" s="4" t="s">
        <v>192</v>
      </c>
    </row>
    <row r="355" spans="1:4" x14ac:dyDescent="0.3">
      <c r="A355" s="17">
        <v>40281</v>
      </c>
      <c r="B355" s="4" t="s">
        <v>260</v>
      </c>
      <c r="C355" s="7">
        <v>182</v>
      </c>
      <c r="D355" s="4" t="s">
        <v>192</v>
      </c>
    </row>
    <row r="356" spans="1:4" x14ac:dyDescent="0.3">
      <c r="A356" s="17">
        <v>40312</v>
      </c>
      <c r="B356" s="4" t="s">
        <v>261</v>
      </c>
      <c r="C356" s="7">
        <v>167</v>
      </c>
      <c r="D356" s="4" t="s">
        <v>188</v>
      </c>
    </row>
    <row r="357" spans="1:4" x14ac:dyDescent="0.3">
      <c r="A357" s="17">
        <v>40311</v>
      </c>
      <c r="B357" s="4" t="s">
        <v>264</v>
      </c>
      <c r="C357" s="7">
        <v>133</v>
      </c>
      <c r="D357" s="4" t="s">
        <v>190</v>
      </c>
    </row>
    <row r="358" spans="1:4" x14ac:dyDescent="0.3">
      <c r="A358" s="17">
        <v>40304</v>
      </c>
      <c r="B358" s="4" t="s">
        <v>269</v>
      </c>
      <c r="C358" s="7">
        <v>134</v>
      </c>
      <c r="D358" s="4" t="s">
        <v>190</v>
      </c>
    </row>
    <row r="359" spans="1:4" x14ac:dyDescent="0.3">
      <c r="A359" s="17">
        <v>40355</v>
      </c>
      <c r="B359" s="4" t="s">
        <v>181</v>
      </c>
      <c r="C359" s="7">
        <v>142</v>
      </c>
      <c r="D359" s="4" t="s">
        <v>190</v>
      </c>
    </row>
    <row r="360" spans="1:4" x14ac:dyDescent="0.3">
      <c r="A360" s="17">
        <v>40329</v>
      </c>
      <c r="B360" s="4" t="s">
        <v>271</v>
      </c>
      <c r="C360" s="7">
        <v>165</v>
      </c>
      <c r="D360" s="4" t="s">
        <v>189</v>
      </c>
    </row>
    <row r="361" spans="1:4" x14ac:dyDescent="0.3">
      <c r="A361" s="17">
        <v>40370</v>
      </c>
      <c r="B361" s="4" t="s">
        <v>270</v>
      </c>
      <c r="C361" s="7">
        <v>177</v>
      </c>
      <c r="D361" s="4" t="s">
        <v>189</v>
      </c>
    </row>
    <row r="362" spans="1:4" x14ac:dyDescent="0.3">
      <c r="A362" s="17">
        <v>40280</v>
      </c>
      <c r="B362" s="4" t="s">
        <v>263</v>
      </c>
      <c r="C362" s="7">
        <v>107</v>
      </c>
      <c r="D362" s="4" t="s">
        <v>259</v>
      </c>
    </row>
    <row r="363" spans="1:4" x14ac:dyDescent="0.3">
      <c r="A363" s="17">
        <v>40362</v>
      </c>
      <c r="B363" s="4" t="s">
        <v>258</v>
      </c>
      <c r="C363" s="7">
        <v>139</v>
      </c>
      <c r="D363" s="4" t="s">
        <v>259</v>
      </c>
    </row>
    <row r="364" spans="1:4" x14ac:dyDescent="0.3">
      <c r="A364" s="17">
        <v>40326</v>
      </c>
      <c r="B364" s="4" t="s">
        <v>272</v>
      </c>
      <c r="C364" s="7">
        <v>111</v>
      </c>
      <c r="D364" s="4" t="s">
        <v>189</v>
      </c>
    </row>
    <row r="365" spans="1:4" x14ac:dyDescent="0.3">
      <c r="A365" s="17">
        <v>40357</v>
      </c>
      <c r="B365" s="4" t="s">
        <v>255</v>
      </c>
      <c r="C365" s="7">
        <v>156</v>
      </c>
      <c r="D365" s="4" t="s">
        <v>192</v>
      </c>
    </row>
    <row r="366" spans="1:4" x14ac:dyDescent="0.3">
      <c r="A366" s="17">
        <v>40352</v>
      </c>
      <c r="B366" s="4" t="s">
        <v>270</v>
      </c>
      <c r="C366" s="7">
        <v>152</v>
      </c>
      <c r="D366" s="4" t="s">
        <v>188</v>
      </c>
    </row>
    <row r="367" spans="1:4" x14ac:dyDescent="0.3">
      <c r="A367" s="17">
        <v>40375</v>
      </c>
      <c r="B367" s="4" t="s">
        <v>266</v>
      </c>
      <c r="C367" s="7">
        <v>138</v>
      </c>
      <c r="D367" s="4" t="s">
        <v>190</v>
      </c>
    </row>
    <row r="368" spans="1:4" x14ac:dyDescent="0.3">
      <c r="A368" s="17">
        <v>40333</v>
      </c>
      <c r="B368" s="4" t="s">
        <v>261</v>
      </c>
      <c r="C368" s="7">
        <v>162</v>
      </c>
      <c r="D368" s="4" t="s">
        <v>259</v>
      </c>
    </row>
    <row r="369" spans="1:4" x14ac:dyDescent="0.3">
      <c r="A369" s="17">
        <v>40266</v>
      </c>
      <c r="B369" s="4" t="s">
        <v>256</v>
      </c>
      <c r="C369" s="7">
        <v>157</v>
      </c>
      <c r="D369" s="4" t="s">
        <v>188</v>
      </c>
    </row>
    <row r="370" spans="1:4" x14ac:dyDescent="0.3">
      <c r="A370" s="17">
        <v>40363</v>
      </c>
      <c r="B370" s="4" t="s">
        <v>256</v>
      </c>
      <c r="C370" s="7">
        <v>175</v>
      </c>
      <c r="D370" s="4" t="s">
        <v>192</v>
      </c>
    </row>
    <row r="371" spans="1:4" x14ac:dyDescent="0.3">
      <c r="A371" s="17">
        <v>40280</v>
      </c>
      <c r="B371" s="4" t="s">
        <v>270</v>
      </c>
      <c r="C371" s="7">
        <v>135</v>
      </c>
      <c r="D371" s="4" t="s">
        <v>259</v>
      </c>
    </row>
    <row r="372" spans="1:4" x14ac:dyDescent="0.3">
      <c r="A372" s="17">
        <v>40303</v>
      </c>
      <c r="B372" s="4" t="s">
        <v>270</v>
      </c>
      <c r="C372" s="7">
        <v>194</v>
      </c>
      <c r="D372" s="4" t="s">
        <v>259</v>
      </c>
    </row>
    <row r="373" spans="1:4" x14ac:dyDescent="0.3">
      <c r="A373" s="17">
        <v>40326</v>
      </c>
      <c r="B373" s="4" t="s">
        <v>263</v>
      </c>
      <c r="C373" s="7">
        <v>107</v>
      </c>
      <c r="D373" s="4" t="s">
        <v>192</v>
      </c>
    </row>
    <row r="374" spans="1:4" x14ac:dyDescent="0.3">
      <c r="A374" s="17">
        <v>40362</v>
      </c>
      <c r="B374" s="4" t="s">
        <v>264</v>
      </c>
      <c r="C374" s="7">
        <v>108</v>
      </c>
      <c r="D374" s="4" t="s">
        <v>189</v>
      </c>
    </row>
    <row r="375" spans="1:4" x14ac:dyDescent="0.3">
      <c r="A375" s="17">
        <v>40330</v>
      </c>
      <c r="B375" s="4" t="s">
        <v>269</v>
      </c>
      <c r="C375" s="7">
        <v>198</v>
      </c>
      <c r="D375" s="4" t="s">
        <v>259</v>
      </c>
    </row>
    <row r="376" spans="1:4" x14ac:dyDescent="0.3">
      <c r="A376" s="17">
        <v>40360</v>
      </c>
      <c r="B376" s="4" t="s">
        <v>180</v>
      </c>
      <c r="C376" s="7">
        <v>145</v>
      </c>
      <c r="D376" s="4" t="s">
        <v>190</v>
      </c>
    </row>
    <row r="377" spans="1:4" x14ac:dyDescent="0.3">
      <c r="A377" s="17">
        <v>40286</v>
      </c>
      <c r="B377" s="4" t="s">
        <v>271</v>
      </c>
      <c r="C377" s="7">
        <v>168</v>
      </c>
      <c r="D377" s="4" t="s">
        <v>190</v>
      </c>
    </row>
    <row r="378" spans="1:4" x14ac:dyDescent="0.3">
      <c r="A378" s="17">
        <v>40302</v>
      </c>
      <c r="B378" s="4" t="s">
        <v>271</v>
      </c>
      <c r="C378" s="7">
        <v>137</v>
      </c>
      <c r="D378" s="4" t="s">
        <v>190</v>
      </c>
    </row>
    <row r="379" spans="1:4" x14ac:dyDescent="0.3">
      <c r="A379" s="17">
        <v>40321</v>
      </c>
      <c r="B379" s="4" t="s">
        <v>258</v>
      </c>
      <c r="C379" s="7">
        <v>145</v>
      </c>
      <c r="D379" s="4" t="s">
        <v>192</v>
      </c>
    </row>
    <row r="380" spans="1:4" x14ac:dyDescent="0.3">
      <c r="A380" s="17">
        <v>40358</v>
      </c>
      <c r="B380" s="4" t="s">
        <v>176</v>
      </c>
      <c r="C380" s="7">
        <v>178</v>
      </c>
      <c r="D380" s="4" t="s">
        <v>190</v>
      </c>
    </row>
    <row r="381" spans="1:4" x14ac:dyDescent="0.3">
      <c r="A381" s="17">
        <v>40298</v>
      </c>
      <c r="B381" s="4" t="s">
        <v>272</v>
      </c>
      <c r="C381" s="7">
        <v>152</v>
      </c>
      <c r="D381" s="4" t="s">
        <v>259</v>
      </c>
    </row>
    <row r="382" spans="1:4" x14ac:dyDescent="0.3">
      <c r="A382" s="17">
        <v>40279</v>
      </c>
      <c r="B382" s="4" t="s">
        <v>255</v>
      </c>
      <c r="C382" s="7">
        <v>120</v>
      </c>
      <c r="D382" s="4" t="s">
        <v>188</v>
      </c>
    </row>
    <row r="383" spans="1:4" x14ac:dyDescent="0.3">
      <c r="A383" s="17">
        <v>40343</v>
      </c>
      <c r="B383" s="4" t="s">
        <v>274</v>
      </c>
      <c r="C383" s="7">
        <v>148</v>
      </c>
      <c r="D383" s="4" t="s">
        <v>189</v>
      </c>
    </row>
    <row r="384" spans="1:4" x14ac:dyDescent="0.3">
      <c r="A384" s="17">
        <v>40325</v>
      </c>
      <c r="B384" s="4" t="s">
        <v>270</v>
      </c>
      <c r="C384" s="7">
        <v>175</v>
      </c>
      <c r="D384" s="4" t="s">
        <v>192</v>
      </c>
    </row>
    <row r="385" spans="1:4" x14ac:dyDescent="0.3">
      <c r="A385" s="17">
        <v>40382</v>
      </c>
      <c r="B385" s="4" t="s">
        <v>268</v>
      </c>
      <c r="C385" s="7">
        <v>131</v>
      </c>
      <c r="D385" s="4" t="s">
        <v>192</v>
      </c>
    </row>
    <row r="386" spans="1:4" x14ac:dyDescent="0.3">
      <c r="A386" s="17">
        <v>40375</v>
      </c>
      <c r="B386" s="4" t="s">
        <v>270</v>
      </c>
      <c r="C386" s="7">
        <v>172</v>
      </c>
      <c r="D386" s="4" t="s">
        <v>192</v>
      </c>
    </row>
    <row r="387" spans="1:4" x14ac:dyDescent="0.3">
      <c r="A387" s="17">
        <v>40324</v>
      </c>
      <c r="B387" s="4" t="s">
        <v>180</v>
      </c>
      <c r="C387" s="7">
        <v>155</v>
      </c>
      <c r="D387" s="4" t="s">
        <v>190</v>
      </c>
    </row>
    <row r="388" spans="1:4" x14ac:dyDescent="0.3">
      <c r="A388" s="17">
        <v>40297</v>
      </c>
      <c r="B388" s="4" t="s">
        <v>251</v>
      </c>
      <c r="C388" s="7">
        <v>199</v>
      </c>
      <c r="D388" s="4" t="s">
        <v>188</v>
      </c>
    </row>
    <row r="389" spans="1:4" x14ac:dyDescent="0.3">
      <c r="A389" s="17">
        <v>40278</v>
      </c>
      <c r="B389" s="4" t="s">
        <v>264</v>
      </c>
      <c r="C389" s="7">
        <v>187</v>
      </c>
      <c r="D389" s="4" t="s">
        <v>189</v>
      </c>
    </row>
    <row r="390" spans="1:4" x14ac:dyDescent="0.3">
      <c r="A390" s="17">
        <v>40319</v>
      </c>
      <c r="B390" s="4" t="s">
        <v>258</v>
      </c>
      <c r="C390" s="7">
        <v>127</v>
      </c>
      <c r="D390" s="4" t="s">
        <v>188</v>
      </c>
    </row>
    <row r="391" spans="1:4" x14ac:dyDescent="0.3">
      <c r="A391" s="17">
        <v>40299</v>
      </c>
      <c r="B391" s="4" t="s">
        <v>263</v>
      </c>
      <c r="C391" s="7">
        <v>200</v>
      </c>
      <c r="D391" s="4" t="s">
        <v>192</v>
      </c>
    </row>
    <row r="392" spans="1:4" x14ac:dyDescent="0.3">
      <c r="A392" s="17">
        <v>40325</v>
      </c>
      <c r="B392" s="4" t="s">
        <v>265</v>
      </c>
      <c r="C392" s="7">
        <v>133</v>
      </c>
      <c r="D392" s="4" t="s">
        <v>189</v>
      </c>
    </row>
    <row r="393" spans="1:4" x14ac:dyDescent="0.3">
      <c r="A393" s="17">
        <v>40330</v>
      </c>
      <c r="B393" s="4" t="s">
        <v>180</v>
      </c>
      <c r="C393" s="7">
        <v>163</v>
      </c>
      <c r="D393" s="4" t="s">
        <v>190</v>
      </c>
    </row>
    <row r="394" spans="1:4" x14ac:dyDescent="0.3">
      <c r="A394" s="17">
        <v>40278</v>
      </c>
      <c r="B394" s="4" t="s">
        <v>272</v>
      </c>
      <c r="C394" s="7">
        <v>131</v>
      </c>
      <c r="D394" s="4" t="s">
        <v>259</v>
      </c>
    </row>
    <row r="395" spans="1:4" x14ac:dyDescent="0.3">
      <c r="A395" s="17">
        <v>40378</v>
      </c>
      <c r="B395" s="4" t="s">
        <v>256</v>
      </c>
      <c r="C395" s="7">
        <v>125</v>
      </c>
      <c r="D395" s="4" t="s">
        <v>190</v>
      </c>
    </row>
    <row r="396" spans="1:4" x14ac:dyDescent="0.3">
      <c r="A396" s="17">
        <v>40354</v>
      </c>
      <c r="B396" s="4" t="s">
        <v>267</v>
      </c>
      <c r="C396" s="7">
        <v>170</v>
      </c>
      <c r="D396" s="4" t="s">
        <v>259</v>
      </c>
    </row>
    <row r="397" spans="1:4" x14ac:dyDescent="0.3">
      <c r="A397" s="17">
        <v>40282</v>
      </c>
      <c r="B397" s="4" t="s">
        <v>256</v>
      </c>
      <c r="C397" s="7">
        <v>150</v>
      </c>
      <c r="D397" s="4" t="s">
        <v>189</v>
      </c>
    </row>
    <row r="398" spans="1:4" x14ac:dyDescent="0.3">
      <c r="A398" s="17">
        <v>40268</v>
      </c>
      <c r="B398" s="4" t="s">
        <v>176</v>
      </c>
      <c r="C398" s="7">
        <v>126</v>
      </c>
      <c r="D398" s="4" t="s">
        <v>188</v>
      </c>
    </row>
    <row r="399" spans="1:4" x14ac:dyDescent="0.3">
      <c r="A399" s="17">
        <v>40306</v>
      </c>
      <c r="B399" s="4" t="s">
        <v>253</v>
      </c>
      <c r="C399" s="7">
        <v>175</v>
      </c>
      <c r="D399" s="4" t="s">
        <v>259</v>
      </c>
    </row>
    <row r="400" spans="1:4" x14ac:dyDescent="0.3">
      <c r="A400" s="17">
        <v>40267</v>
      </c>
      <c r="B400" s="4" t="s">
        <v>261</v>
      </c>
      <c r="C400" s="7">
        <v>180</v>
      </c>
      <c r="D400" s="4" t="s">
        <v>259</v>
      </c>
    </row>
    <row r="401" spans="1:4" x14ac:dyDescent="0.3">
      <c r="A401" s="17">
        <v>40333</v>
      </c>
      <c r="B401" s="4" t="s">
        <v>258</v>
      </c>
      <c r="C401" s="7">
        <v>168</v>
      </c>
      <c r="D401" s="4" t="s">
        <v>259</v>
      </c>
    </row>
    <row r="402" spans="1:4" x14ac:dyDescent="0.3">
      <c r="A402" s="17">
        <v>40263</v>
      </c>
      <c r="B402" s="4" t="s">
        <v>255</v>
      </c>
      <c r="C402" s="7">
        <v>174</v>
      </c>
      <c r="D402" s="4" t="s">
        <v>259</v>
      </c>
    </row>
    <row r="403" spans="1:4" x14ac:dyDescent="0.3">
      <c r="A403" s="17">
        <v>40284</v>
      </c>
      <c r="B403" s="4" t="s">
        <v>255</v>
      </c>
      <c r="C403" s="7">
        <v>175</v>
      </c>
      <c r="D403" s="4" t="s">
        <v>190</v>
      </c>
    </row>
    <row r="404" spans="1:4" x14ac:dyDescent="0.3">
      <c r="A404" s="17">
        <v>40342</v>
      </c>
      <c r="B404" s="4" t="s">
        <v>253</v>
      </c>
      <c r="C404" s="7">
        <v>129</v>
      </c>
      <c r="D404" s="4" t="s">
        <v>189</v>
      </c>
    </row>
    <row r="405" spans="1:4" x14ac:dyDescent="0.3">
      <c r="A405" s="17">
        <v>40263</v>
      </c>
      <c r="B405" s="4" t="s">
        <v>262</v>
      </c>
      <c r="C405" s="7">
        <v>107</v>
      </c>
      <c r="D405" s="4" t="s">
        <v>192</v>
      </c>
    </row>
    <row r="406" spans="1:4" x14ac:dyDescent="0.3">
      <c r="A406" s="17">
        <v>40342</v>
      </c>
      <c r="B406" s="4" t="s">
        <v>265</v>
      </c>
      <c r="C406" s="7">
        <v>138</v>
      </c>
      <c r="D406" s="4" t="s">
        <v>192</v>
      </c>
    </row>
    <row r="407" spans="1:4" x14ac:dyDescent="0.3">
      <c r="A407" s="17">
        <v>40287</v>
      </c>
      <c r="B407" s="4" t="s">
        <v>268</v>
      </c>
      <c r="C407" s="7">
        <v>140</v>
      </c>
      <c r="D407" s="4" t="s">
        <v>190</v>
      </c>
    </row>
    <row r="408" spans="1:4" x14ac:dyDescent="0.3">
      <c r="A408" s="17">
        <v>40310</v>
      </c>
      <c r="B408" s="4" t="s">
        <v>257</v>
      </c>
      <c r="C408" s="7">
        <v>166</v>
      </c>
      <c r="D408" s="4" t="s">
        <v>259</v>
      </c>
    </row>
    <row r="409" spans="1:4" x14ac:dyDescent="0.3">
      <c r="A409" s="17">
        <v>40357</v>
      </c>
      <c r="B409" s="4" t="s">
        <v>273</v>
      </c>
      <c r="C409" s="7">
        <v>137</v>
      </c>
      <c r="D409" s="4" t="s">
        <v>259</v>
      </c>
    </row>
    <row r="410" spans="1:4" x14ac:dyDescent="0.3">
      <c r="A410" s="17">
        <v>40271</v>
      </c>
      <c r="B410" s="4" t="s">
        <v>264</v>
      </c>
      <c r="C410" s="7">
        <v>172</v>
      </c>
      <c r="D410" s="4" t="s">
        <v>188</v>
      </c>
    </row>
    <row r="411" spans="1:4" x14ac:dyDescent="0.3">
      <c r="A411" s="17">
        <v>40309</v>
      </c>
      <c r="B411" s="4" t="s">
        <v>260</v>
      </c>
      <c r="C411" s="7">
        <v>119</v>
      </c>
      <c r="D411" s="4" t="s">
        <v>189</v>
      </c>
    </row>
    <row r="412" spans="1:4" x14ac:dyDescent="0.3">
      <c r="A412" s="17">
        <v>40364</v>
      </c>
      <c r="B412" s="4" t="s">
        <v>256</v>
      </c>
      <c r="C412" s="7">
        <v>165</v>
      </c>
      <c r="D412" s="4" t="s">
        <v>259</v>
      </c>
    </row>
    <row r="413" spans="1:4" x14ac:dyDescent="0.3">
      <c r="A413" s="17">
        <v>40366</v>
      </c>
      <c r="B413" s="4" t="s">
        <v>271</v>
      </c>
      <c r="C413" s="7">
        <v>143</v>
      </c>
      <c r="D413" s="4" t="s">
        <v>259</v>
      </c>
    </row>
    <row r="414" spans="1:4" x14ac:dyDescent="0.3">
      <c r="A414" s="17">
        <v>40364</v>
      </c>
      <c r="B414" s="4" t="s">
        <v>273</v>
      </c>
      <c r="C414" s="7">
        <v>139</v>
      </c>
      <c r="D414" s="4" t="s">
        <v>189</v>
      </c>
    </row>
    <row r="415" spans="1:4" x14ac:dyDescent="0.3">
      <c r="A415" s="17">
        <v>40321</v>
      </c>
      <c r="B415" s="4" t="s">
        <v>274</v>
      </c>
      <c r="C415" s="7">
        <v>190</v>
      </c>
      <c r="D415" s="4" t="s">
        <v>259</v>
      </c>
    </row>
    <row r="416" spans="1:4" x14ac:dyDescent="0.3">
      <c r="A416" s="17">
        <v>40360</v>
      </c>
      <c r="B416" s="4" t="s">
        <v>263</v>
      </c>
      <c r="C416" s="7">
        <v>160</v>
      </c>
      <c r="D416" s="4" t="s">
        <v>259</v>
      </c>
    </row>
    <row r="417" spans="1:4" x14ac:dyDescent="0.3">
      <c r="A417" s="17">
        <v>40343</v>
      </c>
      <c r="B417" s="4" t="s">
        <v>264</v>
      </c>
      <c r="C417" s="7">
        <v>175</v>
      </c>
      <c r="D417" s="4" t="s">
        <v>188</v>
      </c>
    </row>
    <row r="418" spans="1:4" x14ac:dyDescent="0.3">
      <c r="A418" s="17">
        <v>40348</v>
      </c>
      <c r="B418" s="4" t="s">
        <v>258</v>
      </c>
      <c r="C418" s="7">
        <v>106</v>
      </c>
      <c r="D418" s="4" t="s">
        <v>189</v>
      </c>
    </row>
    <row r="419" spans="1:4" x14ac:dyDescent="0.3">
      <c r="A419" s="17">
        <v>40383</v>
      </c>
      <c r="B419" s="4" t="s">
        <v>256</v>
      </c>
      <c r="C419" s="7">
        <v>197</v>
      </c>
      <c r="D419" s="4" t="s">
        <v>189</v>
      </c>
    </row>
    <row r="420" spans="1:4" x14ac:dyDescent="0.3">
      <c r="A420" s="17">
        <v>40326</v>
      </c>
      <c r="B420" s="4" t="s">
        <v>270</v>
      </c>
      <c r="C420" s="7">
        <v>152</v>
      </c>
      <c r="D420" s="4" t="s">
        <v>190</v>
      </c>
    </row>
    <row r="421" spans="1:4" x14ac:dyDescent="0.3">
      <c r="A421" s="17">
        <v>40306</v>
      </c>
      <c r="B421" s="4" t="s">
        <v>255</v>
      </c>
      <c r="C421" s="7">
        <v>167</v>
      </c>
      <c r="D421" s="4" t="s">
        <v>259</v>
      </c>
    </row>
    <row r="422" spans="1:4" x14ac:dyDescent="0.3">
      <c r="A422" s="17">
        <v>40266</v>
      </c>
      <c r="B422" s="4" t="s">
        <v>263</v>
      </c>
      <c r="C422" s="7">
        <v>183</v>
      </c>
      <c r="D422" s="4" t="s">
        <v>259</v>
      </c>
    </row>
    <row r="423" spans="1:4" x14ac:dyDescent="0.3">
      <c r="A423" s="17">
        <v>40338</v>
      </c>
      <c r="B423" s="4" t="s">
        <v>251</v>
      </c>
      <c r="C423" s="7">
        <v>140</v>
      </c>
      <c r="D423" s="4" t="s">
        <v>192</v>
      </c>
    </row>
    <row r="424" spans="1:4" x14ac:dyDescent="0.3">
      <c r="A424" s="17">
        <v>40355</v>
      </c>
      <c r="B424" s="4" t="s">
        <v>251</v>
      </c>
      <c r="C424" s="7">
        <v>141</v>
      </c>
      <c r="D424" s="4" t="s">
        <v>189</v>
      </c>
    </row>
    <row r="425" spans="1:4" x14ac:dyDescent="0.3">
      <c r="A425" s="17">
        <v>40309</v>
      </c>
      <c r="B425" s="4" t="s">
        <v>270</v>
      </c>
      <c r="C425" s="7">
        <v>173</v>
      </c>
      <c r="D425" s="4" t="s">
        <v>192</v>
      </c>
    </row>
    <row r="426" spans="1:4" x14ac:dyDescent="0.3">
      <c r="A426" s="17">
        <v>40316</v>
      </c>
      <c r="B426" s="4" t="s">
        <v>176</v>
      </c>
      <c r="C426" s="7">
        <v>113</v>
      </c>
      <c r="D426" s="4" t="s">
        <v>189</v>
      </c>
    </row>
    <row r="427" spans="1:4" x14ac:dyDescent="0.3">
      <c r="A427" s="17">
        <v>40298</v>
      </c>
      <c r="B427" s="4" t="s">
        <v>274</v>
      </c>
      <c r="C427" s="7">
        <v>105</v>
      </c>
      <c r="D427" s="4" t="s">
        <v>192</v>
      </c>
    </row>
    <row r="428" spans="1:4" x14ac:dyDescent="0.3">
      <c r="A428" s="17">
        <v>40300</v>
      </c>
      <c r="B428" s="4" t="s">
        <v>262</v>
      </c>
      <c r="C428" s="7">
        <v>139</v>
      </c>
      <c r="D428" s="4" t="s">
        <v>189</v>
      </c>
    </row>
    <row r="429" spans="1:4" x14ac:dyDescent="0.3">
      <c r="A429" s="17">
        <v>40363</v>
      </c>
      <c r="B429" s="4" t="s">
        <v>253</v>
      </c>
      <c r="C429" s="7">
        <v>199</v>
      </c>
      <c r="D429" s="4" t="s">
        <v>188</v>
      </c>
    </row>
    <row r="430" spans="1:4" x14ac:dyDescent="0.3">
      <c r="A430" s="17">
        <v>40354</v>
      </c>
      <c r="B430" s="4" t="s">
        <v>273</v>
      </c>
      <c r="C430" s="7">
        <v>126</v>
      </c>
      <c r="D430" s="4" t="s">
        <v>189</v>
      </c>
    </row>
    <row r="431" spans="1:4" x14ac:dyDescent="0.3">
      <c r="A431" s="17">
        <v>40362</v>
      </c>
      <c r="B431" s="4" t="s">
        <v>260</v>
      </c>
      <c r="C431" s="7">
        <v>200</v>
      </c>
      <c r="D431" s="4" t="s">
        <v>190</v>
      </c>
    </row>
    <row r="432" spans="1:4" x14ac:dyDescent="0.3">
      <c r="A432" s="17">
        <v>40293</v>
      </c>
      <c r="B432" s="4" t="s">
        <v>269</v>
      </c>
      <c r="C432" s="7">
        <v>119</v>
      </c>
      <c r="D432" s="4" t="s">
        <v>259</v>
      </c>
    </row>
    <row r="433" spans="1:4" x14ac:dyDescent="0.3">
      <c r="A433" s="17">
        <v>40352</v>
      </c>
      <c r="B433" s="4" t="s">
        <v>181</v>
      </c>
      <c r="C433" s="7">
        <v>186</v>
      </c>
      <c r="D433" s="4" t="s">
        <v>188</v>
      </c>
    </row>
    <row r="434" spans="1:4" x14ac:dyDescent="0.3">
      <c r="A434" s="17">
        <v>40358</v>
      </c>
      <c r="B434" s="4" t="s">
        <v>266</v>
      </c>
      <c r="C434" s="7">
        <v>115</v>
      </c>
      <c r="D434" s="4" t="s">
        <v>190</v>
      </c>
    </row>
    <row r="435" spans="1:4" x14ac:dyDescent="0.3">
      <c r="A435" s="17">
        <v>40273</v>
      </c>
      <c r="B435" s="4" t="s">
        <v>251</v>
      </c>
      <c r="C435" s="7">
        <v>103</v>
      </c>
      <c r="D435" s="4" t="s">
        <v>188</v>
      </c>
    </row>
    <row r="436" spans="1:4" x14ac:dyDescent="0.3">
      <c r="A436" s="17">
        <v>40292</v>
      </c>
      <c r="B436" s="4" t="s">
        <v>261</v>
      </c>
      <c r="C436" s="7">
        <v>102</v>
      </c>
      <c r="D436" s="4" t="s">
        <v>192</v>
      </c>
    </row>
    <row r="437" spans="1:4" x14ac:dyDescent="0.3">
      <c r="A437" s="17">
        <v>40341</v>
      </c>
      <c r="B437" s="4" t="s">
        <v>272</v>
      </c>
      <c r="C437" s="7">
        <v>196</v>
      </c>
      <c r="D437" s="4" t="s">
        <v>192</v>
      </c>
    </row>
    <row r="438" spans="1:4" x14ac:dyDescent="0.3">
      <c r="A438" s="17">
        <v>40359</v>
      </c>
      <c r="B438" s="4" t="s">
        <v>251</v>
      </c>
      <c r="C438" s="7">
        <v>151</v>
      </c>
      <c r="D438" s="4" t="s">
        <v>188</v>
      </c>
    </row>
    <row r="439" spans="1:4" x14ac:dyDescent="0.3">
      <c r="A439" s="17">
        <v>40289</v>
      </c>
      <c r="B439" s="4" t="s">
        <v>263</v>
      </c>
      <c r="C439" s="7">
        <v>187</v>
      </c>
      <c r="D439" s="4" t="s">
        <v>192</v>
      </c>
    </row>
    <row r="440" spans="1:4" x14ac:dyDescent="0.3">
      <c r="A440" s="17">
        <v>40357</v>
      </c>
      <c r="B440" s="4" t="s">
        <v>260</v>
      </c>
      <c r="C440" s="7">
        <v>168</v>
      </c>
      <c r="D440" s="4" t="s">
        <v>259</v>
      </c>
    </row>
    <row r="441" spans="1:4" x14ac:dyDescent="0.3">
      <c r="A441" s="17">
        <v>40306</v>
      </c>
      <c r="B441" s="4" t="s">
        <v>261</v>
      </c>
      <c r="C441" s="7">
        <v>180</v>
      </c>
      <c r="D441" s="4" t="s">
        <v>188</v>
      </c>
    </row>
    <row r="442" spans="1:4" x14ac:dyDescent="0.3">
      <c r="A442" s="17">
        <v>40319</v>
      </c>
      <c r="B442" s="4" t="s">
        <v>180</v>
      </c>
      <c r="C442" s="7">
        <v>136</v>
      </c>
      <c r="D442" s="4" t="s">
        <v>190</v>
      </c>
    </row>
    <row r="443" spans="1:4" x14ac:dyDescent="0.3">
      <c r="A443" s="17">
        <v>40325</v>
      </c>
      <c r="B443" s="4" t="s">
        <v>272</v>
      </c>
      <c r="C443" s="7">
        <v>145</v>
      </c>
      <c r="D443" s="4" t="s">
        <v>189</v>
      </c>
    </row>
    <row r="444" spans="1:4" x14ac:dyDescent="0.3">
      <c r="A444" s="17">
        <v>40286</v>
      </c>
      <c r="B444" s="4" t="s">
        <v>273</v>
      </c>
      <c r="C444" s="7">
        <v>141</v>
      </c>
      <c r="D444" s="4" t="s">
        <v>190</v>
      </c>
    </row>
    <row r="445" spans="1:4" x14ac:dyDescent="0.3">
      <c r="A445" s="17">
        <v>40334</v>
      </c>
      <c r="B445" s="4" t="s">
        <v>262</v>
      </c>
      <c r="C445" s="7">
        <v>160</v>
      </c>
      <c r="D445" s="4" t="s">
        <v>189</v>
      </c>
    </row>
    <row r="446" spans="1:4" x14ac:dyDescent="0.3">
      <c r="A446" s="17">
        <v>40313</v>
      </c>
      <c r="B446" s="4" t="s">
        <v>270</v>
      </c>
      <c r="C446" s="7">
        <v>166</v>
      </c>
      <c r="D446" s="4" t="s">
        <v>192</v>
      </c>
    </row>
    <row r="447" spans="1:4" x14ac:dyDescent="0.3">
      <c r="A447" s="17">
        <v>40279</v>
      </c>
      <c r="B447" s="4" t="s">
        <v>256</v>
      </c>
      <c r="C447" s="7">
        <v>145</v>
      </c>
      <c r="D447" s="4" t="s">
        <v>259</v>
      </c>
    </row>
    <row r="448" spans="1:4" x14ac:dyDescent="0.3">
      <c r="A448" s="17">
        <v>40300</v>
      </c>
      <c r="B448" s="4" t="s">
        <v>267</v>
      </c>
      <c r="C448" s="7">
        <v>131</v>
      </c>
      <c r="D448" s="4" t="s">
        <v>188</v>
      </c>
    </row>
    <row r="449" spans="1:4" x14ac:dyDescent="0.3">
      <c r="A449" s="17">
        <v>40368</v>
      </c>
      <c r="B449" s="4" t="s">
        <v>251</v>
      </c>
      <c r="C449" s="7">
        <v>193</v>
      </c>
      <c r="D449" s="4" t="s">
        <v>190</v>
      </c>
    </row>
    <row r="450" spans="1:4" x14ac:dyDescent="0.3">
      <c r="A450" s="17">
        <v>40327</v>
      </c>
      <c r="B450" s="4" t="s">
        <v>176</v>
      </c>
      <c r="C450" s="7">
        <v>144</v>
      </c>
      <c r="D450" s="4" t="s">
        <v>189</v>
      </c>
    </row>
    <row r="451" spans="1:4" x14ac:dyDescent="0.3">
      <c r="A451" s="17">
        <v>40299</v>
      </c>
      <c r="B451" s="4" t="s">
        <v>257</v>
      </c>
      <c r="C451" s="7">
        <v>132</v>
      </c>
      <c r="D451" s="4" t="s">
        <v>192</v>
      </c>
    </row>
    <row r="452" spans="1:4" x14ac:dyDescent="0.3">
      <c r="A452" s="17">
        <v>40343</v>
      </c>
      <c r="B452" s="4" t="s">
        <v>180</v>
      </c>
      <c r="C452" s="7">
        <v>114</v>
      </c>
      <c r="D452" s="4" t="s">
        <v>190</v>
      </c>
    </row>
    <row r="453" spans="1:4" x14ac:dyDescent="0.3">
      <c r="A453" s="17">
        <v>40382</v>
      </c>
      <c r="B453" s="4" t="s">
        <v>264</v>
      </c>
      <c r="C453" s="7">
        <v>160</v>
      </c>
      <c r="D453" s="4" t="s">
        <v>190</v>
      </c>
    </row>
    <row r="454" spans="1:4" x14ac:dyDescent="0.3">
      <c r="A454" s="17">
        <v>40345</v>
      </c>
      <c r="B454" s="4" t="s">
        <v>268</v>
      </c>
      <c r="C454" s="7">
        <v>194</v>
      </c>
      <c r="D454" s="4" t="s">
        <v>190</v>
      </c>
    </row>
    <row r="455" spans="1:4" x14ac:dyDescent="0.3">
      <c r="A455" s="17">
        <v>40308</v>
      </c>
      <c r="B455" s="4" t="s">
        <v>267</v>
      </c>
      <c r="C455" s="7">
        <v>129</v>
      </c>
      <c r="D455" s="4" t="s">
        <v>188</v>
      </c>
    </row>
    <row r="456" spans="1:4" x14ac:dyDescent="0.3">
      <c r="A456" s="17">
        <v>40292</v>
      </c>
      <c r="B456" s="4" t="s">
        <v>271</v>
      </c>
      <c r="C456" s="7">
        <v>134</v>
      </c>
      <c r="D456" s="4" t="s">
        <v>189</v>
      </c>
    </row>
    <row r="457" spans="1:4" x14ac:dyDescent="0.3">
      <c r="A457" s="17">
        <v>40351</v>
      </c>
      <c r="B457" s="4" t="s">
        <v>272</v>
      </c>
      <c r="C457" s="7">
        <v>172</v>
      </c>
      <c r="D457" s="4" t="s">
        <v>259</v>
      </c>
    </row>
    <row r="458" spans="1:4" x14ac:dyDescent="0.3">
      <c r="A458" s="17">
        <v>40347</v>
      </c>
      <c r="B458" s="4" t="s">
        <v>257</v>
      </c>
      <c r="C458" s="7">
        <v>116</v>
      </c>
      <c r="D458" s="4" t="s">
        <v>192</v>
      </c>
    </row>
    <row r="459" spans="1:4" x14ac:dyDescent="0.3">
      <c r="A459" s="17">
        <v>40274</v>
      </c>
      <c r="B459" s="4" t="s">
        <v>181</v>
      </c>
      <c r="C459" s="7">
        <v>112</v>
      </c>
      <c r="D459" s="4" t="s">
        <v>188</v>
      </c>
    </row>
    <row r="460" spans="1:4" x14ac:dyDescent="0.3">
      <c r="A460" s="17">
        <v>40289</v>
      </c>
      <c r="B460" s="4" t="s">
        <v>269</v>
      </c>
      <c r="C460" s="7">
        <v>185</v>
      </c>
      <c r="D460" s="4" t="s">
        <v>190</v>
      </c>
    </row>
    <row r="461" spans="1:4" x14ac:dyDescent="0.3">
      <c r="A461" s="17">
        <v>40315</v>
      </c>
      <c r="B461" s="4" t="s">
        <v>274</v>
      </c>
      <c r="C461" s="7">
        <v>149</v>
      </c>
      <c r="D461" s="4" t="s">
        <v>190</v>
      </c>
    </row>
    <row r="462" spans="1:4" x14ac:dyDescent="0.3">
      <c r="A462" s="17">
        <v>40342</v>
      </c>
      <c r="B462" s="4" t="s">
        <v>265</v>
      </c>
      <c r="C462" s="7">
        <v>175</v>
      </c>
      <c r="D462" s="4" t="s">
        <v>259</v>
      </c>
    </row>
    <row r="463" spans="1:4" x14ac:dyDescent="0.3">
      <c r="A463" s="17">
        <v>40310</v>
      </c>
      <c r="B463" s="4" t="s">
        <v>260</v>
      </c>
      <c r="C463" s="7">
        <v>193</v>
      </c>
      <c r="D463" s="4" t="s">
        <v>190</v>
      </c>
    </row>
    <row r="464" spans="1:4" x14ac:dyDescent="0.3">
      <c r="A464" s="17">
        <v>40294</v>
      </c>
      <c r="B464" s="4" t="s">
        <v>272</v>
      </c>
      <c r="C464" s="7">
        <v>108</v>
      </c>
      <c r="D464" s="4" t="s">
        <v>190</v>
      </c>
    </row>
    <row r="465" spans="1:4" x14ac:dyDescent="0.3">
      <c r="A465" s="17">
        <v>40378</v>
      </c>
      <c r="B465" s="4" t="s">
        <v>255</v>
      </c>
      <c r="C465" s="7">
        <v>182</v>
      </c>
      <c r="D465" s="4" t="s">
        <v>190</v>
      </c>
    </row>
    <row r="466" spans="1:4" x14ac:dyDescent="0.3">
      <c r="A466" s="17">
        <v>40293</v>
      </c>
      <c r="B466" s="4" t="s">
        <v>267</v>
      </c>
      <c r="C466" s="7">
        <v>138</v>
      </c>
      <c r="D466" s="4" t="s">
        <v>190</v>
      </c>
    </row>
    <row r="467" spans="1:4" x14ac:dyDescent="0.3">
      <c r="A467" s="17">
        <v>40278</v>
      </c>
      <c r="B467" s="4" t="s">
        <v>261</v>
      </c>
      <c r="C467" s="7">
        <v>112</v>
      </c>
      <c r="D467" s="4" t="s">
        <v>189</v>
      </c>
    </row>
    <row r="468" spans="1:4" x14ac:dyDescent="0.3">
      <c r="A468" s="17">
        <v>40351</v>
      </c>
      <c r="B468" s="4" t="s">
        <v>261</v>
      </c>
      <c r="C468" s="7">
        <v>111</v>
      </c>
      <c r="D468" s="4" t="s">
        <v>259</v>
      </c>
    </row>
    <row r="469" spans="1:4" x14ac:dyDescent="0.3">
      <c r="A469" s="17">
        <v>40279</v>
      </c>
      <c r="B469" s="4" t="s">
        <v>264</v>
      </c>
      <c r="C469" s="7">
        <v>101</v>
      </c>
      <c r="D469" s="4" t="s">
        <v>192</v>
      </c>
    </row>
    <row r="470" spans="1:4" x14ac:dyDescent="0.3">
      <c r="A470" s="17">
        <v>40295</v>
      </c>
      <c r="B470" s="4" t="s">
        <v>176</v>
      </c>
      <c r="C470" s="7">
        <v>113</v>
      </c>
      <c r="D470" s="4" t="s">
        <v>259</v>
      </c>
    </row>
    <row r="471" spans="1:4" x14ac:dyDescent="0.3">
      <c r="A471" s="17">
        <v>40270</v>
      </c>
      <c r="B471" s="4" t="s">
        <v>263</v>
      </c>
      <c r="C471" s="7">
        <v>123</v>
      </c>
      <c r="D471" s="4" t="s">
        <v>188</v>
      </c>
    </row>
    <row r="472" spans="1:4" x14ac:dyDescent="0.3">
      <c r="A472" s="17">
        <v>40337</v>
      </c>
      <c r="B472" s="4" t="s">
        <v>262</v>
      </c>
      <c r="C472" s="7">
        <v>137</v>
      </c>
      <c r="D472" s="4" t="s">
        <v>188</v>
      </c>
    </row>
    <row r="473" spans="1:4" x14ac:dyDescent="0.3">
      <c r="A473" s="17">
        <v>40287</v>
      </c>
      <c r="B473" s="4" t="s">
        <v>253</v>
      </c>
      <c r="C473" s="7">
        <v>149</v>
      </c>
      <c r="D473" s="4" t="s">
        <v>190</v>
      </c>
    </row>
    <row r="474" spans="1:4" x14ac:dyDescent="0.3">
      <c r="A474" s="17">
        <v>40284</v>
      </c>
      <c r="B474" s="4" t="s">
        <v>267</v>
      </c>
      <c r="C474" s="7">
        <v>117</v>
      </c>
      <c r="D474" s="4" t="s">
        <v>190</v>
      </c>
    </row>
    <row r="475" spans="1:4" x14ac:dyDescent="0.3">
      <c r="A475" s="17">
        <v>40296</v>
      </c>
      <c r="B475" s="4" t="s">
        <v>263</v>
      </c>
      <c r="C475" s="7">
        <v>168</v>
      </c>
      <c r="D475" s="4" t="s">
        <v>188</v>
      </c>
    </row>
    <row r="476" spans="1:4" x14ac:dyDescent="0.3">
      <c r="A476" s="17">
        <v>40303</v>
      </c>
      <c r="B476" s="4" t="s">
        <v>268</v>
      </c>
      <c r="C476" s="7">
        <v>109</v>
      </c>
      <c r="D476" s="4" t="s">
        <v>190</v>
      </c>
    </row>
    <row r="477" spans="1:4" x14ac:dyDescent="0.3">
      <c r="A477" s="17">
        <v>40342</v>
      </c>
      <c r="B477" s="4" t="s">
        <v>257</v>
      </c>
      <c r="C477" s="7">
        <v>107</v>
      </c>
      <c r="D477" s="4" t="s">
        <v>189</v>
      </c>
    </row>
    <row r="478" spans="1:4" x14ac:dyDescent="0.3">
      <c r="A478" s="17">
        <v>40348</v>
      </c>
      <c r="B478" s="4" t="s">
        <v>263</v>
      </c>
      <c r="C478" s="7">
        <v>121</v>
      </c>
      <c r="D478" s="4" t="s">
        <v>189</v>
      </c>
    </row>
    <row r="479" spans="1:4" x14ac:dyDescent="0.3">
      <c r="A479" s="17">
        <v>40336</v>
      </c>
      <c r="B479" s="4" t="s">
        <v>262</v>
      </c>
      <c r="C479" s="7">
        <v>130</v>
      </c>
      <c r="D479" s="4" t="s">
        <v>188</v>
      </c>
    </row>
    <row r="480" spans="1:4" x14ac:dyDescent="0.3">
      <c r="A480" s="17">
        <v>40286</v>
      </c>
      <c r="B480" s="4" t="s">
        <v>270</v>
      </c>
      <c r="C480" s="7">
        <v>172</v>
      </c>
      <c r="D480" s="4" t="s">
        <v>192</v>
      </c>
    </row>
    <row r="481" spans="1:4" x14ac:dyDescent="0.3">
      <c r="A481" s="17">
        <v>40304</v>
      </c>
      <c r="B481" s="4" t="s">
        <v>257</v>
      </c>
      <c r="C481" s="7">
        <v>147</v>
      </c>
      <c r="D481" s="4" t="s">
        <v>188</v>
      </c>
    </row>
    <row r="482" spans="1:4" x14ac:dyDescent="0.3">
      <c r="A482" s="17">
        <v>40380</v>
      </c>
      <c r="B482" s="4" t="s">
        <v>265</v>
      </c>
      <c r="C482" s="7">
        <v>170</v>
      </c>
      <c r="D482" s="4" t="s">
        <v>189</v>
      </c>
    </row>
    <row r="483" spans="1:4" x14ac:dyDescent="0.3">
      <c r="A483" s="17">
        <v>40306</v>
      </c>
      <c r="B483" s="4" t="s">
        <v>268</v>
      </c>
      <c r="C483" s="7">
        <v>161</v>
      </c>
      <c r="D483" s="4" t="s">
        <v>190</v>
      </c>
    </row>
    <row r="484" spans="1:4" x14ac:dyDescent="0.3">
      <c r="A484" s="17">
        <v>40358</v>
      </c>
      <c r="B484" s="4" t="s">
        <v>272</v>
      </c>
      <c r="C484" s="7">
        <v>130</v>
      </c>
      <c r="D484" s="4" t="s">
        <v>188</v>
      </c>
    </row>
    <row r="485" spans="1:4" x14ac:dyDescent="0.3">
      <c r="A485" s="17">
        <v>40331</v>
      </c>
      <c r="B485" s="4" t="s">
        <v>261</v>
      </c>
      <c r="C485" s="7">
        <v>118</v>
      </c>
      <c r="D485" s="4" t="s">
        <v>259</v>
      </c>
    </row>
    <row r="486" spans="1:4" x14ac:dyDescent="0.3">
      <c r="A486" s="17">
        <v>40326</v>
      </c>
      <c r="B486" s="4" t="s">
        <v>256</v>
      </c>
      <c r="C486" s="7">
        <v>103</v>
      </c>
      <c r="D486" s="4" t="s">
        <v>259</v>
      </c>
    </row>
    <row r="487" spans="1:4" x14ac:dyDescent="0.3">
      <c r="A487" s="17">
        <v>40327</v>
      </c>
      <c r="B487" s="4" t="s">
        <v>176</v>
      </c>
      <c r="C487" s="7">
        <v>186</v>
      </c>
      <c r="D487" s="4" t="s">
        <v>259</v>
      </c>
    </row>
    <row r="488" spans="1:4" x14ac:dyDescent="0.3">
      <c r="A488" s="17">
        <v>40273</v>
      </c>
      <c r="B488" s="4" t="s">
        <v>261</v>
      </c>
      <c r="C488" s="7">
        <v>189</v>
      </c>
      <c r="D488" s="4" t="s">
        <v>192</v>
      </c>
    </row>
    <row r="489" spans="1:4" x14ac:dyDescent="0.3">
      <c r="A489" s="17">
        <v>40308</v>
      </c>
      <c r="B489" s="4" t="s">
        <v>251</v>
      </c>
      <c r="C489" s="7">
        <v>186</v>
      </c>
      <c r="D489" s="4" t="s">
        <v>188</v>
      </c>
    </row>
    <row r="490" spans="1:4" x14ac:dyDescent="0.3">
      <c r="A490" s="17">
        <v>40380</v>
      </c>
      <c r="B490" s="4" t="s">
        <v>272</v>
      </c>
      <c r="C490" s="7">
        <v>110</v>
      </c>
      <c r="D490" s="4" t="s">
        <v>189</v>
      </c>
    </row>
    <row r="491" spans="1:4" x14ac:dyDescent="0.3">
      <c r="A491" s="17">
        <v>40272</v>
      </c>
      <c r="B491" s="4" t="s">
        <v>272</v>
      </c>
      <c r="C491" s="7">
        <v>144</v>
      </c>
      <c r="D491" s="4" t="s">
        <v>188</v>
      </c>
    </row>
    <row r="492" spans="1:4" x14ac:dyDescent="0.3">
      <c r="A492" s="17">
        <v>40293</v>
      </c>
      <c r="B492" s="4" t="s">
        <v>267</v>
      </c>
      <c r="C492" s="7">
        <v>146</v>
      </c>
      <c r="D492" s="4" t="s">
        <v>192</v>
      </c>
    </row>
    <row r="493" spans="1:4" x14ac:dyDescent="0.3">
      <c r="A493" s="17">
        <v>40346</v>
      </c>
      <c r="B493" s="4" t="s">
        <v>253</v>
      </c>
      <c r="C493" s="7">
        <v>139</v>
      </c>
      <c r="D493" s="4" t="s">
        <v>189</v>
      </c>
    </row>
    <row r="494" spans="1:4" x14ac:dyDescent="0.3">
      <c r="A494" s="17">
        <v>40321</v>
      </c>
      <c r="B494" s="4" t="s">
        <v>269</v>
      </c>
      <c r="C494" s="7">
        <v>157</v>
      </c>
      <c r="D494" s="4" t="s">
        <v>192</v>
      </c>
    </row>
    <row r="495" spans="1:4" x14ac:dyDescent="0.3">
      <c r="A495" s="17">
        <v>40308</v>
      </c>
      <c r="B495" s="4" t="s">
        <v>273</v>
      </c>
      <c r="C495" s="7">
        <v>117</v>
      </c>
      <c r="D495" s="4" t="s">
        <v>188</v>
      </c>
    </row>
    <row r="496" spans="1:4" x14ac:dyDescent="0.3">
      <c r="A496" s="17">
        <v>40382</v>
      </c>
      <c r="B496" s="4" t="s">
        <v>269</v>
      </c>
      <c r="C496" s="7">
        <v>135</v>
      </c>
      <c r="D496" s="4" t="s">
        <v>190</v>
      </c>
    </row>
    <row r="497" spans="1:4" x14ac:dyDescent="0.3">
      <c r="A497" s="17">
        <v>40359</v>
      </c>
      <c r="B497" s="4" t="s">
        <v>257</v>
      </c>
      <c r="C497" s="7">
        <v>142</v>
      </c>
      <c r="D497" s="4" t="s">
        <v>259</v>
      </c>
    </row>
    <row r="498" spans="1:4" x14ac:dyDescent="0.3">
      <c r="A498" s="17">
        <v>40347</v>
      </c>
      <c r="B498" s="4" t="s">
        <v>272</v>
      </c>
      <c r="C498" s="7">
        <v>127</v>
      </c>
      <c r="D498" s="4" t="s">
        <v>188</v>
      </c>
    </row>
    <row r="499" spans="1:4" x14ac:dyDescent="0.3">
      <c r="A499" s="17">
        <v>40379</v>
      </c>
      <c r="B499" s="4" t="s">
        <v>176</v>
      </c>
      <c r="C499" s="7">
        <v>123</v>
      </c>
      <c r="D499" s="4" t="s">
        <v>190</v>
      </c>
    </row>
    <row r="500" spans="1:4" x14ac:dyDescent="0.3">
      <c r="A500" s="17">
        <v>40341</v>
      </c>
      <c r="B500" s="4" t="s">
        <v>181</v>
      </c>
      <c r="C500" s="7">
        <v>146</v>
      </c>
      <c r="D500" s="4" t="s">
        <v>190</v>
      </c>
    </row>
    <row r="501" spans="1:4" x14ac:dyDescent="0.3">
      <c r="A501" s="17">
        <v>40280</v>
      </c>
      <c r="B501" s="4" t="s">
        <v>272</v>
      </c>
      <c r="C501" s="7">
        <v>141</v>
      </c>
      <c r="D501" s="4" t="s">
        <v>188</v>
      </c>
    </row>
    <row r="502" spans="1:4" x14ac:dyDescent="0.3">
      <c r="A502" s="17">
        <v>40300</v>
      </c>
      <c r="B502" s="4" t="s">
        <v>273</v>
      </c>
      <c r="C502" s="7">
        <v>195</v>
      </c>
      <c r="D502" s="4" t="s">
        <v>192</v>
      </c>
    </row>
    <row r="503" spans="1:4" x14ac:dyDescent="0.3">
      <c r="A503" s="17">
        <v>40314</v>
      </c>
      <c r="B503" s="4" t="s">
        <v>257</v>
      </c>
      <c r="C503" s="7">
        <v>160</v>
      </c>
      <c r="D503" s="4" t="s">
        <v>259</v>
      </c>
    </row>
    <row r="504" spans="1:4" x14ac:dyDescent="0.3">
      <c r="A504" s="17">
        <v>40309</v>
      </c>
      <c r="B504" s="4" t="s">
        <v>274</v>
      </c>
      <c r="C504" s="7">
        <v>128</v>
      </c>
      <c r="D504" s="4" t="s">
        <v>192</v>
      </c>
    </row>
    <row r="505" spans="1:4" x14ac:dyDescent="0.3">
      <c r="A505" s="17">
        <v>40328</v>
      </c>
      <c r="B505" s="4" t="s">
        <v>256</v>
      </c>
      <c r="C505" s="7">
        <v>166</v>
      </c>
      <c r="D505" s="4" t="s">
        <v>189</v>
      </c>
    </row>
    <row r="506" spans="1:4" x14ac:dyDescent="0.3">
      <c r="A506" s="17">
        <v>40278</v>
      </c>
      <c r="B506" s="4" t="s">
        <v>181</v>
      </c>
      <c r="C506" s="7">
        <v>194</v>
      </c>
      <c r="D506" s="4" t="s">
        <v>190</v>
      </c>
    </row>
    <row r="507" spans="1:4" x14ac:dyDescent="0.3">
      <c r="A507" s="17">
        <v>40363</v>
      </c>
      <c r="B507" s="4" t="s">
        <v>268</v>
      </c>
      <c r="C507" s="7">
        <v>187</v>
      </c>
      <c r="D507" s="4" t="s">
        <v>188</v>
      </c>
    </row>
    <row r="508" spans="1:4" x14ac:dyDescent="0.3">
      <c r="A508" s="17">
        <v>40273</v>
      </c>
      <c r="B508" s="4" t="s">
        <v>261</v>
      </c>
      <c r="C508" s="7">
        <v>165</v>
      </c>
      <c r="D508" s="4" t="s">
        <v>188</v>
      </c>
    </row>
    <row r="509" spans="1:4" x14ac:dyDescent="0.3">
      <c r="A509" s="17">
        <v>40280</v>
      </c>
      <c r="B509" s="4" t="s">
        <v>253</v>
      </c>
      <c r="C509" s="7">
        <v>103</v>
      </c>
      <c r="D509" s="4" t="s">
        <v>188</v>
      </c>
    </row>
    <row r="510" spans="1:4" x14ac:dyDescent="0.3">
      <c r="A510" s="17">
        <v>40269</v>
      </c>
      <c r="B510" s="4" t="s">
        <v>264</v>
      </c>
      <c r="C510" s="7">
        <v>199</v>
      </c>
      <c r="D510" s="4" t="s">
        <v>189</v>
      </c>
    </row>
    <row r="511" spans="1:4" x14ac:dyDescent="0.3">
      <c r="A511" s="17">
        <v>40270</v>
      </c>
      <c r="B511" s="4" t="s">
        <v>255</v>
      </c>
      <c r="C511" s="7">
        <v>141</v>
      </c>
      <c r="D511" s="4" t="s">
        <v>190</v>
      </c>
    </row>
    <row r="512" spans="1:4" x14ac:dyDescent="0.3">
      <c r="A512" s="17">
        <v>40272</v>
      </c>
      <c r="B512" s="4" t="s">
        <v>268</v>
      </c>
      <c r="C512" s="7">
        <v>112</v>
      </c>
      <c r="D512" s="4" t="s">
        <v>259</v>
      </c>
    </row>
    <row r="513" spans="1:4" x14ac:dyDescent="0.3">
      <c r="A513" s="17">
        <v>40314</v>
      </c>
      <c r="B513" s="4" t="s">
        <v>176</v>
      </c>
      <c r="C513" s="7">
        <v>163</v>
      </c>
      <c r="D513" s="4" t="s">
        <v>189</v>
      </c>
    </row>
    <row r="514" spans="1:4" x14ac:dyDescent="0.3">
      <c r="A514" s="17">
        <v>40283</v>
      </c>
      <c r="B514" s="4" t="s">
        <v>180</v>
      </c>
      <c r="C514" s="7">
        <v>186</v>
      </c>
      <c r="D514" s="4" t="s">
        <v>188</v>
      </c>
    </row>
    <row r="515" spans="1:4" x14ac:dyDescent="0.3">
      <c r="A515" s="17">
        <v>40319</v>
      </c>
      <c r="B515" s="4" t="s">
        <v>265</v>
      </c>
      <c r="C515" s="7">
        <v>144</v>
      </c>
      <c r="D515" s="4" t="s">
        <v>189</v>
      </c>
    </row>
    <row r="516" spans="1:4" x14ac:dyDescent="0.3">
      <c r="A516" s="17">
        <v>40367</v>
      </c>
      <c r="B516" s="4" t="s">
        <v>267</v>
      </c>
      <c r="C516" s="7">
        <v>117</v>
      </c>
      <c r="D516" s="4" t="s">
        <v>188</v>
      </c>
    </row>
    <row r="517" spans="1:4" x14ac:dyDescent="0.3">
      <c r="A517" s="17">
        <v>40311</v>
      </c>
      <c r="B517" s="4" t="s">
        <v>256</v>
      </c>
      <c r="C517" s="7">
        <v>169</v>
      </c>
      <c r="D517" s="4" t="s">
        <v>259</v>
      </c>
    </row>
    <row r="518" spans="1:4" x14ac:dyDescent="0.3">
      <c r="A518" s="17">
        <v>40340</v>
      </c>
      <c r="B518" s="4" t="s">
        <v>253</v>
      </c>
      <c r="C518" s="7">
        <v>185</v>
      </c>
      <c r="D518" s="4" t="s">
        <v>190</v>
      </c>
    </row>
    <row r="519" spans="1:4" x14ac:dyDescent="0.3">
      <c r="A519" s="17">
        <v>40315</v>
      </c>
      <c r="B519" s="4" t="s">
        <v>262</v>
      </c>
      <c r="C519" s="7">
        <v>131</v>
      </c>
      <c r="D519" s="4" t="s">
        <v>259</v>
      </c>
    </row>
    <row r="520" spans="1:4" x14ac:dyDescent="0.3">
      <c r="A520" s="17">
        <v>40345</v>
      </c>
      <c r="B520" s="4" t="s">
        <v>261</v>
      </c>
      <c r="C520" s="7">
        <v>137</v>
      </c>
      <c r="D520" s="4" t="s">
        <v>188</v>
      </c>
    </row>
    <row r="521" spans="1:4" x14ac:dyDescent="0.3">
      <c r="A521" s="17">
        <v>40314</v>
      </c>
      <c r="B521" s="4" t="s">
        <v>261</v>
      </c>
      <c r="C521" s="7">
        <v>195</v>
      </c>
      <c r="D521" s="4" t="s">
        <v>259</v>
      </c>
    </row>
    <row r="522" spans="1:4" x14ac:dyDescent="0.3">
      <c r="A522" s="17">
        <v>40380</v>
      </c>
      <c r="B522" s="4" t="s">
        <v>180</v>
      </c>
      <c r="C522" s="7">
        <v>128</v>
      </c>
      <c r="D522" s="4" t="s">
        <v>192</v>
      </c>
    </row>
    <row r="523" spans="1:4" x14ac:dyDescent="0.3">
      <c r="A523" s="17">
        <v>40342</v>
      </c>
      <c r="B523" s="4" t="s">
        <v>257</v>
      </c>
      <c r="C523" s="7">
        <v>192</v>
      </c>
      <c r="D523" s="4" t="s">
        <v>188</v>
      </c>
    </row>
    <row r="524" spans="1:4" x14ac:dyDescent="0.3">
      <c r="A524" s="17">
        <v>40325</v>
      </c>
      <c r="B524" s="4" t="s">
        <v>272</v>
      </c>
      <c r="C524" s="7">
        <v>184</v>
      </c>
      <c r="D524" s="4" t="s">
        <v>188</v>
      </c>
    </row>
    <row r="525" spans="1:4" x14ac:dyDescent="0.3">
      <c r="A525" s="17">
        <v>40278</v>
      </c>
      <c r="B525" s="4" t="s">
        <v>257</v>
      </c>
      <c r="C525" s="7">
        <v>106</v>
      </c>
      <c r="D525" s="4" t="s">
        <v>259</v>
      </c>
    </row>
    <row r="526" spans="1:4" x14ac:dyDescent="0.3">
      <c r="A526" s="17">
        <v>40340</v>
      </c>
      <c r="B526" s="4" t="s">
        <v>256</v>
      </c>
      <c r="C526" s="7">
        <v>152</v>
      </c>
      <c r="D526" s="4" t="s">
        <v>189</v>
      </c>
    </row>
    <row r="527" spans="1:4" x14ac:dyDescent="0.3">
      <c r="A527" s="17">
        <v>40332</v>
      </c>
      <c r="B527" s="4" t="s">
        <v>255</v>
      </c>
      <c r="C527" s="7">
        <v>149</v>
      </c>
      <c r="D527" s="4" t="s">
        <v>189</v>
      </c>
    </row>
    <row r="528" spans="1:4" x14ac:dyDescent="0.3">
      <c r="A528" s="17">
        <v>40289</v>
      </c>
      <c r="B528" s="4" t="s">
        <v>271</v>
      </c>
      <c r="C528" s="7">
        <v>198</v>
      </c>
      <c r="D528" s="4" t="s">
        <v>192</v>
      </c>
    </row>
    <row r="529" spans="1:4" x14ac:dyDescent="0.3">
      <c r="A529" s="17">
        <v>40383</v>
      </c>
      <c r="B529" s="4" t="s">
        <v>269</v>
      </c>
      <c r="C529" s="7">
        <v>142</v>
      </c>
      <c r="D529" s="4" t="s">
        <v>190</v>
      </c>
    </row>
    <row r="530" spans="1:4" x14ac:dyDescent="0.3">
      <c r="A530" s="17">
        <v>40352</v>
      </c>
      <c r="B530" s="4" t="s">
        <v>260</v>
      </c>
      <c r="C530" s="7">
        <v>122</v>
      </c>
      <c r="D530" s="4" t="s">
        <v>188</v>
      </c>
    </row>
    <row r="531" spans="1:4" x14ac:dyDescent="0.3">
      <c r="A531" s="17">
        <v>40333</v>
      </c>
      <c r="B531" s="4" t="s">
        <v>263</v>
      </c>
      <c r="C531" s="7">
        <v>129</v>
      </c>
      <c r="D531" s="4" t="s">
        <v>190</v>
      </c>
    </row>
    <row r="532" spans="1:4" x14ac:dyDescent="0.3">
      <c r="A532" s="17">
        <v>40339</v>
      </c>
      <c r="B532" s="4" t="s">
        <v>260</v>
      </c>
      <c r="C532" s="7">
        <v>134</v>
      </c>
      <c r="D532" s="4" t="s">
        <v>189</v>
      </c>
    </row>
    <row r="533" spans="1:4" x14ac:dyDescent="0.3">
      <c r="A533" s="17">
        <v>40293</v>
      </c>
      <c r="B533" s="4" t="s">
        <v>272</v>
      </c>
      <c r="C533" s="7">
        <v>160</v>
      </c>
      <c r="D533" s="4" t="s">
        <v>190</v>
      </c>
    </row>
    <row r="534" spans="1:4" x14ac:dyDescent="0.3">
      <c r="A534" s="17">
        <v>40359</v>
      </c>
      <c r="B534" s="4" t="s">
        <v>264</v>
      </c>
      <c r="C534" s="7">
        <v>117</v>
      </c>
      <c r="D534" s="4" t="s">
        <v>188</v>
      </c>
    </row>
    <row r="535" spans="1:4" x14ac:dyDescent="0.3">
      <c r="A535" s="17">
        <v>40286</v>
      </c>
      <c r="B535" s="4" t="s">
        <v>261</v>
      </c>
      <c r="C535" s="7">
        <v>153</v>
      </c>
      <c r="D535" s="4" t="s">
        <v>190</v>
      </c>
    </row>
    <row r="536" spans="1:4" x14ac:dyDescent="0.3">
      <c r="A536" s="17">
        <v>40351</v>
      </c>
      <c r="B536" s="4" t="s">
        <v>268</v>
      </c>
      <c r="C536" s="7">
        <v>103</v>
      </c>
      <c r="D536" s="4" t="s">
        <v>190</v>
      </c>
    </row>
    <row r="537" spans="1:4" x14ac:dyDescent="0.3">
      <c r="A537" s="17">
        <v>40296</v>
      </c>
      <c r="B537" s="4" t="s">
        <v>266</v>
      </c>
      <c r="C537" s="7">
        <v>106</v>
      </c>
      <c r="D537" s="4" t="s">
        <v>188</v>
      </c>
    </row>
    <row r="538" spans="1:4" x14ac:dyDescent="0.3">
      <c r="A538" s="17">
        <v>40296</v>
      </c>
      <c r="B538" s="4" t="s">
        <v>263</v>
      </c>
      <c r="C538" s="7">
        <v>156</v>
      </c>
      <c r="D538" s="4" t="s">
        <v>188</v>
      </c>
    </row>
    <row r="539" spans="1:4" x14ac:dyDescent="0.3">
      <c r="A539" s="17">
        <v>40268</v>
      </c>
      <c r="B539" s="4" t="s">
        <v>251</v>
      </c>
      <c r="C539" s="7">
        <v>113</v>
      </c>
      <c r="D539" s="4" t="s">
        <v>189</v>
      </c>
    </row>
    <row r="540" spans="1:4" x14ac:dyDescent="0.3">
      <c r="A540" s="17">
        <v>40277</v>
      </c>
      <c r="B540" s="4" t="s">
        <v>268</v>
      </c>
      <c r="C540" s="7">
        <v>161</v>
      </c>
      <c r="D540" s="4" t="s">
        <v>188</v>
      </c>
    </row>
    <row r="541" spans="1:4" x14ac:dyDescent="0.3">
      <c r="A541" s="17">
        <v>40277</v>
      </c>
      <c r="B541" s="4" t="s">
        <v>257</v>
      </c>
      <c r="C541" s="7">
        <v>158</v>
      </c>
      <c r="D541" s="4" t="s">
        <v>189</v>
      </c>
    </row>
    <row r="542" spans="1:4" x14ac:dyDescent="0.3">
      <c r="A542" s="17">
        <v>40320</v>
      </c>
      <c r="B542" s="4" t="s">
        <v>256</v>
      </c>
      <c r="C542" s="7">
        <v>109</v>
      </c>
      <c r="D542" s="4" t="s">
        <v>188</v>
      </c>
    </row>
    <row r="543" spans="1:4" x14ac:dyDescent="0.3">
      <c r="A543" s="17">
        <v>40362</v>
      </c>
      <c r="B543" s="4" t="s">
        <v>263</v>
      </c>
      <c r="C543" s="7">
        <v>132</v>
      </c>
      <c r="D543" s="4" t="s">
        <v>259</v>
      </c>
    </row>
    <row r="544" spans="1:4" x14ac:dyDescent="0.3">
      <c r="A544" s="17">
        <v>40301</v>
      </c>
      <c r="B544" s="4" t="s">
        <v>180</v>
      </c>
      <c r="C544" s="7">
        <v>129</v>
      </c>
      <c r="D544" s="4" t="s">
        <v>190</v>
      </c>
    </row>
    <row r="545" spans="1:4" x14ac:dyDescent="0.3">
      <c r="A545" s="17">
        <v>40338</v>
      </c>
      <c r="B545" s="4" t="s">
        <v>273</v>
      </c>
      <c r="C545" s="7">
        <v>112</v>
      </c>
      <c r="D545" s="4" t="s">
        <v>188</v>
      </c>
    </row>
    <row r="546" spans="1:4" x14ac:dyDescent="0.3">
      <c r="A546" s="17">
        <v>40273</v>
      </c>
      <c r="B546" s="4" t="s">
        <v>261</v>
      </c>
      <c r="C546" s="7">
        <v>123</v>
      </c>
      <c r="D546" s="4" t="s">
        <v>192</v>
      </c>
    </row>
    <row r="547" spans="1:4" x14ac:dyDescent="0.3">
      <c r="A547" s="17">
        <v>40263</v>
      </c>
      <c r="B547" s="4" t="s">
        <v>258</v>
      </c>
      <c r="C547" s="7">
        <v>154</v>
      </c>
      <c r="D547" s="4" t="s">
        <v>190</v>
      </c>
    </row>
    <row r="548" spans="1:4" x14ac:dyDescent="0.3">
      <c r="A548" s="17">
        <v>40382</v>
      </c>
      <c r="B548" s="4" t="s">
        <v>263</v>
      </c>
      <c r="C548" s="7">
        <v>115</v>
      </c>
      <c r="D548" s="4" t="s">
        <v>192</v>
      </c>
    </row>
    <row r="549" spans="1:4" x14ac:dyDescent="0.3">
      <c r="A549" s="17">
        <v>40372</v>
      </c>
      <c r="B549" s="4" t="s">
        <v>262</v>
      </c>
      <c r="C549" s="7">
        <v>118</v>
      </c>
      <c r="D549" s="4" t="s">
        <v>189</v>
      </c>
    </row>
    <row r="550" spans="1:4" x14ac:dyDescent="0.3">
      <c r="A550" s="17">
        <v>40327</v>
      </c>
      <c r="B550" s="4" t="s">
        <v>269</v>
      </c>
      <c r="C550" s="7">
        <v>116</v>
      </c>
      <c r="D550" s="4" t="s">
        <v>189</v>
      </c>
    </row>
    <row r="551" spans="1:4" x14ac:dyDescent="0.3">
      <c r="A551" s="17">
        <v>40298</v>
      </c>
      <c r="B551" s="4" t="s">
        <v>272</v>
      </c>
      <c r="C551" s="7">
        <v>147</v>
      </c>
      <c r="D551" s="4" t="s">
        <v>259</v>
      </c>
    </row>
    <row r="552" spans="1:4" x14ac:dyDescent="0.3">
      <c r="A552" s="17">
        <v>40378</v>
      </c>
      <c r="B552" s="4" t="s">
        <v>271</v>
      </c>
      <c r="C552" s="7">
        <v>144</v>
      </c>
      <c r="D552" s="4" t="s">
        <v>259</v>
      </c>
    </row>
    <row r="553" spans="1:4" x14ac:dyDescent="0.3">
      <c r="A553" s="17">
        <v>40346</v>
      </c>
      <c r="B553" s="4" t="s">
        <v>274</v>
      </c>
      <c r="C553" s="7">
        <v>148</v>
      </c>
      <c r="D553" s="4" t="s">
        <v>192</v>
      </c>
    </row>
    <row r="554" spans="1:4" x14ac:dyDescent="0.3">
      <c r="A554" s="17">
        <v>40374</v>
      </c>
      <c r="B554" s="4" t="s">
        <v>271</v>
      </c>
      <c r="C554" s="7">
        <v>195</v>
      </c>
      <c r="D554" s="4" t="s">
        <v>189</v>
      </c>
    </row>
    <row r="555" spans="1:4" x14ac:dyDescent="0.3">
      <c r="A555" s="17">
        <v>40289</v>
      </c>
      <c r="B555" s="4" t="s">
        <v>256</v>
      </c>
      <c r="C555" s="7">
        <v>182</v>
      </c>
      <c r="D555" s="4" t="s">
        <v>188</v>
      </c>
    </row>
    <row r="556" spans="1:4" x14ac:dyDescent="0.3">
      <c r="A556" s="17">
        <v>40279</v>
      </c>
      <c r="B556" s="4" t="s">
        <v>256</v>
      </c>
      <c r="C556" s="7">
        <v>115</v>
      </c>
      <c r="D556" s="4" t="s">
        <v>188</v>
      </c>
    </row>
    <row r="557" spans="1:4" x14ac:dyDescent="0.3">
      <c r="A557" s="17">
        <v>40288</v>
      </c>
      <c r="B557" s="4" t="s">
        <v>265</v>
      </c>
      <c r="C557" s="7">
        <v>152</v>
      </c>
      <c r="D557" s="4" t="s">
        <v>189</v>
      </c>
    </row>
    <row r="558" spans="1:4" x14ac:dyDescent="0.3">
      <c r="A558" s="17">
        <v>40337</v>
      </c>
      <c r="B558" s="4" t="s">
        <v>271</v>
      </c>
      <c r="C558" s="7">
        <v>111</v>
      </c>
      <c r="D558" s="4" t="s">
        <v>259</v>
      </c>
    </row>
    <row r="559" spans="1:4" x14ac:dyDescent="0.3">
      <c r="A559" s="17">
        <v>40284</v>
      </c>
      <c r="B559" s="4" t="s">
        <v>255</v>
      </c>
      <c r="C559" s="7">
        <v>142</v>
      </c>
      <c r="D559" s="4" t="s">
        <v>259</v>
      </c>
    </row>
    <row r="560" spans="1:4" x14ac:dyDescent="0.3">
      <c r="A560" s="17">
        <v>40359</v>
      </c>
      <c r="B560" s="4" t="s">
        <v>256</v>
      </c>
      <c r="C560" s="7">
        <v>191</v>
      </c>
      <c r="D560" s="4" t="s">
        <v>192</v>
      </c>
    </row>
    <row r="561" spans="1:4" x14ac:dyDescent="0.3">
      <c r="A561" s="17">
        <v>40366</v>
      </c>
      <c r="B561" s="4" t="s">
        <v>273</v>
      </c>
      <c r="C561" s="7">
        <v>168</v>
      </c>
      <c r="D561" s="4" t="s">
        <v>259</v>
      </c>
    </row>
    <row r="562" spans="1:4" x14ac:dyDescent="0.3">
      <c r="A562" s="17">
        <v>40337</v>
      </c>
      <c r="B562" s="4" t="s">
        <v>270</v>
      </c>
      <c r="C562" s="7">
        <v>174</v>
      </c>
      <c r="D562" s="4" t="s">
        <v>190</v>
      </c>
    </row>
    <row r="563" spans="1:4" x14ac:dyDescent="0.3">
      <c r="A563" s="17">
        <v>40361</v>
      </c>
      <c r="B563" s="4" t="s">
        <v>255</v>
      </c>
      <c r="C563" s="7">
        <v>200</v>
      </c>
      <c r="D563" s="4" t="s">
        <v>188</v>
      </c>
    </row>
    <row r="564" spans="1:4" x14ac:dyDescent="0.3">
      <c r="A564" s="17">
        <v>40326</v>
      </c>
      <c r="B564" s="4" t="s">
        <v>272</v>
      </c>
      <c r="C564" s="7">
        <v>181</v>
      </c>
      <c r="D564" s="4" t="s">
        <v>190</v>
      </c>
    </row>
    <row r="565" spans="1:4" x14ac:dyDescent="0.3">
      <c r="A565" s="17">
        <v>40300</v>
      </c>
      <c r="B565" s="4" t="s">
        <v>255</v>
      </c>
      <c r="C565" s="7">
        <v>183</v>
      </c>
      <c r="D565" s="4" t="s">
        <v>259</v>
      </c>
    </row>
    <row r="566" spans="1:4" x14ac:dyDescent="0.3">
      <c r="A566" s="17">
        <v>40362</v>
      </c>
      <c r="B566" s="4" t="s">
        <v>272</v>
      </c>
      <c r="C566" s="7">
        <v>179</v>
      </c>
      <c r="D566" s="4" t="s">
        <v>189</v>
      </c>
    </row>
    <row r="567" spans="1:4" x14ac:dyDescent="0.3">
      <c r="A567" s="17">
        <v>40303</v>
      </c>
      <c r="B567" s="4" t="s">
        <v>265</v>
      </c>
      <c r="C567" s="7">
        <v>104</v>
      </c>
      <c r="D567" s="4" t="s">
        <v>188</v>
      </c>
    </row>
    <row r="568" spans="1:4" x14ac:dyDescent="0.3">
      <c r="A568" s="17">
        <v>40366</v>
      </c>
      <c r="B568" s="4" t="s">
        <v>263</v>
      </c>
      <c r="C568" s="7">
        <v>150</v>
      </c>
      <c r="D568" s="4" t="s">
        <v>189</v>
      </c>
    </row>
    <row r="569" spans="1:4" x14ac:dyDescent="0.3">
      <c r="A569" s="17">
        <v>40338</v>
      </c>
      <c r="B569" s="4" t="s">
        <v>260</v>
      </c>
      <c r="C569" s="7">
        <v>154</v>
      </c>
      <c r="D569" s="4" t="s">
        <v>190</v>
      </c>
    </row>
    <row r="570" spans="1:4" x14ac:dyDescent="0.3">
      <c r="A570" s="17">
        <v>40275</v>
      </c>
      <c r="B570" s="4" t="s">
        <v>266</v>
      </c>
      <c r="C570" s="7">
        <v>119</v>
      </c>
      <c r="D570" s="4" t="s">
        <v>188</v>
      </c>
    </row>
    <row r="571" spans="1:4" x14ac:dyDescent="0.3">
      <c r="A571" s="17">
        <v>40376</v>
      </c>
      <c r="B571" s="4" t="s">
        <v>270</v>
      </c>
      <c r="C571" s="7">
        <v>183</v>
      </c>
      <c r="D571" s="4" t="s">
        <v>189</v>
      </c>
    </row>
    <row r="572" spans="1:4" x14ac:dyDescent="0.3">
      <c r="A572" s="17">
        <v>40284</v>
      </c>
      <c r="B572" s="4" t="s">
        <v>261</v>
      </c>
      <c r="C572" s="7">
        <v>110</v>
      </c>
      <c r="D572" s="4" t="s">
        <v>190</v>
      </c>
    </row>
    <row r="573" spans="1:4" x14ac:dyDescent="0.3">
      <c r="A573" s="17">
        <v>40290</v>
      </c>
      <c r="B573" s="4" t="s">
        <v>273</v>
      </c>
      <c r="C573" s="7">
        <v>116</v>
      </c>
      <c r="D573" s="4" t="s">
        <v>190</v>
      </c>
    </row>
    <row r="574" spans="1:4" x14ac:dyDescent="0.3">
      <c r="A574" s="17">
        <v>40368</v>
      </c>
      <c r="B574" s="4" t="s">
        <v>263</v>
      </c>
      <c r="C574" s="7">
        <v>185</v>
      </c>
      <c r="D574" s="4" t="s">
        <v>190</v>
      </c>
    </row>
    <row r="575" spans="1:4" x14ac:dyDescent="0.3">
      <c r="A575" s="17">
        <v>40270</v>
      </c>
      <c r="B575" s="4" t="s">
        <v>257</v>
      </c>
      <c r="C575" s="7">
        <v>123</v>
      </c>
      <c r="D575" s="4" t="s">
        <v>190</v>
      </c>
    </row>
    <row r="576" spans="1:4" x14ac:dyDescent="0.3">
      <c r="A576" s="17">
        <v>40309</v>
      </c>
      <c r="B576" s="4" t="s">
        <v>273</v>
      </c>
      <c r="C576" s="7">
        <v>193</v>
      </c>
      <c r="D576" s="4" t="s">
        <v>189</v>
      </c>
    </row>
    <row r="577" spans="1:4" x14ac:dyDescent="0.3">
      <c r="A577" s="17">
        <v>40269</v>
      </c>
      <c r="B577" s="4" t="s">
        <v>181</v>
      </c>
      <c r="C577" s="7">
        <v>126</v>
      </c>
      <c r="D577" s="4" t="s">
        <v>190</v>
      </c>
    </row>
    <row r="578" spans="1:4" x14ac:dyDescent="0.3">
      <c r="A578" s="17">
        <v>40358</v>
      </c>
      <c r="B578" s="4" t="s">
        <v>263</v>
      </c>
      <c r="C578" s="7">
        <v>113</v>
      </c>
      <c r="D578" s="4" t="s">
        <v>192</v>
      </c>
    </row>
    <row r="579" spans="1:4" x14ac:dyDescent="0.3">
      <c r="A579" s="17">
        <v>40342</v>
      </c>
      <c r="B579" s="4" t="s">
        <v>256</v>
      </c>
      <c r="C579" s="7">
        <v>114</v>
      </c>
      <c r="D579" s="4" t="s">
        <v>189</v>
      </c>
    </row>
    <row r="580" spans="1:4" x14ac:dyDescent="0.3">
      <c r="A580" s="17">
        <v>40282</v>
      </c>
      <c r="B580" s="4" t="s">
        <v>274</v>
      </c>
      <c r="C580" s="7">
        <v>157</v>
      </c>
      <c r="D580" s="4" t="s">
        <v>192</v>
      </c>
    </row>
    <row r="581" spans="1:4" x14ac:dyDescent="0.3">
      <c r="A581" s="17">
        <v>40373</v>
      </c>
      <c r="B581" s="4" t="s">
        <v>272</v>
      </c>
      <c r="C581" s="7">
        <v>186</v>
      </c>
      <c r="D581" s="4" t="s">
        <v>190</v>
      </c>
    </row>
    <row r="582" spans="1:4" x14ac:dyDescent="0.3">
      <c r="A582" s="17">
        <v>40265</v>
      </c>
      <c r="B582" s="4" t="s">
        <v>253</v>
      </c>
      <c r="C582" s="7">
        <v>198</v>
      </c>
      <c r="D582" s="4" t="s">
        <v>192</v>
      </c>
    </row>
    <row r="583" spans="1:4" x14ac:dyDescent="0.3">
      <c r="A583" s="17">
        <v>40372</v>
      </c>
      <c r="B583" s="4" t="s">
        <v>265</v>
      </c>
      <c r="C583" s="7">
        <v>159</v>
      </c>
      <c r="D583" s="4" t="s">
        <v>189</v>
      </c>
    </row>
    <row r="584" spans="1:4" x14ac:dyDescent="0.3">
      <c r="A584" s="17">
        <v>40295</v>
      </c>
      <c r="B584" s="4" t="s">
        <v>253</v>
      </c>
      <c r="C584" s="7">
        <v>148</v>
      </c>
      <c r="D584" s="4" t="s">
        <v>192</v>
      </c>
    </row>
    <row r="585" spans="1:4" x14ac:dyDescent="0.3">
      <c r="A585" s="17">
        <v>40266</v>
      </c>
      <c r="B585" s="4" t="s">
        <v>264</v>
      </c>
      <c r="C585" s="7">
        <v>121</v>
      </c>
      <c r="D585" s="4" t="s">
        <v>259</v>
      </c>
    </row>
    <row r="586" spans="1:4" x14ac:dyDescent="0.3">
      <c r="A586" s="17">
        <v>40378</v>
      </c>
      <c r="B586" s="4" t="s">
        <v>263</v>
      </c>
      <c r="C586" s="7">
        <v>183</v>
      </c>
      <c r="D586" s="4" t="s">
        <v>188</v>
      </c>
    </row>
    <row r="587" spans="1:4" x14ac:dyDescent="0.3">
      <c r="A587" s="17">
        <v>40265</v>
      </c>
      <c r="B587" s="4" t="s">
        <v>271</v>
      </c>
      <c r="C587" s="7">
        <v>111</v>
      </c>
      <c r="D587" s="4" t="s">
        <v>192</v>
      </c>
    </row>
    <row r="588" spans="1:4" x14ac:dyDescent="0.3">
      <c r="A588" s="17">
        <v>40367</v>
      </c>
      <c r="B588" s="4" t="s">
        <v>251</v>
      </c>
      <c r="C588" s="7">
        <v>144</v>
      </c>
      <c r="D588" s="4" t="s">
        <v>190</v>
      </c>
    </row>
    <row r="589" spans="1:4" x14ac:dyDescent="0.3">
      <c r="A589" s="17">
        <v>40321</v>
      </c>
      <c r="B589" s="4" t="s">
        <v>272</v>
      </c>
      <c r="C589" s="7">
        <v>143</v>
      </c>
      <c r="D589" s="4" t="s">
        <v>188</v>
      </c>
    </row>
    <row r="590" spans="1:4" x14ac:dyDescent="0.3">
      <c r="A590" s="17">
        <v>40304</v>
      </c>
      <c r="B590" s="4" t="s">
        <v>258</v>
      </c>
      <c r="C590" s="7">
        <v>189</v>
      </c>
      <c r="D590" s="4" t="s">
        <v>190</v>
      </c>
    </row>
    <row r="591" spans="1:4" x14ac:dyDescent="0.3">
      <c r="A591" s="17">
        <v>40367</v>
      </c>
      <c r="B591" s="4" t="s">
        <v>271</v>
      </c>
      <c r="C591" s="7">
        <v>173</v>
      </c>
      <c r="D591" s="4" t="s">
        <v>188</v>
      </c>
    </row>
    <row r="592" spans="1:4" x14ac:dyDescent="0.3">
      <c r="A592" s="17">
        <v>40283</v>
      </c>
      <c r="B592" s="4" t="s">
        <v>251</v>
      </c>
      <c r="C592" s="7">
        <v>161</v>
      </c>
      <c r="D592" s="4" t="s">
        <v>259</v>
      </c>
    </row>
    <row r="593" spans="1:4" x14ac:dyDescent="0.3">
      <c r="A593" s="17">
        <v>40295</v>
      </c>
      <c r="B593" s="4" t="s">
        <v>258</v>
      </c>
      <c r="C593" s="7">
        <v>131</v>
      </c>
      <c r="D593" s="4" t="s">
        <v>189</v>
      </c>
    </row>
    <row r="594" spans="1:4" x14ac:dyDescent="0.3">
      <c r="A594" s="17">
        <v>40270</v>
      </c>
      <c r="B594" s="4" t="s">
        <v>264</v>
      </c>
      <c r="C594" s="7">
        <v>102</v>
      </c>
      <c r="D594" s="4" t="s">
        <v>190</v>
      </c>
    </row>
    <row r="595" spans="1:4" x14ac:dyDescent="0.3">
      <c r="A595" s="17">
        <v>40341</v>
      </c>
      <c r="B595" s="4" t="s">
        <v>272</v>
      </c>
      <c r="C595" s="7">
        <v>174</v>
      </c>
      <c r="D595" s="4" t="s">
        <v>192</v>
      </c>
    </row>
    <row r="596" spans="1:4" x14ac:dyDescent="0.3">
      <c r="A596" s="17">
        <v>40294</v>
      </c>
      <c r="B596" s="4" t="s">
        <v>264</v>
      </c>
      <c r="C596" s="7">
        <v>166</v>
      </c>
      <c r="D596" s="4" t="s">
        <v>189</v>
      </c>
    </row>
    <row r="597" spans="1:4" x14ac:dyDescent="0.3">
      <c r="A597" s="17">
        <v>40313</v>
      </c>
      <c r="B597" s="4" t="s">
        <v>266</v>
      </c>
      <c r="C597" s="7">
        <v>125</v>
      </c>
      <c r="D597" s="4" t="s">
        <v>192</v>
      </c>
    </row>
    <row r="598" spans="1:4" x14ac:dyDescent="0.3">
      <c r="A598" s="17">
        <v>40323</v>
      </c>
      <c r="B598" s="4" t="s">
        <v>263</v>
      </c>
      <c r="C598" s="7">
        <v>140</v>
      </c>
      <c r="D598" s="4" t="s">
        <v>259</v>
      </c>
    </row>
    <row r="599" spans="1:4" x14ac:dyDescent="0.3">
      <c r="A599" s="17">
        <v>40352</v>
      </c>
      <c r="B599" s="4" t="s">
        <v>181</v>
      </c>
      <c r="C599" s="7">
        <v>190</v>
      </c>
      <c r="D599" s="4" t="s">
        <v>189</v>
      </c>
    </row>
    <row r="600" spans="1:4" x14ac:dyDescent="0.3">
      <c r="A600" s="17">
        <v>40287</v>
      </c>
      <c r="B600" s="4" t="s">
        <v>270</v>
      </c>
      <c r="C600" s="7">
        <v>101</v>
      </c>
      <c r="D600" s="4" t="s">
        <v>259</v>
      </c>
    </row>
    <row r="601" spans="1:4" x14ac:dyDescent="0.3">
      <c r="A601" s="17">
        <v>40315</v>
      </c>
      <c r="B601" s="4" t="s">
        <v>260</v>
      </c>
      <c r="C601" s="7">
        <v>162</v>
      </c>
      <c r="D601" s="4" t="s">
        <v>190</v>
      </c>
    </row>
    <row r="602" spans="1:4" x14ac:dyDescent="0.3">
      <c r="A602" s="17">
        <v>40381</v>
      </c>
      <c r="B602" s="4" t="s">
        <v>251</v>
      </c>
      <c r="C602" s="7">
        <v>114</v>
      </c>
      <c r="D602" s="4" t="s">
        <v>190</v>
      </c>
    </row>
    <row r="603" spans="1:4" x14ac:dyDescent="0.3">
      <c r="A603" s="17">
        <v>40288</v>
      </c>
      <c r="B603" s="4" t="s">
        <v>264</v>
      </c>
      <c r="C603" s="7">
        <v>176</v>
      </c>
      <c r="D603" s="4" t="s">
        <v>189</v>
      </c>
    </row>
    <row r="604" spans="1:4" x14ac:dyDescent="0.3">
      <c r="A604" s="17">
        <v>40300</v>
      </c>
      <c r="B604" s="4" t="s">
        <v>266</v>
      </c>
      <c r="C604" s="7">
        <v>167</v>
      </c>
      <c r="D604" s="4" t="s">
        <v>188</v>
      </c>
    </row>
    <row r="605" spans="1:4" x14ac:dyDescent="0.3">
      <c r="A605" s="17">
        <v>40349</v>
      </c>
      <c r="B605" s="4" t="s">
        <v>181</v>
      </c>
      <c r="C605" s="7">
        <v>104</v>
      </c>
      <c r="D605" s="4" t="s">
        <v>189</v>
      </c>
    </row>
    <row r="606" spans="1:4" x14ac:dyDescent="0.3">
      <c r="A606" s="17">
        <v>40380</v>
      </c>
      <c r="B606" s="4" t="s">
        <v>261</v>
      </c>
      <c r="C606" s="7">
        <v>191</v>
      </c>
      <c r="D606" s="4" t="s">
        <v>192</v>
      </c>
    </row>
    <row r="607" spans="1:4" x14ac:dyDescent="0.3">
      <c r="A607" s="17">
        <v>40270</v>
      </c>
      <c r="B607" s="4" t="s">
        <v>180</v>
      </c>
      <c r="C607" s="7">
        <v>143</v>
      </c>
      <c r="D607" s="4" t="s">
        <v>189</v>
      </c>
    </row>
    <row r="608" spans="1:4" x14ac:dyDescent="0.3">
      <c r="A608" s="17">
        <v>40315</v>
      </c>
      <c r="B608" s="4" t="s">
        <v>265</v>
      </c>
      <c r="C608" s="7">
        <v>101</v>
      </c>
      <c r="D608" s="4" t="s">
        <v>259</v>
      </c>
    </row>
    <row r="609" spans="1:4" x14ac:dyDescent="0.3">
      <c r="A609" s="17">
        <v>40350</v>
      </c>
      <c r="B609" s="4" t="s">
        <v>268</v>
      </c>
      <c r="C609" s="7">
        <v>188</v>
      </c>
      <c r="D609" s="4" t="s">
        <v>189</v>
      </c>
    </row>
    <row r="610" spans="1:4" x14ac:dyDescent="0.3">
      <c r="A610" s="17">
        <v>40272</v>
      </c>
      <c r="B610" s="4" t="s">
        <v>272</v>
      </c>
      <c r="C610" s="7">
        <v>164</v>
      </c>
      <c r="D610" s="4" t="s">
        <v>259</v>
      </c>
    </row>
    <row r="611" spans="1:4" x14ac:dyDescent="0.3">
      <c r="A611" s="17">
        <v>40366</v>
      </c>
      <c r="B611" s="4" t="s">
        <v>261</v>
      </c>
      <c r="C611" s="7">
        <v>117</v>
      </c>
      <c r="D611" s="4" t="s">
        <v>189</v>
      </c>
    </row>
    <row r="612" spans="1:4" x14ac:dyDescent="0.3">
      <c r="A612" s="17">
        <v>40341</v>
      </c>
      <c r="B612" s="4" t="s">
        <v>274</v>
      </c>
      <c r="C612" s="7">
        <v>174</v>
      </c>
      <c r="D612" s="4" t="s">
        <v>192</v>
      </c>
    </row>
    <row r="613" spans="1:4" x14ac:dyDescent="0.3">
      <c r="A613" s="17">
        <v>40279</v>
      </c>
      <c r="B613" s="4" t="s">
        <v>273</v>
      </c>
      <c r="C613" s="7">
        <v>178</v>
      </c>
      <c r="D613" s="4" t="s">
        <v>188</v>
      </c>
    </row>
    <row r="614" spans="1:4" x14ac:dyDescent="0.3">
      <c r="A614" s="17">
        <v>40356</v>
      </c>
      <c r="B614" s="4" t="s">
        <v>181</v>
      </c>
      <c r="C614" s="7">
        <v>177</v>
      </c>
      <c r="D614" s="4" t="s">
        <v>188</v>
      </c>
    </row>
    <row r="615" spans="1:4" x14ac:dyDescent="0.3">
      <c r="A615" s="17">
        <v>40371</v>
      </c>
      <c r="B615" s="4" t="s">
        <v>255</v>
      </c>
      <c r="C615" s="7">
        <v>114</v>
      </c>
      <c r="D615" s="4" t="s">
        <v>190</v>
      </c>
    </row>
    <row r="616" spans="1:4" x14ac:dyDescent="0.3">
      <c r="A616" s="17">
        <v>40272</v>
      </c>
      <c r="B616" s="4" t="s">
        <v>273</v>
      </c>
      <c r="C616" s="7">
        <v>179</v>
      </c>
      <c r="D616" s="4" t="s">
        <v>259</v>
      </c>
    </row>
    <row r="617" spans="1:4" x14ac:dyDescent="0.3">
      <c r="A617" s="17">
        <v>40335</v>
      </c>
      <c r="B617" s="4" t="s">
        <v>181</v>
      </c>
      <c r="C617" s="7">
        <v>107</v>
      </c>
      <c r="D617" s="4" t="s">
        <v>259</v>
      </c>
    </row>
    <row r="618" spans="1:4" x14ac:dyDescent="0.3">
      <c r="A618" s="17">
        <v>40270</v>
      </c>
      <c r="B618" s="4" t="s">
        <v>262</v>
      </c>
      <c r="C618" s="7">
        <v>108</v>
      </c>
      <c r="D618" s="4" t="s">
        <v>192</v>
      </c>
    </row>
    <row r="619" spans="1:4" x14ac:dyDescent="0.3">
      <c r="A619" s="17">
        <v>40316</v>
      </c>
      <c r="B619" s="4" t="s">
        <v>251</v>
      </c>
      <c r="C619" s="7">
        <v>151</v>
      </c>
      <c r="D619" s="4" t="s">
        <v>188</v>
      </c>
    </row>
    <row r="620" spans="1:4" x14ac:dyDescent="0.3">
      <c r="A620" s="17">
        <v>40309</v>
      </c>
      <c r="B620" s="4" t="s">
        <v>181</v>
      </c>
      <c r="C620" s="7">
        <v>159</v>
      </c>
      <c r="D620" s="4" t="s">
        <v>188</v>
      </c>
    </row>
    <row r="621" spans="1:4" x14ac:dyDescent="0.3">
      <c r="A621" s="17">
        <v>40264</v>
      </c>
      <c r="B621" s="4" t="s">
        <v>270</v>
      </c>
      <c r="C621" s="7">
        <v>194</v>
      </c>
      <c r="D621" s="4" t="s">
        <v>259</v>
      </c>
    </row>
    <row r="622" spans="1:4" x14ac:dyDescent="0.3">
      <c r="A622" s="17">
        <v>40341</v>
      </c>
      <c r="B622" s="4" t="s">
        <v>269</v>
      </c>
      <c r="C622" s="7">
        <v>196</v>
      </c>
      <c r="D622" s="4" t="s">
        <v>192</v>
      </c>
    </row>
    <row r="623" spans="1:4" x14ac:dyDescent="0.3">
      <c r="A623" s="17">
        <v>40351</v>
      </c>
      <c r="B623" s="4" t="s">
        <v>268</v>
      </c>
      <c r="C623" s="7">
        <v>114</v>
      </c>
      <c r="D623" s="4" t="s">
        <v>189</v>
      </c>
    </row>
    <row r="624" spans="1:4" x14ac:dyDescent="0.3">
      <c r="A624" s="17">
        <v>40328</v>
      </c>
      <c r="B624" s="4" t="s">
        <v>256</v>
      </c>
      <c r="C624" s="7">
        <v>161</v>
      </c>
      <c r="D624" s="4" t="s">
        <v>259</v>
      </c>
    </row>
    <row r="625" spans="1:4" x14ac:dyDescent="0.3">
      <c r="A625" s="17">
        <v>40320</v>
      </c>
      <c r="B625" s="4" t="s">
        <v>257</v>
      </c>
      <c r="C625" s="7">
        <v>168</v>
      </c>
      <c r="D625" s="4" t="s">
        <v>188</v>
      </c>
    </row>
    <row r="626" spans="1:4" x14ac:dyDescent="0.3">
      <c r="A626" s="17">
        <v>40297</v>
      </c>
      <c r="B626" s="4" t="s">
        <v>262</v>
      </c>
      <c r="C626" s="7">
        <v>125</v>
      </c>
      <c r="D626" s="4" t="s">
        <v>188</v>
      </c>
    </row>
    <row r="627" spans="1:4" x14ac:dyDescent="0.3">
      <c r="A627" s="17">
        <v>40268</v>
      </c>
      <c r="B627" s="4" t="s">
        <v>258</v>
      </c>
      <c r="C627" s="7">
        <v>143</v>
      </c>
      <c r="D627" s="4" t="s">
        <v>190</v>
      </c>
    </row>
    <row r="628" spans="1:4" x14ac:dyDescent="0.3">
      <c r="A628" s="17">
        <v>40352</v>
      </c>
      <c r="B628" s="4" t="s">
        <v>272</v>
      </c>
      <c r="C628" s="7">
        <v>107</v>
      </c>
      <c r="D628" s="4" t="s">
        <v>189</v>
      </c>
    </row>
    <row r="629" spans="1:4" x14ac:dyDescent="0.3">
      <c r="A629" s="17">
        <v>40377</v>
      </c>
      <c r="B629" s="4" t="s">
        <v>253</v>
      </c>
      <c r="C629" s="7">
        <v>158</v>
      </c>
      <c r="D629" s="4" t="s">
        <v>259</v>
      </c>
    </row>
    <row r="630" spans="1:4" x14ac:dyDescent="0.3">
      <c r="A630" s="17">
        <v>40322</v>
      </c>
      <c r="B630" s="4" t="s">
        <v>270</v>
      </c>
      <c r="C630" s="7">
        <v>160</v>
      </c>
      <c r="D630" s="4" t="s">
        <v>190</v>
      </c>
    </row>
    <row r="631" spans="1:4" x14ac:dyDescent="0.3">
      <c r="A631" s="17">
        <v>40353</v>
      </c>
      <c r="B631" s="4" t="s">
        <v>273</v>
      </c>
      <c r="C631" s="7">
        <v>167</v>
      </c>
      <c r="D631" s="4" t="s">
        <v>189</v>
      </c>
    </row>
    <row r="632" spans="1:4" x14ac:dyDescent="0.3">
      <c r="A632" s="17">
        <v>40336</v>
      </c>
      <c r="B632" s="4" t="s">
        <v>251</v>
      </c>
      <c r="C632" s="7">
        <v>191</v>
      </c>
      <c r="D632" s="4" t="s">
        <v>188</v>
      </c>
    </row>
    <row r="633" spans="1:4" x14ac:dyDescent="0.3">
      <c r="A633" s="17">
        <v>40333</v>
      </c>
      <c r="B633" s="4" t="s">
        <v>180</v>
      </c>
      <c r="C633" s="7">
        <v>111</v>
      </c>
      <c r="D633" s="4" t="s">
        <v>188</v>
      </c>
    </row>
    <row r="634" spans="1:4" x14ac:dyDescent="0.3">
      <c r="A634" s="17">
        <v>40355</v>
      </c>
      <c r="B634" s="4" t="s">
        <v>260</v>
      </c>
      <c r="C634" s="7">
        <v>152</v>
      </c>
      <c r="D634" s="4" t="s">
        <v>192</v>
      </c>
    </row>
    <row r="635" spans="1:4" x14ac:dyDescent="0.3">
      <c r="A635" s="17">
        <v>40291</v>
      </c>
      <c r="B635" s="4" t="s">
        <v>268</v>
      </c>
      <c r="C635" s="7">
        <v>158</v>
      </c>
      <c r="D635" s="4" t="s">
        <v>188</v>
      </c>
    </row>
    <row r="636" spans="1:4" x14ac:dyDescent="0.3">
      <c r="A636" s="17">
        <v>40368</v>
      </c>
      <c r="B636" s="4" t="s">
        <v>261</v>
      </c>
      <c r="C636" s="7">
        <v>163</v>
      </c>
      <c r="D636" s="4" t="s">
        <v>190</v>
      </c>
    </row>
    <row r="637" spans="1:4" x14ac:dyDescent="0.3">
      <c r="A637" s="17">
        <v>40367</v>
      </c>
      <c r="B637" s="4" t="s">
        <v>257</v>
      </c>
      <c r="C637" s="7">
        <v>181</v>
      </c>
      <c r="D637" s="4" t="s">
        <v>189</v>
      </c>
    </row>
    <row r="638" spans="1:4" x14ac:dyDescent="0.3">
      <c r="A638" s="17">
        <v>40349</v>
      </c>
      <c r="B638" s="4" t="s">
        <v>272</v>
      </c>
      <c r="C638" s="7">
        <v>192</v>
      </c>
      <c r="D638" s="4" t="s">
        <v>189</v>
      </c>
    </row>
    <row r="639" spans="1:4" x14ac:dyDescent="0.3">
      <c r="A639" s="17">
        <v>40343</v>
      </c>
      <c r="B639" s="4" t="s">
        <v>180</v>
      </c>
      <c r="C639" s="7">
        <v>124</v>
      </c>
      <c r="D639" s="4" t="s">
        <v>190</v>
      </c>
    </row>
    <row r="640" spans="1:4" x14ac:dyDescent="0.3">
      <c r="A640" s="17">
        <v>40313</v>
      </c>
      <c r="B640" s="4" t="s">
        <v>269</v>
      </c>
      <c r="C640" s="7">
        <v>180</v>
      </c>
      <c r="D640" s="4" t="s">
        <v>190</v>
      </c>
    </row>
    <row r="641" spans="1:4" x14ac:dyDescent="0.3">
      <c r="A641" s="17">
        <v>40270</v>
      </c>
      <c r="B641" s="4" t="s">
        <v>274</v>
      </c>
      <c r="C641" s="7">
        <v>146</v>
      </c>
      <c r="D641" s="4" t="s">
        <v>259</v>
      </c>
    </row>
    <row r="642" spans="1:4" x14ac:dyDescent="0.3">
      <c r="A642" s="17">
        <v>40304</v>
      </c>
      <c r="B642" s="4" t="s">
        <v>265</v>
      </c>
      <c r="C642" s="7">
        <v>116</v>
      </c>
      <c r="D642" s="4" t="s">
        <v>189</v>
      </c>
    </row>
    <row r="643" spans="1:4" x14ac:dyDescent="0.3">
      <c r="A643" s="17">
        <v>40363</v>
      </c>
      <c r="B643" s="4" t="s">
        <v>256</v>
      </c>
      <c r="C643" s="7">
        <v>144</v>
      </c>
      <c r="D643" s="4" t="s">
        <v>192</v>
      </c>
    </row>
    <row r="644" spans="1:4" x14ac:dyDescent="0.3">
      <c r="A644" s="17">
        <v>40358</v>
      </c>
      <c r="B644" s="4" t="s">
        <v>270</v>
      </c>
      <c r="C644" s="7">
        <v>196</v>
      </c>
      <c r="D644" s="4" t="s">
        <v>190</v>
      </c>
    </row>
    <row r="645" spans="1:4" x14ac:dyDescent="0.3">
      <c r="A645" s="17">
        <v>40337</v>
      </c>
      <c r="B645" s="4" t="s">
        <v>256</v>
      </c>
      <c r="C645" s="7">
        <v>108</v>
      </c>
      <c r="D645" s="4" t="s">
        <v>189</v>
      </c>
    </row>
    <row r="646" spans="1:4" x14ac:dyDescent="0.3">
      <c r="A646" s="17">
        <v>40353</v>
      </c>
      <c r="B646" s="4" t="s">
        <v>262</v>
      </c>
      <c r="C646" s="7">
        <v>158</v>
      </c>
      <c r="D646" s="4" t="s">
        <v>190</v>
      </c>
    </row>
    <row r="647" spans="1:4" x14ac:dyDescent="0.3">
      <c r="A647" s="17">
        <v>40291</v>
      </c>
      <c r="B647" s="4" t="s">
        <v>268</v>
      </c>
      <c r="C647" s="7">
        <v>179</v>
      </c>
      <c r="D647" s="4" t="s">
        <v>189</v>
      </c>
    </row>
    <row r="648" spans="1:4" x14ac:dyDescent="0.3">
      <c r="A648" s="17">
        <v>40348</v>
      </c>
      <c r="B648" s="4" t="s">
        <v>256</v>
      </c>
      <c r="C648" s="7">
        <v>199</v>
      </c>
      <c r="D648" s="4" t="s">
        <v>190</v>
      </c>
    </row>
    <row r="649" spans="1:4" x14ac:dyDescent="0.3">
      <c r="A649" s="17">
        <v>40329</v>
      </c>
      <c r="B649" s="4" t="s">
        <v>255</v>
      </c>
      <c r="C649" s="7">
        <v>158</v>
      </c>
      <c r="D649" s="4" t="s">
        <v>188</v>
      </c>
    </row>
    <row r="650" spans="1:4" x14ac:dyDescent="0.3">
      <c r="A650" s="17">
        <v>40331</v>
      </c>
      <c r="B650" s="4" t="s">
        <v>266</v>
      </c>
      <c r="C650" s="7">
        <v>168</v>
      </c>
      <c r="D650" s="4" t="s">
        <v>259</v>
      </c>
    </row>
    <row r="651" spans="1:4" x14ac:dyDescent="0.3">
      <c r="A651" s="17">
        <v>40282</v>
      </c>
      <c r="B651" s="4" t="s">
        <v>274</v>
      </c>
      <c r="C651" s="7">
        <v>183</v>
      </c>
      <c r="D651" s="4" t="s">
        <v>188</v>
      </c>
    </row>
    <row r="652" spans="1:4" x14ac:dyDescent="0.3">
      <c r="A652" s="17">
        <v>40283</v>
      </c>
      <c r="B652" s="4" t="s">
        <v>180</v>
      </c>
      <c r="C652" s="7">
        <v>176</v>
      </c>
      <c r="D652" s="4" t="s">
        <v>192</v>
      </c>
    </row>
    <row r="653" spans="1:4" x14ac:dyDescent="0.3">
      <c r="A653" s="17">
        <v>40304</v>
      </c>
      <c r="B653" s="4" t="s">
        <v>263</v>
      </c>
      <c r="C653" s="7">
        <v>166</v>
      </c>
      <c r="D653" s="4" t="s">
        <v>189</v>
      </c>
    </row>
    <row r="654" spans="1:4" x14ac:dyDescent="0.3">
      <c r="A654" s="17">
        <v>40270</v>
      </c>
      <c r="B654" s="4" t="s">
        <v>267</v>
      </c>
      <c r="C654" s="7">
        <v>122</v>
      </c>
      <c r="D654" s="4" t="s">
        <v>188</v>
      </c>
    </row>
    <row r="655" spans="1:4" x14ac:dyDescent="0.3">
      <c r="A655" s="17">
        <v>40317</v>
      </c>
      <c r="B655" s="4" t="s">
        <v>176</v>
      </c>
      <c r="C655" s="7">
        <v>104</v>
      </c>
      <c r="D655" s="4" t="s">
        <v>192</v>
      </c>
    </row>
    <row r="656" spans="1:4" x14ac:dyDescent="0.3">
      <c r="A656" s="17">
        <v>40372</v>
      </c>
      <c r="B656" s="4" t="s">
        <v>181</v>
      </c>
      <c r="C656" s="7">
        <v>140</v>
      </c>
      <c r="D656" s="4" t="s">
        <v>189</v>
      </c>
    </row>
    <row r="657" spans="1:4" x14ac:dyDescent="0.3">
      <c r="A657" s="17">
        <v>40301</v>
      </c>
      <c r="B657" s="4" t="s">
        <v>256</v>
      </c>
      <c r="C657" s="7">
        <v>172</v>
      </c>
      <c r="D657" s="4" t="s">
        <v>189</v>
      </c>
    </row>
    <row r="658" spans="1:4" x14ac:dyDescent="0.3">
      <c r="A658" s="17">
        <v>40338</v>
      </c>
      <c r="B658" s="4" t="s">
        <v>268</v>
      </c>
      <c r="C658" s="7">
        <v>112</v>
      </c>
      <c r="D658" s="4" t="s">
        <v>188</v>
      </c>
    </row>
    <row r="659" spans="1:4" x14ac:dyDescent="0.3">
      <c r="A659" s="17">
        <v>40365</v>
      </c>
      <c r="B659" s="4" t="s">
        <v>258</v>
      </c>
      <c r="C659" s="7">
        <v>133</v>
      </c>
      <c r="D659" s="4" t="s">
        <v>190</v>
      </c>
    </row>
    <row r="660" spans="1:4" x14ac:dyDescent="0.3">
      <c r="A660" s="17">
        <v>40336</v>
      </c>
      <c r="B660" s="4" t="s">
        <v>263</v>
      </c>
      <c r="C660" s="7">
        <v>104</v>
      </c>
      <c r="D660" s="4" t="s">
        <v>190</v>
      </c>
    </row>
    <row r="661" spans="1:4" x14ac:dyDescent="0.3">
      <c r="A661" s="17">
        <v>40275</v>
      </c>
      <c r="B661" s="4" t="s">
        <v>267</v>
      </c>
      <c r="C661" s="7">
        <v>194</v>
      </c>
      <c r="D661" s="4" t="s">
        <v>189</v>
      </c>
    </row>
    <row r="662" spans="1:4" x14ac:dyDescent="0.3">
      <c r="A662" s="17">
        <v>40311</v>
      </c>
      <c r="B662" s="4" t="s">
        <v>253</v>
      </c>
      <c r="C662" s="7">
        <v>186</v>
      </c>
      <c r="D662" s="4" t="s">
        <v>188</v>
      </c>
    </row>
    <row r="663" spans="1:4" x14ac:dyDescent="0.3">
      <c r="A663" s="17">
        <v>40322</v>
      </c>
      <c r="B663" s="4" t="s">
        <v>266</v>
      </c>
      <c r="C663" s="7">
        <v>186</v>
      </c>
      <c r="D663" s="4" t="s">
        <v>188</v>
      </c>
    </row>
    <row r="664" spans="1:4" x14ac:dyDescent="0.3">
      <c r="A664" s="17">
        <v>40285</v>
      </c>
      <c r="B664" s="4" t="s">
        <v>255</v>
      </c>
      <c r="C664" s="7">
        <v>180</v>
      </c>
      <c r="D664" s="4" t="s">
        <v>192</v>
      </c>
    </row>
    <row r="665" spans="1:4" x14ac:dyDescent="0.3">
      <c r="A665" s="17">
        <v>40346</v>
      </c>
      <c r="B665" s="4" t="s">
        <v>273</v>
      </c>
      <c r="C665" s="7">
        <v>153</v>
      </c>
      <c r="D665" s="4" t="s">
        <v>188</v>
      </c>
    </row>
    <row r="666" spans="1:4" x14ac:dyDescent="0.3">
      <c r="A666" s="17">
        <v>40365</v>
      </c>
      <c r="B666" s="4" t="s">
        <v>266</v>
      </c>
      <c r="C666" s="7">
        <v>117</v>
      </c>
      <c r="D666" s="4" t="s">
        <v>192</v>
      </c>
    </row>
    <row r="667" spans="1:4" x14ac:dyDescent="0.3">
      <c r="A667" s="17">
        <v>40297</v>
      </c>
      <c r="B667" s="4" t="s">
        <v>263</v>
      </c>
      <c r="C667" s="7">
        <v>193</v>
      </c>
      <c r="D667" s="4" t="s">
        <v>259</v>
      </c>
    </row>
    <row r="668" spans="1:4" x14ac:dyDescent="0.3">
      <c r="A668" s="17">
        <v>40328</v>
      </c>
      <c r="B668" s="4" t="s">
        <v>261</v>
      </c>
      <c r="C668" s="7">
        <v>114</v>
      </c>
      <c r="D668" s="4" t="s">
        <v>190</v>
      </c>
    </row>
    <row r="669" spans="1:4" x14ac:dyDescent="0.3">
      <c r="A669" s="17">
        <v>40361</v>
      </c>
      <c r="B669" s="4" t="s">
        <v>251</v>
      </c>
      <c r="C669" s="7">
        <v>189</v>
      </c>
      <c r="D669" s="4" t="s">
        <v>190</v>
      </c>
    </row>
    <row r="670" spans="1:4" x14ac:dyDescent="0.3">
      <c r="A670" s="17">
        <v>40365</v>
      </c>
      <c r="B670" s="4" t="s">
        <v>180</v>
      </c>
      <c r="C670" s="7">
        <v>182</v>
      </c>
      <c r="D670" s="4" t="s">
        <v>189</v>
      </c>
    </row>
    <row r="671" spans="1:4" x14ac:dyDescent="0.3">
      <c r="A671" s="17">
        <v>40322</v>
      </c>
      <c r="B671" s="4" t="s">
        <v>181</v>
      </c>
      <c r="C671" s="7">
        <v>118</v>
      </c>
      <c r="D671" s="4" t="s">
        <v>188</v>
      </c>
    </row>
    <row r="672" spans="1:4" x14ac:dyDescent="0.3">
      <c r="A672" s="17">
        <v>40363</v>
      </c>
      <c r="B672" s="4" t="s">
        <v>181</v>
      </c>
      <c r="C672" s="7">
        <v>160</v>
      </c>
      <c r="D672" s="4" t="s">
        <v>259</v>
      </c>
    </row>
    <row r="673" spans="1:4" x14ac:dyDescent="0.3">
      <c r="A673" s="17">
        <v>40319</v>
      </c>
      <c r="B673" s="4" t="s">
        <v>268</v>
      </c>
      <c r="C673" s="7">
        <v>168</v>
      </c>
      <c r="D673" s="4" t="s">
        <v>192</v>
      </c>
    </row>
    <row r="674" spans="1:4" x14ac:dyDescent="0.3">
      <c r="A674" s="17">
        <v>40369</v>
      </c>
      <c r="B674" s="4" t="s">
        <v>262</v>
      </c>
      <c r="C674" s="7">
        <v>131</v>
      </c>
      <c r="D674" s="4" t="s">
        <v>192</v>
      </c>
    </row>
    <row r="675" spans="1:4" x14ac:dyDescent="0.3">
      <c r="A675" s="17">
        <v>40266</v>
      </c>
      <c r="B675" s="4" t="s">
        <v>268</v>
      </c>
      <c r="C675" s="7">
        <v>106</v>
      </c>
      <c r="D675" s="4" t="s">
        <v>192</v>
      </c>
    </row>
    <row r="676" spans="1:4" x14ac:dyDescent="0.3">
      <c r="A676" s="17">
        <v>40304</v>
      </c>
      <c r="B676" s="4" t="s">
        <v>251</v>
      </c>
      <c r="C676" s="7">
        <v>181</v>
      </c>
      <c r="D676" s="4" t="s">
        <v>190</v>
      </c>
    </row>
    <row r="677" spans="1:4" x14ac:dyDescent="0.3">
      <c r="A677" s="17">
        <v>40354</v>
      </c>
      <c r="B677" s="4" t="s">
        <v>265</v>
      </c>
      <c r="C677" s="7">
        <v>182</v>
      </c>
      <c r="D677" s="4" t="s">
        <v>192</v>
      </c>
    </row>
    <row r="678" spans="1:4" x14ac:dyDescent="0.3">
      <c r="A678" s="17">
        <v>40383</v>
      </c>
      <c r="B678" s="4" t="s">
        <v>176</v>
      </c>
      <c r="C678" s="7">
        <v>189</v>
      </c>
      <c r="D678" s="4" t="s">
        <v>188</v>
      </c>
    </row>
    <row r="679" spans="1:4" x14ac:dyDescent="0.3">
      <c r="A679" s="17">
        <v>40294</v>
      </c>
      <c r="B679" s="4" t="s">
        <v>251</v>
      </c>
      <c r="C679" s="7">
        <v>152</v>
      </c>
      <c r="D679" s="4" t="s">
        <v>192</v>
      </c>
    </row>
    <row r="680" spans="1:4" x14ac:dyDescent="0.3">
      <c r="A680" s="17">
        <v>40274</v>
      </c>
      <c r="B680" s="4" t="s">
        <v>261</v>
      </c>
      <c r="C680" s="7">
        <v>121</v>
      </c>
      <c r="D680" s="4" t="s">
        <v>188</v>
      </c>
    </row>
    <row r="681" spans="1:4" x14ac:dyDescent="0.3">
      <c r="A681" s="17">
        <v>40286</v>
      </c>
      <c r="B681" s="4" t="s">
        <v>263</v>
      </c>
      <c r="C681" s="7">
        <v>189</v>
      </c>
      <c r="D681" s="4" t="s">
        <v>192</v>
      </c>
    </row>
    <row r="682" spans="1:4" x14ac:dyDescent="0.3">
      <c r="A682" s="17">
        <v>40280</v>
      </c>
      <c r="B682" s="4" t="s">
        <v>261</v>
      </c>
      <c r="C682" s="7">
        <v>108</v>
      </c>
      <c r="D682" s="4" t="s">
        <v>188</v>
      </c>
    </row>
    <row r="683" spans="1:4" x14ac:dyDescent="0.3">
      <c r="A683" s="17">
        <v>40341</v>
      </c>
      <c r="B683" s="4" t="s">
        <v>181</v>
      </c>
      <c r="C683" s="7">
        <v>150</v>
      </c>
      <c r="D683" s="4" t="s">
        <v>259</v>
      </c>
    </row>
    <row r="684" spans="1:4" x14ac:dyDescent="0.3">
      <c r="A684" s="17">
        <v>40287</v>
      </c>
      <c r="B684" s="4" t="s">
        <v>265</v>
      </c>
      <c r="C684" s="7">
        <v>170</v>
      </c>
      <c r="D684" s="4" t="s">
        <v>192</v>
      </c>
    </row>
    <row r="685" spans="1:4" x14ac:dyDescent="0.3">
      <c r="A685" s="17">
        <v>40325</v>
      </c>
      <c r="B685" s="4" t="s">
        <v>273</v>
      </c>
      <c r="C685" s="7">
        <v>191</v>
      </c>
      <c r="D685" s="4" t="s">
        <v>259</v>
      </c>
    </row>
    <row r="686" spans="1:4" x14ac:dyDescent="0.3">
      <c r="A686" s="17">
        <v>40380</v>
      </c>
      <c r="B686" s="4" t="s">
        <v>176</v>
      </c>
      <c r="C686" s="7">
        <v>109</v>
      </c>
      <c r="D686" s="4" t="s">
        <v>190</v>
      </c>
    </row>
    <row r="687" spans="1:4" x14ac:dyDescent="0.3">
      <c r="A687" s="17">
        <v>40331</v>
      </c>
      <c r="B687" s="4" t="s">
        <v>270</v>
      </c>
      <c r="C687" s="7">
        <v>154</v>
      </c>
      <c r="D687" s="4" t="s">
        <v>189</v>
      </c>
    </row>
    <row r="688" spans="1:4" x14ac:dyDescent="0.3">
      <c r="A688" s="17">
        <v>40339</v>
      </c>
      <c r="B688" s="4" t="s">
        <v>257</v>
      </c>
      <c r="C688" s="7">
        <v>186</v>
      </c>
      <c r="D688" s="4" t="s">
        <v>188</v>
      </c>
    </row>
    <row r="689" spans="1:4" x14ac:dyDescent="0.3">
      <c r="A689" s="17">
        <v>40352</v>
      </c>
      <c r="B689" s="4" t="s">
        <v>262</v>
      </c>
      <c r="C689" s="7">
        <v>129</v>
      </c>
      <c r="D689" s="4" t="s">
        <v>189</v>
      </c>
    </row>
    <row r="690" spans="1:4" x14ac:dyDescent="0.3">
      <c r="A690" s="17">
        <v>40296</v>
      </c>
      <c r="B690" s="4" t="s">
        <v>261</v>
      </c>
      <c r="C690" s="7">
        <v>149</v>
      </c>
      <c r="D690" s="4" t="s">
        <v>190</v>
      </c>
    </row>
    <row r="691" spans="1:4" x14ac:dyDescent="0.3">
      <c r="A691" s="17">
        <v>40306</v>
      </c>
      <c r="B691" s="4" t="s">
        <v>271</v>
      </c>
      <c r="C691" s="7">
        <v>152</v>
      </c>
      <c r="D691" s="4" t="s">
        <v>190</v>
      </c>
    </row>
    <row r="692" spans="1:4" x14ac:dyDescent="0.3">
      <c r="A692" s="17">
        <v>40269</v>
      </c>
      <c r="B692" s="4" t="s">
        <v>271</v>
      </c>
      <c r="C692" s="7">
        <v>136</v>
      </c>
      <c r="D692" s="4" t="s">
        <v>259</v>
      </c>
    </row>
    <row r="693" spans="1:4" x14ac:dyDescent="0.3">
      <c r="A693" s="17">
        <v>40265</v>
      </c>
      <c r="B693" s="4" t="s">
        <v>268</v>
      </c>
      <c r="C693" s="7">
        <v>191</v>
      </c>
      <c r="D693" s="4" t="s">
        <v>189</v>
      </c>
    </row>
    <row r="694" spans="1:4" x14ac:dyDescent="0.3">
      <c r="A694" s="17">
        <v>40268</v>
      </c>
      <c r="B694" s="4" t="s">
        <v>262</v>
      </c>
      <c r="C694" s="7">
        <v>154</v>
      </c>
      <c r="D694" s="4" t="s">
        <v>190</v>
      </c>
    </row>
    <row r="695" spans="1:4" x14ac:dyDescent="0.3">
      <c r="A695" s="17">
        <v>40317</v>
      </c>
      <c r="B695" s="4" t="s">
        <v>251</v>
      </c>
      <c r="C695" s="7">
        <v>191</v>
      </c>
      <c r="D695" s="4" t="s">
        <v>259</v>
      </c>
    </row>
    <row r="696" spans="1:4" x14ac:dyDescent="0.3">
      <c r="A696" s="17">
        <v>40306</v>
      </c>
      <c r="B696" s="4" t="s">
        <v>255</v>
      </c>
      <c r="C696" s="7">
        <v>131</v>
      </c>
      <c r="D696" s="4" t="s">
        <v>259</v>
      </c>
    </row>
    <row r="697" spans="1:4" x14ac:dyDescent="0.3">
      <c r="A697" s="17">
        <v>40264</v>
      </c>
      <c r="B697" s="4" t="s">
        <v>255</v>
      </c>
      <c r="C697" s="7">
        <v>109</v>
      </c>
      <c r="D697" s="4" t="s">
        <v>259</v>
      </c>
    </row>
    <row r="698" spans="1:4" x14ac:dyDescent="0.3">
      <c r="A698" s="17">
        <v>40302</v>
      </c>
      <c r="B698" s="4" t="s">
        <v>258</v>
      </c>
      <c r="C698" s="7">
        <v>199</v>
      </c>
      <c r="D698" s="4" t="s">
        <v>188</v>
      </c>
    </row>
    <row r="699" spans="1:4" x14ac:dyDescent="0.3">
      <c r="A699" s="17">
        <v>40382</v>
      </c>
      <c r="B699" s="4" t="s">
        <v>251</v>
      </c>
      <c r="C699" s="7">
        <v>178</v>
      </c>
      <c r="D699" s="4" t="s">
        <v>259</v>
      </c>
    </row>
    <row r="700" spans="1:4" x14ac:dyDescent="0.3">
      <c r="A700" s="17">
        <v>40364</v>
      </c>
      <c r="B700" s="4" t="s">
        <v>264</v>
      </c>
      <c r="C700" s="7">
        <v>151</v>
      </c>
      <c r="D700" s="4" t="s">
        <v>188</v>
      </c>
    </row>
    <row r="701" spans="1:4" x14ac:dyDescent="0.3">
      <c r="A701" s="17">
        <v>40280</v>
      </c>
      <c r="B701" s="4" t="s">
        <v>253</v>
      </c>
      <c r="C701" s="7">
        <v>148</v>
      </c>
      <c r="D701" s="4" t="s">
        <v>189</v>
      </c>
    </row>
    <row r="702" spans="1:4" x14ac:dyDescent="0.3">
      <c r="A702" s="17">
        <v>40351</v>
      </c>
      <c r="B702" s="4" t="s">
        <v>264</v>
      </c>
      <c r="C702" s="7">
        <v>133</v>
      </c>
      <c r="D702" s="4" t="s">
        <v>190</v>
      </c>
    </row>
    <row r="703" spans="1:4" x14ac:dyDescent="0.3">
      <c r="A703" s="17">
        <v>40274</v>
      </c>
      <c r="B703" s="4" t="s">
        <v>273</v>
      </c>
      <c r="C703" s="7">
        <v>161</v>
      </c>
      <c r="D703" s="4" t="s">
        <v>188</v>
      </c>
    </row>
    <row r="704" spans="1:4" x14ac:dyDescent="0.3">
      <c r="A704" s="17">
        <v>40300</v>
      </c>
      <c r="B704" s="4" t="s">
        <v>251</v>
      </c>
      <c r="C704" s="7">
        <v>120</v>
      </c>
      <c r="D704" s="4" t="s">
        <v>192</v>
      </c>
    </row>
    <row r="705" spans="1:4" x14ac:dyDescent="0.3">
      <c r="A705" s="17">
        <v>40361</v>
      </c>
      <c r="B705" s="4" t="s">
        <v>257</v>
      </c>
      <c r="C705" s="7">
        <v>161</v>
      </c>
      <c r="D705" s="4" t="s">
        <v>190</v>
      </c>
    </row>
    <row r="706" spans="1:4" x14ac:dyDescent="0.3">
      <c r="A706" s="17">
        <v>40373</v>
      </c>
      <c r="B706" s="4" t="s">
        <v>257</v>
      </c>
      <c r="C706" s="7">
        <v>153</v>
      </c>
      <c r="D706" s="4" t="s">
        <v>190</v>
      </c>
    </row>
    <row r="707" spans="1:4" x14ac:dyDescent="0.3">
      <c r="A707" s="17">
        <v>40351</v>
      </c>
      <c r="B707" s="4" t="s">
        <v>261</v>
      </c>
      <c r="C707" s="7">
        <v>160</v>
      </c>
      <c r="D707" s="4" t="s">
        <v>189</v>
      </c>
    </row>
    <row r="708" spans="1:4" x14ac:dyDescent="0.3">
      <c r="A708" s="17">
        <v>40327</v>
      </c>
      <c r="B708" s="4" t="s">
        <v>265</v>
      </c>
      <c r="C708" s="7">
        <v>128</v>
      </c>
      <c r="D708" s="4" t="s">
        <v>192</v>
      </c>
    </row>
    <row r="709" spans="1:4" x14ac:dyDescent="0.3">
      <c r="A709" s="17">
        <v>40354</v>
      </c>
      <c r="B709" s="4" t="s">
        <v>264</v>
      </c>
      <c r="C709" s="7">
        <v>104</v>
      </c>
      <c r="D709" s="4" t="s">
        <v>190</v>
      </c>
    </row>
    <row r="710" spans="1:4" x14ac:dyDescent="0.3">
      <c r="A710" s="17">
        <v>40284</v>
      </c>
      <c r="B710" s="4" t="s">
        <v>253</v>
      </c>
      <c r="C710" s="7">
        <v>199</v>
      </c>
      <c r="D710" s="4" t="s">
        <v>189</v>
      </c>
    </row>
    <row r="711" spans="1:4" x14ac:dyDescent="0.3">
      <c r="A711" s="17">
        <v>40264</v>
      </c>
      <c r="B711" s="4" t="s">
        <v>180</v>
      </c>
      <c r="C711" s="7">
        <v>111</v>
      </c>
      <c r="D711" s="4" t="s">
        <v>192</v>
      </c>
    </row>
    <row r="712" spans="1:4" x14ac:dyDescent="0.3">
      <c r="A712" s="17">
        <v>40280</v>
      </c>
      <c r="B712" s="4" t="s">
        <v>269</v>
      </c>
      <c r="C712" s="7">
        <v>195</v>
      </c>
      <c r="D712" s="4" t="s">
        <v>259</v>
      </c>
    </row>
    <row r="713" spans="1:4" x14ac:dyDescent="0.3">
      <c r="A713" s="17">
        <v>40345</v>
      </c>
      <c r="B713" s="4" t="s">
        <v>257</v>
      </c>
      <c r="C713" s="7">
        <v>146</v>
      </c>
      <c r="D713" s="4" t="s">
        <v>192</v>
      </c>
    </row>
    <row r="714" spans="1:4" x14ac:dyDescent="0.3">
      <c r="A714" s="17">
        <v>40292</v>
      </c>
      <c r="B714" s="4" t="s">
        <v>176</v>
      </c>
      <c r="C714" s="7">
        <v>130</v>
      </c>
      <c r="D714" s="4" t="s">
        <v>259</v>
      </c>
    </row>
    <row r="715" spans="1:4" x14ac:dyDescent="0.3">
      <c r="A715" s="17">
        <v>40368</v>
      </c>
      <c r="B715" s="4" t="s">
        <v>271</v>
      </c>
      <c r="C715" s="7">
        <v>111</v>
      </c>
      <c r="D715" s="4" t="s">
        <v>189</v>
      </c>
    </row>
    <row r="716" spans="1:4" x14ac:dyDescent="0.3">
      <c r="A716" s="17">
        <v>40273</v>
      </c>
      <c r="B716" s="4" t="s">
        <v>176</v>
      </c>
      <c r="C716" s="7">
        <v>113</v>
      </c>
      <c r="D716" s="4" t="s">
        <v>189</v>
      </c>
    </row>
    <row r="717" spans="1:4" x14ac:dyDescent="0.3">
      <c r="A717" s="17">
        <v>40319</v>
      </c>
      <c r="B717" s="4" t="s">
        <v>266</v>
      </c>
      <c r="C717" s="7">
        <v>140</v>
      </c>
      <c r="D717" s="4" t="s">
        <v>189</v>
      </c>
    </row>
    <row r="718" spans="1:4" x14ac:dyDescent="0.3">
      <c r="A718" s="17">
        <v>40378</v>
      </c>
      <c r="B718" s="4" t="s">
        <v>262</v>
      </c>
      <c r="C718" s="7">
        <v>165</v>
      </c>
      <c r="D718" s="4" t="s">
        <v>189</v>
      </c>
    </row>
    <row r="719" spans="1:4" x14ac:dyDescent="0.3">
      <c r="A719" s="17">
        <v>40356</v>
      </c>
      <c r="B719" s="4" t="s">
        <v>251</v>
      </c>
      <c r="C719" s="7">
        <v>130</v>
      </c>
      <c r="D719" s="4" t="s">
        <v>190</v>
      </c>
    </row>
    <row r="720" spans="1:4" x14ac:dyDescent="0.3">
      <c r="A720" s="17">
        <v>40312</v>
      </c>
      <c r="B720" s="4" t="s">
        <v>267</v>
      </c>
      <c r="C720" s="7">
        <v>114</v>
      </c>
      <c r="D720" s="4" t="s">
        <v>189</v>
      </c>
    </row>
    <row r="721" spans="1:4" x14ac:dyDescent="0.3">
      <c r="A721" s="17">
        <v>40273</v>
      </c>
      <c r="B721" s="4" t="s">
        <v>261</v>
      </c>
      <c r="C721" s="7">
        <v>127</v>
      </c>
      <c r="D721" s="4" t="s">
        <v>190</v>
      </c>
    </row>
    <row r="722" spans="1:4" x14ac:dyDescent="0.3">
      <c r="A722" s="17">
        <v>40298</v>
      </c>
      <c r="B722" s="4" t="s">
        <v>181</v>
      </c>
      <c r="C722" s="7">
        <v>199</v>
      </c>
      <c r="D722" s="4" t="s">
        <v>189</v>
      </c>
    </row>
    <row r="723" spans="1:4" x14ac:dyDescent="0.3">
      <c r="A723" s="17">
        <v>40296</v>
      </c>
      <c r="B723" s="4" t="s">
        <v>180</v>
      </c>
      <c r="C723" s="7">
        <v>117</v>
      </c>
      <c r="D723" s="4" t="s">
        <v>259</v>
      </c>
    </row>
    <row r="724" spans="1:4" x14ac:dyDescent="0.3">
      <c r="A724" s="17">
        <v>40330</v>
      </c>
      <c r="B724" s="4" t="s">
        <v>268</v>
      </c>
      <c r="C724" s="7">
        <v>176</v>
      </c>
      <c r="D724" s="4" t="s">
        <v>192</v>
      </c>
    </row>
    <row r="725" spans="1:4" x14ac:dyDescent="0.3">
      <c r="A725" s="17">
        <v>40374</v>
      </c>
      <c r="B725" s="4" t="s">
        <v>253</v>
      </c>
      <c r="C725" s="7">
        <v>193</v>
      </c>
      <c r="D725" s="4" t="s">
        <v>189</v>
      </c>
    </row>
    <row r="726" spans="1:4" x14ac:dyDescent="0.3">
      <c r="A726" s="17">
        <v>40347</v>
      </c>
      <c r="B726" s="4" t="s">
        <v>263</v>
      </c>
      <c r="C726" s="7">
        <v>152</v>
      </c>
      <c r="D726" s="4" t="s">
        <v>188</v>
      </c>
    </row>
    <row r="727" spans="1:4" x14ac:dyDescent="0.3">
      <c r="A727" s="17">
        <v>40263</v>
      </c>
      <c r="B727" s="4" t="s">
        <v>273</v>
      </c>
      <c r="C727" s="7">
        <v>152</v>
      </c>
      <c r="D727" s="4" t="s">
        <v>192</v>
      </c>
    </row>
    <row r="728" spans="1:4" x14ac:dyDescent="0.3">
      <c r="A728" s="17">
        <v>40319</v>
      </c>
      <c r="B728" s="4" t="s">
        <v>251</v>
      </c>
      <c r="C728" s="7">
        <v>119</v>
      </c>
      <c r="D728" s="4" t="s">
        <v>188</v>
      </c>
    </row>
    <row r="729" spans="1:4" x14ac:dyDescent="0.3">
      <c r="A729" s="17">
        <v>40296</v>
      </c>
      <c r="B729" s="4" t="s">
        <v>251</v>
      </c>
      <c r="C729" s="7">
        <v>159</v>
      </c>
      <c r="D729" s="4" t="s">
        <v>189</v>
      </c>
    </row>
    <row r="730" spans="1:4" x14ac:dyDescent="0.3">
      <c r="A730" s="17">
        <v>40349</v>
      </c>
      <c r="B730" s="4" t="s">
        <v>269</v>
      </c>
      <c r="C730" s="7">
        <v>104</v>
      </c>
      <c r="D730" s="4" t="s">
        <v>189</v>
      </c>
    </row>
    <row r="731" spans="1:4" x14ac:dyDescent="0.3">
      <c r="A731" s="17">
        <v>40289</v>
      </c>
      <c r="B731" s="4" t="s">
        <v>268</v>
      </c>
      <c r="C731" s="7">
        <v>143</v>
      </c>
      <c r="D731" s="4" t="s">
        <v>192</v>
      </c>
    </row>
    <row r="732" spans="1:4" x14ac:dyDescent="0.3">
      <c r="A732" s="17">
        <v>40322</v>
      </c>
      <c r="B732" s="4" t="s">
        <v>257</v>
      </c>
      <c r="C732" s="7">
        <v>141</v>
      </c>
      <c r="D732" s="4" t="s">
        <v>192</v>
      </c>
    </row>
    <row r="733" spans="1:4" x14ac:dyDescent="0.3">
      <c r="A733" s="17">
        <v>40375</v>
      </c>
      <c r="B733" s="4" t="s">
        <v>270</v>
      </c>
      <c r="C733" s="7">
        <v>111</v>
      </c>
      <c r="D733" s="4" t="s">
        <v>189</v>
      </c>
    </row>
    <row r="734" spans="1:4" x14ac:dyDescent="0.3">
      <c r="A734" s="17">
        <v>40353</v>
      </c>
      <c r="B734" s="4" t="s">
        <v>176</v>
      </c>
      <c r="C734" s="7">
        <v>191</v>
      </c>
      <c r="D734" s="4" t="s">
        <v>189</v>
      </c>
    </row>
    <row r="735" spans="1:4" x14ac:dyDescent="0.3">
      <c r="A735" s="17">
        <v>40358</v>
      </c>
      <c r="B735" s="4" t="s">
        <v>274</v>
      </c>
      <c r="C735" s="7">
        <v>165</v>
      </c>
      <c r="D735" s="4" t="s">
        <v>189</v>
      </c>
    </row>
    <row r="736" spans="1:4" x14ac:dyDescent="0.3">
      <c r="A736" s="17">
        <v>40270</v>
      </c>
      <c r="B736" s="4" t="s">
        <v>263</v>
      </c>
      <c r="C736" s="7">
        <v>157</v>
      </c>
      <c r="D736" s="4" t="s">
        <v>192</v>
      </c>
    </row>
    <row r="737" spans="1:4" x14ac:dyDescent="0.3">
      <c r="A737" s="17">
        <v>40278</v>
      </c>
      <c r="B737" s="4" t="s">
        <v>257</v>
      </c>
      <c r="C737" s="7">
        <v>111</v>
      </c>
      <c r="D737" s="4" t="s">
        <v>192</v>
      </c>
    </row>
    <row r="738" spans="1:4" x14ac:dyDescent="0.3">
      <c r="A738" s="17">
        <v>40277</v>
      </c>
      <c r="B738" s="4" t="s">
        <v>266</v>
      </c>
      <c r="C738" s="7">
        <v>154</v>
      </c>
      <c r="D738" s="4" t="s">
        <v>190</v>
      </c>
    </row>
    <row r="739" spans="1:4" x14ac:dyDescent="0.3">
      <c r="A739" s="17">
        <v>40343</v>
      </c>
      <c r="B739" s="4" t="s">
        <v>261</v>
      </c>
      <c r="C739" s="7">
        <v>163</v>
      </c>
      <c r="D739" s="4" t="s">
        <v>189</v>
      </c>
    </row>
    <row r="740" spans="1:4" x14ac:dyDescent="0.3">
      <c r="A740" s="17">
        <v>40300</v>
      </c>
      <c r="B740" s="4" t="s">
        <v>274</v>
      </c>
      <c r="C740" s="7">
        <v>143</v>
      </c>
      <c r="D740" s="4" t="s">
        <v>190</v>
      </c>
    </row>
    <row r="741" spans="1:4" x14ac:dyDescent="0.3">
      <c r="A741" s="17">
        <v>40346</v>
      </c>
      <c r="B741" s="4" t="s">
        <v>266</v>
      </c>
      <c r="C741" s="7">
        <v>173</v>
      </c>
      <c r="D741" s="4" t="s">
        <v>189</v>
      </c>
    </row>
    <row r="742" spans="1:4" x14ac:dyDescent="0.3">
      <c r="A742" s="17">
        <v>40320</v>
      </c>
      <c r="B742" s="4" t="s">
        <v>268</v>
      </c>
      <c r="C742" s="7">
        <v>151</v>
      </c>
      <c r="D742" s="4" t="s">
        <v>192</v>
      </c>
    </row>
    <row r="743" spans="1:4" x14ac:dyDescent="0.3">
      <c r="A743" s="17">
        <v>40368</v>
      </c>
      <c r="B743" s="4" t="s">
        <v>269</v>
      </c>
      <c r="C743" s="7">
        <v>134</v>
      </c>
      <c r="D743" s="4" t="s">
        <v>190</v>
      </c>
    </row>
    <row r="744" spans="1:4" x14ac:dyDescent="0.3">
      <c r="A744" s="17">
        <v>40342</v>
      </c>
      <c r="B744" s="4" t="s">
        <v>256</v>
      </c>
      <c r="C744" s="7">
        <v>145</v>
      </c>
      <c r="D744" s="4" t="s">
        <v>259</v>
      </c>
    </row>
    <row r="745" spans="1:4" x14ac:dyDescent="0.3">
      <c r="A745" s="17">
        <v>40383</v>
      </c>
      <c r="B745" s="4" t="s">
        <v>266</v>
      </c>
      <c r="C745" s="7">
        <v>192</v>
      </c>
      <c r="D745" s="4" t="s">
        <v>190</v>
      </c>
    </row>
    <row r="746" spans="1:4" x14ac:dyDescent="0.3">
      <c r="A746" s="17">
        <v>40350</v>
      </c>
      <c r="B746" s="4" t="s">
        <v>260</v>
      </c>
      <c r="C746" s="7">
        <v>114</v>
      </c>
      <c r="D746" s="4" t="s">
        <v>190</v>
      </c>
    </row>
    <row r="747" spans="1:4" x14ac:dyDescent="0.3">
      <c r="A747" s="17">
        <v>40364</v>
      </c>
      <c r="B747" s="4" t="s">
        <v>267</v>
      </c>
      <c r="C747" s="7">
        <v>190</v>
      </c>
      <c r="D747" s="4" t="s">
        <v>189</v>
      </c>
    </row>
    <row r="748" spans="1:4" x14ac:dyDescent="0.3">
      <c r="A748" s="17">
        <v>40374</v>
      </c>
      <c r="B748" s="4" t="s">
        <v>180</v>
      </c>
      <c r="C748" s="7">
        <v>156</v>
      </c>
      <c r="D748" s="4" t="s">
        <v>188</v>
      </c>
    </row>
    <row r="749" spans="1:4" x14ac:dyDescent="0.3">
      <c r="A749" s="17">
        <v>40358</v>
      </c>
      <c r="B749" s="4" t="s">
        <v>265</v>
      </c>
      <c r="C749" s="7">
        <v>198</v>
      </c>
      <c r="D749" s="4" t="s">
        <v>188</v>
      </c>
    </row>
    <row r="750" spans="1:4" x14ac:dyDescent="0.3">
      <c r="A750" s="17">
        <v>40374</v>
      </c>
      <c r="B750" s="4" t="s">
        <v>267</v>
      </c>
      <c r="C750" s="7">
        <v>121</v>
      </c>
      <c r="D750" s="4" t="s">
        <v>190</v>
      </c>
    </row>
    <row r="751" spans="1:4" x14ac:dyDescent="0.3">
      <c r="A751" s="17">
        <v>40279</v>
      </c>
      <c r="B751" s="4" t="s">
        <v>274</v>
      </c>
      <c r="C751" s="7">
        <v>156</v>
      </c>
      <c r="D751" s="4" t="s">
        <v>259</v>
      </c>
    </row>
    <row r="752" spans="1:4" x14ac:dyDescent="0.3">
      <c r="A752" s="17">
        <v>40324</v>
      </c>
      <c r="B752" s="4" t="s">
        <v>270</v>
      </c>
      <c r="C752" s="7">
        <v>109</v>
      </c>
      <c r="D752" s="4" t="s">
        <v>192</v>
      </c>
    </row>
    <row r="753" spans="1:4" x14ac:dyDescent="0.3">
      <c r="A753" s="17">
        <v>40301</v>
      </c>
      <c r="B753" s="4" t="s">
        <v>261</v>
      </c>
      <c r="C753" s="7">
        <v>146</v>
      </c>
      <c r="D753" s="4" t="s">
        <v>192</v>
      </c>
    </row>
    <row r="754" spans="1:4" x14ac:dyDescent="0.3">
      <c r="A754" s="17">
        <v>40342</v>
      </c>
      <c r="B754" s="4" t="s">
        <v>274</v>
      </c>
      <c r="C754" s="7">
        <v>192</v>
      </c>
      <c r="D754" s="4" t="s">
        <v>190</v>
      </c>
    </row>
    <row r="755" spans="1:4" x14ac:dyDescent="0.3">
      <c r="A755" s="17">
        <v>40380</v>
      </c>
      <c r="B755" s="4" t="s">
        <v>272</v>
      </c>
      <c r="C755" s="7">
        <v>102</v>
      </c>
      <c r="D755" s="4" t="s">
        <v>189</v>
      </c>
    </row>
    <row r="756" spans="1:4" x14ac:dyDescent="0.3">
      <c r="A756" s="17">
        <v>40275</v>
      </c>
      <c r="B756" s="4" t="s">
        <v>258</v>
      </c>
      <c r="C756" s="7">
        <v>126</v>
      </c>
      <c r="D756" s="4" t="s">
        <v>189</v>
      </c>
    </row>
    <row r="757" spans="1:4" x14ac:dyDescent="0.3">
      <c r="A757" s="17">
        <v>40362</v>
      </c>
      <c r="B757" s="4" t="s">
        <v>264</v>
      </c>
      <c r="C757" s="7">
        <v>146</v>
      </c>
      <c r="D757" s="4" t="s">
        <v>192</v>
      </c>
    </row>
    <row r="758" spans="1:4" x14ac:dyDescent="0.3">
      <c r="A758" s="17">
        <v>40344</v>
      </c>
      <c r="B758" s="4" t="s">
        <v>272</v>
      </c>
      <c r="C758" s="7">
        <v>173</v>
      </c>
      <c r="D758" s="4" t="s">
        <v>259</v>
      </c>
    </row>
    <row r="759" spans="1:4" x14ac:dyDescent="0.3">
      <c r="A759" s="17">
        <v>40312</v>
      </c>
      <c r="B759" s="4" t="s">
        <v>269</v>
      </c>
      <c r="C759" s="7">
        <v>135</v>
      </c>
      <c r="D759" s="4" t="s">
        <v>259</v>
      </c>
    </row>
    <row r="760" spans="1:4" x14ac:dyDescent="0.3">
      <c r="A760" s="17">
        <v>40369</v>
      </c>
      <c r="B760" s="4" t="s">
        <v>256</v>
      </c>
      <c r="C760" s="7">
        <v>107</v>
      </c>
      <c r="D760" s="4" t="s">
        <v>192</v>
      </c>
    </row>
    <row r="761" spans="1:4" x14ac:dyDescent="0.3">
      <c r="A761" s="17">
        <v>40330</v>
      </c>
      <c r="B761" s="4" t="s">
        <v>271</v>
      </c>
      <c r="C761" s="7">
        <v>123</v>
      </c>
      <c r="D761" s="4" t="s">
        <v>188</v>
      </c>
    </row>
    <row r="762" spans="1:4" x14ac:dyDescent="0.3">
      <c r="A762" s="17">
        <v>40313</v>
      </c>
      <c r="B762" s="4" t="s">
        <v>267</v>
      </c>
      <c r="C762" s="7">
        <v>137</v>
      </c>
      <c r="D762" s="4" t="s">
        <v>189</v>
      </c>
    </row>
    <row r="763" spans="1:4" x14ac:dyDescent="0.3">
      <c r="A763" s="17">
        <v>40282</v>
      </c>
      <c r="B763" s="4" t="s">
        <v>263</v>
      </c>
      <c r="C763" s="7">
        <v>199</v>
      </c>
      <c r="D763" s="4" t="s">
        <v>188</v>
      </c>
    </row>
    <row r="764" spans="1:4" x14ac:dyDescent="0.3">
      <c r="A764" s="17">
        <v>40349</v>
      </c>
      <c r="B764" s="4" t="s">
        <v>273</v>
      </c>
      <c r="C764" s="7">
        <v>152</v>
      </c>
      <c r="D764" s="4" t="s">
        <v>189</v>
      </c>
    </row>
    <row r="765" spans="1:4" x14ac:dyDescent="0.3">
      <c r="A765" s="17">
        <v>40304</v>
      </c>
      <c r="B765" s="4" t="s">
        <v>260</v>
      </c>
      <c r="C765" s="7">
        <v>112</v>
      </c>
      <c r="D765" s="4" t="s">
        <v>192</v>
      </c>
    </row>
    <row r="766" spans="1:4" x14ac:dyDescent="0.3">
      <c r="A766" s="17">
        <v>40350</v>
      </c>
      <c r="B766" s="4" t="s">
        <v>267</v>
      </c>
      <c r="C766" s="7">
        <v>160</v>
      </c>
      <c r="D766" s="4" t="s">
        <v>188</v>
      </c>
    </row>
    <row r="767" spans="1:4" x14ac:dyDescent="0.3">
      <c r="A767" s="17">
        <v>40279</v>
      </c>
      <c r="B767" s="4" t="s">
        <v>264</v>
      </c>
      <c r="C767" s="7">
        <v>119</v>
      </c>
      <c r="D767" s="4" t="s">
        <v>188</v>
      </c>
    </row>
    <row r="768" spans="1:4" x14ac:dyDescent="0.3">
      <c r="A768" s="17">
        <v>40364</v>
      </c>
      <c r="B768" s="4" t="s">
        <v>269</v>
      </c>
      <c r="C768" s="7">
        <v>115</v>
      </c>
      <c r="D768" s="4" t="s">
        <v>190</v>
      </c>
    </row>
    <row r="769" spans="1:4" x14ac:dyDescent="0.3">
      <c r="A769" s="17">
        <v>40299</v>
      </c>
      <c r="B769" s="4" t="s">
        <v>260</v>
      </c>
      <c r="C769" s="7">
        <v>182</v>
      </c>
      <c r="D769" s="4" t="s">
        <v>189</v>
      </c>
    </row>
    <row r="770" spans="1:4" x14ac:dyDescent="0.3">
      <c r="A770" s="17">
        <v>40347</v>
      </c>
      <c r="B770" s="4" t="s">
        <v>181</v>
      </c>
      <c r="C770" s="7">
        <v>200</v>
      </c>
      <c r="D770" s="4" t="s">
        <v>190</v>
      </c>
    </row>
    <row r="771" spans="1:4" x14ac:dyDescent="0.3">
      <c r="A771" s="17">
        <v>40268</v>
      </c>
      <c r="B771" s="4" t="s">
        <v>268</v>
      </c>
      <c r="C771" s="7">
        <v>196</v>
      </c>
      <c r="D771" s="4" t="s">
        <v>190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B17" sqref="B17"/>
    </sheetView>
  </sheetViews>
  <sheetFormatPr defaultRowHeight="14.4" x14ac:dyDescent="0.3"/>
  <cols>
    <col min="1" max="1" width="10.44140625" customWidth="1"/>
    <col min="7" max="7" width="6.5546875" bestFit="1" customWidth="1"/>
  </cols>
  <sheetData>
    <row r="1" spans="1:10" ht="28.8" x14ac:dyDescent="0.3">
      <c r="A1" s="1" t="s">
        <v>275</v>
      </c>
      <c r="B1" s="2"/>
      <c r="C1" s="2"/>
      <c r="D1" s="2"/>
      <c r="E1" s="2"/>
      <c r="F1" s="2"/>
      <c r="G1" s="2"/>
      <c r="H1" s="2"/>
      <c r="I1" s="3"/>
    </row>
    <row r="3" spans="1:10" x14ac:dyDescent="0.3">
      <c r="A3" s="4"/>
      <c r="B3" s="53" t="s">
        <v>93</v>
      </c>
      <c r="C3" s="53" t="s">
        <v>94</v>
      </c>
      <c r="D3" s="53" t="s">
        <v>95</v>
      </c>
      <c r="E3" s="53" t="s">
        <v>239</v>
      </c>
      <c r="F3" s="53" t="s">
        <v>240</v>
      </c>
      <c r="G3" s="53" t="s">
        <v>241</v>
      </c>
    </row>
    <row r="4" spans="1:10" x14ac:dyDescent="0.3">
      <c r="A4" s="53" t="s">
        <v>37</v>
      </c>
      <c r="B4" s="4">
        <v>100</v>
      </c>
      <c r="C4" s="4">
        <v>200</v>
      </c>
      <c r="D4" s="4">
        <v>300</v>
      </c>
      <c r="E4" s="4">
        <v>400</v>
      </c>
      <c r="F4" s="4">
        <v>500</v>
      </c>
      <c r="G4" s="4">
        <v>600</v>
      </c>
      <c r="I4" s="65" t="s">
        <v>276</v>
      </c>
      <c r="J4" s="66">
        <v>0.03</v>
      </c>
    </row>
    <row r="5" spans="1:10" x14ac:dyDescent="0.3">
      <c r="A5" s="53" t="s">
        <v>276</v>
      </c>
      <c r="B5" s="128">
        <f>B$4*$J4</f>
        <v>3</v>
      </c>
      <c r="C5" s="128">
        <f>C$4*$J4</f>
        <v>6</v>
      </c>
      <c r="D5" s="128">
        <f t="shared" ref="D5:G15" si="0">D$4*$J4</f>
        <v>9</v>
      </c>
      <c r="E5" s="128">
        <f t="shared" si="0"/>
        <v>12</v>
      </c>
      <c r="F5" s="128">
        <f t="shared" si="0"/>
        <v>15</v>
      </c>
      <c r="G5" s="128">
        <f t="shared" si="0"/>
        <v>18</v>
      </c>
      <c r="I5" s="65" t="s">
        <v>277</v>
      </c>
      <c r="J5" s="66">
        <v>0.04</v>
      </c>
    </row>
    <row r="6" spans="1:10" x14ac:dyDescent="0.3">
      <c r="A6" s="53" t="s">
        <v>277</v>
      </c>
      <c r="B6" s="128">
        <f t="shared" ref="B6:B15" si="1">B$4*$J5</f>
        <v>4</v>
      </c>
      <c r="C6" s="128">
        <f t="shared" ref="C6:C15" si="2">C$4*$J5</f>
        <v>8</v>
      </c>
      <c r="D6" s="128">
        <f t="shared" si="0"/>
        <v>12</v>
      </c>
      <c r="E6" s="128">
        <f t="shared" si="0"/>
        <v>16</v>
      </c>
      <c r="F6" s="128">
        <f t="shared" si="0"/>
        <v>20</v>
      </c>
      <c r="G6" s="128">
        <f t="shared" si="0"/>
        <v>24</v>
      </c>
      <c r="I6" s="65" t="s">
        <v>278</v>
      </c>
      <c r="J6" s="66">
        <v>0.05</v>
      </c>
    </row>
    <row r="7" spans="1:10" x14ac:dyDescent="0.3">
      <c r="A7" s="53" t="s">
        <v>278</v>
      </c>
      <c r="B7" s="128">
        <f t="shared" si="1"/>
        <v>5</v>
      </c>
      <c r="C7" s="128">
        <f t="shared" si="2"/>
        <v>10</v>
      </c>
      <c r="D7" s="128">
        <f t="shared" si="0"/>
        <v>15</v>
      </c>
      <c r="E7" s="128">
        <f t="shared" si="0"/>
        <v>20</v>
      </c>
      <c r="F7" s="128">
        <f t="shared" si="0"/>
        <v>25</v>
      </c>
      <c r="G7" s="128">
        <f t="shared" si="0"/>
        <v>30</v>
      </c>
      <c r="I7" s="65" t="s">
        <v>279</v>
      </c>
      <c r="J7" s="66">
        <v>0.06</v>
      </c>
    </row>
    <row r="8" spans="1:10" x14ac:dyDescent="0.3">
      <c r="A8" s="53" t="s">
        <v>279</v>
      </c>
      <c r="B8" s="128">
        <f t="shared" si="1"/>
        <v>6</v>
      </c>
      <c r="C8" s="128">
        <f t="shared" si="2"/>
        <v>12</v>
      </c>
      <c r="D8" s="128">
        <f t="shared" si="0"/>
        <v>18</v>
      </c>
      <c r="E8" s="128">
        <f t="shared" si="0"/>
        <v>24</v>
      </c>
      <c r="F8" s="128">
        <f t="shared" si="0"/>
        <v>30</v>
      </c>
      <c r="G8" s="128">
        <f t="shared" si="0"/>
        <v>36</v>
      </c>
      <c r="I8" s="65" t="s">
        <v>280</v>
      </c>
      <c r="J8" s="66">
        <v>7.0000000000000007E-2</v>
      </c>
    </row>
    <row r="9" spans="1:10" x14ac:dyDescent="0.3">
      <c r="A9" s="53" t="s">
        <v>280</v>
      </c>
      <c r="B9" s="128">
        <f t="shared" si="1"/>
        <v>7.0000000000000009</v>
      </c>
      <c r="C9" s="128">
        <f t="shared" si="2"/>
        <v>14.000000000000002</v>
      </c>
      <c r="D9" s="128">
        <f t="shared" si="0"/>
        <v>21.000000000000004</v>
      </c>
      <c r="E9" s="128">
        <f t="shared" si="0"/>
        <v>28.000000000000004</v>
      </c>
      <c r="F9" s="128">
        <f t="shared" si="0"/>
        <v>35</v>
      </c>
      <c r="G9" s="128">
        <f t="shared" si="0"/>
        <v>42.000000000000007</v>
      </c>
      <c r="I9" s="65" t="s">
        <v>281</v>
      </c>
      <c r="J9" s="66">
        <v>0.08</v>
      </c>
    </row>
    <row r="10" spans="1:10" x14ac:dyDescent="0.3">
      <c r="A10" s="53" t="s">
        <v>281</v>
      </c>
      <c r="B10" s="128">
        <f t="shared" si="1"/>
        <v>8</v>
      </c>
      <c r="C10" s="128">
        <f t="shared" si="2"/>
        <v>16</v>
      </c>
      <c r="D10" s="128">
        <f t="shared" si="0"/>
        <v>24</v>
      </c>
      <c r="E10" s="128">
        <f t="shared" si="0"/>
        <v>32</v>
      </c>
      <c r="F10" s="128">
        <f t="shared" si="0"/>
        <v>40</v>
      </c>
      <c r="G10" s="128">
        <f t="shared" si="0"/>
        <v>48</v>
      </c>
      <c r="I10" s="65" t="s">
        <v>282</v>
      </c>
      <c r="J10" s="66">
        <v>0.09</v>
      </c>
    </row>
    <row r="11" spans="1:10" x14ac:dyDescent="0.3">
      <c r="A11" s="53" t="s">
        <v>282</v>
      </c>
      <c r="B11" s="128">
        <f t="shared" si="1"/>
        <v>9</v>
      </c>
      <c r="C11" s="128">
        <f t="shared" si="2"/>
        <v>18</v>
      </c>
      <c r="D11" s="128">
        <f t="shared" si="0"/>
        <v>27</v>
      </c>
      <c r="E11" s="128">
        <f t="shared" si="0"/>
        <v>36</v>
      </c>
      <c r="F11" s="128">
        <f t="shared" si="0"/>
        <v>45</v>
      </c>
      <c r="G11" s="128">
        <f t="shared" si="0"/>
        <v>54</v>
      </c>
      <c r="I11" s="65" t="s">
        <v>283</v>
      </c>
      <c r="J11" s="66">
        <v>0.1</v>
      </c>
    </row>
    <row r="12" spans="1:10" x14ac:dyDescent="0.3">
      <c r="A12" s="53" t="s">
        <v>283</v>
      </c>
      <c r="B12" s="128">
        <f t="shared" si="1"/>
        <v>10</v>
      </c>
      <c r="C12" s="128">
        <f t="shared" si="2"/>
        <v>20</v>
      </c>
      <c r="D12" s="128">
        <f t="shared" si="0"/>
        <v>30</v>
      </c>
      <c r="E12" s="128">
        <f t="shared" si="0"/>
        <v>40</v>
      </c>
      <c r="F12" s="128">
        <f t="shared" si="0"/>
        <v>50</v>
      </c>
      <c r="G12" s="128">
        <f t="shared" si="0"/>
        <v>60</v>
      </c>
      <c r="I12" s="65" t="s">
        <v>284</v>
      </c>
      <c r="J12" s="66">
        <v>0.11</v>
      </c>
    </row>
    <row r="13" spans="1:10" x14ac:dyDescent="0.3">
      <c r="A13" s="53" t="s">
        <v>284</v>
      </c>
      <c r="B13" s="128">
        <f t="shared" si="1"/>
        <v>11</v>
      </c>
      <c r="C13" s="128">
        <f t="shared" si="2"/>
        <v>22</v>
      </c>
      <c r="D13" s="128">
        <f t="shared" si="0"/>
        <v>33</v>
      </c>
      <c r="E13" s="128">
        <f t="shared" si="0"/>
        <v>44</v>
      </c>
      <c r="F13" s="128">
        <f t="shared" si="0"/>
        <v>55</v>
      </c>
      <c r="G13" s="128">
        <f t="shared" si="0"/>
        <v>66</v>
      </c>
      <c r="I13" s="65" t="s">
        <v>285</v>
      </c>
      <c r="J13" s="66">
        <v>0.12</v>
      </c>
    </row>
    <row r="14" spans="1:10" x14ac:dyDescent="0.3">
      <c r="A14" s="53" t="s">
        <v>285</v>
      </c>
      <c r="B14" s="128">
        <f t="shared" si="1"/>
        <v>12</v>
      </c>
      <c r="C14" s="128">
        <f t="shared" si="2"/>
        <v>24</v>
      </c>
      <c r="D14" s="128">
        <f t="shared" si="0"/>
        <v>36</v>
      </c>
      <c r="E14" s="128">
        <f t="shared" si="0"/>
        <v>48</v>
      </c>
      <c r="F14" s="128">
        <f t="shared" si="0"/>
        <v>60</v>
      </c>
      <c r="G14" s="128">
        <f t="shared" si="0"/>
        <v>72</v>
      </c>
      <c r="I14" s="65" t="s">
        <v>286</v>
      </c>
      <c r="J14" s="66">
        <v>0.13</v>
      </c>
    </row>
    <row r="15" spans="1:10" x14ac:dyDescent="0.3">
      <c r="A15" s="53" t="s">
        <v>286</v>
      </c>
      <c r="B15" s="128">
        <f t="shared" si="1"/>
        <v>13</v>
      </c>
      <c r="C15" s="128">
        <f t="shared" si="2"/>
        <v>26</v>
      </c>
      <c r="D15" s="128">
        <f t="shared" si="0"/>
        <v>39</v>
      </c>
      <c r="E15" s="128">
        <f t="shared" si="0"/>
        <v>52</v>
      </c>
      <c r="F15" s="128">
        <f t="shared" si="0"/>
        <v>65</v>
      </c>
      <c r="G15" s="128">
        <f t="shared" si="0"/>
        <v>78</v>
      </c>
    </row>
    <row r="16" spans="1:10" ht="15" thickBot="1" x14ac:dyDescent="0.35">
      <c r="A16" s="61" t="s">
        <v>287</v>
      </c>
      <c r="B16" s="128">
        <f t="shared" ref="B16:G16" si="3">SUM(B5:B15)</f>
        <v>88</v>
      </c>
      <c r="C16" s="128">
        <f t="shared" si="3"/>
        <v>176</v>
      </c>
      <c r="D16" s="128">
        <f t="shared" si="3"/>
        <v>264</v>
      </c>
      <c r="E16" s="128">
        <f t="shared" si="3"/>
        <v>352</v>
      </c>
      <c r="F16" s="128">
        <f t="shared" si="3"/>
        <v>440</v>
      </c>
      <c r="G16" s="128">
        <f t="shared" si="3"/>
        <v>528</v>
      </c>
    </row>
    <row r="17" spans="1:11" ht="15" thickBot="1" x14ac:dyDescent="0.35">
      <c r="A17" s="63" t="s">
        <v>21</v>
      </c>
      <c r="B17" s="128">
        <f>B$4-B$16</f>
        <v>12</v>
      </c>
      <c r="C17" s="128">
        <f t="shared" ref="C17:G17" si="4">C$4-C$16</f>
        <v>24</v>
      </c>
      <c r="D17" s="128">
        <f t="shared" si="4"/>
        <v>36</v>
      </c>
      <c r="E17" s="128">
        <f t="shared" si="4"/>
        <v>48</v>
      </c>
      <c r="F17" s="128">
        <f t="shared" si="4"/>
        <v>60</v>
      </c>
      <c r="G17" s="128">
        <f t="shared" si="4"/>
        <v>72</v>
      </c>
    </row>
    <row r="18" spans="1:11" ht="15" thickTop="1" x14ac:dyDescent="0.3"/>
    <row r="19" spans="1:11" x14ac:dyDescent="0.3">
      <c r="A19" s="65" t="s">
        <v>276</v>
      </c>
      <c r="B19" s="65" t="s">
        <v>277</v>
      </c>
      <c r="C19" s="65" t="s">
        <v>278</v>
      </c>
      <c r="D19" s="65" t="s">
        <v>279</v>
      </c>
      <c r="E19" s="65" t="s">
        <v>280</v>
      </c>
      <c r="F19" s="65" t="s">
        <v>281</v>
      </c>
      <c r="G19" s="65" t="s">
        <v>282</v>
      </c>
      <c r="H19" s="65" t="s">
        <v>283</v>
      </c>
      <c r="I19" s="65" t="s">
        <v>284</v>
      </c>
      <c r="J19" s="65" t="s">
        <v>285</v>
      </c>
      <c r="K19" s="65" t="s">
        <v>286</v>
      </c>
    </row>
    <row r="20" spans="1:11" x14ac:dyDescent="0.3">
      <c r="A20" s="66">
        <v>0.03</v>
      </c>
      <c r="B20" s="66">
        <v>0.04</v>
      </c>
      <c r="C20" s="66">
        <v>0.05</v>
      </c>
      <c r="D20" s="66">
        <v>0.06</v>
      </c>
      <c r="E20" s="66">
        <v>7.0000000000000007E-2</v>
      </c>
      <c r="F20" s="66">
        <v>0.08</v>
      </c>
      <c r="G20" s="66">
        <v>0.09</v>
      </c>
      <c r="H20" s="66">
        <v>0.1</v>
      </c>
      <c r="I20" s="66">
        <v>0.11</v>
      </c>
      <c r="J20" s="66">
        <v>0.12</v>
      </c>
      <c r="K20" s="66">
        <v>0.13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workbookViewId="0">
      <selection activeCell="J53" sqref="J53"/>
    </sheetView>
  </sheetViews>
  <sheetFormatPr defaultRowHeight="14.4" x14ac:dyDescent="0.3"/>
  <cols>
    <col min="1" max="1" width="10.44140625" customWidth="1"/>
    <col min="2" max="2" width="4" bestFit="1" customWidth="1"/>
    <col min="3" max="3" width="4.33203125" bestFit="1" customWidth="1"/>
    <col min="4" max="4" width="4.44140625" bestFit="1" customWidth="1"/>
  </cols>
  <sheetData>
    <row r="1" spans="1:14" ht="43.2" x14ac:dyDescent="0.3">
      <c r="A1" s="1" t="s">
        <v>288</v>
      </c>
      <c r="B1" s="2"/>
      <c r="C1" s="2"/>
      <c r="D1" s="2"/>
      <c r="E1" s="2"/>
      <c r="F1" s="2"/>
      <c r="G1" s="2"/>
      <c r="H1" s="2"/>
      <c r="I1" s="3"/>
    </row>
    <row r="3" spans="1:14" x14ac:dyDescent="0.3">
      <c r="A3" s="4"/>
      <c r="B3" s="53" t="s">
        <v>93</v>
      </c>
      <c r="C3" s="53" t="s">
        <v>94</v>
      </c>
      <c r="D3" s="53" t="s">
        <v>95</v>
      </c>
      <c r="E3" s="53" t="s">
        <v>239</v>
      </c>
      <c r="F3" s="53" t="s">
        <v>240</v>
      </c>
      <c r="G3" s="53" t="s">
        <v>241</v>
      </c>
      <c r="I3" s="51" t="s">
        <v>289</v>
      </c>
      <c r="J3" s="51"/>
      <c r="L3" t="s">
        <v>290</v>
      </c>
      <c r="N3" t="s">
        <v>291</v>
      </c>
    </row>
    <row r="4" spans="1:14" x14ac:dyDescent="0.3">
      <c r="A4" s="53" t="s">
        <v>37</v>
      </c>
      <c r="B4" s="4">
        <v>100</v>
      </c>
      <c r="C4" s="4">
        <v>200</v>
      </c>
      <c r="D4" s="4">
        <v>300</v>
      </c>
      <c r="E4" s="4">
        <v>400</v>
      </c>
      <c r="F4" s="4">
        <v>500</v>
      </c>
      <c r="G4" s="4">
        <v>600</v>
      </c>
      <c r="I4" s="4" t="s">
        <v>276</v>
      </c>
      <c r="J4" s="66">
        <v>0.03</v>
      </c>
      <c r="L4" s="127">
        <v>0.04</v>
      </c>
      <c r="N4" s="127">
        <v>0.02</v>
      </c>
    </row>
    <row r="5" spans="1:14" x14ac:dyDescent="0.3">
      <c r="A5" s="53" t="s">
        <v>276</v>
      </c>
      <c r="B5" s="16">
        <f>B$4*$J4</f>
        <v>3</v>
      </c>
      <c r="C5" s="16">
        <f t="shared" ref="C5:G5" si="0">C$4*$J4</f>
        <v>6</v>
      </c>
      <c r="D5" s="16">
        <f t="shared" si="0"/>
        <v>9</v>
      </c>
      <c r="E5" s="16">
        <f t="shared" si="0"/>
        <v>12</v>
      </c>
      <c r="F5" s="16">
        <f t="shared" si="0"/>
        <v>15</v>
      </c>
      <c r="G5" s="16">
        <f t="shared" si="0"/>
        <v>18</v>
      </c>
      <c r="I5" s="4" t="s">
        <v>277</v>
      </c>
      <c r="J5" s="66">
        <v>0.04</v>
      </c>
      <c r="L5" s="127">
        <v>0.05</v>
      </c>
      <c r="N5" s="127">
        <v>0.03</v>
      </c>
    </row>
    <row r="6" spans="1:14" x14ac:dyDescent="0.3">
      <c r="A6" s="53" t="s">
        <v>277</v>
      </c>
      <c r="B6" s="16">
        <f t="shared" ref="B6:B15" si="1">B$4*$J5</f>
        <v>4</v>
      </c>
      <c r="C6" s="16">
        <f t="shared" ref="C6:C15" si="2">C$4*$J5</f>
        <v>8</v>
      </c>
      <c r="D6" s="16">
        <f t="shared" ref="D6:D15" si="3">D$4*$J5</f>
        <v>12</v>
      </c>
      <c r="E6" s="16">
        <f t="shared" ref="E6:E15" si="4">E$4*$J5</f>
        <v>16</v>
      </c>
      <c r="F6" s="16">
        <f t="shared" ref="F6:F15" si="5">F$4*$J5</f>
        <v>20</v>
      </c>
      <c r="G6" s="16">
        <f t="shared" ref="G6:G15" si="6">G$4*$J5</f>
        <v>24</v>
      </c>
      <c r="I6" s="4" t="s">
        <v>278</v>
      </c>
      <c r="J6" s="66">
        <v>0.05</v>
      </c>
      <c r="L6" s="127">
        <v>0.06</v>
      </c>
      <c r="N6" s="127">
        <v>0.04</v>
      </c>
    </row>
    <row r="7" spans="1:14" x14ac:dyDescent="0.3">
      <c r="A7" s="53" t="s">
        <v>278</v>
      </c>
      <c r="B7" s="16">
        <f t="shared" si="1"/>
        <v>5</v>
      </c>
      <c r="C7" s="16">
        <f t="shared" si="2"/>
        <v>10</v>
      </c>
      <c r="D7" s="16">
        <f t="shared" si="3"/>
        <v>15</v>
      </c>
      <c r="E7" s="16">
        <f t="shared" si="4"/>
        <v>20</v>
      </c>
      <c r="F7" s="16">
        <f t="shared" si="5"/>
        <v>25</v>
      </c>
      <c r="G7" s="16">
        <f t="shared" si="6"/>
        <v>30</v>
      </c>
      <c r="I7" s="4" t="s">
        <v>279</v>
      </c>
      <c r="J7" s="66">
        <v>0.06</v>
      </c>
      <c r="L7" s="127">
        <v>7.0000000000000007E-2</v>
      </c>
      <c r="N7" s="127">
        <v>0.05</v>
      </c>
    </row>
    <row r="8" spans="1:14" x14ac:dyDescent="0.3">
      <c r="A8" s="53" t="s">
        <v>279</v>
      </c>
      <c r="B8" s="16">
        <f t="shared" si="1"/>
        <v>6</v>
      </c>
      <c r="C8" s="16">
        <f t="shared" si="2"/>
        <v>12</v>
      </c>
      <c r="D8" s="16">
        <f t="shared" si="3"/>
        <v>18</v>
      </c>
      <c r="E8" s="16">
        <f t="shared" si="4"/>
        <v>24</v>
      </c>
      <c r="F8" s="16">
        <f t="shared" si="5"/>
        <v>30</v>
      </c>
      <c r="G8" s="16">
        <f t="shared" si="6"/>
        <v>36</v>
      </c>
      <c r="I8" s="4" t="s">
        <v>280</v>
      </c>
      <c r="J8" s="66">
        <v>7.0000000000000007E-2</v>
      </c>
      <c r="L8" s="127">
        <v>0.08</v>
      </c>
      <c r="N8" s="127">
        <v>0.06</v>
      </c>
    </row>
    <row r="9" spans="1:14" x14ac:dyDescent="0.3">
      <c r="A9" s="53" t="s">
        <v>280</v>
      </c>
      <c r="B9" s="16">
        <f t="shared" si="1"/>
        <v>7.0000000000000009</v>
      </c>
      <c r="C9" s="16">
        <f t="shared" si="2"/>
        <v>14.000000000000002</v>
      </c>
      <c r="D9" s="16">
        <f t="shared" si="3"/>
        <v>21.000000000000004</v>
      </c>
      <c r="E9" s="16">
        <f t="shared" si="4"/>
        <v>28.000000000000004</v>
      </c>
      <c r="F9" s="16">
        <f t="shared" si="5"/>
        <v>35</v>
      </c>
      <c r="G9" s="16">
        <f t="shared" si="6"/>
        <v>42.000000000000007</v>
      </c>
      <c r="I9" s="4" t="s">
        <v>281</v>
      </c>
      <c r="J9" s="66">
        <v>0.08</v>
      </c>
      <c r="L9" s="127">
        <v>0.09</v>
      </c>
      <c r="N9" s="127">
        <v>7.0000000000000007E-2</v>
      </c>
    </row>
    <row r="10" spans="1:14" x14ac:dyDescent="0.3">
      <c r="A10" s="53" t="s">
        <v>281</v>
      </c>
      <c r="B10" s="16">
        <f t="shared" si="1"/>
        <v>8</v>
      </c>
      <c r="C10" s="16">
        <f t="shared" si="2"/>
        <v>16</v>
      </c>
      <c r="D10" s="16">
        <f t="shared" si="3"/>
        <v>24</v>
      </c>
      <c r="E10" s="16">
        <f t="shared" si="4"/>
        <v>32</v>
      </c>
      <c r="F10" s="16">
        <f t="shared" si="5"/>
        <v>40</v>
      </c>
      <c r="G10" s="16">
        <f t="shared" si="6"/>
        <v>48</v>
      </c>
      <c r="I10" s="4" t="s">
        <v>282</v>
      </c>
      <c r="J10" s="66">
        <v>0.09</v>
      </c>
      <c r="L10" s="127">
        <v>0.1</v>
      </c>
      <c r="N10" s="127">
        <v>0.08</v>
      </c>
    </row>
    <row r="11" spans="1:14" x14ac:dyDescent="0.3">
      <c r="A11" s="53" t="s">
        <v>282</v>
      </c>
      <c r="B11" s="16">
        <f t="shared" si="1"/>
        <v>9</v>
      </c>
      <c r="C11" s="16">
        <f t="shared" si="2"/>
        <v>18</v>
      </c>
      <c r="D11" s="16">
        <f t="shared" si="3"/>
        <v>27</v>
      </c>
      <c r="E11" s="16">
        <f t="shared" si="4"/>
        <v>36</v>
      </c>
      <c r="F11" s="16">
        <f t="shared" si="5"/>
        <v>45</v>
      </c>
      <c r="G11" s="16">
        <f t="shared" si="6"/>
        <v>54</v>
      </c>
      <c r="I11" s="4" t="s">
        <v>283</v>
      </c>
      <c r="J11" s="66">
        <v>0.1</v>
      </c>
      <c r="L11" s="127">
        <v>0.11</v>
      </c>
      <c r="N11" s="127">
        <v>0.09</v>
      </c>
    </row>
    <row r="12" spans="1:14" x14ac:dyDescent="0.3">
      <c r="A12" s="53" t="s">
        <v>283</v>
      </c>
      <c r="B12" s="16">
        <f t="shared" si="1"/>
        <v>10</v>
      </c>
      <c r="C12" s="16">
        <f t="shared" si="2"/>
        <v>20</v>
      </c>
      <c r="D12" s="16">
        <f t="shared" si="3"/>
        <v>30</v>
      </c>
      <c r="E12" s="16">
        <f t="shared" si="4"/>
        <v>40</v>
      </c>
      <c r="F12" s="16">
        <f t="shared" si="5"/>
        <v>50</v>
      </c>
      <c r="G12" s="16">
        <f t="shared" si="6"/>
        <v>60</v>
      </c>
      <c r="I12" s="4" t="s">
        <v>284</v>
      </c>
      <c r="J12" s="66">
        <v>0.11</v>
      </c>
      <c r="L12" s="127">
        <v>0.12</v>
      </c>
      <c r="N12" s="127">
        <v>0.1</v>
      </c>
    </row>
    <row r="13" spans="1:14" x14ac:dyDescent="0.3">
      <c r="A13" s="53" t="s">
        <v>284</v>
      </c>
      <c r="B13" s="16">
        <f t="shared" si="1"/>
        <v>11</v>
      </c>
      <c r="C13" s="16">
        <f t="shared" si="2"/>
        <v>22</v>
      </c>
      <c r="D13" s="16">
        <f t="shared" si="3"/>
        <v>33</v>
      </c>
      <c r="E13" s="16">
        <f t="shared" si="4"/>
        <v>44</v>
      </c>
      <c r="F13" s="16">
        <f t="shared" si="5"/>
        <v>55</v>
      </c>
      <c r="G13" s="16">
        <f t="shared" si="6"/>
        <v>66</v>
      </c>
      <c r="I13" s="4" t="s">
        <v>285</v>
      </c>
      <c r="J13" s="66">
        <v>0.12</v>
      </c>
      <c r="L13" s="127">
        <v>0.13</v>
      </c>
      <c r="N13" s="127">
        <v>0.11</v>
      </c>
    </row>
    <row r="14" spans="1:14" x14ac:dyDescent="0.3">
      <c r="A14" s="53" t="s">
        <v>285</v>
      </c>
      <c r="B14" s="16">
        <f t="shared" si="1"/>
        <v>12</v>
      </c>
      <c r="C14" s="16">
        <f t="shared" si="2"/>
        <v>24</v>
      </c>
      <c r="D14" s="16">
        <f t="shared" si="3"/>
        <v>36</v>
      </c>
      <c r="E14" s="16">
        <f t="shared" si="4"/>
        <v>48</v>
      </c>
      <c r="F14" s="16">
        <f t="shared" si="5"/>
        <v>60</v>
      </c>
      <c r="G14" s="16">
        <f t="shared" si="6"/>
        <v>72</v>
      </c>
      <c r="I14" s="4" t="s">
        <v>286</v>
      </c>
      <c r="J14" s="66">
        <v>0.13</v>
      </c>
      <c r="L14" s="127">
        <v>0.14000000000000001</v>
      </c>
      <c r="N14" s="127">
        <v>0.12</v>
      </c>
    </row>
    <row r="15" spans="1:14" x14ac:dyDescent="0.3">
      <c r="A15" s="53" t="s">
        <v>286</v>
      </c>
      <c r="B15" s="16">
        <f t="shared" si="1"/>
        <v>13</v>
      </c>
      <c r="C15" s="16">
        <f t="shared" si="2"/>
        <v>26</v>
      </c>
      <c r="D15" s="16">
        <f t="shared" si="3"/>
        <v>39</v>
      </c>
      <c r="E15" s="16">
        <f t="shared" si="4"/>
        <v>52</v>
      </c>
      <c r="F15" s="16">
        <f t="shared" si="5"/>
        <v>65</v>
      </c>
      <c r="G15" s="16">
        <f t="shared" si="6"/>
        <v>78</v>
      </c>
    </row>
    <row r="16" spans="1:14" ht="15" thickBot="1" x14ac:dyDescent="0.35">
      <c r="A16" s="61" t="s">
        <v>287</v>
      </c>
      <c r="B16" s="62">
        <f t="shared" ref="B16:G16" si="7">SUM(B5:B15)</f>
        <v>88</v>
      </c>
      <c r="C16" s="62">
        <f t="shared" si="7"/>
        <v>176</v>
      </c>
      <c r="D16" s="62">
        <f t="shared" si="7"/>
        <v>264</v>
      </c>
      <c r="E16" s="62">
        <f t="shared" si="7"/>
        <v>352</v>
      </c>
      <c r="F16" s="62">
        <f t="shared" si="7"/>
        <v>440</v>
      </c>
      <c r="G16" s="62">
        <f t="shared" si="7"/>
        <v>528</v>
      </c>
    </row>
    <row r="17" spans="1:7" ht="15" thickBot="1" x14ac:dyDescent="0.35">
      <c r="A17" s="63" t="s">
        <v>21</v>
      </c>
      <c r="B17" s="64">
        <f>B$4-B$16</f>
        <v>12</v>
      </c>
      <c r="C17" s="64">
        <f t="shared" ref="C17:G17" si="8">C$4-C$16</f>
        <v>24</v>
      </c>
      <c r="D17" s="64">
        <f t="shared" si="8"/>
        <v>36</v>
      </c>
      <c r="E17" s="64">
        <f t="shared" si="8"/>
        <v>48</v>
      </c>
      <c r="F17" s="64">
        <f t="shared" si="8"/>
        <v>60</v>
      </c>
      <c r="G17" s="64">
        <f t="shared" si="8"/>
        <v>72</v>
      </c>
    </row>
    <row r="18" spans="1:7" ht="15" thickTop="1" x14ac:dyDescent="0.3"/>
    <row r="21" spans="1:7" x14ac:dyDescent="0.3">
      <c r="A21" s="4"/>
      <c r="B21" s="53" t="s">
        <v>93</v>
      </c>
      <c r="C21" s="53" t="s">
        <v>94</v>
      </c>
      <c r="D21" s="53" t="s">
        <v>95</v>
      </c>
      <c r="E21" s="53" t="s">
        <v>239</v>
      </c>
      <c r="F21" s="53" t="s">
        <v>240</v>
      </c>
      <c r="G21" s="53" t="s">
        <v>241</v>
      </c>
    </row>
    <row r="22" spans="1:7" x14ac:dyDescent="0.3">
      <c r="A22" s="53" t="s">
        <v>37</v>
      </c>
      <c r="B22" s="4">
        <v>100</v>
      </c>
      <c r="C22" s="4">
        <v>200</v>
      </c>
      <c r="D22" s="4">
        <v>300</v>
      </c>
      <c r="E22" s="4">
        <v>400</v>
      </c>
      <c r="F22" s="4">
        <v>500</v>
      </c>
      <c r="G22" s="4">
        <v>600</v>
      </c>
    </row>
    <row r="23" spans="1:7" x14ac:dyDescent="0.3">
      <c r="A23" s="53" t="s">
        <v>276</v>
      </c>
      <c r="B23" s="16">
        <f>B$22*$L4</f>
        <v>4</v>
      </c>
      <c r="C23" s="16">
        <f t="shared" ref="C23:G23" si="9">C$22*$L4</f>
        <v>8</v>
      </c>
      <c r="D23" s="16">
        <f t="shared" si="9"/>
        <v>12</v>
      </c>
      <c r="E23" s="16">
        <f t="shared" si="9"/>
        <v>16</v>
      </c>
      <c r="F23" s="16">
        <f t="shared" si="9"/>
        <v>20</v>
      </c>
      <c r="G23" s="16">
        <f t="shared" si="9"/>
        <v>24</v>
      </c>
    </row>
    <row r="24" spans="1:7" x14ac:dyDescent="0.3">
      <c r="A24" s="53" t="s">
        <v>277</v>
      </c>
      <c r="B24" s="16">
        <f t="shared" ref="B24:G24" si="10">B$22*$L5</f>
        <v>5</v>
      </c>
      <c r="C24" s="16">
        <f t="shared" si="10"/>
        <v>10</v>
      </c>
      <c r="D24" s="16">
        <f t="shared" si="10"/>
        <v>15</v>
      </c>
      <c r="E24" s="16">
        <f t="shared" si="10"/>
        <v>20</v>
      </c>
      <c r="F24" s="16">
        <f t="shared" si="10"/>
        <v>25</v>
      </c>
      <c r="G24" s="16">
        <f t="shared" si="10"/>
        <v>30</v>
      </c>
    </row>
    <row r="25" spans="1:7" x14ac:dyDescent="0.3">
      <c r="A25" s="53" t="s">
        <v>278</v>
      </c>
      <c r="B25" s="16">
        <f t="shared" ref="B25:G25" si="11">B$22*$L6</f>
        <v>6</v>
      </c>
      <c r="C25" s="16">
        <f t="shared" si="11"/>
        <v>12</v>
      </c>
      <c r="D25" s="16">
        <f t="shared" si="11"/>
        <v>18</v>
      </c>
      <c r="E25" s="16">
        <f t="shared" si="11"/>
        <v>24</v>
      </c>
      <c r="F25" s="16">
        <f t="shared" si="11"/>
        <v>30</v>
      </c>
      <c r="G25" s="16">
        <f t="shared" si="11"/>
        <v>36</v>
      </c>
    </row>
    <row r="26" spans="1:7" x14ac:dyDescent="0.3">
      <c r="A26" s="53" t="s">
        <v>279</v>
      </c>
      <c r="B26" s="16">
        <f t="shared" ref="B26:G26" si="12">B$22*$L7</f>
        <v>7.0000000000000009</v>
      </c>
      <c r="C26" s="16">
        <f t="shared" si="12"/>
        <v>14.000000000000002</v>
      </c>
      <c r="D26" s="16">
        <f t="shared" si="12"/>
        <v>21.000000000000004</v>
      </c>
      <c r="E26" s="16">
        <f t="shared" si="12"/>
        <v>28.000000000000004</v>
      </c>
      <c r="F26" s="16">
        <f t="shared" si="12"/>
        <v>35</v>
      </c>
      <c r="G26" s="16">
        <f t="shared" si="12"/>
        <v>42.000000000000007</v>
      </c>
    </row>
    <row r="27" spans="1:7" x14ac:dyDescent="0.3">
      <c r="A27" s="53" t="s">
        <v>280</v>
      </c>
      <c r="B27" s="16">
        <f t="shared" ref="B27:G27" si="13">B$22*$L8</f>
        <v>8</v>
      </c>
      <c r="C27" s="16">
        <f t="shared" si="13"/>
        <v>16</v>
      </c>
      <c r="D27" s="16">
        <f t="shared" si="13"/>
        <v>24</v>
      </c>
      <c r="E27" s="16">
        <f t="shared" si="13"/>
        <v>32</v>
      </c>
      <c r="F27" s="16">
        <f t="shared" si="13"/>
        <v>40</v>
      </c>
      <c r="G27" s="16">
        <f t="shared" si="13"/>
        <v>48</v>
      </c>
    </row>
    <row r="28" spans="1:7" x14ac:dyDescent="0.3">
      <c r="A28" s="53" t="s">
        <v>281</v>
      </c>
      <c r="B28" s="16">
        <f t="shared" ref="B28:G28" si="14">B$22*$L9</f>
        <v>9</v>
      </c>
      <c r="C28" s="16">
        <f t="shared" si="14"/>
        <v>18</v>
      </c>
      <c r="D28" s="16">
        <f t="shared" si="14"/>
        <v>27</v>
      </c>
      <c r="E28" s="16">
        <f t="shared" si="14"/>
        <v>36</v>
      </c>
      <c r="F28" s="16">
        <f t="shared" si="14"/>
        <v>45</v>
      </c>
      <c r="G28" s="16">
        <f t="shared" si="14"/>
        <v>54</v>
      </c>
    </row>
    <row r="29" spans="1:7" x14ac:dyDescent="0.3">
      <c r="A29" s="53" t="s">
        <v>282</v>
      </c>
      <c r="B29" s="16">
        <f t="shared" ref="B29:G29" si="15">B$22*$L10</f>
        <v>10</v>
      </c>
      <c r="C29" s="16">
        <f t="shared" si="15"/>
        <v>20</v>
      </c>
      <c r="D29" s="16">
        <f t="shared" si="15"/>
        <v>30</v>
      </c>
      <c r="E29" s="16">
        <f t="shared" si="15"/>
        <v>40</v>
      </c>
      <c r="F29" s="16">
        <f t="shared" si="15"/>
        <v>50</v>
      </c>
      <c r="G29" s="16">
        <f t="shared" si="15"/>
        <v>60</v>
      </c>
    </row>
    <row r="30" spans="1:7" x14ac:dyDescent="0.3">
      <c r="A30" s="53" t="s">
        <v>283</v>
      </c>
      <c r="B30" s="16">
        <f t="shared" ref="B30:G30" si="16">B$22*$L11</f>
        <v>11</v>
      </c>
      <c r="C30" s="16">
        <f t="shared" si="16"/>
        <v>22</v>
      </c>
      <c r="D30" s="16">
        <f t="shared" si="16"/>
        <v>33</v>
      </c>
      <c r="E30" s="16">
        <f t="shared" si="16"/>
        <v>44</v>
      </c>
      <c r="F30" s="16">
        <f t="shared" si="16"/>
        <v>55</v>
      </c>
      <c r="G30" s="16">
        <f t="shared" si="16"/>
        <v>66</v>
      </c>
    </row>
    <row r="31" spans="1:7" x14ac:dyDescent="0.3">
      <c r="A31" s="53" t="s">
        <v>284</v>
      </c>
      <c r="B31" s="16">
        <f t="shared" ref="B31:G31" si="17">B$22*$L12</f>
        <v>12</v>
      </c>
      <c r="C31" s="16">
        <f t="shared" si="17"/>
        <v>24</v>
      </c>
      <c r="D31" s="16">
        <f t="shared" si="17"/>
        <v>36</v>
      </c>
      <c r="E31" s="16">
        <f t="shared" si="17"/>
        <v>48</v>
      </c>
      <c r="F31" s="16">
        <f t="shared" si="17"/>
        <v>60</v>
      </c>
      <c r="G31" s="16">
        <f t="shared" si="17"/>
        <v>72</v>
      </c>
    </row>
    <row r="32" spans="1:7" x14ac:dyDescent="0.3">
      <c r="A32" s="53" t="s">
        <v>285</v>
      </c>
      <c r="B32" s="16">
        <f t="shared" ref="B32:G32" si="18">B$22*$L13</f>
        <v>13</v>
      </c>
      <c r="C32" s="16">
        <f t="shared" si="18"/>
        <v>26</v>
      </c>
      <c r="D32" s="16">
        <f t="shared" si="18"/>
        <v>39</v>
      </c>
      <c r="E32" s="16">
        <f t="shared" si="18"/>
        <v>52</v>
      </c>
      <c r="F32" s="16">
        <f t="shared" si="18"/>
        <v>65</v>
      </c>
      <c r="G32" s="16">
        <f t="shared" si="18"/>
        <v>78</v>
      </c>
    </row>
    <row r="33" spans="1:7" x14ac:dyDescent="0.3">
      <c r="A33" s="53" t="s">
        <v>286</v>
      </c>
      <c r="B33" s="16">
        <f t="shared" ref="B33:G33" si="19">B$22*$L14</f>
        <v>14.000000000000002</v>
      </c>
      <c r="C33" s="16">
        <f t="shared" si="19"/>
        <v>28.000000000000004</v>
      </c>
      <c r="D33" s="16">
        <f t="shared" si="19"/>
        <v>42.000000000000007</v>
      </c>
      <c r="E33" s="16">
        <f t="shared" si="19"/>
        <v>56.000000000000007</v>
      </c>
      <c r="F33" s="16">
        <f t="shared" si="19"/>
        <v>70</v>
      </c>
      <c r="G33" s="16">
        <f t="shared" si="19"/>
        <v>84.000000000000014</v>
      </c>
    </row>
    <row r="34" spans="1:7" ht="15" thickBot="1" x14ac:dyDescent="0.35">
      <c r="A34" s="61" t="s">
        <v>287</v>
      </c>
      <c r="B34" s="62">
        <f t="shared" ref="B34:G34" si="20">SUM(B23:B33)</f>
        <v>99</v>
      </c>
      <c r="C34" s="62">
        <f t="shared" si="20"/>
        <v>198</v>
      </c>
      <c r="D34" s="62">
        <f t="shared" si="20"/>
        <v>297</v>
      </c>
      <c r="E34" s="62">
        <f t="shared" si="20"/>
        <v>396</v>
      </c>
      <c r="F34" s="62">
        <f t="shared" si="20"/>
        <v>495</v>
      </c>
      <c r="G34" s="62">
        <f t="shared" si="20"/>
        <v>594</v>
      </c>
    </row>
    <row r="35" spans="1:7" ht="15" thickBot="1" x14ac:dyDescent="0.35">
      <c r="A35" s="63" t="s">
        <v>21</v>
      </c>
      <c r="B35" s="64">
        <f>B$22-B$34</f>
        <v>1</v>
      </c>
      <c r="C35" s="64">
        <f t="shared" ref="C35:G35" si="21">C$22-C$34</f>
        <v>2</v>
      </c>
      <c r="D35" s="64">
        <f t="shared" si="21"/>
        <v>3</v>
      </c>
      <c r="E35" s="64">
        <f t="shared" si="21"/>
        <v>4</v>
      </c>
      <c r="F35" s="64">
        <f t="shared" si="21"/>
        <v>5</v>
      </c>
      <c r="G35" s="64">
        <f t="shared" si="21"/>
        <v>6</v>
      </c>
    </row>
    <row r="36" spans="1:7" ht="15" thickTop="1" x14ac:dyDescent="0.3"/>
    <row r="39" spans="1:7" x14ac:dyDescent="0.3">
      <c r="A39" s="4"/>
      <c r="B39" s="53" t="s">
        <v>93</v>
      </c>
      <c r="C39" s="53" t="s">
        <v>94</v>
      </c>
      <c r="D39" s="53" t="s">
        <v>95</v>
      </c>
      <c r="E39" s="53" t="s">
        <v>239</v>
      </c>
      <c r="F39" s="53" t="s">
        <v>240</v>
      </c>
      <c r="G39" s="53" t="s">
        <v>241</v>
      </c>
    </row>
    <row r="40" spans="1:7" x14ac:dyDescent="0.3">
      <c r="A40" s="53" t="s">
        <v>37</v>
      </c>
      <c r="B40" s="4">
        <v>100</v>
      </c>
      <c r="C40" s="4">
        <v>200</v>
      </c>
      <c r="D40" s="4">
        <v>300</v>
      </c>
      <c r="E40" s="4">
        <v>400</v>
      </c>
      <c r="F40" s="4">
        <v>500</v>
      </c>
      <c r="G40" s="4">
        <v>600</v>
      </c>
    </row>
    <row r="41" spans="1:7" x14ac:dyDescent="0.3">
      <c r="A41" s="53" t="s">
        <v>276</v>
      </c>
      <c r="B41" s="16">
        <f>B$40*$N4</f>
        <v>2</v>
      </c>
      <c r="C41" s="16">
        <f t="shared" ref="C41:G41" si="22">C$40*$N4</f>
        <v>4</v>
      </c>
      <c r="D41" s="16">
        <f t="shared" si="22"/>
        <v>6</v>
      </c>
      <c r="E41" s="16">
        <f t="shared" si="22"/>
        <v>8</v>
      </c>
      <c r="F41" s="16">
        <f t="shared" si="22"/>
        <v>10</v>
      </c>
      <c r="G41" s="16">
        <f t="shared" si="22"/>
        <v>12</v>
      </c>
    </row>
    <row r="42" spans="1:7" x14ac:dyDescent="0.3">
      <c r="A42" s="53" t="s">
        <v>277</v>
      </c>
      <c r="B42" s="16">
        <f t="shared" ref="B42:G42" si="23">B$40*$N5</f>
        <v>3</v>
      </c>
      <c r="C42" s="16">
        <f t="shared" si="23"/>
        <v>6</v>
      </c>
      <c r="D42" s="16">
        <f t="shared" si="23"/>
        <v>9</v>
      </c>
      <c r="E42" s="16">
        <f t="shared" si="23"/>
        <v>12</v>
      </c>
      <c r="F42" s="16">
        <f t="shared" si="23"/>
        <v>15</v>
      </c>
      <c r="G42" s="16">
        <f t="shared" si="23"/>
        <v>18</v>
      </c>
    </row>
    <row r="43" spans="1:7" x14ac:dyDescent="0.3">
      <c r="A43" s="53" t="s">
        <v>278</v>
      </c>
      <c r="B43" s="16">
        <f t="shared" ref="B43:G43" si="24">B$40*$N6</f>
        <v>4</v>
      </c>
      <c r="C43" s="16">
        <f t="shared" si="24"/>
        <v>8</v>
      </c>
      <c r="D43" s="16">
        <f t="shared" si="24"/>
        <v>12</v>
      </c>
      <c r="E43" s="16">
        <f t="shared" si="24"/>
        <v>16</v>
      </c>
      <c r="F43" s="16">
        <f t="shared" si="24"/>
        <v>20</v>
      </c>
      <c r="G43" s="16">
        <f t="shared" si="24"/>
        <v>24</v>
      </c>
    </row>
    <row r="44" spans="1:7" x14ac:dyDescent="0.3">
      <c r="A44" s="53" t="s">
        <v>279</v>
      </c>
      <c r="B44" s="16">
        <f t="shared" ref="B44:G44" si="25">B$40*$N7</f>
        <v>5</v>
      </c>
      <c r="C44" s="16">
        <f t="shared" si="25"/>
        <v>10</v>
      </c>
      <c r="D44" s="16">
        <f t="shared" si="25"/>
        <v>15</v>
      </c>
      <c r="E44" s="16">
        <f t="shared" si="25"/>
        <v>20</v>
      </c>
      <c r="F44" s="16">
        <f t="shared" si="25"/>
        <v>25</v>
      </c>
      <c r="G44" s="16">
        <f t="shared" si="25"/>
        <v>30</v>
      </c>
    </row>
    <row r="45" spans="1:7" x14ac:dyDescent="0.3">
      <c r="A45" s="53" t="s">
        <v>280</v>
      </c>
      <c r="B45" s="16">
        <f t="shared" ref="B45:G45" si="26">B$40*$N8</f>
        <v>6</v>
      </c>
      <c r="C45" s="16">
        <f t="shared" si="26"/>
        <v>12</v>
      </c>
      <c r="D45" s="16">
        <f t="shared" si="26"/>
        <v>18</v>
      </c>
      <c r="E45" s="16">
        <f t="shared" si="26"/>
        <v>24</v>
      </c>
      <c r="F45" s="16">
        <f t="shared" si="26"/>
        <v>30</v>
      </c>
      <c r="G45" s="16">
        <f t="shared" si="26"/>
        <v>36</v>
      </c>
    </row>
    <row r="46" spans="1:7" x14ac:dyDescent="0.3">
      <c r="A46" s="53" t="s">
        <v>281</v>
      </c>
      <c r="B46" s="16">
        <f t="shared" ref="B46:G46" si="27">B$40*$N9</f>
        <v>7.0000000000000009</v>
      </c>
      <c r="C46" s="16">
        <f t="shared" si="27"/>
        <v>14.000000000000002</v>
      </c>
      <c r="D46" s="16">
        <f t="shared" si="27"/>
        <v>21.000000000000004</v>
      </c>
      <c r="E46" s="16">
        <f t="shared" si="27"/>
        <v>28.000000000000004</v>
      </c>
      <c r="F46" s="16">
        <f t="shared" si="27"/>
        <v>35</v>
      </c>
      <c r="G46" s="16">
        <f t="shared" si="27"/>
        <v>42.000000000000007</v>
      </c>
    </row>
    <row r="47" spans="1:7" x14ac:dyDescent="0.3">
      <c r="A47" s="53" t="s">
        <v>282</v>
      </c>
      <c r="B47" s="16">
        <f t="shared" ref="B47:G47" si="28">B$40*$N10</f>
        <v>8</v>
      </c>
      <c r="C47" s="16">
        <f t="shared" si="28"/>
        <v>16</v>
      </c>
      <c r="D47" s="16">
        <f t="shared" si="28"/>
        <v>24</v>
      </c>
      <c r="E47" s="16">
        <f t="shared" si="28"/>
        <v>32</v>
      </c>
      <c r="F47" s="16">
        <f t="shared" si="28"/>
        <v>40</v>
      </c>
      <c r="G47" s="16">
        <f t="shared" si="28"/>
        <v>48</v>
      </c>
    </row>
    <row r="48" spans="1:7" x14ac:dyDescent="0.3">
      <c r="A48" s="53" t="s">
        <v>283</v>
      </c>
      <c r="B48" s="16">
        <f t="shared" ref="B48:G48" si="29">B$40*$N11</f>
        <v>9</v>
      </c>
      <c r="C48" s="16">
        <f t="shared" si="29"/>
        <v>18</v>
      </c>
      <c r="D48" s="16">
        <f t="shared" si="29"/>
        <v>27</v>
      </c>
      <c r="E48" s="16">
        <f t="shared" si="29"/>
        <v>36</v>
      </c>
      <c r="F48" s="16">
        <f t="shared" si="29"/>
        <v>45</v>
      </c>
      <c r="G48" s="16">
        <f t="shared" si="29"/>
        <v>54</v>
      </c>
    </row>
    <row r="49" spans="1:7" x14ac:dyDescent="0.3">
      <c r="A49" s="53" t="s">
        <v>284</v>
      </c>
      <c r="B49" s="16">
        <f t="shared" ref="B49:G49" si="30">B$40*$N12</f>
        <v>10</v>
      </c>
      <c r="C49" s="16">
        <f t="shared" si="30"/>
        <v>20</v>
      </c>
      <c r="D49" s="16">
        <f t="shared" si="30"/>
        <v>30</v>
      </c>
      <c r="E49" s="16">
        <f t="shared" si="30"/>
        <v>40</v>
      </c>
      <c r="F49" s="16">
        <f t="shared" si="30"/>
        <v>50</v>
      </c>
      <c r="G49" s="16">
        <f t="shared" si="30"/>
        <v>60</v>
      </c>
    </row>
    <row r="50" spans="1:7" x14ac:dyDescent="0.3">
      <c r="A50" s="53" t="s">
        <v>285</v>
      </c>
      <c r="B50" s="16">
        <f t="shared" ref="B50:G50" si="31">B$40*$N13</f>
        <v>11</v>
      </c>
      <c r="C50" s="16">
        <f t="shared" si="31"/>
        <v>22</v>
      </c>
      <c r="D50" s="16">
        <f t="shared" si="31"/>
        <v>33</v>
      </c>
      <c r="E50" s="16">
        <f t="shared" si="31"/>
        <v>44</v>
      </c>
      <c r="F50" s="16">
        <f t="shared" si="31"/>
        <v>55</v>
      </c>
      <c r="G50" s="16">
        <f t="shared" si="31"/>
        <v>66</v>
      </c>
    </row>
    <row r="51" spans="1:7" x14ac:dyDescent="0.3">
      <c r="A51" s="53" t="s">
        <v>286</v>
      </c>
      <c r="B51" s="16">
        <f t="shared" ref="B51:G51" si="32">B$40*$N14</f>
        <v>12</v>
      </c>
      <c r="C51" s="16">
        <f t="shared" si="32"/>
        <v>24</v>
      </c>
      <c r="D51" s="16">
        <f t="shared" si="32"/>
        <v>36</v>
      </c>
      <c r="E51" s="16">
        <f t="shared" si="32"/>
        <v>48</v>
      </c>
      <c r="F51" s="16">
        <f t="shared" si="32"/>
        <v>60</v>
      </c>
      <c r="G51" s="16">
        <f t="shared" si="32"/>
        <v>72</v>
      </c>
    </row>
    <row r="52" spans="1:7" ht="15" thickBot="1" x14ac:dyDescent="0.35">
      <c r="A52" s="61" t="s">
        <v>287</v>
      </c>
      <c r="B52" s="62">
        <f t="shared" ref="B52:G52" si="33">SUM(B41:B51)</f>
        <v>77</v>
      </c>
      <c r="C52" s="62">
        <f t="shared" si="33"/>
        <v>154</v>
      </c>
      <c r="D52" s="62">
        <f t="shared" si="33"/>
        <v>231</v>
      </c>
      <c r="E52" s="62">
        <f t="shared" si="33"/>
        <v>308</v>
      </c>
      <c r="F52" s="62">
        <f t="shared" si="33"/>
        <v>385</v>
      </c>
      <c r="G52" s="62">
        <f t="shared" si="33"/>
        <v>462</v>
      </c>
    </row>
    <row r="53" spans="1:7" ht="15" thickBot="1" x14ac:dyDescent="0.35">
      <c r="A53" s="63" t="s">
        <v>21</v>
      </c>
      <c r="B53" s="64">
        <f>B$40-B$52</f>
        <v>23</v>
      </c>
      <c r="C53" s="64">
        <f t="shared" ref="C53:G53" si="34">C$22-C$34</f>
        <v>2</v>
      </c>
      <c r="D53" s="64">
        <f t="shared" si="34"/>
        <v>3</v>
      </c>
      <c r="E53" s="64">
        <f t="shared" si="34"/>
        <v>4</v>
      </c>
      <c r="F53" s="64">
        <f t="shared" si="34"/>
        <v>5</v>
      </c>
      <c r="G53" s="64">
        <f t="shared" si="34"/>
        <v>6</v>
      </c>
    </row>
    <row r="54" spans="1:7" ht="15" thickTop="1" x14ac:dyDescent="0.3"/>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8" sqref="A8"/>
    </sheetView>
  </sheetViews>
  <sheetFormatPr defaultRowHeight="14.4" x14ac:dyDescent="0.3"/>
  <cols>
    <col min="4" max="4" width="22.77734375" bestFit="1" customWidth="1"/>
    <col min="5" max="5" width="26.44140625" bestFit="1" customWidth="1"/>
    <col min="6" max="6" width="26.88671875" bestFit="1" customWidth="1"/>
    <col min="7" max="7" width="12.6640625" bestFit="1" customWidth="1"/>
    <col min="8" max="8" width="8.6640625" bestFit="1" customWidth="1"/>
  </cols>
  <sheetData>
    <row r="1" spans="1:9" ht="57.6" x14ac:dyDescent="0.3">
      <c r="A1" s="1" t="s">
        <v>292</v>
      </c>
      <c r="B1" s="2"/>
      <c r="C1" s="2"/>
      <c r="D1" s="2"/>
      <c r="E1" s="2"/>
      <c r="F1" s="2"/>
      <c r="G1" s="2"/>
      <c r="H1" s="2"/>
      <c r="I1" s="3"/>
    </row>
    <row r="4" spans="1:9" x14ac:dyDescent="0.3">
      <c r="A4" s="120" t="s">
        <v>237</v>
      </c>
      <c r="B4" s="120" t="s">
        <v>16</v>
      </c>
      <c r="C4" s="120" t="s">
        <v>2323</v>
      </c>
      <c r="D4" s="120" t="s">
        <v>2324</v>
      </c>
      <c r="E4" s="120" t="s">
        <v>2325</v>
      </c>
      <c r="F4" s="120" t="s">
        <v>2326</v>
      </c>
      <c r="G4" s="120" t="s">
        <v>2327</v>
      </c>
      <c r="H4" s="120" t="s">
        <v>2328</v>
      </c>
    </row>
    <row r="5" spans="1:9" x14ac:dyDescent="0.3">
      <c r="A5" t="s">
        <v>93</v>
      </c>
      <c r="B5" s="141">
        <v>1000</v>
      </c>
      <c r="C5" s="141">
        <f>B5*25%</f>
        <v>250</v>
      </c>
      <c r="D5" s="141">
        <f>B5*35%</f>
        <v>350</v>
      </c>
      <c r="E5" s="141">
        <f>B5*10%</f>
        <v>100</v>
      </c>
      <c r="F5" s="141">
        <f>B5*8.5%</f>
        <v>85</v>
      </c>
      <c r="G5" s="141">
        <f>SUM(C5:F5)</f>
        <v>785</v>
      </c>
      <c r="H5">
        <f>G5*B5</f>
        <v>785000</v>
      </c>
    </row>
    <row r="6" spans="1:9" x14ac:dyDescent="0.3">
      <c r="A6" t="s">
        <v>94</v>
      </c>
      <c r="B6" s="141">
        <v>2000</v>
      </c>
      <c r="C6" s="141">
        <f t="shared" ref="C6:C7" si="0">B6*25%</f>
        <v>500</v>
      </c>
      <c r="D6" s="141">
        <f t="shared" ref="D6:D7" si="1">B6*35%</f>
        <v>700</v>
      </c>
      <c r="E6" s="141">
        <f t="shared" ref="E6:E7" si="2">B6*10%</f>
        <v>200</v>
      </c>
      <c r="F6" s="141">
        <f t="shared" ref="F6:F7" si="3">B6*8.5%</f>
        <v>170</v>
      </c>
      <c r="G6" s="141">
        <f t="shared" ref="G6:G7" si="4">SUM(C6:F6)</f>
        <v>1570</v>
      </c>
      <c r="H6">
        <f t="shared" ref="H6:H7" si="5">G6*B6</f>
        <v>3140000</v>
      </c>
    </row>
    <row r="7" spans="1:9" x14ac:dyDescent="0.3">
      <c r="A7" t="s">
        <v>95</v>
      </c>
      <c r="B7" s="141">
        <v>3000</v>
      </c>
      <c r="C7" s="141">
        <f t="shared" si="0"/>
        <v>750</v>
      </c>
      <c r="D7" s="141">
        <f t="shared" si="1"/>
        <v>1050</v>
      </c>
      <c r="E7" s="141">
        <f t="shared" si="2"/>
        <v>300</v>
      </c>
      <c r="F7" s="141">
        <f t="shared" si="3"/>
        <v>255.00000000000003</v>
      </c>
      <c r="G7" s="141">
        <f t="shared" si="4"/>
        <v>2355</v>
      </c>
      <c r="H7">
        <f t="shared" si="5"/>
        <v>7065000</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election activeCell="D8" sqref="D8"/>
    </sheetView>
  </sheetViews>
  <sheetFormatPr defaultColWidth="17.109375" defaultRowHeight="14.4" x14ac:dyDescent="0.3"/>
  <cols>
    <col min="1" max="1" width="11.88671875" bestFit="1" customWidth="1"/>
    <col min="2" max="2" width="10.88671875" bestFit="1" customWidth="1"/>
    <col min="3" max="3" width="14.5546875" bestFit="1" customWidth="1"/>
    <col min="257" max="257" width="11.88671875" bestFit="1" customWidth="1"/>
    <col min="258" max="258" width="10.5546875" bestFit="1" customWidth="1"/>
    <col min="513" max="513" width="11.88671875" bestFit="1" customWidth="1"/>
    <col min="514" max="514" width="10.5546875" bestFit="1" customWidth="1"/>
    <col min="769" max="769" width="11.88671875" bestFit="1" customWidth="1"/>
    <col min="770" max="770" width="10.5546875" bestFit="1" customWidth="1"/>
    <col min="1025" max="1025" width="11.88671875" bestFit="1" customWidth="1"/>
    <col min="1026" max="1026" width="10.5546875" bestFit="1" customWidth="1"/>
    <col min="1281" max="1281" width="11.88671875" bestFit="1" customWidth="1"/>
    <col min="1282" max="1282" width="10.5546875" bestFit="1" customWidth="1"/>
    <col min="1537" max="1537" width="11.88671875" bestFit="1" customWidth="1"/>
    <col min="1538" max="1538" width="10.5546875" bestFit="1" customWidth="1"/>
    <col min="1793" max="1793" width="11.88671875" bestFit="1" customWidth="1"/>
    <col min="1794" max="1794" width="10.5546875" bestFit="1" customWidth="1"/>
    <col min="2049" max="2049" width="11.88671875" bestFit="1" customWidth="1"/>
    <col min="2050" max="2050" width="10.5546875" bestFit="1" customWidth="1"/>
    <col min="2305" max="2305" width="11.88671875" bestFit="1" customWidth="1"/>
    <col min="2306" max="2306" width="10.5546875" bestFit="1" customWidth="1"/>
    <col min="2561" max="2561" width="11.88671875" bestFit="1" customWidth="1"/>
    <col min="2562" max="2562" width="10.5546875" bestFit="1" customWidth="1"/>
    <col min="2817" max="2817" width="11.88671875" bestFit="1" customWidth="1"/>
    <col min="2818" max="2818" width="10.5546875" bestFit="1" customWidth="1"/>
    <col min="3073" max="3073" width="11.88671875" bestFit="1" customWidth="1"/>
    <col min="3074" max="3074" width="10.5546875" bestFit="1" customWidth="1"/>
    <col min="3329" max="3329" width="11.88671875" bestFit="1" customWidth="1"/>
    <col min="3330" max="3330" width="10.5546875" bestFit="1" customWidth="1"/>
    <col min="3585" max="3585" width="11.88671875" bestFit="1" customWidth="1"/>
    <col min="3586" max="3586" width="10.5546875" bestFit="1" customWidth="1"/>
    <col min="3841" max="3841" width="11.88671875" bestFit="1" customWidth="1"/>
    <col min="3842" max="3842" width="10.5546875" bestFit="1" customWidth="1"/>
    <col min="4097" max="4097" width="11.88671875" bestFit="1" customWidth="1"/>
    <col min="4098" max="4098" width="10.5546875" bestFit="1" customWidth="1"/>
    <col min="4353" max="4353" width="11.88671875" bestFit="1" customWidth="1"/>
    <col min="4354" max="4354" width="10.5546875" bestFit="1" customWidth="1"/>
    <col min="4609" max="4609" width="11.88671875" bestFit="1" customWidth="1"/>
    <col min="4610" max="4610" width="10.5546875" bestFit="1" customWidth="1"/>
    <col min="4865" max="4865" width="11.88671875" bestFit="1" customWidth="1"/>
    <col min="4866" max="4866" width="10.5546875" bestFit="1" customWidth="1"/>
    <col min="5121" max="5121" width="11.88671875" bestFit="1" customWidth="1"/>
    <col min="5122" max="5122" width="10.5546875" bestFit="1" customWidth="1"/>
    <col min="5377" max="5377" width="11.88671875" bestFit="1" customWidth="1"/>
    <col min="5378" max="5378" width="10.5546875" bestFit="1" customWidth="1"/>
    <col min="5633" max="5633" width="11.88671875" bestFit="1" customWidth="1"/>
    <col min="5634" max="5634" width="10.5546875" bestFit="1" customWidth="1"/>
    <col min="5889" max="5889" width="11.88671875" bestFit="1" customWidth="1"/>
    <col min="5890" max="5890" width="10.5546875" bestFit="1" customWidth="1"/>
    <col min="6145" max="6145" width="11.88671875" bestFit="1" customWidth="1"/>
    <col min="6146" max="6146" width="10.5546875" bestFit="1" customWidth="1"/>
    <col min="6401" max="6401" width="11.88671875" bestFit="1" customWidth="1"/>
    <col min="6402" max="6402" width="10.5546875" bestFit="1" customWidth="1"/>
    <col min="6657" max="6657" width="11.88671875" bestFit="1" customWidth="1"/>
    <col min="6658" max="6658" width="10.5546875" bestFit="1" customWidth="1"/>
    <col min="6913" max="6913" width="11.88671875" bestFit="1" customWidth="1"/>
    <col min="6914" max="6914" width="10.5546875" bestFit="1" customWidth="1"/>
    <col min="7169" max="7169" width="11.88671875" bestFit="1" customWidth="1"/>
    <col min="7170" max="7170" width="10.5546875" bestFit="1" customWidth="1"/>
    <col min="7425" max="7425" width="11.88671875" bestFit="1" customWidth="1"/>
    <col min="7426" max="7426" width="10.5546875" bestFit="1" customWidth="1"/>
    <col min="7681" max="7681" width="11.88671875" bestFit="1" customWidth="1"/>
    <col min="7682" max="7682" width="10.5546875" bestFit="1" customWidth="1"/>
    <col min="7937" max="7937" width="11.88671875" bestFit="1" customWidth="1"/>
    <col min="7938" max="7938" width="10.5546875" bestFit="1" customWidth="1"/>
    <col min="8193" max="8193" width="11.88671875" bestFit="1" customWidth="1"/>
    <col min="8194" max="8194" width="10.5546875" bestFit="1" customWidth="1"/>
    <col min="8449" max="8449" width="11.88671875" bestFit="1" customWidth="1"/>
    <col min="8450" max="8450" width="10.5546875" bestFit="1" customWidth="1"/>
    <col min="8705" max="8705" width="11.88671875" bestFit="1" customWidth="1"/>
    <col min="8706" max="8706" width="10.5546875" bestFit="1" customWidth="1"/>
    <col min="8961" max="8961" width="11.88671875" bestFit="1" customWidth="1"/>
    <col min="8962" max="8962" width="10.5546875" bestFit="1" customWidth="1"/>
    <col min="9217" max="9217" width="11.88671875" bestFit="1" customWidth="1"/>
    <col min="9218" max="9218" width="10.5546875" bestFit="1" customWidth="1"/>
    <col min="9473" max="9473" width="11.88671875" bestFit="1" customWidth="1"/>
    <col min="9474" max="9474" width="10.5546875" bestFit="1" customWidth="1"/>
    <col min="9729" max="9729" width="11.88671875" bestFit="1" customWidth="1"/>
    <col min="9730" max="9730" width="10.5546875" bestFit="1" customWidth="1"/>
    <col min="9985" max="9985" width="11.88671875" bestFit="1" customWidth="1"/>
    <col min="9986" max="9986" width="10.5546875" bestFit="1" customWidth="1"/>
    <col min="10241" max="10241" width="11.88671875" bestFit="1" customWidth="1"/>
    <col min="10242" max="10242" width="10.5546875" bestFit="1" customWidth="1"/>
    <col min="10497" max="10497" width="11.88671875" bestFit="1" customWidth="1"/>
    <col min="10498" max="10498" width="10.5546875" bestFit="1" customWidth="1"/>
    <col min="10753" max="10753" width="11.88671875" bestFit="1" customWidth="1"/>
    <col min="10754" max="10754" width="10.5546875" bestFit="1" customWidth="1"/>
    <col min="11009" max="11009" width="11.88671875" bestFit="1" customWidth="1"/>
    <col min="11010" max="11010" width="10.5546875" bestFit="1" customWidth="1"/>
    <col min="11265" max="11265" width="11.88671875" bestFit="1" customWidth="1"/>
    <col min="11266" max="11266" width="10.5546875" bestFit="1" customWidth="1"/>
    <col min="11521" max="11521" width="11.88671875" bestFit="1" customWidth="1"/>
    <col min="11522" max="11522" width="10.5546875" bestFit="1" customWidth="1"/>
    <col min="11777" max="11777" width="11.88671875" bestFit="1" customWidth="1"/>
    <col min="11778" max="11778" width="10.5546875" bestFit="1" customWidth="1"/>
    <col min="12033" max="12033" width="11.88671875" bestFit="1" customWidth="1"/>
    <col min="12034" max="12034" width="10.5546875" bestFit="1" customWidth="1"/>
    <col min="12289" max="12289" width="11.88671875" bestFit="1" customWidth="1"/>
    <col min="12290" max="12290" width="10.5546875" bestFit="1" customWidth="1"/>
    <col min="12545" max="12545" width="11.88671875" bestFit="1" customWidth="1"/>
    <col min="12546" max="12546" width="10.5546875" bestFit="1" customWidth="1"/>
    <col min="12801" max="12801" width="11.88671875" bestFit="1" customWidth="1"/>
    <col min="12802" max="12802" width="10.5546875" bestFit="1" customWidth="1"/>
    <col min="13057" max="13057" width="11.88671875" bestFit="1" customWidth="1"/>
    <col min="13058" max="13058" width="10.5546875" bestFit="1" customWidth="1"/>
    <col min="13313" max="13313" width="11.88671875" bestFit="1" customWidth="1"/>
    <col min="13314" max="13314" width="10.5546875" bestFit="1" customWidth="1"/>
    <col min="13569" max="13569" width="11.88671875" bestFit="1" customWidth="1"/>
    <col min="13570" max="13570" width="10.5546875" bestFit="1" customWidth="1"/>
    <col min="13825" max="13825" width="11.88671875" bestFit="1" customWidth="1"/>
    <col min="13826" max="13826" width="10.5546875" bestFit="1" customWidth="1"/>
    <col min="14081" max="14081" width="11.88671875" bestFit="1" customWidth="1"/>
    <col min="14082" max="14082" width="10.5546875" bestFit="1" customWidth="1"/>
    <col min="14337" max="14337" width="11.88671875" bestFit="1" customWidth="1"/>
    <col min="14338" max="14338" width="10.5546875" bestFit="1" customWidth="1"/>
    <col min="14593" max="14593" width="11.88671875" bestFit="1" customWidth="1"/>
    <col min="14594" max="14594" width="10.5546875" bestFit="1" customWidth="1"/>
    <col min="14849" max="14849" width="11.88671875" bestFit="1" customWidth="1"/>
    <col min="14850" max="14850" width="10.5546875" bestFit="1" customWidth="1"/>
    <col min="15105" max="15105" width="11.88671875" bestFit="1" customWidth="1"/>
    <col min="15106" max="15106" width="10.5546875" bestFit="1" customWidth="1"/>
    <col min="15361" max="15361" width="11.88671875" bestFit="1" customWidth="1"/>
    <col min="15362" max="15362" width="10.5546875" bestFit="1" customWidth="1"/>
    <col min="15617" max="15617" width="11.88671875" bestFit="1" customWidth="1"/>
    <col min="15618" max="15618" width="10.5546875" bestFit="1" customWidth="1"/>
    <col min="15873" max="15873" width="11.88671875" bestFit="1" customWidth="1"/>
    <col min="15874" max="15874" width="10.5546875" bestFit="1" customWidth="1"/>
    <col min="16129" max="16129" width="11.88671875" bestFit="1" customWidth="1"/>
    <col min="16130" max="16130" width="10.5546875" bestFit="1" customWidth="1"/>
  </cols>
  <sheetData>
    <row r="1" spans="1:7" ht="28.8" x14ac:dyDescent="0.3">
      <c r="A1" s="25" t="s">
        <v>327</v>
      </c>
      <c r="B1" s="25"/>
      <c r="C1" s="25"/>
      <c r="D1" s="25"/>
      <c r="E1" s="25"/>
    </row>
    <row r="3" spans="1:7" x14ac:dyDescent="0.3">
      <c r="F3" s="152" t="s">
        <v>329</v>
      </c>
      <c r="G3" s="152"/>
    </row>
    <row r="4" spans="1:7" ht="43.2" x14ac:dyDescent="0.3">
      <c r="A4" s="5" t="s">
        <v>36</v>
      </c>
      <c r="B4" s="5" t="s">
        <v>37</v>
      </c>
      <c r="C4" s="38" t="s">
        <v>184</v>
      </c>
      <c r="F4" s="51" t="s">
        <v>328</v>
      </c>
      <c r="G4" s="51"/>
    </row>
    <row r="5" spans="1:7" x14ac:dyDescent="0.3">
      <c r="A5" s="4" t="s">
        <v>174</v>
      </c>
      <c r="B5" s="7">
        <v>1161</v>
      </c>
      <c r="C5" s="10">
        <f>$B5*$G$5</f>
        <v>46.44</v>
      </c>
      <c r="D5" s="130"/>
      <c r="F5" s="67" t="s">
        <v>173</v>
      </c>
      <c r="G5" s="4">
        <v>0.04</v>
      </c>
    </row>
    <row r="6" spans="1:7" x14ac:dyDescent="0.3">
      <c r="A6" s="4" t="s">
        <v>175</v>
      </c>
      <c r="B6" s="7">
        <v>1321</v>
      </c>
      <c r="C6" s="10">
        <f t="shared" ref="C6:C52" si="0">$B6*$G$5</f>
        <v>52.84</v>
      </c>
    </row>
    <row r="7" spans="1:7" x14ac:dyDescent="0.3">
      <c r="A7" s="4" t="s">
        <v>176</v>
      </c>
      <c r="B7" s="7">
        <v>1039</v>
      </c>
      <c r="C7" s="10">
        <f t="shared" si="0"/>
        <v>41.56</v>
      </c>
      <c r="F7" t="s">
        <v>2318</v>
      </c>
    </row>
    <row r="8" spans="1:7" x14ac:dyDescent="0.3">
      <c r="A8" s="4" t="s">
        <v>177</v>
      </c>
      <c r="B8" s="7">
        <v>1761</v>
      </c>
      <c r="C8" s="10">
        <f t="shared" si="0"/>
        <v>70.44</v>
      </c>
    </row>
    <row r="9" spans="1:7" x14ac:dyDescent="0.3">
      <c r="A9" s="4" t="s">
        <v>178</v>
      </c>
      <c r="B9" s="7">
        <v>1561</v>
      </c>
      <c r="C9" s="10">
        <f t="shared" si="0"/>
        <v>62.440000000000005</v>
      </c>
    </row>
    <row r="10" spans="1:7" x14ac:dyDescent="0.3">
      <c r="A10" s="4" t="s">
        <v>179</v>
      </c>
      <c r="B10" s="7">
        <v>1868</v>
      </c>
      <c r="C10" s="10">
        <f t="shared" si="0"/>
        <v>74.72</v>
      </c>
    </row>
    <row r="11" spans="1:7" x14ac:dyDescent="0.3">
      <c r="A11" s="4" t="s">
        <v>180</v>
      </c>
      <c r="B11" s="7">
        <v>2787</v>
      </c>
      <c r="C11" s="10">
        <f t="shared" si="0"/>
        <v>111.48</v>
      </c>
    </row>
    <row r="12" spans="1:7" x14ac:dyDescent="0.3">
      <c r="A12" s="4" t="s">
        <v>181</v>
      </c>
      <c r="B12" s="7">
        <v>1849</v>
      </c>
      <c r="C12" s="10">
        <f t="shared" si="0"/>
        <v>73.960000000000008</v>
      </c>
    </row>
    <row r="13" spans="1:7" x14ac:dyDescent="0.3">
      <c r="A13" s="4" t="s">
        <v>182</v>
      </c>
      <c r="B13" s="7">
        <v>2627</v>
      </c>
      <c r="C13" s="10">
        <f t="shared" si="0"/>
        <v>105.08</v>
      </c>
    </row>
    <row r="14" spans="1:7" x14ac:dyDescent="0.3">
      <c r="A14" s="4" t="s">
        <v>183</v>
      </c>
      <c r="B14" s="7">
        <v>2165</v>
      </c>
      <c r="C14" s="10">
        <f t="shared" si="0"/>
        <v>86.600000000000009</v>
      </c>
    </row>
    <row r="15" spans="1:7" x14ac:dyDescent="0.3">
      <c r="A15" s="4" t="s">
        <v>293</v>
      </c>
      <c r="B15" s="7">
        <v>1589</v>
      </c>
      <c r="C15" s="10">
        <f t="shared" si="0"/>
        <v>63.56</v>
      </c>
    </row>
    <row r="16" spans="1:7" x14ac:dyDescent="0.3">
      <c r="A16" s="4" t="s">
        <v>294</v>
      </c>
      <c r="B16" s="7">
        <v>2603</v>
      </c>
      <c r="C16" s="10">
        <f t="shared" si="0"/>
        <v>104.12</v>
      </c>
    </row>
    <row r="17" spans="1:3" x14ac:dyDescent="0.3">
      <c r="A17" s="4" t="s">
        <v>295</v>
      </c>
      <c r="B17" s="7">
        <v>2366</v>
      </c>
      <c r="C17" s="10">
        <f t="shared" si="0"/>
        <v>94.64</v>
      </c>
    </row>
    <row r="18" spans="1:3" x14ac:dyDescent="0.3">
      <c r="A18" s="4" t="s">
        <v>296</v>
      </c>
      <c r="B18" s="7">
        <v>2107</v>
      </c>
      <c r="C18" s="10">
        <f t="shared" si="0"/>
        <v>84.28</v>
      </c>
    </row>
    <row r="19" spans="1:3" x14ac:dyDescent="0.3">
      <c r="A19" s="4" t="s">
        <v>297</v>
      </c>
      <c r="B19" s="7">
        <v>2886</v>
      </c>
      <c r="C19" s="10">
        <f t="shared" si="0"/>
        <v>115.44</v>
      </c>
    </row>
    <row r="20" spans="1:3" x14ac:dyDescent="0.3">
      <c r="A20" s="4" t="s">
        <v>298</v>
      </c>
      <c r="B20" s="7">
        <v>1886</v>
      </c>
      <c r="C20" s="10">
        <f t="shared" si="0"/>
        <v>75.44</v>
      </c>
    </row>
    <row r="21" spans="1:3" x14ac:dyDescent="0.3">
      <c r="A21" s="4" t="s">
        <v>299</v>
      </c>
      <c r="B21" s="7">
        <v>2177</v>
      </c>
      <c r="C21" s="10">
        <f t="shared" si="0"/>
        <v>87.08</v>
      </c>
    </row>
    <row r="22" spans="1:3" x14ac:dyDescent="0.3">
      <c r="A22" s="4" t="s">
        <v>300</v>
      </c>
      <c r="B22" s="7">
        <v>1873</v>
      </c>
      <c r="C22" s="10">
        <f t="shared" si="0"/>
        <v>74.92</v>
      </c>
    </row>
    <row r="23" spans="1:3" x14ac:dyDescent="0.3">
      <c r="A23" s="4" t="s">
        <v>301</v>
      </c>
      <c r="B23" s="7">
        <v>2164</v>
      </c>
      <c r="C23" s="10">
        <f t="shared" si="0"/>
        <v>86.56</v>
      </c>
    </row>
    <row r="24" spans="1:3" x14ac:dyDescent="0.3">
      <c r="A24" s="4" t="s">
        <v>302</v>
      </c>
      <c r="B24" s="7">
        <v>1394</v>
      </c>
      <c r="C24" s="10">
        <f t="shared" si="0"/>
        <v>55.76</v>
      </c>
    </row>
    <row r="25" spans="1:3" x14ac:dyDescent="0.3">
      <c r="A25" s="4" t="s">
        <v>303</v>
      </c>
      <c r="B25" s="7">
        <v>2263</v>
      </c>
      <c r="C25" s="10">
        <f t="shared" si="0"/>
        <v>90.52</v>
      </c>
    </row>
    <row r="26" spans="1:3" x14ac:dyDescent="0.3">
      <c r="A26" s="4" t="s">
        <v>304</v>
      </c>
      <c r="B26" s="7">
        <v>2242</v>
      </c>
      <c r="C26" s="10">
        <f t="shared" si="0"/>
        <v>89.68</v>
      </c>
    </row>
    <row r="27" spans="1:3" x14ac:dyDescent="0.3">
      <c r="A27" s="4" t="s">
        <v>305</v>
      </c>
      <c r="B27" s="7">
        <v>1474</v>
      </c>
      <c r="C27" s="10">
        <f t="shared" si="0"/>
        <v>58.96</v>
      </c>
    </row>
    <row r="28" spans="1:3" x14ac:dyDescent="0.3">
      <c r="A28" s="4" t="s">
        <v>306</v>
      </c>
      <c r="B28" s="7">
        <v>1998</v>
      </c>
      <c r="C28" s="10">
        <f t="shared" si="0"/>
        <v>79.92</v>
      </c>
    </row>
    <row r="29" spans="1:3" x14ac:dyDescent="0.3">
      <c r="A29" s="4" t="s">
        <v>307</v>
      </c>
      <c r="B29" s="7">
        <v>2892</v>
      </c>
      <c r="C29" s="10">
        <f t="shared" si="0"/>
        <v>115.68</v>
      </c>
    </row>
    <row r="30" spans="1:3" x14ac:dyDescent="0.3">
      <c r="A30" s="4" t="s">
        <v>308</v>
      </c>
      <c r="B30" s="7">
        <v>1873</v>
      </c>
      <c r="C30" s="10">
        <f t="shared" si="0"/>
        <v>74.92</v>
      </c>
    </row>
    <row r="31" spans="1:3" x14ac:dyDescent="0.3">
      <c r="A31" s="4" t="s">
        <v>309</v>
      </c>
      <c r="B31" s="7">
        <v>1954</v>
      </c>
      <c r="C31" s="10">
        <f t="shared" si="0"/>
        <v>78.16</v>
      </c>
    </row>
    <row r="32" spans="1:3" x14ac:dyDescent="0.3">
      <c r="A32" s="4" t="s">
        <v>261</v>
      </c>
      <c r="B32" s="7">
        <v>1729</v>
      </c>
      <c r="C32" s="10">
        <f t="shared" si="0"/>
        <v>69.16</v>
      </c>
    </row>
    <row r="33" spans="1:3" x14ac:dyDescent="0.3">
      <c r="A33" s="4" t="s">
        <v>310</v>
      </c>
      <c r="B33" s="7">
        <v>1140</v>
      </c>
      <c r="C33" s="10">
        <f t="shared" si="0"/>
        <v>45.6</v>
      </c>
    </row>
    <row r="34" spans="1:3" x14ac:dyDescent="0.3">
      <c r="A34" s="4" t="s">
        <v>311</v>
      </c>
      <c r="B34" s="7">
        <v>1528</v>
      </c>
      <c r="C34" s="10">
        <f t="shared" si="0"/>
        <v>61.120000000000005</v>
      </c>
    </row>
    <row r="35" spans="1:3" x14ac:dyDescent="0.3">
      <c r="A35" s="4" t="s">
        <v>265</v>
      </c>
      <c r="B35" s="7">
        <v>1659</v>
      </c>
      <c r="C35" s="10">
        <f t="shared" si="0"/>
        <v>66.36</v>
      </c>
    </row>
    <row r="36" spans="1:3" x14ac:dyDescent="0.3">
      <c r="A36" s="4" t="s">
        <v>312</v>
      </c>
      <c r="B36" s="7">
        <v>2119</v>
      </c>
      <c r="C36" s="10">
        <f t="shared" si="0"/>
        <v>84.76</v>
      </c>
    </row>
    <row r="37" spans="1:3" x14ac:dyDescent="0.3">
      <c r="A37" s="4" t="s">
        <v>313</v>
      </c>
      <c r="B37" s="7">
        <v>1854</v>
      </c>
      <c r="C37" s="10">
        <f t="shared" si="0"/>
        <v>74.16</v>
      </c>
    </row>
    <row r="38" spans="1:3" x14ac:dyDescent="0.3">
      <c r="A38" s="4" t="s">
        <v>314</v>
      </c>
      <c r="B38" s="7">
        <v>2759</v>
      </c>
      <c r="C38" s="10">
        <f t="shared" si="0"/>
        <v>110.36</v>
      </c>
    </row>
    <row r="39" spans="1:3" x14ac:dyDescent="0.3">
      <c r="A39" s="4" t="s">
        <v>315</v>
      </c>
      <c r="B39" s="7">
        <v>1237</v>
      </c>
      <c r="C39" s="10">
        <f t="shared" si="0"/>
        <v>49.480000000000004</v>
      </c>
    </row>
    <row r="40" spans="1:3" x14ac:dyDescent="0.3">
      <c r="A40" s="4" t="s">
        <v>316</v>
      </c>
      <c r="B40" s="7">
        <v>1653</v>
      </c>
      <c r="C40" s="10">
        <f t="shared" si="0"/>
        <v>66.12</v>
      </c>
    </row>
    <row r="41" spans="1:3" x14ac:dyDescent="0.3">
      <c r="A41" s="4" t="s">
        <v>317</v>
      </c>
      <c r="B41" s="7">
        <v>2604</v>
      </c>
      <c r="C41" s="10">
        <f t="shared" si="0"/>
        <v>104.16</v>
      </c>
    </row>
    <row r="42" spans="1:3" x14ac:dyDescent="0.3">
      <c r="A42" s="4" t="s">
        <v>318</v>
      </c>
      <c r="B42" s="7">
        <v>1479</v>
      </c>
      <c r="C42" s="10">
        <f t="shared" si="0"/>
        <v>59.160000000000004</v>
      </c>
    </row>
    <row r="43" spans="1:3" x14ac:dyDescent="0.3">
      <c r="A43" s="4" t="s">
        <v>319</v>
      </c>
      <c r="B43" s="7">
        <v>2569</v>
      </c>
      <c r="C43" s="10">
        <f t="shared" si="0"/>
        <v>102.76</v>
      </c>
    </row>
    <row r="44" spans="1:3" x14ac:dyDescent="0.3">
      <c r="A44" s="4" t="s">
        <v>251</v>
      </c>
      <c r="B44" s="7">
        <v>1941</v>
      </c>
      <c r="C44" s="10">
        <f t="shared" si="0"/>
        <v>77.64</v>
      </c>
    </row>
    <row r="45" spans="1:3" x14ac:dyDescent="0.3">
      <c r="A45" s="4" t="s">
        <v>320</v>
      </c>
      <c r="B45" s="7">
        <v>2793</v>
      </c>
      <c r="C45" s="10">
        <f t="shared" si="0"/>
        <v>111.72</v>
      </c>
    </row>
    <row r="46" spans="1:3" x14ac:dyDescent="0.3">
      <c r="A46" s="4" t="s">
        <v>321</v>
      </c>
      <c r="B46" s="7">
        <v>2614</v>
      </c>
      <c r="C46" s="10">
        <f t="shared" si="0"/>
        <v>104.56</v>
      </c>
    </row>
    <row r="47" spans="1:3" x14ac:dyDescent="0.3">
      <c r="A47" s="4" t="s">
        <v>322</v>
      </c>
      <c r="B47" s="7">
        <v>1645</v>
      </c>
      <c r="C47" s="10">
        <f t="shared" si="0"/>
        <v>65.8</v>
      </c>
    </row>
    <row r="48" spans="1:3" x14ac:dyDescent="0.3">
      <c r="A48" s="4" t="s">
        <v>323</v>
      </c>
      <c r="B48" s="7">
        <v>1733</v>
      </c>
      <c r="C48" s="10">
        <f t="shared" si="0"/>
        <v>69.320000000000007</v>
      </c>
    </row>
    <row r="49" spans="1:3" x14ac:dyDescent="0.3">
      <c r="A49" s="4" t="s">
        <v>324</v>
      </c>
      <c r="B49" s="7">
        <v>2466</v>
      </c>
      <c r="C49" s="10">
        <f t="shared" si="0"/>
        <v>98.64</v>
      </c>
    </row>
    <row r="50" spans="1:3" x14ac:dyDescent="0.3">
      <c r="A50" s="4" t="s">
        <v>256</v>
      </c>
      <c r="B50" s="7">
        <v>2833</v>
      </c>
      <c r="C50" s="10">
        <f t="shared" si="0"/>
        <v>113.32000000000001</v>
      </c>
    </row>
    <row r="51" spans="1:3" x14ac:dyDescent="0.3">
      <c r="A51" s="4" t="s">
        <v>325</v>
      </c>
      <c r="B51" s="7">
        <v>1604</v>
      </c>
      <c r="C51" s="10">
        <f t="shared" si="0"/>
        <v>64.16</v>
      </c>
    </row>
    <row r="52" spans="1:3" x14ac:dyDescent="0.3">
      <c r="A52" s="4" t="s">
        <v>326</v>
      </c>
      <c r="B52" s="7">
        <v>2588</v>
      </c>
      <c r="C52" s="10">
        <f t="shared" si="0"/>
        <v>103.52</v>
      </c>
    </row>
    <row r="53" spans="1:3" x14ac:dyDescent="0.3">
      <c r="B53" s="9">
        <f>SUM(B5:B52)</f>
        <v>96427</v>
      </c>
    </row>
  </sheetData>
  <mergeCells count="1">
    <mergeCell ref="F3:G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workbookViewId="0">
      <selection activeCell="J7" sqref="J7"/>
    </sheetView>
  </sheetViews>
  <sheetFormatPr defaultRowHeight="14.4" x14ac:dyDescent="0.3"/>
  <cols>
    <col min="1" max="1" width="9.33203125" customWidth="1"/>
    <col min="2" max="2" width="8.109375" bestFit="1" customWidth="1"/>
    <col min="3" max="3" width="8.33203125" bestFit="1" customWidth="1"/>
    <col min="4" max="4" width="8.44140625" bestFit="1" customWidth="1"/>
    <col min="6" max="6" width="5.33203125" bestFit="1" customWidth="1"/>
    <col min="7" max="7" width="9.5546875" bestFit="1" customWidth="1"/>
    <col min="8" max="8" width="8.109375" bestFit="1" customWidth="1"/>
    <col min="9" max="9" width="3.44140625" customWidth="1"/>
    <col min="10" max="10" width="75.44140625" bestFit="1" customWidth="1"/>
    <col min="11" max="11" width="3.44140625" customWidth="1"/>
    <col min="13" max="13" width="12.109375" bestFit="1" customWidth="1"/>
  </cols>
  <sheetData>
    <row r="1" spans="1:13" x14ac:dyDescent="0.3">
      <c r="A1" s="25" t="s">
        <v>336</v>
      </c>
      <c r="B1" s="25"/>
      <c r="C1" s="25"/>
      <c r="D1" s="25"/>
      <c r="E1" s="25"/>
      <c r="F1" s="25"/>
      <c r="G1" s="25"/>
      <c r="H1" s="25"/>
      <c r="I1" s="25"/>
      <c r="J1" s="25"/>
      <c r="K1" s="25"/>
      <c r="L1" s="25"/>
    </row>
    <row r="2" spans="1:13" x14ac:dyDescent="0.3">
      <c r="A2" s="25" t="str">
        <f>"In the cell "&amp;ADDRESS(ROW(J7),COLUMN(J7),4)&amp;" create a text formula that says 'Sum of sales between 1/1/11 and 7/1/11 for Sunshine product.' If you need a hint, look at the text formula in cell  "&amp;ADDRESS(ROW(J16),COLUMN(J16),4)&amp;"."</f>
        <v>In the cell J7 create a text formula that says 'Sum of sales between 1/1/11 and 7/1/11 for Sunshine product.' If you need a hint, look at the text formula in cell  J16.</v>
      </c>
      <c r="B2" s="25"/>
      <c r="C2" s="25"/>
      <c r="D2" s="25"/>
      <c r="E2" s="25"/>
      <c r="F2" s="25"/>
      <c r="G2" s="25"/>
      <c r="H2" s="25"/>
      <c r="I2" s="25"/>
      <c r="J2" s="25"/>
      <c r="K2" s="25"/>
      <c r="L2" s="25"/>
    </row>
    <row r="3" spans="1:13" x14ac:dyDescent="0.3">
      <c r="A3" s="25" t="str">
        <f>"In the cell  "&amp;ADDRESS(ROW(J8),COLUMN(J8),4)&amp;" create a formula that calculates the Sum of sales between 1/1/11 and 7/1/11 for Sunshine product."</f>
        <v>In the cell  J8 create a formula that calculates the Sum of sales between 1/1/11 and 7/1/11 for Sunshine product.</v>
      </c>
      <c r="B3" s="25"/>
      <c r="C3" s="25"/>
      <c r="D3" s="25"/>
      <c r="E3" s="25"/>
      <c r="F3" s="25"/>
      <c r="G3" s="25"/>
      <c r="H3" s="25"/>
      <c r="I3" s="25"/>
      <c r="J3" s="25"/>
      <c r="K3" s="25"/>
      <c r="L3" s="25"/>
    </row>
    <row r="4" spans="1:13" x14ac:dyDescent="0.3">
      <c r="A4" s="25" t="str">
        <f>"In the cell "&amp;ADDRESS(ROW(J17),COLUMN(J17),4)&amp;" create a formula that "&amp;J16</f>
        <v>In the cell J17 create a formula that Count Number of sales between 1/1/11 and 7/1/11 for Sunshine product.</v>
      </c>
      <c r="B4" s="25"/>
      <c r="C4" s="25"/>
      <c r="D4" s="25"/>
      <c r="E4" s="25"/>
      <c r="F4" s="25"/>
      <c r="G4" s="25"/>
      <c r="H4" s="25"/>
      <c r="I4" s="25"/>
      <c r="J4" s="25"/>
      <c r="K4" s="25"/>
      <c r="L4" s="25"/>
    </row>
    <row r="5" spans="1:13" x14ac:dyDescent="0.3">
      <c r="A5" s="25" t="str">
        <f>"In the range "&amp;ADDRESS(ROW(M8),COLUMN(M8),4)&amp;":"&amp;ADDRESS(ROW(M38),COLUMN(M38),4)&amp;" create a formula that calculates the average sales per customer."</f>
        <v>In the range M8:M38 create a formula that calculates the average sales per customer.</v>
      </c>
      <c r="B5" s="25"/>
      <c r="C5" s="25"/>
      <c r="D5" s="25"/>
      <c r="E5" s="25"/>
      <c r="F5" s="25"/>
      <c r="G5" s="25"/>
      <c r="H5" s="25"/>
      <c r="I5" s="25"/>
      <c r="J5" s="25"/>
      <c r="K5" s="25"/>
      <c r="L5" s="25"/>
    </row>
    <row r="7" spans="1:13" x14ac:dyDescent="0.3">
      <c r="A7" s="68" t="s">
        <v>35</v>
      </c>
      <c r="B7" s="68" t="s">
        <v>186</v>
      </c>
      <c r="C7" s="68" t="s">
        <v>193</v>
      </c>
      <c r="D7" s="68" t="s">
        <v>36</v>
      </c>
      <c r="E7" s="68" t="s">
        <v>194</v>
      </c>
      <c r="F7" s="68" t="s">
        <v>89</v>
      </c>
      <c r="G7" s="68" t="s">
        <v>37</v>
      </c>
      <c r="H7" s="68" t="s">
        <v>147</v>
      </c>
      <c r="J7" s="69" t="str">
        <f>"Sum of sales between "&amp;TEXT(J10,"m/d/y")&amp;" and "&amp;TEXT(J12,"m/d/y")&amp;" for "&amp;J14&amp;" product."</f>
        <v>Sum of sales between 1/1/11 and 7/1/11 for Sunshine product.</v>
      </c>
      <c r="L7" s="68" t="s">
        <v>194</v>
      </c>
      <c r="M7" s="68" t="s">
        <v>330</v>
      </c>
    </row>
    <row r="8" spans="1:13" x14ac:dyDescent="0.3">
      <c r="A8" s="52">
        <v>40569</v>
      </c>
      <c r="B8" s="4" t="s">
        <v>192</v>
      </c>
      <c r="C8" s="4" t="s">
        <v>200</v>
      </c>
      <c r="D8" s="4" t="s">
        <v>31</v>
      </c>
      <c r="E8" s="4" t="s">
        <v>202</v>
      </c>
      <c r="F8" s="4">
        <v>61</v>
      </c>
      <c r="G8" s="7">
        <v>5000</v>
      </c>
      <c r="H8" s="7">
        <v>610</v>
      </c>
      <c r="J8" s="10">
        <f>SUMIFS($G$8:$G$112,$A$8:$A$112,"&gt;"&amp;J10,$A$8:$A$112,"&lt;"&amp;J12,$B$8:$B$112,J14)</f>
        <v>14535</v>
      </c>
      <c r="L8" s="4" t="s">
        <v>221</v>
      </c>
      <c r="M8" s="10">
        <f>AVERAGEIFS($G$8:$G$112,$E$8:$E$112,$L8)</f>
        <v>779</v>
      </c>
    </row>
    <row r="9" spans="1:13" x14ac:dyDescent="0.3">
      <c r="A9" s="52">
        <v>40553</v>
      </c>
      <c r="B9" s="4" t="s">
        <v>192</v>
      </c>
      <c r="C9" s="4" t="s">
        <v>198</v>
      </c>
      <c r="D9" s="4" t="s">
        <v>212</v>
      </c>
      <c r="E9" s="4" t="s">
        <v>207</v>
      </c>
      <c r="F9" s="4">
        <v>7</v>
      </c>
      <c r="G9" s="7">
        <v>154</v>
      </c>
      <c r="H9" s="7">
        <v>70</v>
      </c>
      <c r="J9" s="70" t="s">
        <v>331</v>
      </c>
      <c r="L9" s="4" t="s">
        <v>214</v>
      </c>
      <c r="M9" s="10">
        <f t="shared" ref="M9:M38" si="0">AVERAGEIFS($G$8:$G$112,$E$8:$E$112,$L9)</f>
        <v>910.2</v>
      </c>
    </row>
    <row r="10" spans="1:13" x14ac:dyDescent="0.3">
      <c r="A10" s="52">
        <v>40546</v>
      </c>
      <c r="B10" s="4" t="s">
        <v>188</v>
      </c>
      <c r="C10" s="4" t="s">
        <v>209</v>
      </c>
      <c r="D10" s="4" t="s">
        <v>28</v>
      </c>
      <c r="E10" s="4" t="s">
        <v>223</v>
      </c>
      <c r="F10" s="4">
        <v>6</v>
      </c>
      <c r="G10" s="7">
        <v>114</v>
      </c>
      <c r="H10" s="7">
        <v>48</v>
      </c>
      <c r="J10" s="17">
        <v>40544</v>
      </c>
      <c r="L10" s="4" t="s">
        <v>228</v>
      </c>
      <c r="M10" s="10">
        <f t="shared" si="0"/>
        <v>743.66666666666663</v>
      </c>
    </row>
    <row r="11" spans="1:13" x14ac:dyDescent="0.3">
      <c r="A11" s="52">
        <v>40550</v>
      </c>
      <c r="B11" s="4" t="s">
        <v>190</v>
      </c>
      <c r="C11" s="4" t="s">
        <v>200</v>
      </c>
      <c r="D11" s="4" t="s">
        <v>31</v>
      </c>
      <c r="E11" s="4" t="s">
        <v>210</v>
      </c>
      <c r="F11" s="4">
        <v>61</v>
      </c>
      <c r="G11" s="7">
        <v>1281</v>
      </c>
      <c r="H11" s="7">
        <v>564.25</v>
      </c>
      <c r="J11" s="70" t="s">
        <v>332</v>
      </c>
      <c r="L11" s="4" t="s">
        <v>229</v>
      </c>
      <c r="M11" s="10">
        <f t="shared" si="0"/>
        <v>520.66666666666663</v>
      </c>
    </row>
    <row r="12" spans="1:13" x14ac:dyDescent="0.3">
      <c r="A12" s="52">
        <v>40561</v>
      </c>
      <c r="B12" s="4" t="s">
        <v>188</v>
      </c>
      <c r="C12" s="4" t="s">
        <v>200</v>
      </c>
      <c r="D12" s="4" t="s">
        <v>28</v>
      </c>
      <c r="E12" s="4" t="s">
        <v>214</v>
      </c>
      <c r="F12" s="4">
        <v>8</v>
      </c>
      <c r="G12" s="7">
        <v>152</v>
      </c>
      <c r="H12" s="7">
        <v>64</v>
      </c>
      <c r="J12" s="17">
        <v>40725</v>
      </c>
      <c r="L12" s="4" t="s">
        <v>218</v>
      </c>
      <c r="M12" s="10">
        <f t="shared" si="0"/>
        <v>781.25</v>
      </c>
    </row>
    <row r="13" spans="1:13" x14ac:dyDescent="0.3">
      <c r="A13" s="52">
        <v>40563</v>
      </c>
      <c r="B13" s="4" t="s">
        <v>189</v>
      </c>
      <c r="C13" s="4" t="s">
        <v>195</v>
      </c>
      <c r="D13" s="4" t="s">
        <v>30</v>
      </c>
      <c r="E13" s="4" t="s">
        <v>206</v>
      </c>
      <c r="F13" s="4">
        <v>59</v>
      </c>
      <c r="G13" s="7">
        <v>1357</v>
      </c>
      <c r="H13" s="7">
        <v>649</v>
      </c>
      <c r="J13" s="70" t="s">
        <v>186</v>
      </c>
      <c r="L13" s="4" t="s">
        <v>208</v>
      </c>
      <c r="M13" s="10">
        <f t="shared" si="0"/>
        <v>1263.5</v>
      </c>
    </row>
    <row r="14" spans="1:13" x14ac:dyDescent="0.3">
      <c r="A14" s="52">
        <v>40569</v>
      </c>
      <c r="B14" s="4" t="s">
        <v>192</v>
      </c>
      <c r="C14" s="4" t="s">
        <v>198</v>
      </c>
      <c r="D14" s="4" t="s">
        <v>212</v>
      </c>
      <c r="E14" s="4" t="s">
        <v>213</v>
      </c>
      <c r="F14" s="4">
        <v>21</v>
      </c>
      <c r="G14" s="7">
        <v>462</v>
      </c>
      <c r="H14" s="7">
        <v>210</v>
      </c>
      <c r="J14" s="17" t="s">
        <v>188</v>
      </c>
      <c r="L14" s="4" t="s">
        <v>206</v>
      </c>
      <c r="M14" s="10">
        <f t="shared" si="0"/>
        <v>792.5</v>
      </c>
    </row>
    <row r="15" spans="1:13" x14ac:dyDescent="0.3">
      <c r="A15" s="52">
        <v>40550</v>
      </c>
      <c r="B15" s="4" t="s">
        <v>189</v>
      </c>
      <c r="C15" s="4" t="s">
        <v>198</v>
      </c>
      <c r="D15" s="4" t="s">
        <v>196</v>
      </c>
      <c r="E15" s="4" t="s">
        <v>333</v>
      </c>
      <c r="F15" s="4">
        <v>12</v>
      </c>
      <c r="G15" s="7">
        <v>276</v>
      </c>
      <c r="H15" s="7">
        <v>132</v>
      </c>
      <c r="J15" t="str">
        <f>"Counts Number of sales between "&amp;TEXT(J18,"m/d/y")&amp;" and "&amp;TEXT(J20,"m/d/y")&amp;" for "&amp;J13&amp;" product."</f>
        <v>Counts Number of sales between Upper Date and Lower Date for Product product.</v>
      </c>
      <c r="L15" s="4" t="s">
        <v>207</v>
      </c>
      <c r="M15" s="10">
        <f t="shared" si="0"/>
        <v>883.28571428571433</v>
      </c>
    </row>
    <row r="16" spans="1:13" x14ac:dyDescent="0.3">
      <c r="A16" s="52">
        <v>40548</v>
      </c>
      <c r="B16" s="4" t="s">
        <v>189</v>
      </c>
      <c r="C16" s="4" t="s">
        <v>200</v>
      </c>
      <c r="D16" s="4" t="s">
        <v>196</v>
      </c>
      <c r="E16" s="4" t="s">
        <v>334</v>
      </c>
      <c r="F16" s="4">
        <v>60</v>
      </c>
      <c r="G16" s="7">
        <v>1380</v>
      </c>
      <c r="H16" s="7">
        <v>660</v>
      </c>
      <c r="J16" s="69" t="str">
        <f>"Count Number of sales between "&amp;TEXT(J19,"m/d/y")&amp;" and "&amp;TEXT(J21,"m/d/y")&amp;" for "&amp;J14&amp;" product."</f>
        <v>Count Number of sales between 1/1/11 and 7/1/11 for Sunshine product.</v>
      </c>
      <c r="L16" s="4" t="s">
        <v>202</v>
      </c>
      <c r="M16" s="10">
        <f t="shared" si="0"/>
        <v>2984.5</v>
      </c>
    </row>
    <row r="17" spans="1:13" x14ac:dyDescent="0.3">
      <c r="A17" s="52">
        <v>40560</v>
      </c>
      <c r="B17" s="4" t="s">
        <v>191</v>
      </c>
      <c r="C17" s="4" t="s">
        <v>195</v>
      </c>
      <c r="D17" s="4" t="s">
        <v>196</v>
      </c>
      <c r="E17" s="4" t="s">
        <v>219</v>
      </c>
      <c r="F17" s="4">
        <v>62</v>
      </c>
      <c r="G17" s="7">
        <v>1674</v>
      </c>
      <c r="H17" s="7">
        <v>899</v>
      </c>
      <c r="J17" s="16">
        <f>COUNTIFS($A$8:$A$112,"&gt;"&amp;J19,$A$8:$A$112,"&lt;"&amp;J21,$B$8:$B$112,J23)</f>
        <v>22</v>
      </c>
      <c r="L17" s="4" t="s">
        <v>333</v>
      </c>
      <c r="M17" s="10">
        <f t="shared" si="0"/>
        <v>556.66666666666663</v>
      </c>
    </row>
    <row r="18" spans="1:13" x14ac:dyDescent="0.3">
      <c r="A18" s="52">
        <v>40571</v>
      </c>
      <c r="B18" s="4" t="s">
        <v>188</v>
      </c>
      <c r="C18" s="4" t="s">
        <v>209</v>
      </c>
      <c r="D18" s="4" t="s">
        <v>204</v>
      </c>
      <c r="E18" s="4" t="s">
        <v>202</v>
      </c>
      <c r="F18" s="4">
        <v>51</v>
      </c>
      <c r="G18" s="7">
        <v>969</v>
      </c>
      <c r="H18" s="7">
        <v>408</v>
      </c>
      <c r="J18" s="70" t="s">
        <v>331</v>
      </c>
      <c r="L18" s="4" t="s">
        <v>219</v>
      </c>
      <c r="M18" s="10">
        <f t="shared" si="0"/>
        <v>1269</v>
      </c>
    </row>
    <row r="19" spans="1:13" x14ac:dyDescent="0.3">
      <c r="A19" s="52">
        <v>40560</v>
      </c>
      <c r="B19" s="4" t="s">
        <v>191</v>
      </c>
      <c r="C19" s="4" t="s">
        <v>195</v>
      </c>
      <c r="D19" s="4" t="s">
        <v>212</v>
      </c>
      <c r="E19" s="4" t="s">
        <v>215</v>
      </c>
      <c r="F19" s="4">
        <v>43</v>
      </c>
      <c r="G19" s="7">
        <v>1161</v>
      </c>
      <c r="H19" s="7">
        <v>623.5</v>
      </c>
      <c r="J19" s="17">
        <f>J10</f>
        <v>40544</v>
      </c>
      <c r="L19" s="4" t="s">
        <v>334</v>
      </c>
      <c r="M19" s="10">
        <f t="shared" si="0"/>
        <v>1380</v>
      </c>
    </row>
    <row r="20" spans="1:13" x14ac:dyDescent="0.3">
      <c r="A20" s="52">
        <v>40559</v>
      </c>
      <c r="B20" s="4" t="s">
        <v>192</v>
      </c>
      <c r="C20" s="4" t="s">
        <v>198</v>
      </c>
      <c r="D20" s="4" t="s">
        <v>28</v>
      </c>
      <c r="E20" s="4" t="s">
        <v>335</v>
      </c>
      <c r="F20" s="4">
        <v>56</v>
      </c>
      <c r="G20" s="7">
        <v>1232</v>
      </c>
      <c r="H20" s="7">
        <v>560</v>
      </c>
      <c r="J20" s="70" t="s">
        <v>332</v>
      </c>
      <c r="L20" s="4" t="s">
        <v>220</v>
      </c>
      <c r="M20" s="10">
        <f t="shared" si="0"/>
        <v>763</v>
      </c>
    </row>
    <row r="21" spans="1:13" x14ac:dyDescent="0.3">
      <c r="A21" s="52">
        <v>40558</v>
      </c>
      <c r="B21" s="4" t="s">
        <v>188</v>
      </c>
      <c r="C21" s="4" t="s">
        <v>198</v>
      </c>
      <c r="D21" s="4" t="s">
        <v>30</v>
      </c>
      <c r="E21" s="4" t="s">
        <v>335</v>
      </c>
      <c r="F21" s="4">
        <v>11</v>
      </c>
      <c r="G21" s="7">
        <v>209</v>
      </c>
      <c r="H21" s="7">
        <v>88</v>
      </c>
      <c r="J21" s="17">
        <f>J12</f>
        <v>40725</v>
      </c>
      <c r="L21" s="4" t="s">
        <v>201</v>
      </c>
      <c r="M21" s="10">
        <f t="shared" si="0"/>
        <v>590.5</v>
      </c>
    </row>
    <row r="22" spans="1:13" x14ac:dyDescent="0.3">
      <c r="A22" s="52">
        <v>40555</v>
      </c>
      <c r="B22" s="4" t="s">
        <v>192</v>
      </c>
      <c r="C22" s="4" t="s">
        <v>209</v>
      </c>
      <c r="D22" s="4" t="s">
        <v>30</v>
      </c>
      <c r="E22" s="4" t="s">
        <v>222</v>
      </c>
      <c r="F22" s="4">
        <v>7</v>
      </c>
      <c r="G22" s="7">
        <v>154</v>
      </c>
      <c r="H22" s="7">
        <v>70</v>
      </c>
      <c r="J22" s="70" t="s">
        <v>186</v>
      </c>
      <c r="L22" s="4" t="s">
        <v>197</v>
      </c>
      <c r="M22" s="10">
        <f t="shared" si="0"/>
        <v>1115.5</v>
      </c>
    </row>
    <row r="23" spans="1:13" x14ac:dyDescent="0.3">
      <c r="A23" s="52">
        <v>40546</v>
      </c>
      <c r="B23" s="4" t="s">
        <v>190</v>
      </c>
      <c r="C23" s="4" t="s">
        <v>209</v>
      </c>
      <c r="D23" s="4" t="s">
        <v>31</v>
      </c>
      <c r="E23" s="4" t="s">
        <v>216</v>
      </c>
      <c r="F23" s="4">
        <v>23</v>
      </c>
      <c r="G23" s="7">
        <v>483</v>
      </c>
      <c r="H23" s="7">
        <v>212.75</v>
      </c>
      <c r="J23" s="17" t="str">
        <f>J14</f>
        <v>Sunshine</v>
      </c>
      <c r="L23" s="4" t="s">
        <v>231</v>
      </c>
      <c r="M23" s="10">
        <f t="shared" si="0"/>
        <v>394</v>
      </c>
    </row>
    <row r="24" spans="1:13" x14ac:dyDescent="0.3">
      <c r="A24" s="52">
        <v>40565</v>
      </c>
      <c r="B24" s="4" t="s">
        <v>189</v>
      </c>
      <c r="C24" s="4" t="s">
        <v>209</v>
      </c>
      <c r="D24" s="4" t="s">
        <v>204</v>
      </c>
      <c r="E24" s="4" t="s">
        <v>197</v>
      </c>
      <c r="F24" s="4">
        <v>29</v>
      </c>
      <c r="G24" s="7">
        <v>667</v>
      </c>
      <c r="H24" s="7">
        <v>319</v>
      </c>
      <c r="L24" s="4" t="s">
        <v>211</v>
      </c>
      <c r="M24" s="10">
        <f t="shared" si="0"/>
        <v>345</v>
      </c>
    </row>
    <row r="25" spans="1:13" x14ac:dyDescent="0.3">
      <c r="A25" s="52">
        <v>40564</v>
      </c>
      <c r="B25" s="4" t="s">
        <v>191</v>
      </c>
      <c r="C25" s="4" t="s">
        <v>200</v>
      </c>
      <c r="D25" s="4" t="s">
        <v>212</v>
      </c>
      <c r="E25" s="4" t="s">
        <v>220</v>
      </c>
      <c r="F25" s="4">
        <v>56</v>
      </c>
      <c r="G25" s="7">
        <v>1512</v>
      </c>
      <c r="H25" s="7">
        <v>812</v>
      </c>
      <c r="L25" s="4" t="s">
        <v>225</v>
      </c>
      <c r="M25" s="10">
        <f t="shared" si="0"/>
        <v>672</v>
      </c>
    </row>
    <row r="26" spans="1:13" x14ac:dyDescent="0.3">
      <c r="A26" s="52">
        <v>40556</v>
      </c>
      <c r="B26" s="4" t="s">
        <v>188</v>
      </c>
      <c r="C26" s="4" t="s">
        <v>198</v>
      </c>
      <c r="D26" s="4" t="s">
        <v>31</v>
      </c>
      <c r="E26" s="4" t="s">
        <v>213</v>
      </c>
      <c r="F26" s="4">
        <v>33</v>
      </c>
      <c r="G26" s="7">
        <v>627</v>
      </c>
      <c r="H26" s="7">
        <v>264</v>
      </c>
      <c r="L26" s="4" t="s">
        <v>199</v>
      </c>
      <c r="M26" s="10">
        <f t="shared" si="0"/>
        <v>655</v>
      </c>
    </row>
    <row r="27" spans="1:13" x14ac:dyDescent="0.3">
      <c r="A27" s="52">
        <v>40553</v>
      </c>
      <c r="B27" s="4" t="s">
        <v>191</v>
      </c>
      <c r="C27" s="4" t="s">
        <v>200</v>
      </c>
      <c r="D27" s="4" t="s">
        <v>204</v>
      </c>
      <c r="E27" s="4" t="s">
        <v>197</v>
      </c>
      <c r="F27" s="4">
        <v>65</v>
      </c>
      <c r="G27" s="7">
        <v>1755</v>
      </c>
      <c r="H27" s="7">
        <v>942.5</v>
      </c>
      <c r="L27" s="4" t="s">
        <v>223</v>
      </c>
      <c r="M27" s="10">
        <f t="shared" si="0"/>
        <v>776.33333333333337</v>
      </c>
    </row>
    <row r="28" spans="1:13" x14ac:dyDescent="0.3">
      <c r="A28" s="52">
        <v>40551</v>
      </c>
      <c r="B28" s="4" t="s">
        <v>191</v>
      </c>
      <c r="C28" s="4" t="s">
        <v>200</v>
      </c>
      <c r="D28" s="4" t="s">
        <v>30</v>
      </c>
      <c r="E28" s="4" t="s">
        <v>219</v>
      </c>
      <c r="F28" s="4">
        <v>16</v>
      </c>
      <c r="G28" s="7">
        <v>432</v>
      </c>
      <c r="H28" s="7">
        <v>232</v>
      </c>
      <c r="L28" s="4" t="s">
        <v>227</v>
      </c>
      <c r="M28" s="10">
        <f t="shared" si="0"/>
        <v>661</v>
      </c>
    </row>
    <row r="29" spans="1:13" x14ac:dyDescent="0.3">
      <c r="A29" s="52">
        <v>40549</v>
      </c>
      <c r="B29" s="4" t="s">
        <v>191</v>
      </c>
      <c r="C29" s="4" t="s">
        <v>200</v>
      </c>
      <c r="D29" s="4" t="s">
        <v>28</v>
      </c>
      <c r="E29" s="4" t="s">
        <v>223</v>
      </c>
      <c r="F29" s="4">
        <v>64</v>
      </c>
      <c r="G29" s="7">
        <v>1728</v>
      </c>
      <c r="H29" s="7">
        <v>928</v>
      </c>
      <c r="L29" s="4" t="s">
        <v>213</v>
      </c>
      <c r="M29" s="10">
        <f t="shared" si="0"/>
        <v>643</v>
      </c>
    </row>
    <row r="30" spans="1:13" x14ac:dyDescent="0.3">
      <c r="A30" s="52">
        <v>40569</v>
      </c>
      <c r="B30" s="4" t="s">
        <v>190</v>
      </c>
      <c r="C30" s="4" t="s">
        <v>209</v>
      </c>
      <c r="D30" s="4" t="s">
        <v>28</v>
      </c>
      <c r="E30" s="4" t="s">
        <v>229</v>
      </c>
      <c r="F30" s="4">
        <v>44</v>
      </c>
      <c r="G30" s="7">
        <v>924</v>
      </c>
      <c r="H30" s="7">
        <v>407</v>
      </c>
      <c r="L30" s="4" t="s">
        <v>217</v>
      </c>
      <c r="M30" s="10">
        <f t="shared" si="0"/>
        <v>633.16666666666663</v>
      </c>
    </row>
    <row r="31" spans="1:13" x14ac:dyDescent="0.3">
      <c r="A31" s="52">
        <v>40564</v>
      </c>
      <c r="B31" s="4" t="s">
        <v>188</v>
      </c>
      <c r="C31" s="4" t="s">
        <v>198</v>
      </c>
      <c r="D31" s="4" t="s">
        <v>204</v>
      </c>
      <c r="E31" s="4" t="s">
        <v>217</v>
      </c>
      <c r="F31" s="4">
        <v>64</v>
      </c>
      <c r="G31" s="7">
        <v>1216</v>
      </c>
      <c r="H31" s="7">
        <v>512</v>
      </c>
      <c r="L31" s="4" t="s">
        <v>215</v>
      </c>
      <c r="M31" s="10">
        <f t="shared" si="0"/>
        <v>789.5</v>
      </c>
    </row>
    <row r="32" spans="1:13" x14ac:dyDescent="0.3">
      <c r="A32" s="52">
        <v>40550</v>
      </c>
      <c r="B32" s="4" t="s">
        <v>192</v>
      </c>
      <c r="C32" s="4" t="s">
        <v>200</v>
      </c>
      <c r="D32" s="4" t="s">
        <v>204</v>
      </c>
      <c r="E32" s="4" t="s">
        <v>210</v>
      </c>
      <c r="F32" s="4">
        <v>27</v>
      </c>
      <c r="G32" s="7">
        <v>594</v>
      </c>
      <c r="H32" s="7">
        <v>270</v>
      </c>
      <c r="L32" s="4" t="s">
        <v>210</v>
      </c>
      <c r="M32" s="10">
        <f t="shared" si="0"/>
        <v>894</v>
      </c>
    </row>
    <row r="33" spans="1:13" x14ac:dyDescent="0.3">
      <c r="A33" s="52">
        <v>40563</v>
      </c>
      <c r="B33" s="4" t="s">
        <v>192</v>
      </c>
      <c r="C33" s="4" t="s">
        <v>195</v>
      </c>
      <c r="D33" s="4" t="s">
        <v>212</v>
      </c>
      <c r="E33" s="4" t="s">
        <v>213</v>
      </c>
      <c r="F33" s="4">
        <v>10</v>
      </c>
      <c r="G33" s="7">
        <v>220</v>
      </c>
      <c r="H33" s="7">
        <v>100</v>
      </c>
      <c r="L33" s="4" t="s">
        <v>226</v>
      </c>
      <c r="M33" s="10">
        <f t="shared" si="0"/>
        <v>459.66666666666669</v>
      </c>
    </row>
    <row r="34" spans="1:13" x14ac:dyDescent="0.3">
      <c r="A34" s="52">
        <v>40552</v>
      </c>
      <c r="B34" s="4" t="s">
        <v>192</v>
      </c>
      <c r="C34" s="4" t="s">
        <v>209</v>
      </c>
      <c r="D34" s="4" t="s">
        <v>30</v>
      </c>
      <c r="E34" s="4" t="s">
        <v>216</v>
      </c>
      <c r="F34" s="4">
        <v>26</v>
      </c>
      <c r="G34" s="7">
        <v>572</v>
      </c>
      <c r="H34" s="7">
        <v>260</v>
      </c>
      <c r="L34" s="4" t="s">
        <v>205</v>
      </c>
      <c r="M34" s="10">
        <f t="shared" si="0"/>
        <v>615.25</v>
      </c>
    </row>
    <row r="35" spans="1:13" x14ac:dyDescent="0.3">
      <c r="A35" s="52">
        <v>40550</v>
      </c>
      <c r="B35" s="4" t="s">
        <v>190</v>
      </c>
      <c r="C35" s="4" t="s">
        <v>198</v>
      </c>
      <c r="D35" s="4" t="s">
        <v>28</v>
      </c>
      <c r="E35" s="4" t="s">
        <v>223</v>
      </c>
      <c r="F35" s="4">
        <v>22</v>
      </c>
      <c r="G35" s="7">
        <v>462</v>
      </c>
      <c r="H35" s="7">
        <v>203.5</v>
      </c>
      <c r="L35" s="4" t="s">
        <v>216</v>
      </c>
      <c r="M35" s="10">
        <f t="shared" si="0"/>
        <v>643</v>
      </c>
    </row>
    <row r="36" spans="1:13" x14ac:dyDescent="0.3">
      <c r="A36" s="52">
        <v>40572</v>
      </c>
      <c r="B36" s="4" t="s">
        <v>192</v>
      </c>
      <c r="C36" s="4" t="s">
        <v>195</v>
      </c>
      <c r="D36" s="4" t="s">
        <v>30</v>
      </c>
      <c r="E36" s="4" t="s">
        <v>214</v>
      </c>
      <c r="F36" s="4">
        <v>50</v>
      </c>
      <c r="G36" s="7">
        <v>1100</v>
      </c>
      <c r="H36" s="7">
        <v>500</v>
      </c>
      <c r="L36" s="4" t="s">
        <v>222</v>
      </c>
      <c r="M36" s="10">
        <f t="shared" si="0"/>
        <v>498.25</v>
      </c>
    </row>
    <row r="37" spans="1:13" x14ac:dyDescent="0.3">
      <c r="A37" s="52">
        <v>40573</v>
      </c>
      <c r="B37" s="4" t="s">
        <v>188</v>
      </c>
      <c r="C37" s="4" t="s">
        <v>209</v>
      </c>
      <c r="D37" s="4" t="s">
        <v>28</v>
      </c>
      <c r="E37" s="4" t="s">
        <v>205</v>
      </c>
      <c r="F37" s="4">
        <v>23</v>
      </c>
      <c r="G37" s="7">
        <v>437</v>
      </c>
      <c r="H37" s="7">
        <v>184</v>
      </c>
      <c r="L37" s="4" t="s">
        <v>335</v>
      </c>
      <c r="M37" s="10">
        <f t="shared" si="0"/>
        <v>979.14285714285711</v>
      </c>
    </row>
    <row r="38" spans="1:13" x14ac:dyDescent="0.3">
      <c r="A38" s="52">
        <v>40573</v>
      </c>
      <c r="B38" s="4" t="s">
        <v>188</v>
      </c>
      <c r="C38" s="4" t="s">
        <v>200</v>
      </c>
      <c r="D38" s="4" t="s">
        <v>212</v>
      </c>
      <c r="E38" s="4" t="s">
        <v>218</v>
      </c>
      <c r="F38" s="4">
        <v>49</v>
      </c>
      <c r="G38" s="7">
        <v>931</v>
      </c>
      <c r="H38" s="7">
        <v>392</v>
      </c>
      <c r="L38" s="4" t="s">
        <v>224</v>
      </c>
      <c r="M38" s="10">
        <f t="shared" si="0"/>
        <v>756</v>
      </c>
    </row>
    <row r="39" spans="1:13" x14ac:dyDescent="0.3">
      <c r="A39" s="52">
        <v>40571</v>
      </c>
      <c r="B39" s="4" t="s">
        <v>189</v>
      </c>
      <c r="C39" s="4" t="s">
        <v>200</v>
      </c>
      <c r="D39" s="4" t="s">
        <v>204</v>
      </c>
      <c r="E39" s="4" t="s">
        <v>211</v>
      </c>
      <c r="F39" s="4">
        <v>15</v>
      </c>
      <c r="G39" s="7">
        <v>345</v>
      </c>
      <c r="H39" s="7">
        <v>165</v>
      </c>
    </row>
    <row r="40" spans="1:13" x14ac:dyDescent="0.3">
      <c r="A40" s="52">
        <v>40544</v>
      </c>
      <c r="B40" s="4" t="s">
        <v>191</v>
      </c>
      <c r="C40" s="4" t="s">
        <v>195</v>
      </c>
      <c r="D40" s="4" t="s">
        <v>28</v>
      </c>
      <c r="E40" s="4" t="s">
        <v>221</v>
      </c>
      <c r="F40" s="4">
        <v>16</v>
      </c>
      <c r="G40" s="7">
        <v>432</v>
      </c>
      <c r="H40" s="7">
        <v>232</v>
      </c>
    </row>
    <row r="41" spans="1:13" x14ac:dyDescent="0.3">
      <c r="A41" s="52">
        <v>40573</v>
      </c>
      <c r="B41" s="4" t="s">
        <v>191</v>
      </c>
      <c r="C41" s="4" t="s">
        <v>209</v>
      </c>
      <c r="D41" s="4" t="s">
        <v>28</v>
      </c>
      <c r="E41" s="4" t="s">
        <v>205</v>
      </c>
      <c r="F41" s="4">
        <v>25</v>
      </c>
      <c r="G41" s="7">
        <v>675</v>
      </c>
      <c r="H41" s="7">
        <v>362.5</v>
      </c>
    </row>
    <row r="42" spans="1:13" x14ac:dyDescent="0.3">
      <c r="A42" s="52">
        <v>40559</v>
      </c>
      <c r="B42" s="4" t="s">
        <v>189</v>
      </c>
      <c r="C42" s="4" t="s">
        <v>209</v>
      </c>
      <c r="D42" s="4" t="s">
        <v>204</v>
      </c>
      <c r="E42" s="4" t="s">
        <v>217</v>
      </c>
      <c r="F42" s="4">
        <v>31</v>
      </c>
      <c r="G42" s="7">
        <v>713</v>
      </c>
      <c r="H42" s="7">
        <v>341</v>
      </c>
    </row>
    <row r="43" spans="1:13" x14ac:dyDescent="0.3">
      <c r="A43" s="52">
        <v>40567</v>
      </c>
      <c r="B43" s="4" t="s">
        <v>191</v>
      </c>
      <c r="C43" s="4" t="s">
        <v>200</v>
      </c>
      <c r="D43" s="4" t="s">
        <v>212</v>
      </c>
      <c r="E43" s="4" t="s">
        <v>219</v>
      </c>
      <c r="F43" s="4">
        <v>63</v>
      </c>
      <c r="G43" s="7">
        <v>1701</v>
      </c>
      <c r="H43" s="7">
        <v>913.5</v>
      </c>
    </row>
    <row r="44" spans="1:13" x14ac:dyDescent="0.3">
      <c r="A44" s="52">
        <v>40568</v>
      </c>
      <c r="B44" s="4" t="s">
        <v>188</v>
      </c>
      <c r="C44" s="4" t="s">
        <v>198</v>
      </c>
      <c r="D44" s="4" t="s">
        <v>196</v>
      </c>
      <c r="E44" s="4" t="s">
        <v>201</v>
      </c>
      <c r="F44" s="4">
        <v>21</v>
      </c>
      <c r="G44" s="7">
        <v>399</v>
      </c>
      <c r="H44" s="7">
        <v>168</v>
      </c>
    </row>
    <row r="45" spans="1:13" x14ac:dyDescent="0.3">
      <c r="A45" s="52">
        <v>40564</v>
      </c>
      <c r="B45" s="4" t="s">
        <v>188</v>
      </c>
      <c r="C45" s="4" t="s">
        <v>198</v>
      </c>
      <c r="D45" s="4" t="s">
        <v>31</v>
      </c>
      <c r="E45" s="4" t="s">
        <v>218</v>
      </c>
      <c r="F45" s="4">
        <v>23</v>
      </c>
      <c r="G45" s="7">
        <v>437</v>
      </c>
      <c r="H45" s="7">
        <v>184</v>
      </c>
    </row>
    <row r="46" spans="1:13" x14ac:dyDescent="0.3">
      <c r="A46" s="52">
        <v>40561</v>
      </c>
      <c r="B46" s="4" t="s">
        <v>192</v>
      </c>
      <c r="C46" s="4" t="s">
        <v>195</v>
      </c>
      <c r="D46" s="4" t="s">
        <v>31</v>
      </c>
      <c r="E46" s="4" t="s">
        <v>218</v>
      </c>
      <c r="F46" s="4">
        <v>59</v>
      </c>
      <c r="G46" s="7">
        <v>1298</v>
      </c>
      <c r="H46" s="7">
        <v>590</v>
      </c>
    </row>
    <row r="47" spans="1:13" x14ac:dyDescent="0.3">
      <c r="A47" s="52">
        <v>40556</v>
      </c>
      <c r="B47" s="4" t="s">
        <v>192</v>
      </c>
      <c r="C47" s="4" t="s">
        <v>198</v>
      </c>
      <c r="D47" s="4" t="s">
        <v>31</v>
      </c>
      <c r="E47" s="4" t="s">
        <v>227</v>
      </c>
      <c r="F47" s="4">
        <v>57</v>
      </c>
      <c r="G47" s="7">
        <v>1254</v>
      </c>
      <c r="H47" s="7">
        <v>570</v>
      </c>
    </row>
    <row r="48" spans="1:13" x14ac:dyDescent="0.3">
      <c r="A48" s="52">
        <v>40564</v>
      </c>
      <c r="B48" s="4" t="s">
        <v>191</v>
      </c>
      <c r="C48" s="4" t="s">
        <v>195</v>
      </c>
      <c r="D48" s="4" t="s">
        <v>30</v>
      </c>
      <c r="E48" s="4" t="s">
        <v>207</v>
      </c>
      <c r="F48" s="4">
        <v>58</v>
      </c>
      <c r="G48" s="7">
        <v>1566</v>
      </c>
      <c r="H48" s="7">
        <v>841</v>
      </c>
    </row>
    <row r="49" spans="1:8" x14ac:dyDescent="0.3">
      <c r="A49" s="52">
        <v>40552</v>
      </c>
      <c r="B49" s="4" t="s">
        <v>188</v>
      </c>
      <c r="C49" s="4" t="s">
        <v>195</v>
      </c>
      <c r="D49" s="4" t="s">
        <v>204</v>
      </c>
      <c r="E49" s="4" t="s">
        <v>223</v>
      </c>
      <c r="F49" s="4">
        <v>42</v>
      </c>
      <c r="G49" s="7">
        <v>798</v>
      </c>
      <c r="H49" s="7">
        <v>336</v>
      </c>
    </row>
    <row r="50" spans="1:8" x14ac:dyDescent="0.3">
      <c r="A50" s="52">
        <v>40552</v>
      </c>
      <c r="B50" s="4" t="s">
        <v>192</v>
      </c>
      <c r="C50" s="4" t="s">
        <v>209</v>
      </c>
      <c r="D50" s="4" t="s">
        <v>28</v>
      </c>
      <c r="E50" s="4" t="s">
        <v>217</v>
      </c>
      <c r="F50" s="4">
        <v>15</v>
      </c>
      <c r="G50" s="7">
        <v>330</v>
      </c>
      <c r="H50" s="7">
        <v>150</v>
      </c>
    </row>
    <row r="51" spans="1:8" x14ac:dyDescent="0.3">
      <c r="A51" s="52">
        <v>40570</v>
      </c>
      <c r="B51" s="4" t="s">
        <v>189</v>
      </c>
      <c r="C51" s="4" t="s">
        <v>200</v>
      </c>
      <c r="D51" s="4" t="s">
        <v>212</v>
      </c>
      <c r="E51" s="4" t="s">
        <v>217</v>
      </c>
      <c r="F51" s="4">
        <v>10</v>
      </c>
      <c r="G51" s="7">
        <v>230</v>
      </c>
      <c r="H51" s="7">
        <v>110</v>
      </c>
    </row>
    <row r="52" spans="1:8" x14ac:dyDescent="0.3">
      <c r="A52" s="52">
        <v>40549</v>
      </c>
      <c r="B52" s="4" t="s">
        <v>189</v>
      </c>
      <c r="C52" s="4" t="s">
        <v>200</v>
      </c>
      <c r="D52" s="4" t="s">
        <v>28</v>
      </c>
      <c r="E52" s="4" t="s">
        <v>231</v>
      </c>
      <c r="F52" s="4">
        <v>18</v>
      </c>
      <c r="G52" s="7">
        <v>414</v>
      </c>
      <c r="H52" s="7">
        <v>198</v>
      </c>
    </row>
    <row r="53" spans="1:8" x14ac:dyDescent="0.3">
      <c r="A53" s="52">
        <v>40553</v>
      </c>
      <c r="B53" s="4" t="s">
        <v>190</v>
      </c>
      <c r="C53" s="4" t="s">
        <v>195</v>
      </c>
      <c r="D53" s="4" t="s">
        <v>212</v>
      </c>
      <c r="E53" s="4" t="s">
        <v>226</v>
      </c>
      <c r="F53" s="4">
        <v>27</v>
      </c>
      <c r="G53" s="7">
        <v>567</v>
      </c>
      <c r="H53" s="7">
        <v>249.75</v>
      </c>
    </row>
    <row r="54" spans="1:8" x14ac:dyDescent="0.3">
      <c r="A54" s="52">
        <v>40564</v>
      </c>
      <c r="B54" s="4" t="s">
        <v>190</v>
      </c>
      <c r="C54" s="4" t="s">
        <v>209</v>
      </c>
      <c r="D54" s="4" t="s">
        <v>31</v>
      </c>
      <c r="E54" s="4" t="s">
        <v>333</v>
      </c>
      <c r="F54" s="4">
        <v>13</v>
      </c>
      <c r="G54" s="7">
        <v>273</v>
      </c>
      <c r="H54" s="7">
        <v>120.25</v>
      </c>
    </row>
    <row r="55" spans="1:8" x14ac:dyDescent="0.3">
      <c r="A55" s="52">
        <v>40565</v>
      </c>
      <c r="B55" s="4" t="s">
        <v>192</v>
      </c>
      <c r="C55" s="4" t="s">
        <v>200</v>
      </c>
      <c r="D55" s="4" t="s">
        <v>28</v>
      </c>
      <c r="E55" s="4" t="s">
        <v>335</v>
      </c>
      <c r="F55" s="4">
        <v>35</v>
      </c>
      <c r="G55" s="7">
        <v>770</v>
      </c>
      <c r="H55" s="7">
        <v>350</v>
      </c>
    </row>
    <row r="56" spans="1:8" x14ac:dyDescent="0.3">
      <c r="A56" s="52">
        <v>40546</v>
      </c>
      <c r="B56" s="4" t="s">
        <v>188</v>
      </c>
      <c r="C56" s="4" t="s">
        <v>195</v>
      </c>
      <c r="D56" s="4" t="s">
        <v>31</v>
      </c>
      <c r="E56" s="4" t="s">
        <v>207</v>
      </c>
      <c r="F56" s="4">
        <v>38</v>
      </c>
      <c r="G56" s="7">
        <v>722</v>
      </c>
      <c r="H56" s="7">
        <v>304</v>
      </c>
    </row>
    <row r="57" spans="1:8" x14ac:dyDescent="0.3">
      <c r="A57" s="52">
        <v>40553</v>
      </c>
      <c r="B57" s="4" t="s">
        <v>189</v>
      </c>
      <c r="C57" s="4" t="s">
        <v>195</v>
      </c>
      <c r="D57" s="4" t="s">
        <v>31</v>
      </c>
      <c r="E57" s="4" t="s">
        <v>221</v>
      </c>
      <c r="F57" s="4">
        <v>63</v>
      </c>
      <c r="G57" s="7">
        <v>1449</v>
      </c>
      <c r="H57" s="7">
        <v>693</v>
      </c>
    </row>
    <row r="58" spans="1:8" x14ac:dyDescent="0.3">
      <c r="A58" s="52">
        <v>40565</v>
      </c>
      <c r="B58" s="4" t="s">
        <v>191</v>
      </c>
      <c r="C58" s="4" t="s">
        <v>209</v>
      </c>
      <c r="D58" s="4" t="s">
        <v>196</v>
      </c>
      <c r="E58" s="4" t="s">
        <v>207</v>
      </c>
      <c r="F58" s="4">
        <v>29</v>
      </c>
      <c r="G58" s="7">
        <v>783</v>
      </c>
      <c r="H58" s="7">
        <v>420.5</v>
      </c>
    </row>
    <row r="59" spans="1:8" x14ac:dyDescent="0.3">
      <c r="A59" s="52">
        <v>40571</v>
      </c>
      <c r="B59" s="4" t="s">
        <v>190</v>
      </c>
      <c r="C59" s="4" t="s">
        <v>195</v>
      </c>
      <c r="D59" s="4" t="s">
        <v>204</v>
      </c>
      <c r="E59" s="4" t="s">
        <v>224</v>
      </c>
      <c r="F59" s="4">
        <v>36</v>
      </c>
      <c r="G59" s="7">
        <v>756</v>
      </c>
      <c r="H59" s="7">
        <v>333</v>
      </c>
    </row>
    <row r="60" spans="1:8" x14ac:dyDescent="0.3">
      <c r="A60" s="52">
        <v>40553</v>
      </c>
      <c r="B60" s="4" t="s">
        <v>191</v>
      </c>
      <c r="C60" s="4" t="s">
        <v>195</v>
      </c>
      <c r="D60" s="4" t="s">
        <v>204</v>
      </c>
      <c r="E60" s="4" t="s">
        <v>218</v>
      </c>
      <c r="F60" s="4">
        <v>17</v>
      </c>
      <c r="G60" s="7">
        <v>459</v>
      </c>
      <c r="H60" s="7">
        <v>246.5</v>
      </c>
    </row>
    <row r="61" spans="1:8" x14ac:dyDescent="0.3">
      <c r="A61" s="52">
        <v>40560</v>
      </c>
      <c r="B61" s="4" t="s">
        <v>192</v>
      </c>
      <c r="C61" s="4" t="s">
        <v>198</v>
      </c>
      <c r="D61" s="4" t="s">
        <v>204</v>
      </c>
      <c r="E61" s="4" t="s">
        <v>223</v>
      </c>
      <c r="F61" s="4">
        <v>16</v>
      </c>
      <c r="G61" s="7">
        <v>352</v>
      </c>
      <c r="H61" s="7">
        <v>160</v>
      </c>
    </row>
    <row r="62" spans="1:8" x14ac:dyDescent="0.3">
      <c r="A62" s="52">
        <v>40563</v>
      </c>
      <c r="B62" s="4" t="s">
        <v>188</v>
      </c>
      <c r="C62" s="4" t="s">
        <v>200</v>
      </c>
      <c r="D62" s="4" t="s">
        <v>28</v>
      </c>
      <c r="E62" s="4" t="s">
        <v>335</v>
      </c>
      <c r="F62" s="4">
        <v>58</v>
      </c>
      <c r="G62" s="7">
        <v>1102</v>
      </c>
      <c r="H62" s="7">
        <v>464</v>
      </c>
    </row>
    <row r="63" spans="1:8" x14ac:dyDescent="0.3">
      <c r="A63" s="52">
        <v>40561</v>
      </c>
      <c r="B63" s="4" t="s">
        <v>192</v>
      </c>
      <c r="C63" s="4" t="s">
        <v>195</v>
      </c>
      <c r="D63" s="4" t="s">
        <v>196</v>
      </c>
      <c r="E63" s="4" t="s">
        <v>229</v>
      </c>
      <c r="F63" s="4">
        <v>20</v>
      </c>
      <c r="G63" s="7">
        <v>440</v>
      </c>
      <c r="H63" s="7">
        <v>200</v>
      </c>
    </row>
    <row r="64" spans="1:8" x14ac:dyDescent="0.3">
      <c r="A64" s="52">
        <v>40556</v>
      </c>
      <c r="B64" s="4" t="s">
        <v>192</v>
      </c>
      <c r="C64" s="4" t="s">
        <v>198</v>
      </c>
      <c r="D64" s="4" t="s">
        <v>31</v>
      </c>
      <c r="E64" s="4" t="s">
        <v>213</v>
      </c>
      <c r="F64" s="4">
        <v>40</v>
      </c>
      <c r="G64" s="7">
        <v>880</v>
      </c>
      <c r="H64" s="7">
        <v>400</v>
      </c>
    </row>
    <row r="65" spans="1:8" x14ac:dyDescent="0.3">
      <c r="A65" s="52">
        <v>40557</v>
      </c>
      <c r="B65" s="4" t="s">
        <v>189</v>
      </c>
      <c r="C65" s="4" t="s">
        <v>195</v>
      </c>
      <c r="D65" s="4" t="s">
        <v>196</v>
      </c>
      <c r="E65" s="4" t="s">
        <v>201</v>
      </c>
      <c r="F65" s="4">
        <v>34</v>
      </c>
      <c r="G65" s="7">
        <v>782</v>
      </c>
      <c r="H65" s="7">
        <v>374</v>
      </c>
    </row>
    <row r="66" spans="1:8" x14ac:dyDescent="0.3">
      <c r="A66" s="52">
        <v>40560</v>
      </c>
      <c r="B66" s="4" t="s">
        <v>191</v>
      </c>
      <c r="C66" s="4" t="s">
        <v>198</v>
      </c>
      <c r="D66" s="4" t="s">
        <v>30</v>
      </c>
      <c r="E66" s="4" t="s">
        <v>208</v>
      </c>
      <c r="F66" s="4">
        <v>61</v>
      </c>
      <c r="G66" s="7">
        <v>1647</v>
      </c>
      <c r="H66" s="7">
        <v>884.5</v>
      </c>
    </row>
    <row r="67" spans="1:8" x14ac:dyDescent="0.3">
      <c r="A67" s="52">
        <v>40555</v>
      </c>
      <c r="B67" s="4" t="s">
        <v>190</v>
      </c>
      <c r="C67" s="4" t="s">
        <v>198</v>
      </c>
      <c r="D67" s="4" t="s">
        <v>212</v>
      </c>
      <c r="E67" s="4" t="s">
        <v>220</v>
      </c>
      <c r="F67" s="4">
        <v>19</v>
      </c>
      <c r="G67" s="7">
        <v>399</v>
      </c>
      <c r="H67" s="7">
        <v>175.75</v>
      </c>
    </row>
    <row r="68" spans="1:8" x14ac:dyDescent="0.3">
      <c r="A68" s="52">
        <v>40549</v>
      </c>
      <c r="B68" s="4" t="s">
        <v>188</v>
      </c>
      <c r="C68" s="4" t="s">
        <v>209</v>
      </c>
      <c r="D68" s="4" t="s">
        <v>204</v>
      </c>
      <c r="E68" s="4" t="s">
        <v>217</v>
      </c>
      <c r="F68" s="4">
        <v>40</v>
      </c>
      <c r="G68" s="7">
        <v>760</v>
      </c>
      <c r="H68" s="7">
        <v>320</v>
      </c>
    </row>
    <row r="69" spans="1:8" x14ac:dyDescent="0.3">
      <c r="A69" s="52">
        <v>40562</v>
      </c>
      <c r="B69" s="4" t="s">
        <v>192</v>
      </c>
      <c r="C69" s="4" t="s">
        <v>209</v>
      </c>
      <c r="D69" s="4" t="s">
        <v>28</v>
      </c>
      <c r="E69" s="4" t="s">
        <v>210</v>
      </c>
      <c r="F69" s="4">
        <v>35</v>
      </c>
      <c r="G69" s="7">
        <v>770</v>
      </c>
      <c r="H69" s="7">
        <v>350</v>
      </c>
    </row>
    <row r="70" spans="1:8" x14ac:dyDescent="0.3">
      <c r="A70" s="52">
        <v>40569</v>
      </c>
      <c r="B70" s="4" t="s">
        <v>192</v>
      </c>
      <c r="C70" s="4" t="s">
        <v>195</v>
      </c>
      <c r="D70" s="4" t="s">
        <v>30</v>
      </c>
      <c r="E70" s="4" t="s">
        <v>231</v>
      </c>
      <c r="F70" s="4">
        <v>17</v>
      </c>
      <c r="G70" s="7">
        <v>374</v>
      </c>
      <c r="H70" s="7">
        <v>170</v>
      </c>
    </row>
    <row r="71" spans="1:8" x14ac:dyDescent="0.3">
      <c r="A71" s="52">
        <v>40548</v>
      </c>
      <c r="B71" s="4" t="s">
        <v>190</v>
      </c>
      <c r="C71" s="4" t="s">
        <v>209</v>
      </c>
      <c r="D71" s="4" t="s">
        <v>31</v>
      </c>
      <c r="E71" s="4" t="s">
        <v>205</v>
      </c>
      <c r="F71" s="4">
        <v>57</v>
      </c>
      <c r="G71" s="7">
        <v>1197</v>
      </c>
      <c r="H71" s="7">
        <v>527.25</v>
      </c>
    </row>
    <row r="72" spans="1:8" x14ac:dyDescent="0.3">
      <c r="A72" s="52">
        <v>40571</v>
      </c>
      <c r="B72" s="4" t="s">
        <v>189</v>
      </c>
      <c r="C72" s="4" t="s">
        <v>209</v>
      </c>
      <c r="D72" s="4" t="s">
        <v>196</v>
      </c>
      <c r="E72" s="4" t="s">
        <v>199</v>
      </c>
      <c r="F72" s="4">
        <v>46</v>
      </c>
      <c r="G72" s="7">
        <v>1058</v>
      </c>
      <c r="H72" s="7">
        <v>506</v>
      </c>
    </row>
    <row r="73" spans="1:8" x14ac:dyDescent="0.3">
      <c r="A73" s="52">
        <v>40553</v>
      </c>
      <c r="B73" s="4" t="s">
        <v>188</v>
      </c>
      <c r="C73" s="4" t="s">
        <v>209</v>
      </c>
      <c r="D73" s="4" t="s">
        <v>30</v>
      </c>
      <c r="E73" s="4" t="s">
        <v>226</v>
      </c>
      <c r="F73" s="4">
        <v>30</v>
      </c>
      <c r="G73" s="7">
        <v>570</v>
      </c>
      <c r="H73" s="7">
        <v>240</v>
      </c>
    </row>
    <row r="74" spans="1:8" x14ac:dyDescent="0.3">
      <c r="A74" s="52">
        <v>40550</v>
      </c>
      <c r="B74" s="4" t="s">
        <v>190</v>
      </c>
      <c r="C74" s="4" t="s">
        <v>200</v>
      </c>
      <c r="D74" s="4" t="s">
        <v>31</v>
      </c>
      <c r="E74" s="4" t="s">
        <v>222</v>
      </c>
      <c r="F74" s="4">
        <v>53</v>
      </c>
      <c r="G74" s="7">
        <v>1113</v>
      </c>
      <c r="H74" s="7">
        <v>490.25</v>
      </c>
    </row>
    <row r="75" spans="1:8" x14ac:dyDescent="0.3">
      <c r="A75" s="52">
        <v>40571</v>
      </c>
      <c r="B75" s="4" t="s">
        <v>191</v>
      </c>
      <c r="C75" s="4" t="s">
        <v>198</v>
      </c>
      <c r="D75" s="4" t="s">
        <v>204</v>
      </c>
      <c r="E75" s="4" t="s">
        <v>335</v>
      </c>
      <c r="F75" s="4">
        <v>42</v>
      </c>
      <c r="G75" s="7">
        <v>1134</v>
      </c>
      <c r="H75" s="7">
        <v>609</v>
      </c>
    </row>
    <row r="76" spans="1:8" x14ac:dyDescent="0.3">
      <c r="A76" s="52">
        <v>40545</v>
      </c>
      <c r="B76" s="4" t="s">
        <v>191</v>
      </c>
      <c r="C76" s="4" t="s">
        <v>200</v>
      </c>
      <c r="D76" s="4" t="s">
        <v>31</v>
      </c>
      <c r="E76" s="4" t="s">
        <v>214</v>
      </c>
      <c r="F76" s="4">
        <v>30</v>
      </c>
      <c r="G76" s="7">
        <v>810</v>
      </c>
      <c r="H76" s="7">
        <v>435</v>
      </c>
    </row>
    <row r="77" spans="1:8" x14ac:dyDescent="0.3">
      <c r="A77" s="52">
        <v>40558</v>
      </c>
      <c r="B77" s="4" t="s">
        <v>190</v>
      </c>
      <c r="C77" s="4" t="s">
        <v>195</v>
      </c>
      <c r="D77" s="4" t="s">
        <v>212</v>
      </c>
      <c r="E77" s="4" t="s">
        <v>214</v>
      </c>
      <c r="F77" s="4">
        <v>63</v>
      </c>
      <c r="G77" s="7">
        <v>1323</v>
      </c>
      <c r="H77" s="7">
        <v>582.75</v>
      </c>
    </row>
    <row r="78" spans="1:8" x14ac:dyDescent="0.3">
      <c r="A78" s="52">
        <v>40553</v>
      </c>
      <c r="B78" s="4" t="s">
        <v>190</v>
      </c>
      <c r="C78" s="4" t="s">
        <v>195</v>
      </c>
      <c r="D78" s="4" t="s">
        <v>204</v>
      </c>
      <c r="E78" s="4" t="s">
        <v>225</v>
      </c>
      <c r="F78" s="4">
        <v>17</v>
      </c>
      <c r="G78" s="7">
        <v>357</v>
      </c>
      <c r="H78" s="7">
        <v>157.25</v>
      </c>
    </row>
    <row r="79" spans="1:8" x14ac:dyDescent="0.3">
      <c r="A79" s="52">
        <v>40566</v>
      </c>
      <c r="B79" s="4" t="s">
        <v>191</v>
      </c>
      <c r="C79" s="4" t="s">
        <v>195</v>
      </c>
      <c r="D79" s="4" t="s">
        <v>31</v>
      </c>
      <c r="E79" s="4" t="s">
        <v>222</v>
      </c>
      <c r="F79" s="4">
        <v>22</v>
      </c>
      <c r="G79" s="7">
        <v>594</v>
      </c>
      <c r="H79" s="7">
        <v>319</v>
      </c>
    </row>
    <row r="80" spans="1:8" x14ac:dyDescent="0.3">
      <c r="A80" s="52">
        <v>40549</v>
      </c>
      <c r="B80" s="4" t="s">
        <v>188</v>
      </c>
      <c r="C80" s="4" t="s">
        <v>195</v>
      </c>
      <c r="D80" s="4" t="s">
        <v>196</v>
      </c>
      <c r="E80" s="4" t="s">
        <v>213</v>
      </c>
      <c r="F80" s="4">
        <v>54</v>
      </c>
      <c r="G80" s="7">
        <v>1026</v>
      </c>
      <c r="H80" s="7">
        <v>432</v>
      </c>
    </row>
    <row r="81" spans="1:8" x14ac:dyDescent="0.3">
      <c r="A81" s="52">
        <v>40561</v>
      </c>
      <c r="B81" s="4" t="s">
        <v>189</v>
      </c>
      <c r="C81" s="4" t="s">
        <v>209</v>
      </c>
      <c r="D81" s="4" t="s">
        <v>204</v>
      </c>
      <c r="E81" s="4" t="s">
        <v>335</v>
      </c>
      <c r="F81" s="4">
        <v>53</v>
      </c>
      <c r="G81" s="7">
        <v>1219</v>
      </c>
      <c r="H81" s="7">
        <v>583</v>
      </c>
    </row>
    <row r="82" spans="1:8" x14ac:dyDescent="0.3">
      <c r="A82" s="52">
        <v>40554</v>
      </c>
      <c r="B82" s="4" t="s">
        <v>191</v>
      </c>
      <c r="C82" s="4" t="s">
        <v>195</v>
      </c>
      <c r="D82" s="4" t="s">
        <v>204</v>
      </c>
      <c r="E82" s="4" t="s">
        <v>228</v>
      </c>
      <c r="F82" s="4">
        <v>49</v>
      </c>
      <c r="G82" s="7">
        <v>1323</v>
      </c>
      <c r="H82" s="7">
        <v>710.5</v>
      </c>
    </row>
    <row r="83" spans="1:8" x14ac:dyDescent="0.3">
      <c r="A83" s="52">
        <v>40564</v>
      </c>
      <c r="B83" s="4" t="s">
        <v>192</v>
      </c>
      <c r="C83" s="4" t="s">
        <v>209</v>
      </c>
      <c r="D83" s="4" t="s">
        <v>204</v>
      </c>
      <c r="E83" s="4" t="s">
        <v>226</v>
      </c>
      <c r="F83" s="4">
        <v>11</v>
      </c>
      <c r="G83" s="7">
        <v>242</v>
      </c>
      <c r="H83" s="7">
        <v>110</v>
      </c>
    </row>
    <row r="84" spans="1:8" x14ac:dyDescent="0.3">
      <c r="A84" s="52">
        <v>40561</v>
      </c>
      <c r="B84" s="4" t="s">
        <v>190</v>
      </c>
      <c r="C84" s="4" t="s">
        <v>195</v>
      </c>
      <c r="D84" s="4" t="s">
        <v>212</v>
      </c>
      <c r="E84" s="4" t="s">
        <v>199</v>
      </c>
      <c r="F84" s="4">
        <v>12</v>
      </c>
      <c r="G84" s="7">
        <v>252</v>
      </c>
      <c r="H84" s="7">
        <v>111</v>
      </c>
    </row>
    <row r="85" spans="1:8" x14ac:dyDescent="0.3">
      <c r="A85" s="52">
        <v>40553</v>
      </c>
      <c r="B85" s="4" t="s">
        <v>188</v>
      </c>
      <c r="C85" s="4" t="s">
        <v>198</v>
      </c>
      <c r="D85" s="4" t="s">
        <v>204</v>
      </c>
      <c r="E85" s="4" t="s">
        <v>205</v>
      </c>
      <c r="F85" s="4">
        <v>8</v>
      </c>
      <c r="G85" s="7">
        <v>152</v>
      </c>
      <c r="H85" s="7">
        <v>64</v>
      </c>
    </row>
    <row r="86" spans="1:8" x14ac:dyDescent="0.3">
      <c r="A86" s="52">
        <v>40560</v>
      </c>
      <c r="B86" s="4" t="s">
        <v>188</v>
      </c>
      <c r="C86" s="4" t="s">
        <v>198</v>
      </c>
      <c r="D86" s="4" t="s">
        <v>196</v>
      </c>
      <c r="E86" s="4" t="s">
        <v>333</v>
      </c>
      <c r="F86" s="4">
        <v>59</v>
      </c>
      <c r="G86" s="7">
        <v>1121</v>
      </c>
      <c r="H86" s="7">
        <v>472</v>
      </c>
    </row>
    <row r="87" spans="1:8" x14ac:dyDescent="0.3">
      <c r="A87" s="52">
        <v>40566</v>
      </c>
      <c r="B87" s="4" t="s">
        <v>188</v>
      </c>
      <c r="C87" s="4" t="s">
        <v>209</v>
      </c>
      <c r="D87" s="4" t="s">
        <v>30</v>
      </c>
      <c r="E87" s="4" t="s">
        <v>210</v>
      </c>
      <c r="F87" s="4">
        <v>49</v>
      </c>
      <c r="G87" s="7">
        <v>931</v>
      </c>
      <c r="H87" s="7">
        <v>392</v>
      </c>
    </row>
    <row r="88" spans="1:8" x14ac:dyDescent="0.3">
      <c r="A88" s="52">
        <v>40566</v>
      </c>
      <c r="B88" s="4" t="s">
        <v>191</v>
      </c>
      <c r="C88" s="4" t="s">
        <v>195</v>
      </c>
      <c r="D88" s="4" t="s">
        <v>196</v>
      </c>
      <c r="E88" s="4" t="s">
        <v>223</v>
      </c>
      <c r="F88" s="4">
        <v>44</v>
      </c>
      <c r="G88" s="7">
        <v>1188</v>
      </c>
      <c r="H88" s="7">
        <v>638</v>
      </c>
    </row>
    <row r="89" spans="1:8" x14ac:dyDescent="0.3">
      <c r="A89" s="52">
        <v>40571</v>
      </c>
      <c r="B89" s="4" t="s">
        <v>190</v>
      </c>
      <c r="C89" s="4" t="s">
        <v>200</v>
      </c>
      <c r="D89" s="4" t="s">
        <v>30</v>
      </c>
      <c r="E89" s="4" t="s">
        <v>207</v>
      </c>
      <c r="F89" s="4">
        <v>62</v>
      </c>
      <c r="G89" s="7">
        <v>1302</v>
      </c>
      <c r="H89" s="7">
        <v>573.5</v>
      </c>
    </row>
    <row r="90" spans="1:8" x14ac:dyDescent="0.3">
      <c r="A90" s="52">
        <v>40572</v>
      </c>
      <c r="B90" s="4" t="s">
        <v>191</v>
      </c>
      <c r="C90" s="4" t="s">
        <v>198</v>
      </c>
      <c r="D90" s="4" t="s">
        <v>212</v>
      </c>
      <c r="E90" s="4" t="s">
        <v>227</v>
      </c>
      <c r="F90" s="4">
        <v>10</v>
      </c>
      <c r="G90" s="7">
        <v>270</v>
      </c>
      <c r="H90" s="7">
        <v>145</v>
      </c>
    </row>
    <row r="91" spans="1:8" x14ac:dyDescent="0.3">
      <c r="A91" s="52">
        <v>40556</v>
      </c>
      <c r="B91" s="4" t="s">
        <v>189</v>
      </c>
      <c r="C91" s="4" t="s">
        <v>209</v>
      </c>
      <c r="D91" s="4" t="s">
        <v>204</v>
      </c>
      <c r="E91" s="4" t="s">
        <v>207</v>
      </c>
      <c r="F91" s="4">
        <v>52</v>
      </c>
      <c r="G91" s="7">
        <v>1196</v>
      </c>
      <c r="H91" s="7">
        <v>572</v>
      </c>
    </row>
    <row r="92" spans="1:8" x14ac:dyDescent="0.3">
      <c r="A92" s="52">
        <v>40561</v>
      </c>
      <c r="B92" s="4" t="s">
        <v>191</v>
      </c>
      <c r="C92" s="4" t="s">
        <v>198</v>
      </c>
      <c r="D92" s="4" t="s">
        <v>204</v>
      </c>
      <c r="E92" s="4" t="s">
        <v>227</v>
      </c>
      <c r="F92" s="4">
        <v>17</v>
      </c>
      <c r="G92" s="7">
        <v>459</v>
      </c>
      <c r="H92" s="7">
        <v>246.5</v>
      </c>
    </row>
    <row r="93" spans="1:8" x14ac:dyDescent="0.3">
      <c r="A93" s="52">
        <v>40547</v>
      </c>
      <c r="B93" s="4" t="s">
        <v>190</v>
      </c>
      <c r="C93" s="4" t="s">
        <v>198</v>
      </c>
      <c r="D93" s="4" t="s">
        <v>28</v>
      </c>
      <c r="E93" s="4" t="s">
        <v>228</v>
      </c>
      <c r="F93" s="4">
        <v>29</v>
      </c>
      <c r="G93" s="7">
        <v>609</v>
      </c>
      <c r="H93" s="7">
        <v>268.25</v>
      </c>
    </row>
    <row r="94" spans="1:8" x14ac:dyDescent="0.3">
      <c r="A94" s="52">
        <v>40571</v>
      </c>
      <c r="B94" s="4" t="s">
        <v>192</v>
      </c>
      <c r="C94" s="4" t="s">
        <v>209</v>
      </c>
      <c r="D94" s="4" t="s">
        <v>28</v>
      </c>
      <c r="E94" s="4" t="s">
        <v>217</v>
      </c>
      <c r="F94" s="4">
        <v>25</v>
      </c>
      <c r="G94" s="7">
        <v>550</v>
      </c>
      <c r="H94" s="7">
        <v>250</v>
      </c>
    </row>
    <row r="95" spans="1:8" x14ac:dyDescent="0.3">
      <c r="A95" s="52">
        <v>40554</v>
      </c>
      <c r="B95" s="4" t="s">
        <v>191</v>
      </c>
      <c r="C95" s="4" t="s">
        <v>195</v>
      </c>
      <c r="D95" s="4" t="s">
        <v>196</v>
      </c>
      <c r="E95" s="4" t="s">
        <v>220</v>
      </c>
      <c r="F95" s="4">
        <v>14</v>
      </c>
      <c r="G95" s="7">
        <v>378</v>
      </c>
      <c r="H95" s="7">
        <v>203</v>
      </c>
    </row>
    <row r="96" spans="1:8" x14ac:dyDescent="0.3">
      <c r="A96" s="52">
        <v>40565</v>
      </c>
      <c r="B96" s="4" t="s">
        <v>192</v>
      </c>
      <c r="C96" s="4" t="s">
        <v>200</v>
      </c>
      <c r="D96" s="4" t="s">
        <v>31</v>
      </c>
      <c r="E96" s="4" t="s">
        <v>214</v>
      </c>
      <c r="F96" s="4">
        <v>53</v>
      </c>
      <c r="G96" s="7">
        <v>1166</v>
      </c>
      <c r="H96" s="7">
        <v>530</v>
      </c>
    </row>
    <row r="97" spans="1:8" x14ac:dyDescent="0.3">
      <c r="A97" s="52">
        <v>40553</v>
      </c>
      <c r="B97" s="4" t="s">
        <v>190</v>
      </c>
      <c r="C97" s="4" t="s">
        <v>209</v>
      </c>
      <c r="D97" s="4" t="s">
        <v>28</v>
      </c>
      <c r="E97" s="4" t="s">
        <v>225</v>
      </c>
      <c r="F97" s="4">
        <v>47</v>
      </c>
      <c r="G97" s="7">
        <v>987</v>
      </c>
      <c r="H97" s="7">
        <v>434.75</v>
      </c>
    </row>
    <row r="98" spans="1:8" x14ac:dyDescent="0.3">
      <c r="A98" s="52">
        <v>40567</v>
      </c>
      <c r="B98" s="4" t="s">
        <v>189</v>
      </c>
      <c r="C98" s="4" t="s">
        <v>198</v>
      </c>
      <c r="D98" s="4" t="s">
        <v>196</v>
      </c>
      <c r="E98" s="4" t="s">
        <v>228</v>
      </c>
      <c r="F98" s="4">
        <v>13</v>
      </c>
      <c r="G98" s="7">
        <v>299</v>
      </c>
      <c r="H98" s="7">
        <v>143</v>
      </c>
    </row>
    <row r="99" spans="1:8" x14ac:dyDescent="0.3">
      <c r="A99" s="52">
        <v>40548</v>
      </c>
      <c r="B99" s="4" t="s">
        <v>188</v>
      </c>
      <c r="C99" s="4" t="s">
        <v>200</v>
      </c>
      <c r="D99" s="4" t="s">
        <v>196</v>
      </c>
      <c r="E99" s="4" t="s">
        <v>206</v>
      </c>
      <c r="F99" s="4">
        <v>12</v>
      </c>
      <c r="G99" s="7">
        <v>228</v>
      </c>
      <c r="H99" s="7">
        <v>96</v>
      </c>
    </row>
    <row r="100" spans="1:8" x14ac:dyDescent="0.3">
      <c r="A100" s="52">
        <v>40546</v>
      </c>
      <c r="B100" s="4" t="s">
        <v>189</v>
      </c>
      <c r="C100" s="4" t="s">
        <v>198</v>
      </c>
      <c r="D100" s="4" t="s">
        <v>30</v>
      </c>
      <c r="E100" s="4" t="s">
        <v>207</v>
      </c>
      <c r="F100" s="4">
        <v>20</v>
      </c>
      <c r="G100" s="7">
        <v>460</v>
      </c>
      <c r="H100" s="7">
        <v>220</v>
      </c>
    </row>
    <row r="101" spans="1:8" x14ac:dyDescent="0.3">
      <c r="A101" s="52">
        <v>40552</v>
      </c>
      <c r="B101" s="4" t="s">
        <v>192</v>
      </c>
      <c r="C101" s="4" t="s">
        <v>195</v>
      </c>
      <c r="D101" s="4" t="s">
        <v>31</v>
      </c>
      <c r="E101" s="4" t="s">
        <v>208</v>
      </c>
      <c r="F101" s="4">
        <v>40</v>
      </c>
      <c r="G101" s="7">
        <v>880</v>
      </c>
      <c r="H101" s="7">
        <v>400</v>
      </c>
    </row>
    <row r="102" spans="1:8" x14ac:dyDescent="0.3">
      <c r="A102" s="52">
        <v>40566</v>
      </c>
      <c r="B102" s="4" t="s">
        <v>192</v>
      </c>
      <c r="C102" s="4" t="s">
        <v>195</v>
      </c>
      <c r="D102" s="4" t="s">
        <v>212</v>
      </c>
      <c r="E102" s="4" t="s">
        <v>229</v>
      </c>
      <c r="F102" s="4">
        <v>9</v>
      </c>
      <c r="G102" s="7">
        <v>198</v>
      </c>
      <c r="H102" s="7">
        <v>90</v>
      </c>
    </row>
    <row r="103" spans="1:8" x14ac:dyDescent="0.3">
      <c r="A103" s="52">
        <v>40552</v>
      </c>
      <c r="B103" s="4" t="s">
        <v>189</v>
      </c>
      <c r="C103" s="4" t="s">
        <v>195</v>
      </c>
      <c r="D103" s="4" t="s">
        <v>196</v>
      </c>
      <c r="E103" s="4" t="s">
        <v>216</v>
      </c>
      <c r="F103" s="4">
        <v>38</v>
      </c>
      <c r="G103" s="7">
        <v>874</v>
      </c>
      <c r="H103" s="7">
        <v>418</v>
      </c>
    </row>
    <row r="104" spans="1:8" x14ac:dyDescent="0.3">
      <c r="A104" s="52">
        <v>40545</v>
      </c>
      <c r="B104" s="4" t="s">
        <v>192</v>
      </c>
      <c r="C104" s="4" t="s">
        <v>209</v>
      </c>
      <c r="D104" s="4" t="s">
        <v>212</v>
      </c>
      <c r="E104" s="4" t="s">
        <v>197</v>
      </c>
      <c r="F104" s="4">
        <v>24</v>
      </c>
      <c r="G104" s="7">
        <v>528</v>
      </c>
      <c r="H104" s="7">
        <v>240</v>
      </c>
    </row>
    <row r="105" spans="1:8" x14ac:dyDescent="0.3">
      <c r="A105" s="52">
        <v>40560</v>
      </c>
      <c r="B105" s="4" t="s">
        <v>191</v>
      </c>
      <c r="C105" s="4" t="s">
        <v>200</v>
      </c>
      <c r="D105" s="4" t="s">
        <v>30</v>
      </c>
      <c r="E105" s="4" t="s">
        <v>223</v>
      </c>
      <c r="F105" s="4">
        <v>10</v>
      </c>
      <c r="G105" s="7">
        <v>270</v>
      </c>
      <c r="H105" s="7">
        <v>145</v>
      </c>
    </row>
    <row r="106" spans="1:8" x14ac:dyDescent="0.3">
      <c r="A106" s="52">
        <v>40571</v>
      </c>
      <c r="B106" s="4" t="s">
        <v>191</v>
      </c>
      <c r="C106" s="4" t="s">
        <v>209</v>
      </c>
      <c r="D106" s="4" t="s">
        <v>212</v>
      </c>
      <c r="E106" s="4" t="s">
        <v>197</v>
      </c>
      <c r="F106" s="4">
        <v>56</v>
      </c>
      <c r="G106" s="7">
        <v>1512</v>
      </c>
      <c r="H106" s="7">
        <v>812</v>
      </c>
    </row>
    <row r="107" spans="1:8" x14ac:dyDescent="0.3">
      <c r="A107" s="52">
        <v>40561</v>
      </c>
      <c r="B107" s="4" t="s">
        <v>188</v>
      </c>
      <c r="C107" s="4" t="s">
        <v>198</v>
      </c>
      <c r="D107" s="4" t="s">
        <v>30</v>
      </c>
      <c r="E107" s="4" t="s">
        <v>223</v>
      </c>
      <c r="F107" s="4">
        <v>62</v>
      </c>
      <c r="G107" s="7">
        <v>1178</v>
      </c>
      <c r="H107" s="7">
        <v>496</v>
      </c>
    </row>
    <row r="108" spans="1:8" x14ac:dyDescent="0.3">
      <c r="A108" s="52">
        <v>40571</v>
      </c>
      <c r="B108" s="4" t="s">
        <v>191</v>
      </c>
      <c r="C108" s="4" t="s">
        <v>209</v>
      </c>
      <c r="D108" s="4" t="s">
        <v>196</v>
      </c>
      <c r="E108" s="4" t="s">
        <v>335</v>
      </c>
      <c r="F108" s="4">
        <v>44</v>
      </c>
      <c r="G108" s="7">
        <v>1188</v>
      </c>
      <c r="H108" s="7">
        <v>638</v>
      </c>
    </row>
    <row r="109" spans="1:8" x14ac:dyDescent="0.3">
      <c r="A109" s="52">
        <v>40560</v>
      </c>
      <c r="B109" s="4" t="s">
        <v>189</v>
      </c>
      <c r="C109" s="4" t="s">
        <v>195</v>
      </c>
      <c r="D109" s="4" t="s">
        <v>28</v>
      </c>
      <c r="E109" s="4" t="s">
        <v>223</v>
      </c>
      <c r="F109" s="4">
        <v>39</v>
      </c>
      <c r="G109" s="7">
        <v>897</v>
      </c>
      <c r="H109" s="7">
        <v>429</v>
      </c>
    </row>
    <row r="110" spans="1:8" x14ac:dyDescent="0.3">
      <c r="A110" s="52">
        <v>40561</v>
      </c>
      <c r="B110" s="4" t="s">
        <v>188</v>
      </c>
      <c r="C110" s="4" t="s">
        <v>195</v>
      </c>
      <c r="D110" s="4" t="s">
        <v>196</v>
      </c>
      <c r="E110" s="4" t="s">
        <v>221</v>
      </c>
      <c r="F110" s="4">
        <v>24</v>
      </c>
      <c r="G110" s="7">
        <v>456</v>
      </c>
      <c r="H110" s="7">
        <v>192</v>
      </c>
    </row>
    <row r="111" spans="1:8" x14ac:dyDescent="0.3">
      <c r="A111" s="52">
        <v>40565</v>
      </c>
      <c r="B111" s="4" t="s">
        <v>192</v>
      </c>
      <c r="C111" s="4" t="s">
        <v>200</v>
      </c>
      <c r="D111" s="4" t="s">
        <v>204</v>
      </c>
      <c r="E111" s="4" t="s">
        <v>222</v>
      </c>
      <c r="F111" s="4">
        <v>6</v>
      </c>
      <c r="G111" s="7">
        <v>132</v>
      </c>
      <c r="H111" s="7">
        <v>60</v>
      </c>
    </row>
    <row r="112" spans="1:8" x14ac:dyDescent="0.3">
      <c r="A112" s="52">
        <v>40545</v>
      </c>
      <c r="B112" s="4" t="s">
        <v>192</v>
      </c>
      <c r="C112" s="4" t="s">
        <v>200</v>
      </c>
      <c r="D112" s="4" t="s">
        <v>31</v>
      </c>
      <c r="E112" s="4" t="s">
        <v>215</v>
      </c>
      <c r="F112" s="4">
        <v>19</v>
      </c>
      <c r="G112" s="7">
        <v>418</v>
      </c>
      <c r="H112" s="7">
        <v>190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7"/>
  <sheetViews>
    <sheetView workbookViewId="0">
      <selection activeCell="B7" sqref="B7"/>
    </sheetView>
  </sheetViews>
  <sheetFormatPr defaultRowHeight="14.4" x14ac:dyDescent="0.3"/>
  <cols>
    <col min="1" max="2" width="15.6640625" customWidth="1"/>
    <col min="5" max="5" width="17.88671875" bestFit="1" customWidth="1"/>
    <col min="7" max="7" width="14.33203125" bestFit="1" customWidth="1"/>
    <col min="8" max="8" width="16.33203125" bestFit="1" customWidth="1"/>
    <col min="9" max="9" width="10.44140625" bestFit="1" customWidth="1"/>
    <col min="12" max="12" width="6.33203125" bestFit="1" customWidth="1"/>
    <col min="13" max="13" width="11.33203125" bestFit="1" customWidth="1"/>
  </cols>
  <sheetData>
    <row r="1" spans="1:14" x14ac:dyDescent="0.3">
      <c r="A1" s="71" t="str">
        <f>"In the range "&amp;ADDRESS(ROW(I12),COLUMN(I12),4)&amp;":"&amp;ADDRESS(ROW(N22),COLUMN(N22),4)&amp;" create a formula that adds the sales reps total time on the phone for the month."</f>
        <v>In the range I12:N22 create a formula that adds the sales reps total time on the phone for the month.</v>
      </c>
      <c r="B1" s="71"/>
      <c r="C1" s="71"/>
      <c r="D1" s="71"/>
      <c r="E1" s="71"/>
      <c r="F1" s="71"/>
      <c r="G1" s="71"/>
      <c r="H1" s="71"/>
      <c r="I1" s="71"/>
      <c r="J1" s="71"/>
    </row>
    <row r="2" spans="1:14" x14ac:dyDescent="0.3">
      <c r="A2" s="76" t="s">
        <v>354</v>
      </c>
      <c r="B2" s="76"/>
      <c r="C2" s="77"/>
      <c r="D2" s="77"/>
    </row>
    <row r="6" spans="1:14" x14ac:dyDescent="0.3">
      <c r="A6" s="27" t="s">
        <v>35</v>
      </c>
      <c r="B6" s="27"/>
      <c r="C6" s="27" t="s">
        <v>36</v>
      </c>
      <c r="D6" s="27" t="s">
        <v>194</v>
      </c>
      <c r="E6" s="27" t="s">
        <v>337</v>
      </c>
      <c r="H6" s="4" t="s">
        <v>338</v>
      </c>
      <c r="I6" s="72">
        <f>MAX(A7:A687)</f>
        <v>41007</v>
      </c>
    </row>
    <row r="7" spans="1:14" ht="14.4" customHeight="1" x14ac:dyDescent="0.3">
      <c r="A7" s="143">
        <v>40654</v>
      </c>
      <c r="B7" s="143" t="str">
        <f>TEXT(A7,"mmmm,yyyy")</f>
        <v>April,2011</v>
      </c>
      <c r="C7" t="s">
        <v>339</v>
      </c>
      <c r="D7" t="s">
        <v>340</v>
      </c>
      <c r="E7">
        <v>20</v>
      </c>
      <c r="H7" s="4" t="s">
        <v>341</v>
      </c>
      <c r="I7" s="72">
        <f>MIN(A7:A687)</f>
        <v>40308</v>
      </c>
    </row>
    <row r="8" spans="1:14" ht="14.4" customHeight="1" x14ac:dyDescent="0.3">
      <c r="A8" s="143">
        <v>40979</v>
      </c>
      <c r="B8" s="143" t="str">
        <f t="shared" ref="B8:B71" si="0">TEXT(A8,"mmmm,yyyy")</f>
        <v>March,2012</v>
      </c>
      <c r="C8" t="s">
        <v>339</v>
      </c>
      <c r="D8" t="s">
        <v>342</v>
      </c>
      <c r="E8">
        <v>14</v>
      </c>
      <c r="H8" s="65" t="s">
        <v>343</v>
      </c>
      <c r="I8" s="73">
        <v>40330</v>
      </c>
      <c r="J8" s="74" t="s">
        <v>344</v>
      </c>
      <c r="K8" s="74"/>
      <c r="L8" s="74"/>
      <c r="M8" s="74"/>
    </row>
    <row r="9" spans="1:14" ht="14.4" customHeight="1" x14ac:dyDescent="0.3">
      <c r="A9" s="143">
        <v>40549</v>
      </c>
      <c r="B9" s="143" t="str">
        <f t="shared" si="0"/>
        <v>January,2011</v>
      </c>
      <c r="C9" t="s">
        <v>28</v>
      </c>
      <c r="D9" t="s">
        <v>340</v>
      </c>
      <c r="E9">
        <v>8</v>
      </c>
      <c r="H9" s="4" t="s">
        <v>345</v>
      </c>
      <c r="I9" s="72">
        <f>DATE(YEAR(I8),MONTH(I8),1)</f>
        <v>40330</v>
      </c>
    </row>
    <row r="10" spans="1:14" x14ac:dyDescent="0.3">
      <c r="A10" s="143">
        <v>40343</v>
      </c>
      <c r="B10" s="143" t="str">
        <f t="shared" si="0"/>
        <v>June,2010</v>
      </c>
      <c r="C10" t="s">
        <v>28</v>
      </c>
      <c r="D10" t="s">
        <v>340</v>
      </c>
      <c r="E10">
        <v>19</v>
      </c>
    </row>
    <row r="11" spans="1:14" ht="14.4" customHeight="1" x14ac:dyDescent="0.3">
      <c r="A11" s="143">
        <v>40983</v>
      </c>
      <c r="B11" s="143" t="str">
        <f t="shared" si="0"/>
        <v>March,2012</v>
      </c>
      <c r="C11" t="s">
        <v>346</v>
      </c>
      <c r="D11" t="s">
        <v>347</v>
      </c>
      <c r="E11">
        <v>6</v>
      </c>
      <c r="H11" s="4" t="s">
        <v>348</v>
      </c>
      <c r="I11" s="4" t="s">
        <v>30</v>
      </c>
      <c r="J11" s="4" t="s">
        <v>349</v>
      </c>
      <c r="K11" s="4" t="s">
        <v>350</v>
      </c>
      <c r="L11" s="4" t="s">
        <v>339</v>
      </c>
      <c r="M11" s="4" t="s">
        <v>346</v>
      </c>
      <c r="N11" s="4" t="s">
        <v>28</v>
      </c>
    </row>
    <row r="12" spans="1:14" ht="14.4" customHeight="1" x14ac:dyDescent="0.3">
      <c r="A12" s="143">
        <v>40461</v>
      </c>
      <c r="B12" s="143" t="str">
        <f t="shared" si="0"/>
        <v>October,2010</v>
      </c>
      <c r="C12" t="s">
        <v>30</v>
      </c>
      <c r="D12" t="s">
        <v>340</v>
      </c>
      <c r="E12">
        <v>19</v>
      </c>
      <c r="G12" t="str">
        <f>TEXT(H12,"mmmm,yyyy")</f>
        <v>June,2010</v>
      </c>
      <c r="H12" s="75">
        <f>I9</f>
        <v>40330</v>
      </c>
      <c r="I12" s="16">
        <f>SUMPRODUCT(--($B$7:$B$687=$G12),--($C$7:$C$687=I$11),$E$7:$E$687)</f>
        <v>165</v>
      </c>
      <c r="J12" s="16">
        <f t="shared" ref="J12:N22" si="1">SUMPRODUCT(--($B$7:$B$687=$G12),--($C$7:$C$687=J$11),$E$7:$E$687)</f>
        <v>26</v>
      </c>
      <c r="K12" s="16">
        <f t="shared" si="1"/>
        <v>94</v>
      </c>
      <c r="L12" s="16">
        <f t="shared" si="1"/>
        <v>97</v>
      </c>
      <c r="M12" s="16">
        <f t="shared" si="1"/>
        <v>91</v>
      </c>
      <c r="N12" s="16">
        <f t="shared" si="1"/>
        <v>84</v>
      </c>
    </row>
    <row r="13" spans="1:14" ht="14.4" customHeight="1" x14ac:dyDescent="0.3">
      <c r="A13" s="143">
        <v>40741</v>
      </c>
      <c r="B13" s="143" t="str">
        <f t="shared" si="0"/>
        <v>July,2011</v>
      </c>
      <c r="C13" t="s">
        <v>30</v>
      </c>
      <c r="D13" t="s">
        <v>340</v>
      </c>
      <c r="E13">
        <v>24</v>
      </c>
      <c r="G13" t="str">
        <f t="shared" ref="G13:G22" si="2">TEXT(H13,"mmmm,yyyy")</f>
        <v>July,2010</v>
      </c>
      <c r="H13" s="75">
        <f>EDATE(H12,1)</f>
        <v>40360</v>
      </c>
      <c r="I13" s="16">
        <f t="shared" ref="I13:I22" si="3">SUMPRODUCT(--($B$7:$B$687=$G13),--($C$7:$C$687=I$11),$E$7:$E$687)</f>
        <v>55</v>
      </c>
      <c r="J13" s="16">
        <f t="shared" si="1"/>
        <v>32</v>
      </c>
      <c r="K13" s="16">
        <f t="shared" si="1"/>
        <v>43</v>
      </c>
      <c r="L13" s="16">
        <f t="shared" si="1"/>
        <v>34</v>
      </c>
      <c r="M13" s="16">
        <f t="shared" si="1"/>
        <v>127</v>
      </c>
      <c r="N13" s="16">
        <f t="shared" si="1"/>
        <v>51</v>
      </c>
    </row>
    <row r="14" spans="1:14" ht="14.4" customHeight="1" x14ac:dyDescent="0.3">
      <c r="A14" s="143">
        <v>40888</v>
      </c>
      <c r="B14" s="143" t="str">
        <f t="shared" si="0"/>
        <v>December,2011</v>
      </c>
      <c r="C14" t="s">
        <v>339</v>
      </c>
      <c r="D14" t="s">
        <v>351</v>
      </c>
      <c r="E14">
        <v>11</v>
      </c>
      <c r="G14" t="str">
        <f t="shared" si="2"/>
        <v>August,2010</v>
      </c>
      <c r="H14" s="75">
        <f>EDATE(H13,1)</f>
        <v>40391</v>
      </c>
      <c r="I14" s="16">
        <f t="shared" si="3"/>
        <v>43</v>
      </c>
      <c r="J14" s="16">
        <f t="shared" si="1"/>
        <v>81</v>
      </c>
      <c r="K14" s="16">
        <f t="shared" si="1"/>
        <v>80</v>
      </c>
      <c r="L14" s="16">
        <f t="shared" si="1"/>
        <v>81</v>
      </c>
      <c r="M14" s="16">
        <f t="shared" si="1"/>
        <v>49</v>
      </c>
      <c r="N14" s="16">
        <f t="shared" si="1"/>
        <v>112</v>
      </c>
    </row>
    <row r="15" spans="1:14" ht="14.4" customHeight="1" x14ac:dyDescent="0.3">
      <c r="A15" s="143">
        <v>40993</v>
      </c>
      <c r="B15" s="143" t="str">
        <f t="shared" si="0"/>
        <v>March,2012</v>
      </c>
      <c r="C15" t="s">
        <v>30</v>
      </c>
      <c r="D15" t="s">
        <v>352</v>
      </c>
      <c r="E15">
        <v>5</v>
      </c>
      <c r="G15" t="str">
        <f t="shared" si="2"/>
        <v>September,2010</v>
      </c>
      <c r="H15" s="75">
        <f t="shared" ref="H15:H22" si="4">EDATE(H14,1)</f>
        <v>40422</v>
      </c>
      <c r="I15" s="16">
        <f t="shared" si="3"/>
        <v>43</v>
      </c>
      <c r="J15" s="16">
        <f t="shared" si="1"/>
        <v>35</v>
      </c>
      <c r="K15" s="16">
        <f t="shared" si="1"/>
        <v>70</v>
      </c>
      <c r="L15" s="16">
        <f t="shared" si="1"/>
        <v>62</v>
      </c>
      <c r="M15" s="16">
        <f t="shared" si="1"/>
        <v>73</v>
      </c>
      <c r="N15" s="16">
        <f t="shared" si="1"/>
        <v>49</v>
      </c>
    </row>
    <row r="16" spans="1:14" ht="14.4" customHeight="1" x14ac:dyDescent="0.3">
      <c r="A16" s="143">
        <v>40482</v>
      </c>
      <c r="B16" s="143" t="str">
        <f t="shared" si="0"/>
        <v>October,2010</v>
      </c>
      <c r="C16" t="s">
        <v>30</v>
      </c>
      <c r="D16" t="s">
        <v>351</v>
      </c>
      <c r="E16">
        <v>5</v>
      </c>
      <c r="G16" t="str">
        <f t="shared" si="2"/>
        <v>October,2010</v>
      </c>
      <c r="H16" s="75">
        <f t="shared" si="4"/>
        <v>40452</v>
      </c>
      <c r="I16" s="16">
        <f t="shared" si="3"/>
        <v>69</v>
      </c>
      <c r="J16" s="16">
        <f t="shared" si="1"/>
        <v>70</v>
      </c>
      <c r="K16" s="16">
        <f t="shared" si="1"/>
        <v>85</v>
      </c>
      <c r="L16" s="16">
        <f t="shared" si="1"/>
        <v>66</v>
      </c>
      <c r="M16" s="16">
        <f t="shared" si="1"/>
        <v>47</v>
      </c>
      <c r="N16" s="16">
        <f t="shared" si="1"/>
        <v>58</v>
      </c>
    </row>
    <row r="17" spans="1:14" ht="14.4" customHeight="1" x14ac:dyDescent="0.3">
      <c r="A17" s="143">
        <v>40577</v>
      </c>
      <c r="B17" s="143" t="str">
        <f t="shared" si="0"/>
        <v>February,2011</v>
      </c>
      <c r="C17" t="s">
        <v>349</v>
      </c>
      <c r="D17" t="s">
        <v>342</v>
      </c>
      <c r="E17">
        <v>5</v>
      </c>
      <c r="G17" t="str">
        <f t="shared" si="2"/>
        <v>November,2010</v>
      </c>
      <c r="H17" s="75">
        <f t="shared" si="4"/>
        <v>40483</v>
      </c>
      <c r="I17" s="16">
        <f t="shared" si="3"/>
        <v>11</v>
      </c>
      <c r="J17" s="16">
        <f t="shared" si="1"/>
        <v>56</v>
      </c>
      <c r="K17" s="16">
        <f t="shared" si="1"/>
        <v>78</v>
      </c>
      <c r="L17" s="16">
        <f t="shared" si="1"/>
        <v>32</v>
      </c>
      <c r="M17" s="16">
        <f t="shared" si="1"/>
        <v>25</v>
      </c>
      <c r="N17" s="16">
        <f t="shared" si="1"/>
        <v>63</v>
      </c>
    </row>
    <row r="18" spans="1:14" ht="14.4" customHeight="1" x14ac:dyDescent="0.3">
      <c r="A18" s="143">
        <v>40717</v>
      </c>
      <c r="B18" s="143" t="str">
        <f t="shared" si="0"/>
        <v>June,2011</v>
      </c>
      <c r="C18" t="s">
        <v>350</v>
      </c>
      <c r="D18" t="s">
        <v>340</v>
      </c>
      <c r="E18">
        <v>17</v>
      </c>
      <c r="G18" t="str">
        <f t="shared" si="2"/>
        <v>December,2010</v>
      </c>
      <c r="H18" s="75">
        <f t="shared" si="4"/>
        <v>40513</v>
      </c>
      <c r="I18" s="16">
        <f t="shared" si="3"/>
        <v>7</v>
      </c>
      <c r="J18" s="16">
        <f t="shared" si="1"/>
        <v>45</v>
      </c>
      <c r="K18" s="16">
        <f t="shared" si="1"/>
        <v>81</v>
      </c>
      <c r="L18" s="16">
        <f t="shared" si="1"/>
        <v>104</v>
      </c>
      <c r="M18" s="16">
        <f t="shared" si="1"/>
        <v>25</v>
      </c>
      <c r="N18" s="16">
        <f t="shared" si="1"/>
        <v>32</v>
      </c>
    </row>
    <row r="19" spans="1:14" ht="14.4" customHeight="1" x14ac:dyDescent="0.3">
      <c r="A19" s="143">
        <v>40734</v>
      </c>
      <c r="B19" s="143" t="str">
        <f t="shared" si="0"/>
        <v>July,2011</v>
      </c>
      <c r="C19" t="s">
        <v>349</v>
      </c>
      <c r="D19" t="s">
        <v>352</v>
      </c>
      <c r="E19">
        <v>3</v>
      </c>
      <c r="G19" t="str">
        <f t="shared" si="2"/>
        <v>January,2011</v>
      </c>
      <c r="H19" s="75">
        <f t="shared" si="4"/>
        <v>40544</v>
      </c>
      <c r="I19" s="16">
        <f t="shared" si="3"/>
        <v>78</v>
      </c>
      <c r="J19" s="16">
        <f t="shared" si="1"/>
        <v>73</v>
      </c>
      <c r="K19" s="16">
        <f t="shared" si="1"/>
        <v>82</v>
      </c>
      <c r="L19" s="16">
        <f t="shared" si="1"/>
        <v>43</v>
      </c>
      <c r="M19" s="16">
        <f t="shared" si="1"/>
        <v>40</v>
      </c>
      <c r="N19" s="16">
        <f t="shared" si="1"/>
        <v>73</v>
      </c>
    </row>
    <row r="20" spans="1:14" ht="14.4" customHeight="1" x14ac:dyDescent="0.3">
      <c r="A20" s="143">
        <v>40796</v>
      </c>
      <c r="B20" s="143" t="str">
        <f t="shared" si="0"/>
        <v>September,2011</v>
      </c>
      <c r="C20" t="s">
        <v>349</v>
      </c>
      <c r="D20" t="s">
        <v>353</v>
      </c>
      <c r="E20">
        <v>17</v>
      </c>
      <c r="G20" t="str">
        <f t="shared" si="2"/>
        <v>February,2011</v>
      </c>
      <c r="H20" s="75">
        <f t="shared" si="4"/>
        <v>40575</v>
      </c>
      <c r="I20" s="16">
        <f t="shared" si="3"/>
        <v>37</v>
      </c>
      <c r="J20" s="16">
        <f t="shared" si="1"/>
        <v>53</v>
      </c>
      <c r="K20" s="16">
        <f t="shared" si="1"/>
        <v>13</v>
      </c>
      <c r="L20" s="16">
        <f t="shared" si="1"/>
        <v>13</v>
      </c>
      <c r="M20" s="16">
        <f t="shared" si="1"/>
        <v>94</v>
      </c>
      <c r="N20" s="16">
        <f t="shared" si="1"/>
        <v>70</v>
      </c>
    </row>
    <row r="21" spans="1:14" ht="14.4" customHeight="1" x14ac:dyDescent="0.3">
      <c r="A21" s="143">
        <v>40420</v>
      </c>
      <c r="B21" s="143" t="str">
        <f t="shared" si="0"/>
        <v>August,2010</v>
      </c>
      <c r="C21" t="s">
        <v>346</v>
      </c>
      <c r="D21" t="s">
        <v>342</v>
      </c>
      <c r="E21">
        <v>4</v>
      </c>
      <c r="G21" t="str">
        <f t="shared" si="2"/>
        <v>March,2011</v>
      </c>
      <c r="H21" s="75">
        <f t="shared" si="4"/>
        <v>40603</v>
      </c>
      <c r="I21" s="16">
        <f t="shared" si="3"/>
        <v>78</v>
      </c>
      <c r="J21" s="16">
        <f t="shared" si="1"/>
        <v>41</v>
      </c>
      <c r="K21" s="16">
        <f t="shared" si="1"/>
        <v>55</v>
      </c>
      <c r="L21" s="16">
        <f t="shared" si="1"/>
        <v>36</v>
      </c>
      <c r="M21" s="16">
        <f t="shared" si="1"/>
        <v>71</v>
      </c>
      <c r="N21" s="16">
        <f t="shared" si="1"/>
        <v>92</v>
      </c>
    </row>
    <row r="22" spans="1:14" ht="14.4" customHeight="1" x14ac:dyDescent="0.3">
      <c r="A22" s="143">
        <v>40429</v>
      </c>
      <c r="B22" s="143" t="str">
        <f t="shared" si="0"/>
        <v>September,2010</v>
      </c>
      <c r="C22" t="s">
        <v>346</v>
      </c>
      <c r="D22" t="s">
        <v>340</v>
      </c>
      <c r="E22">
        <v>22</v>
      </c>
      <c r="G22" t="str">
        <f t="shared" si="2"/>
        <v>April,2011</v>
      </c>
      <c r="H22" s="75">
        <f t="shared" si="4"/>
        <v>40634</v>
      </c>
      <c r="I22" s="16">
        <f t="shared" si="3"/>
        <v>87</v>
      </c>
      <c r="J22" s="16">
        <f t="shared" si="1"/>
        <v>26</v>
      </c>
      <c r="K22" s="16">
        <f t="shared" si="1"/>
        <v>79</v>
      </c>
      <c r="L22" s="16">
        <f t="shared" si="1"/>
        <v>44</v>
      </c>
      <c r="M22" s="16">
        <f t="shared" si="1"/>
        <v>58</v>
      </c>
      <c r="N22" s="16">
        <f t="shared" si="1"/>
        <v>106</v>
      </c>
    </row>
    <row r="23" spans="1:14" ht="14.4" customHeight="1" x14ac:dyDescent="0.3">
      <c r="A23" s="143">
        <v>40865</v>
      </c>
      <c r="B23" s="143" t="str">
        <f t="shared" si="0"/>
        <v>November,2011</v>
      </c>
      <c r="C23" t="s">
        <v>339</v>
      </c>
      <c r="D23" t="s">
        <v>352</v>
      </c>
      <c r="E23">
        <v>6</v>
      </c>
    </row>
    <row r="24" spans="1:14" ht="14.4" customHeight="1" x14ac:dyDescent="0.3">
      <c r="A24" s="143">
        <v>40487</v>
      </c>
      <c r="B24" s="143" t="str">
        <f t="shared" si="0"/>
        <v>November,2010</v>
      </c>
      <c r="C24" t="s">
        <v>349</v>
      </c>
      <c r="D24" t="s">
        <v>353</v>
      </c>
      <c r="E24">
        <v>4</v>
      </c>
    </row>
    <row r="25" spans="1:14" x14ac:dyDescent="0.3">
      <c r="A25" s="143">
        <v>40358</v>
      </c>
      <c r="B25" s="143" t="str">
        <f t="shared" si="0"/>
        <v>June,2010</v>
      </c>
      <c r="C25" t="s">
        <v>350</v>
      </c>
      <c r="D25" t="s">
        <v>353</v>
      </c>
      <c r="E25">
        <v>22</v>
      </c>
    </row>
    <row r="26" spans="1:14" ht="14.4" customHeight="1" x14ac:dyDescent="0.3">
      <c r="A26" s="143">
        <v>40702</v>
      </c>
      <c r="B26" s="143" t="str">
        <f t="shared" si="0"/>
        <v>June,2011</v>
      </c>
      <c r="C26" t="s">
        <v>349</v>
      </c>
      <c r="D26" t="s">
        <v>353</v>
      </c>
      <c r="E26">
        <v>22</v>
      </c>
    </row>
    <row r="27" spans="1:14" ht="14.4" customHeight="1" x14ac:dyDescent="0.3">
      <c r="A27" s="143">
        <v>40675</v>
      </c>
      <c r="B27" s="143" t="str">
        <f t="shared" si="0"/>
        <v>May,2011</v>
      </c>
      <c r="C27" t="s">
        <v>30</v>
      </c>
      <c r="D27" t="s">
        <v>351</v>
      </c>
      <c r="E27">
        <v>14</v>
      </c>
    </row>
    <row r="28" spans="1:14" ht="14.4" customHeight="1" x14ac:dyDescent="0.3">
      <c r="A28" s="143">
        <v>40395</v>
      </c>
      <c r="B28" s="143" t="str">
        <f t="shared" si="0"/>
        <v>August,2010</v>
      </c>
      <c r="C28" t="s">
        <v>30</v>
      </c>
      <c r="D28" t="s">
        <v>340</v>
      </c>
      <c r="E28">
        <v>25</v>
      </c>
    </row>
    <row r="29" spans="1:14" ht="14.4" customHeight="1" x14ac:dyDescent="0.3">
      <c r="A29" s="143">
        <v>40438</v>
      </c>
      <c r="B29" s="143" t="str">
        <f t="shared" si="0"/>
        <v>September,2010</v>
      </c>
      <c r="C29" t="s">
        <v>30</v>
      </c>
      <c r="D29" t="s">
        <v>353</v>
      </c>
      <c r="E29">
        <v>10</v>
      </c>
    </row>
    <row r="30" spans="1:14" ht="14.4" customHeight="1" x14ac:dyDescent="0.3">
      <c r="A30" s="143">
        <v>40687</v>
      </c>
      <c r="B30" s="143" t="str">
        <f t="shared" si="0"/>
        <v>May,2011</v>
      </c>
      <c r="C30" t="s">
        <v>339</v>
      </c>
      <c r="D30" t="s">
        <v>340</v>
      </c>
      <c r="E30">
        <v>11</v>
      </c>
    </row>
    <row r="31" spans="1:14" ht="14.4" customHeight="1" x14ac:dyDescent="0.3">
      <c r="A31" s="143">
        <v>40708</v>
      </c>
      <c r="B31" s="143" t="str">
        <f t="shared" si="0"/>
        <v>June,2011</v>
      </c>
      <c r="C31" t="s">
        <v>350</v>
      </c>
      <c r="D31" t="s">
        <v>340</v>
      </c>
      <c r="E31">
        <v>25</v>
      </c>
    </row>
    <row r="32" spans="1:14" ht="14.4" customHeight="1" x14ac:dyDescent="0.3">
      <c r="A32" s="143">
        <v>40645</v>
      </c>
      <c r="B32" s="143" t="str">
        <f t="shared" si="0"/>
        <v>April,2011</v>
      </c>
      <c r="C32" t="s">
        <v>346</v>
      </c>
      <c r="D32" t="s">
        <v>340</v>
      </c>
      <c r="E32">
        <v>25</v>
      </c>
    </row>
    <row r="33" spans="1:5" ht="14.4" customHeight="1" x14ac:dyDescent="0.3">
      <c r="A33" s="143">
        <v>40564</v>
      </c>
      <c r="B33" s="143" t="str">
        <f t="shared" si="0"/>
        <v>January,2011</v>
      </c>
      <c r="C33" t="s">
        <v>349</v>
      </c>
      <c r="D33" t="s">
        <v>342</v>
      </c>
      <c r="E33">
        <v>16</v>
      </c>
    </row>
    <row r="34" spans="1:5" ht="14.4" customHeight="1" x14ac:dyDescent="0.3">
      <c r="A34" s="143">
        <v>40541</v>
      </c>
      <c r="B34" s="143" t="str">
        <f t="shared" si="0"/>
        <v>December,2010</v>
      </c>
      <c r="C34" t="s">
        <v>346</v>
      </c>
      <c r="D34" t="s">
        <v>353</v>
      </c>
      <c r="E34">
        <v>7</v>
      </c>
    </row>
    <row r="35" spans="1:5" ht="14.4" customHeight="1" x14ac:dyDescent="0.3">
      <c r="A35" s="143">
        <v>40885</v>
      </c>
      <c r="B35" s="143" t="str">
        <f t="shared" si="0"/>
        <v>December,2011</v>
      </c>
      <c r="C35" t="s">
        <v>28</v>
      </c>
      <c r="D35" t="s">
        <v>352</v>
      </c>
      <c r="E35">
        <v>6</v>
      </c>
    </row>
    <row r="36" spans="1:5" ht="14.4" customHeight="1" x14ac:dyDescent="0.3">
      <c r="A36" s="143">
        <v>40908</v>
      </c>
      <c r="B36" s="143" t="str">
        <f t="shared" si="0"/>
        <v>December,2011</v>
      </c>
      <c r="C36" t="s">
        <v>346</v>
      </c>
      <c r="D36" t="s">
        <v>352</v>
      </c>
      <c r="E36">
        <v>3</v>
      </c>
    </row>
    <row r="37" spans="1:5" ht="14.4" customHeight="1" x14ac:dyDescent="0.3">
      <c r="A37" s="143">
        <v>40564</v>
      </c>
      <c r="B37" s="143" t="str">
        <f t="shared" si="0"/>
        <v>January,2011</v>
      </c>
      <c r="C37" t="s">
        <v>346</v>
      </c>
      <c r="D37" t="s">
        <v>340</v>
      </c>
      <c r="E37">
        <v>11</v>
      </c>
    </row>
    <row r="38" spans="1:5" ht="14.4" customHeight="1" x14ac:dyDescent="0.3">
      <c r="A38" s="143">
        <v>40686</v>
      </c>
      <c r="B38" s="143" t="str">
        <f t="shared" si="0"/>
        <v>May,2011</v>
      </c>
      <c r="C38" t="s">
        <v>349</v>
      </c>
      <c r="D38" t="s">
        <v>342</v>
      </c>
      <c r="E38">
        <v>15</v>
      </c>
    </row>
    <row r="39" spans="1:5" ht="14.4" customHeight="1" x14ac:dyDescent="0.3">
      <c r="A39" s="143">
        <v>40518</v>
      </c>
      <c r="B39" s="143" t="str">
        <f t="shared" si="0"/>
        <v>December,2010</v>
      </c>
      <c r="C39" t="s">
        <v>349</v>
      </c>
      <c r="D39" t="s">
        <v>353</v>
      </c>
      <c r="E39">
        <v>16</v>
      </c>
    </row>
    <row r="40" spans="1:5" ht="14.4" customHeight="1" x14ac:dyDescent="0.3">
      <c r="A40" s="143">
        <v>40719</v>
      </c>
      <c r="B40" s="143" t="str">
        <f t="shared" si="0"/>
        <v>June,2011</v>
      </c>
      <c r="C40" t="s">
        <v>349</v>
      </c>
      <c r="D40" t="s">
        <v>347</v>
      </c>
      <c r="E40">
        <v>18</v>
      </c>
    </row>
    <row r="41" spans="1:5" ht="14.4" customHeight="1" x14ac:dyDescent="0.3">
      <c r="A41" s="143">
        <v>40433</v>
      </c>
      <c r="B41" s="143" t="str">
        <f t="shared" si="0"/>
        <v>September,2010</v>
      </c>
      <c r="C41" t="s">
        <v>30</v>
      </c>
      <c r="D41" t="s">
        <v>351</v>
      </c>
      <c r="E41">
        <v>3</v>
      </c>
    </row>
    <row r="42" spans="1:5" ht="14.4" customHeight="1" x14ac:dyDescent="0.3">
      <c r="A42" s="143">
        <v>40329</v>
      </c>
      <c r="B42" s="143" t="str">
        <f t="shared" si="0"/>
        <v>May,2010</v>
      </c>
      <c r="C42" t="s">
        <v>350</v>
      </c>
      <c r="D42" t="s">
        <v>342</v>
      </c>
      <c r="E42">
        <v>1</v>
      </c>
    </row>
    <row r="43" spans="1:5" x14ac:dyDescent="0.3">
      <c r="A43" s="143">
        <v>40341</v>
      </c>
      <c r="B43" s="143" t="str">
        <f t="shared" si="0"/>
        <v>June,2010</v>
      </c>
      <c r="C43" t="s">
        <v>28</v>
      </c>
      <c r="D43" t="s">
        <v>352</v>
      </c>
      <c r="E43">
        <v>7</v>
      </c>
    </row>
    <row r="44" spans="1:5" ht="14.4" customHeight="1" x14ac:dyDescent="0.3">
      <c r="A44" s="143">
        <v>40396</v>
      </c>
      <c r="B44" s="143" t="str">
        <f t="shared" si="0"/>
        <v>August,2010</v>
      </c>
      <c r="C44" t="s">
        <v>346</v>
      </c>
      <c r="D44" t="s">
        <v>353</v>
      </c>
      <c r="E44">
        <v>16</v>
      </c>
    </row>
    <row r="45" spans="1:5" ht="14.4" customHeight="1" x14ac:dyDescent="0.3">
      <c r="A45" s="143">
        <v>40938</v>
      </c>
      <c r="B45" s="143" t="str">
        <f t="shared" si="0"/>
        <v>January,2012</v>
      </c>
      <c r="C45" t="s">
        <v>350</v>
      </c>
      <c r="D45" t="s">
        <v>340</v>
      </c>
      <c r="E45">
        <v>24</v>
      </c>
    </row>
    <row r="46" spans="1:5" ht="14.4" customHeight="1" x14ac:dyDescent="0.3">
      <c r="A46" s="143">
        <v>40586</v>
      </c>
      <c r="B46" s="143" t="str">
        <f t="shared" si="0"/>
        <v>February,2011</v>
      </c>
      <c r="C46" t="s">
        <v>28</v>
      </c>
      <c r="D46" t="s">
        <v>351</v>
      </c>
      <c r="E46">
        <v>25</v>
      </c>
    </row>
    <row r="47" spans="1:5" ht="14.4" customHeight="1" x14ac:dyDescent="0.3">
      <c r="A47" s="143">
        <v>40632</v>
      </c>
      <c r="B47" s="143" t="str">
        <f t="shared" si="0"/>
        <v>March,2011</v>
      </c>
      <c r="C47" t="s">
        <v>339</v>
      </c>
      <c r="D47" t="s">
        <v>347</v>
      </c>
      <c r="E47">
        <v>6</v>
      </c>
    </row>
    <row r="48" spans="1:5" ht="14.4" customHeight="1" x14ac:dyDescent="0.3">
      <c r="A48" s="143">
        <v>40475</v>
      </c>
      <c r="B48" s="143" t="str">
        <f t="shared" si="0"/>
        <v>October,2010</v>
      </c>
      <c r="C48" t="s">
        <v>30</v>
      </c>
      <c r="D48" t="s">
        <v>340</v>
      </c>
      <c r="E48">
        <v>4</v>
      </c>
    </row>
    <row r="49" spans="1:5" ht="14.4" customHeight="1" x14ac:dyDescent="0.3">
      <c r="A49" s="143">
        <v>40902</v>
      </c>
      <c r="B49" s="143" t="str">
        <f t="shared" si="0"/>
        <v>December,2011</v>
      </c>
      <c r="C49" t="s">
        <v>349</v>
      </c>
      <c r="D49" t="s">
        <v>340</v>
      </c>
      <c r="E49">
        <v>8</v>
      </c>
    </row>
    <row r="50" spans="1:5" x14ac:dyDescent="0.3">
      <c r="A50" s="143">
        <v>40358</v>
      </c>
      <c r="B50" s="143" t="str">
        <f t="shared" si="0"/>
        <v>June,2010</v>
      </c>
      <c r="C50" t="s">
        <v>350</v>
      </c>
      <c r="D50" t="s">
        <v>340</v>
      </c>
      <c r="E50">
        <v>7</v>
      </c>
    </row>
    <row r="51" spans="1:5" ht="14.4" customHeight="1" x14ac:dyDescent="0.3">
      <c r="A51" s="143">
        <v>40688</v>
      </c>
      <c r="B51" s="143" t="str">
        <f t="shared" si="0"/>
        <v>May,2011</v>
      </c>
      <c r="C51" t="s">
        <v>339</v>
      </c>
      <c r="D51" t="s">
        <v>352</v>
      </c>
      <c r="E51">
        <v>7</v>
      </c>
    </row>
    <row r="52" spans="1:5" ht="14.4" customHeight="1" x14ac:dyDescent="0.3">
      <c r="A52" s="143">
        <v>40873</v>
      </c>
      <c r="B52" s="143" t="str">
        <f t="shared" si="0"/>
        <v>November,2011</v>
      </c>
      <c r="C52" t="s">
        <v>30</v>
      </c>
      <c r="D52" t="s">
        <v>342</v>
      </c>
      <c r="E52">
        <v>9</v>
      </c>
    </row>
    <row r="53" spans="1:5" ht="14.4" customHeight="1" x14ac:dyDescent="0.3">
      <c r="A53" s="143">
        <v>40309</v>
      </c>
      <c r="B53" s="143" t="str">
        <f t="shared" si="0"/>
        <v>May,2010</v>
      </c>
      <c r="C53" t="s">
        <v>350</v>
      </c>
      <c r="D53" t="s">
        <v>351</v>
      </c>
      <c r="E53">
        <v>3</v>
      </c>
    </row>
    <row r="54" spans="1:5" ht="14.4" customHeight="1" x14ac:dyDescent="0.3">
      <c r="A54" s="143">
        <v>40585</v>
      </c>
      <c r="B54" s="143" t="str">
        <f t="shared" si="0"/>
        <v>February,2011</v>
      </c>
      <c r="C54" t="s">
        <v>346</v>
      </c>
      <c r="D54" t="s">
        <v>347</v>
      </c>
      <c r="E54">
        <v>10</v>
      </c>
    </row>
    <row r="55" spans="1:5" ht="14.4" customHeight="1" x14ac:dyDescent="0.3">
      <c r="A55" s="143">
        <v>40787</v>
      </c>
      <c r="B55" s="143" t="str">
        <f t="shared" si="0"/>
        <v>September,2011</v>
      </c>
      <c r="C55" t="s">
        <v>30</v>
      </c>
      <c r="D55" t="s">
        <v>340</v>
      </c>
      <c r="E55">
        <v>14</v>
      </c>
    </row>
    <row r="56" spans="1:5" ht="14.4" customHeight="1" x14ac:dyDescent="0.3">
      <c r="A56" s="143">
        <v>40642</v>
      </c>
      <c r="B56" s="143" t="str">
        <f t="shared" si="0"/>
        <v>April,2011</v>
      </c>
      <c r="C56" t="s">
        <v>346</v>
      </c>
      <c r="D56" t="s">
        <v>342</v>
      </c>
      <c r="E56">
        <v>1</v>
      </c>
    </row>
    <row r="57" spans="1:5" ht="14.4" customHeight="1" x14ac:dyDescent="0.3">
      <c r="A57" s="143">
        <v>40453</v>
      </c>
      <c r="B57" s="143" t="str">
        <f t="shared" si="0"/>
        <v>October,2010</v>
      </c>
      <c r="C57" t="s">
        <v>346</v>
      </c>
      <c r="D57" t="s">
        <v>353</v>
      </c>
      <c r="E57">
        <v>11</v>
      </c>
    </row>
    <row r="58" spans="1:5" ht="14.4" customHeight="1" x14ac:dyDescent="0.3">
      <c r="A58" s="143">
        <v>40468</v>
      </c>
      <c r="B58" s="143" t="str">
        <f t="shared" si="0"/>
        <v>October,2010</v>
      </c>
      <c r="C58" t="s">
        <v>339</v>
      </c>
      <c r="D58" t="s">
        <v>352</v>
      </c>
      <c r="E58">
        <v>17</v>
      </c>
    </row>
    <row r="59" spans="1:5" ht="14.4" customHeight="1" x14ac:dyDescent="0.3">
      <c r="A59" s="143">
        <v>40628</v>
      </c>
      <c r="B59" s="143" t="str">
        <f t="shared" si="0"/>
        <v>March,2011</v>
      </c>
      <c r="C59" t="s">
        <v>28</v>
      </c>
      <c r="D59" t="s">
        <v>353</v>
      </c>
      <c r="E59">
        <v>4</v>
      </c>
    </row>
    <row r="60" spans="1:5" ht="14.4" customHeight="1" x14ac:dyDescent="0.3">
      <c r="A60" s="143">
        <v>40940</v>
      </c>
      <c r="B60" s="143" t="str">
        <f t="shared" si="0"/>
        <v>February,2012</v>
      </c>
      <c r="C60" t="s">
        <v>339</v>
      </c>
      <c r="D60" t="s">
        <v>351</v>
      </c>
      <c r="E60">
        <v>14</v>
      </c>
    </row>
    <row r="61" spans="1:5" ht="14.4" customHeight="1" x14ac:dyDescent="0.3">
      <c r="A61" s="143">
        <v>40843</v>
      </c>
      <c r="B61" s="143" t="str">
        <f t="shared" si="0"/>
        <v>October,2011</v>
      </c>
      <c r="C61" t="s">
        <v>346</v>
      </c>
      <c r="D61" t="s">
        <v>340</v>
      </c>
      <c r="E61">
        <v>19</v>
      </c>
    </row>
    <row r="62" spans="1:5" ht="14.4" customHeight="1" x14ac:dyDescent="0.3">
      <c r="A62" s="143">
        <v>40628</v>
      </c>
      <c r="B62" s="143" t="str">
        <f t="shared" si="0"/>
        <v>March,2011</v>
      </c>
      <c r="C62" t="s">
        <v>28</v>
      </c>
      <c r="D62" t="s">
        <v>340</v>
      </c>
      <c r="E62">
        <v>19</v>
      </c>
    </row>
    <row r="63" spans="1:5" ht="14.4" customHeight="1" x14ac:dyDescent="0.3">
      <c r="A63" s="143">
        <v>40755</v>
      </c>
      <c r="B63" s="143" t="str">
        <f t="shared" si="0"/>
        <v>July,2011</v>
      </c>
      <c r="C63" t="s">
        <v>30</v>
      </c>
      <c r="D63" t="s">
        <v>352</v>
      </c>
      <c r="E63">
        <v>8</v>
      </c>
    </row>
    <row r="64" spans="1:5" ht="14.4" customHeight="1" x14ac:dyDescent="0.3">
      <c r="A64" s="143">
        <v>40410</v>
      </c>
      <c r="B64" s="143" t="str">
        <f t="shared" si="0"/>
        <v>August,2010</v>
      </c>
      <c r="C64" t="s">
        <v>350</v>
      </c>
      <c r="D64" t="s">
        <v>353</v>
      </c>
      <c r="E64">
        <v>23</v>
      </c>
    </row>
    <row r="65" spans="1:5" ht="14.4" customHeight="1" x14ac:dyDescent="0.3">
      <c r="A65" s="143">
        <v>40610</v>
      </c>
      <c r="B65" s="143" t="str">
        <f t="shared" si="0"/>
        <v>March,2011</v>
      </c>
      <c r="C65" t="s">
        <v>28</v>
      </c>
      <c r="D65" t="s">
        <v>353</v>
      </c>
      <c r="E65">
        <v>9</v>
      </c>
    </row>
    <row r="66" spans="1:5" ht="14.4" customHeight="1" x14ac:dyDescent="0.3">
      <c r="A66" s="143">
        <v>40935</v>
      </c>
      <c r="B66" s="143" t="str">
        <f t="shared" si="0"/>
        <v>January,2012</v>
      </c>
      <c r="C66" t="s">
        <v>349</v>
      </c>
      <c r="D66" t="s">
        <v>342</v>
      </c>
      <c r="E66">
        <v>23</v>
      </c>
    </row>
    <row r="67" spans="1:5" ht="14.4" customHeight="1" x14ac:dyDescent="0.3">
      <c r="A67" s="143">
        <v>40684</v>
      </c>
      <c r="B67" s="143" t="str">
        <f t="shared" si="0"/>
        <v>May,2011</v>
      </c>
      <c r="C67" t="s">
        <v>339</v>
      </c>
      <c r="D67" t="s">
        <v>351</v>
      </c>
      <c r="E67">
        <v>6</v>
      </c>
    </row>
    <row r="68" spans="1:5" ht="14.4" customHeight="1" x14ac:dyDescent="0.3">
      <c r="A68" s="143">
        <v>40633</v>
      </c>
      <c r="B68" s="143" t="str">
        <f t="shared" si="0"/>
        <v>March,2011</v>
      </c>
      <c r="C68" t="s">
        <v>346</v>
      </c>
      <c r="D68" t="s">
        <v>342</v>
      </c>
      <c r="E68">
        <v>3</v>
      </c>
    </row>
    <row r="69" spans="1:5" ht="14.4" customHeight="1" x14ac:dyDescent="0.3">
      <c r="A69" s="143">
        <v>40714</v>
      </c>
      <c r="B69" s="143" t="str">
        <f t="shared" si="0"/>
        <v>June,2011</v>
      </c>
      <c r="C69" t="s">
        <v>339</v>
      </c>
      <c r="D69" t="s">
        <v>352</v>
      </c>
      <c r="E69">
        <v>7</v>
      </c>
    </row>
    <row r="70" spans="1:5" ht="14.4" customHeight="1" x14ac:dyDescent="0.3">
      <c r="A70" s="143">
        <v>40784</v>
      </c>
      <c r="B70" s="143" t="str">
        <f t="shared" si="0"/>
        <v>August,2011</v>
      </c>
      <c r="C70" t="s">
        <v>349</v>
      </c>
      <c r="D70" t="s">
        <v>340</v>
      </c>
      <c r="E70">
        <v>20</v>
      </c>
    </row>
    <row r="71" spans="1:5" ht="14.4" customHeight="1" x14ac:dyDescent="0.3">
      <c r="A71" s="143">
        <v>40964</v>
      </c>
      <c r="B71" s="143" t="str">
        <f t="shared" si="0"/>
        <v>February,2012</v>
      </c>
      <c r="C71" t="s">
        <v>349</v>
      </c>
      <c r="D71" t="s">
        <v>340</v>
      </c>
      <c r="E71">
        <v>19</v>
      </c>
    </row>
    <row r="72" spans="1:5" ht="14.4" customHeight="1" x14ac:dyDescent="0.3">
      <c r="A72" s="143">
        <v>40723</v>
      </c>
      <c r="B72" s="143" t="str">
        <f t="shared" ref="B72:B135" si="5">TEXT(A72,"mmmm,yyyy")</f>
        <v>June,2011</v>
      </c>
      <c r="C72" t="s">
        <v>349</v>
      </c>
      <c r="D72" t="s">
        <v>342</v>
      </c>
      <c r="E72">
        <v>1</v>
      </c>
    </row>
    <row r="73" spans="1:5" ht="14.4" customHeight="1" x14ac:dyDescent="0.3">
      <c r="A73" s="143">
        <v>40985</v>
      </c>
      <c r="B73" s="143" t="str">
        <f t="shared" si="5"/>
        <v>March,2012</v>
      </c>
      <c r="C73" t="s">
        <v>346</v>
      </c>
      <c r="D73" t="s">
        <v>351</v>
      </c>
      <c r="E73">
        <v>20</v>
      </c>
    </row>
    <row r="74" spans="1:5" ht="14.4" customHeight="1" x14ac:dyDescent="0.3">
      <c r="A74" s="143">
        <v>40925</v>
      </c>
      <c r="B74" s="143" t="str">
        <f t="shared" si="5"/>
        <v>January,2012</v>
      </c>
      <c r="C74" t="s">
        <v>350</v>
      </c>
      <c r="D74" t="s">
        <v>352</v>
      </c>
      <c r="E74">
        <v>5</v>
      </c>
    </row>
    <row r="75" spans="1:5" ht="14.4" customHeight="1" x14ac:dyDescent="0.3">
      <c r="A75" s="143">
        <v>40323</v>
      </c>
      <c r="B75" s="143" t="str">
        <f t="shared" si="5"/>
        <v>May,2010</v>
      </c>
      <c r="C75" t="s">
        <v>28</v>
      </c>
      <c r="D75" t="s">
        <v>347</v>
      </c>
      <c r="E75">
        <v>16</v>
      </c>
    </row>
    <row r="76" spans="1:5" ht="14.4" customHeight="1" x14ac:dyDescent="0.3">
      <c r="A76" s="143">
        <v>40391</v>
      </c>
      <c r="B76" s="143" t="str">
        <f t="shared" si="5"/>
        <v>August,2010</v>
      </c>
      <c r="C76" t="s">
        <v>28</v>
      </c>
      <c r="D76" t="s">
        <v>353</v>
      </c>
      <c r="E76">
        <v>25</v>
      </c>
    </row>
    <row r="77" spans="1:5" ht="14.4" customHeight="1" x14ac:dyDescent="0.3">
      <c r="A77" s="143">
        <v>40718</v>
      </c>
      <c r="B77" s="143" t="str">
        <f t="shared" si="5"/>
        <v>June,2011</v>
      </c>
      <c r="C77" t="s">
        <v>346</v>
      </c>
      <c r="D77" t="s">
        <v>353</v>
      </c>
      <c r="E77">
        <v>23</v>
      </c>
    </row>
    <row r="78" spans="1:5" ht="14.4" customHeight="1" x14ac:dyDescent="0.3">
      <c r="A78" s="143">
        <v>40411</v>
      </c>
      <c r="B78" s="143" t="str">
        <f t="shared" si="5"/>
        <v>August,2010</v>
      </c>
      <c r="C78" t="s">
        <v>28</v>
      </c>
      <c r="D78" t="s">
        <v>340</v>
      </c>
      <c r="E78">
        <v>18</v>
      </c>
    </row>
    <row r="79" spans="1:5" ht="14.4" customHeight="1" x14ac:dyDescent="0.3">
      <c r="A79" s="143">
        <v>40918</v>
      </c>
      <c r="B79" s="143" t="str">
        <f t="shared" si="5"/>
        <v>January,2012</v>
      </c>
      <c r="C79" t="s">
        <v>28</v>
      </c>
      <c r="D79" t="s">
        <v>347</v>
      </c>
      <c r="E79">
        <v>17</v>
      </c>
    </row>
    <row r="80" spans="1:5" ht="14.4" customHeight="1" x14ac:dyDescent="0.3">
      <c r="A80" s="143">
        <v>40691</v>
      </c>
      <c r="B80" s="143" t="str">
        <f t="shared" si="5"/>
        <v>May,2011</v>
      </c>
      <c r="C80" t="s">
        <v>30</v>
      </c>
      <c r="D80" t="s">
        <v>353</v>
      </c>
      <c r="E80">
        <v>10</v>
      </c>
    </row>
    <row r="81" spans="1:5" ht="14.4" customHeight="1" x14ac:dyDescent="0.3">
      <c r="A81" s="143">
        <v>40360</v>
      </c>
      <c r="B81" s="143" t="str">
        <f t="shared" si="5"/>
        <v>July,2010</v>
      </c>
      <c r="C81" t="s">
        <v>28</v>
      </c>
      <c r="D81" t="s">
        <v>352</v>
      </c>
      <c r="E81">
        <v>14</v>
      </c>
    </row>
    <row r="82" spans="1:5" ht="14.4" customHeight="1" x14ac:dyDescent="0.3">
      <c r="A82" s="143">
        <v>40926</v>
      </c>
      <c r="B82" s="143" t="str">
        <f t="shared" si="5"/>
        <v>January,2012</v>
      </c>
      <c r="C82" t="s">
        <v>346</v>
      </c>
      <c r="D82" t="s">
        <v>351</v>
      </c>
      <c r="E82">
        <v>9</v>
      </c>
    </row>
    <row r="83" spans="1:5" ht="14.4" customHeight="1" x14ac:dyDescent="0.3">
      <c r="A83" s="143">
        <v>40416</v>
      </c>
      <c r="B83" s="143" t="str">
        <f t="shared" si="5"/>
        <v>August,2010</v>
      </c>
      <c r="C83" t="s">
        <v>349</v>
      </c>
      <c r="D83" t="s">
        <v>351</v>
      </c>
      <c r="E83">
        <v>19</v>
      </c>
    </row>
    <row r="84" spans="1:5" ht="14.4" customHeight="1" x14ac:dyDescent="0.3">
      <c r="A84" s="143">
        <v>40732</v>
      </c>
      <c r="B84" s="143" t="str">
        <f t="shared" si="5"/>
        <v>July,2011</v>
      </c>
      <c r="C84" t="s">
        <v>346</v>
      </c>
      <c r="D84" t="s">
        <v>342</v>
      </c>
      <c r="E84">
        <v>21</v>
      </c>
    </row>
    <row r="85" spans="1:5" ht="14.4" customHeight="1" x14ac:dyDescent="0.3">
      <c r="A85" s="143">
        <v>40630</v>
      </c>
      <c r="B85" s="143" t="str">
        <f t="shared" si="5"/>
        <v>March,2011</v>
      </c>
      <c r="C85" t="s">
        <v>30</v>
      </c>
      <c r="D85" t="s">
        <v>340</v>
      </c>
      <c r="E85">
        <v>22</v>
      </c>
    </row>
    <row r="86" spans="1:5" ht="14.4" customHeight="1" x14ac:dyDescent="0.3">
      <c r="A86" s="143">
        <v>41007</v>
      </c>
      <c r="B86" s="143" t="str">
        <f t="shared" si="5"/>
        <v>April,2012</v>
      </c>
      <c r="C86" t="s">
        <v>28</v>
      </c>
      <c r="D86" t="s">
        <v>340</v>
      </c>
      <c r="E86">
        <v>24</v>
      </c>
    </row>
    <row r="87" spans="1:5" ht="14.4" customHeight="1" x14ac:dyDescent="0.3">
      <c r="A87" s="143">
        <v>40701</v>
      </c>
      <c r="B87" s="143" t="str">
        <f t="shared" si="5"/>
        <v>June,2011</v>
      </c>
      <c r="C87" t="s">
        <v>346</v>
      </c>
      <c r="D87" t="s">
        <v>351</v>
      </c>
      <c r="E87">
        <v>13</v>
      </c>
    </row>
    <row r="88" spans="1:5" ht="14.4" customHeight="1" x14ac:dyDescent="0.3">
      <c r="A88" s="143">
        <v>40984</v>
      </c>
      <c r="B88" s="143" t="str">
        <f t="shared" si="5"/>
        <v>March,2012</v>
      </c>
      <c r="C88" t="s">
        <v>339</v>
      </c>
      <c r="D88" t="s">
        <v>353</v>
      </c>
      <c r="E88">
        <v>15</v>
      </c>
    </row>
    <row r="89" spans="1:5" ht="14.4" customHeight="1" x14ac:dyDescent="0.3">
      <c r="A89" s="143">
        <v>40741</v>
      </c>
      <c r="B89" s="143" t="str">
        <f t="shared" si="5"/>
        <v>July,2011</v>
      </c>
      <c r="C89" t="s">
        <v>339</v>
      </c>
      <c r="D89" t="s">
        <v>351</v>
      </c>
      <c r="E89">
        <v>24</v>
      </c>
    </row>
    <row r="90" spans="1:5" ht="14.4" customHeight="1" x14ac:dyDescent="0.3">
      <c r="A90" s="143">
        <v>40575</v>
      </c>
      <c r="B90" s="143" t="str">
        <f t="shared" si="5"/>
        <v>February,2011</v>
      </c>
      <c r="C90" t="s">
        <v>346</v>
      </c>
      <c r="D90" t="s">
        <v>352</v>
      </c>
      <c r="E90">
        <v>14</v>
      </c>
    </row>
    <row r="91" spans="1:5" ht="14.4" customHeight="1" x14ac:dyDescent="0.3">
      <c r="A91" s="143">
        <v>40409</v>
      </c>
      <c r="B91" s="143" t="str">
        <f t="shared" si="5"/>
        <v>August,2010</v>
      </c>
      <c r="C91" t="s">
        <v>339</v>
      </c>
      <c r="D91" t="s">
        <v>342</v>
      </c>
      <c r="E91">
        <v>16</v>
      </c>
    </row>
    <row r="92" spans="1:5" ht="14.4" customHeight="1" x14ac:dyDescent="0.3">
      <c r="A92" s="143">
        <v>40801</v>
      </c>
      <c r="B92" s="143" t="str">
        <f t="shared" si="5"/>
        <v>September,2011</v>
      </c>
      <c r="C92" t="s">
        <v>346</v>
      </c>
      <c r="D92" t="s">
        <v>351</v>
      </c>
      <c r="E92">
        <v>3</v>
      </c>
    </row>
    <row r="93" spans="1:5" ht="14.4" customHeight="1" x14ac:dyDescent="0.3">
      <c r="A93" s="143">
        <v>40631</v>
      </c>
      <c r="B93" s="143" t="str">
        <f t="shared" si="5"/>
        <v>March,2011</v>
      </c>
      <c r="C93" t="s">
        <v>350</v>
      </c>
      <c r="D93" t="s">
        <v>340</v>
      </c>
      <c r="E93">
        <v>20</v>
      </c>
    </row>
    <row r="94" spans="1:5" ht="14.4" customHeight="1" x14ac:dyDescent="0.3">
      <c r="A94" s="143">
        <v>40856</v>
      </c>
      <c r="B94" s="143" t="str">
        <f t="shared" si="5"/>
        <v>November,2011</v>
      </c>
      <c r="C94" t="s">
        <v>339</v>
      </c>
      <c r="D94" t="s">
        <v>347</v>
      </c>
      <c r="E94">
        <v>20</v>
      </c>
    </row>
    <row r="95" spans="1:5" ht="14.4" customHeight="1" x14ac:dyDescent="0.3">
      <c r="A95" s="143">
        <v>40661</v>
      </c>
      <c r="B95" s="143" t="str">
        <f t="shared" si="5"/>
        <v>April,2011</v>
      </c>
      <c r="C95" t="s">
        <v>30</v>
      </c>
      <c r="D95" t="s">
        <v>353</v>
      </c>
      <c r="E95">
        <v>21</v>
      </c>
    </row>
    <row r="96" spans="1:5" ht="14.4" customHeight="1" x14ac:dyDescent="0.3">
      <c r="A96" s="143">
        <v>40898</v>
      </c>
      <c r="B96" s="143" t="str">
        <f t="shared" si="5"/>
        <v>December,2011</v>
      </c>
      <c r="C96" t="s">
        <v>339</v>
      </c>
      <c r="D96" t="s">
        <v>352</v>
      </c>
      <c r="E96">
        <v>6</v>
      </c>
    </row>
    <row r="97" spans="1:5" ht="14.4" customHeight="1" x14ac:dyDescent="0.3">
      <c r="A97" s="143">
        <v>40652</v>
      </c>
      <c r="B97" s="143" t="str">
        <f t="shared" si="5"/>
        <v>April,2011</v>
      </c>
      <c r="C97" t="s">
        <v>28</v>
      </c>
      <c r="D97" t="s">
        <v>351</v>
      </c>
      <c r="E97">
        <v>23</v>
      </c>
    </row>
    <row r="98" spans="1:5" ht="14.4" customHeight="1" x14ac:dyDescent="0.3">
      <c r="A98" s="143">
        <v>40710</v>
      </c>
      <c r="B98" s="143" t="str">
        <f t="shared" si="5"/>
        <v>June,2011</v>
      </c>
      <c r="C98" t="s">
        <v>350</v>
      </c>
      <c r="D98" t="s">
        <v>347</v>
      </c>
      <c r="E98">
        <v>20</v>
      </c>
    </row>
    <row r="99" spans="1:5" ht="14.4" customHeight="1" x14ac:dyDescent="0.3">
      <c r="A99" s="143">
        <v>40475</v>
      </c>
      <c r="B99" s="143" t="str">
        <f t="shared" si="5"/>
        <v>October,2010</v>
      </c>
      <c r="C99" t="s">
        <v>350</v>
      </c>
      <c r="D99" t="s">
        <v>340</v>
      </c>
      <c r="E99">
        <v>7</v>
      </c>
    </row>
    <row r="100" spans="1:5" ht="14.4" customHeight="1" x14ac:dyDescent="0.3">
      <c r="A100" s="143">
        <v>40329</v>
      </c>
      <c r="B100" s="143" t="str">
        <f t="shared" si="5"/>
        <v>May,2010</v>
      </c>
      <c r="C100" t="s">
        <v>28</v>
      </c>
      <c r="D100" t="s">
        <v>351</v>
      </c>
      <c r="E100">
        <v>2</v>
      </c>
    </row>
    <row r="101" spans="1:5" ht="14.4" customHeight="1" x14ac:dyDescent="0.3">
      <c r="A101" s="143">
        <v>40789</v>
      </c>
      <c r="B101" s="143" t="str">
        <f t="shared" si="5"/>
        <v>September,2011</v>
      </c>
      <c r="C101" t="s">
        <v>346</v>
      </c>
      <c r="D101" t="s">
        <v>352</v>
      </c>
      <c r="E101">
        <v>1</v>
      </c>
    </row>
    <row r="102" spans="1:5" ht="14.4" customHeight="1" x14ac:dyDescent="0.3">
      <c r="A102" s="143">
        <v>40635</v>
      </c>
      <c r="B102" s="143" t="str">
        <f t="shared" si="5"/>
        <v>April,2011</v>
      </c>
      <c r="C102" t="s">
        <v>349</v>
      </c>
      <c r="D102" t="s">
        <v>342</v>
      </c>
      <c r="E102">
        <v>2</v>
      </c>
    </row>
    <row r="103" spans="1:5" ht="14.4" customHeight="1" x14ac:dyDescent="0.3">
      <c r="A103" s="143">
        <v>40847</v>
      </c>
      <c r="B103" s="143" t="str">
        <f t="shared" si="5"/>
        <v>October,2011</v>
      </c>
      <c r="C103" t="s">
        <v>349</v>
      </c>
      <c r="D103" t="s">
        <v>351</v>
      </c>
      <c r="E103">
        <v>19</v>
      </c>
    </row>
    <row r="104" spans="1:5" ht="14.4" customHeight="1" x14ac:dyDescent="0.3">
      <c r="A104" s="143">
        <v>40562</v>
      </c>
      <c r="B104" s="143" t="str">
        <f t="shared" si="5"/>
        <v>January,2011</v>
      </c>
      <c r="C104" t="s">
        <v>28</v>
      </c>
      <c r="D104" t="s">
        <v>351</v>
      </c>
      <c r="E104">
        <v>15</v>
      </c>
    </row>
    <row r="105" spans="1:5" ht="14.4" customHeight="1" x14ac:dyDescent="0.3">
      <c r="A105" s="143">
        <v>40988</v>
      </c>
      <c r="B105" s="143" t="str">
        <f t="shared" si="5"/>
        <v>March,2012</v>
      </c>
      <c r="C105" t="s">
        <v>28</v>
      </c>
      <c r="D105" t="s">
        <v>347</v>
      </c>
      <c r="E105">
        <v>24</v>
      </c>
    </row>
    <row r="106" spans="1:5" ht="14.4" customHeight="1" x14ac:dyDescent="0.3">
      <c r="A106" s="143">
        <v>40738</v>
      </c>
      <c r="B106" s="143" t="str">
        <f t="shared" si="5"/>
        <v>July,2011</v>
      </c>
      <c r="C106" t="s">
        <v>346</v>
      </c>
      <c r="D106" t="s">
        <v>353</v>
      </c>
      <c r="E106">
        <v>15</v>
      </c>
    </row>
    <row r="107" spans="1:5" ht="14.4" customHeight="1" x14ac:dyDescent="0.3">
      <c r="A107" s="143">
        <v>40777</v>
      </c>
      <c r="B107" s="143" t="str">
        <f t="shared" si="5"/>
        <v>August,2011</v>
      </c>
      <c r="C107" t="s">
        <v>339</v>
      </c>
      <c r="D107" t="s">
        <v>352</v>
      </c>
      <c r="E107">
        <v>21</v>
      </c>
    </row>
    <row r="108" spans="1:5" ht="14.4" customHeight="1" x14ac:dyDescent="0.3">
      <c r="A108" s="143">
        <v>40377</v>
      </c>
      <c r="B108" s="143" t="str">
        <f t="shared" si="5"/>
        <v>July,2010</v>
      </c>
      <c r="C108" t="s">
        <v>30</v>
      </c>
      <c r="D108" t="s">
        <v>351</v>
      </c>
      <c r="E108">
        <v>7</v>
      </c>
    </row>
    <row r="109" spans="1:5" ht="14.4" customHeight="1" x14ac:dyDescent="0.3">
      <c r="A109" s="143">
        <v>40311</v>
      </c>
      <c r="B109" s="143" t="str">
        <f t="shared" si="5"/>
        <v>May,2010</v>
      </c>
      <c r="C109" t="s">
        <v>350</v>
      </c>
      <c r="D109" t="s">
        <v>352</v>
      </c>
      <c r="E109">
        <v>19</v>
      </c>
    </row>
    <row r="110" spans="1:5" ht="14.4" customHeight="1" x14ac:dyDescent="0.3">
      <c r="A110" s="143">
        <v>40815</v>
      </c>
      <c r="B110" s="143" t="str">
        <f t="shared" si="5"/>
        <v>September,2011</v>
      </c>
      <c r="C110" t="s">
        <v>28</v>
      </c>
      <c r="D110" t="s">
        <v>353</v>
      </c>
      <c r="E110">
        <v>18</v>
      </c>
    </row>
    <row r="111" spans="1:5" ht="14.4" customHeight="1" x14ac:dyDescent="0.3">
      <c r="A111" s="143">
        <v>40379</v>
      </c>
      <c r="B111" s="143" t="str">
        <f t="shared" si="5"/>
        <v>July,2010</v>
      </c>
      <c r="C111" t="s">
        <v>349</v>
      </c>
      <c r="D111" t="s">
        <v>340</v>
      </c>
      <c r="E111">
        <v>9</v>
      </c>
    </row>
    <row r="112" spans="1:5" ht="14.4" customHeight="1" x14ac:dyDescent="0.3">
      <c r="A112" s="143">
        <v>40663</v>
      </c>
      <c r="B112" s="143" t="str">
        <f t="shared" si="5"/>
        <v>April,2011</v>
      </c>
      <c r="C112" t="s">
        <v>349</v>
      </c>
      <c r="D112" t="s">
        <v>340</v>
      </c>
      <c r="E112">
        <v>7</v>
      </c>
    </row>
    <row r="113" spans="1:5" ht="14.4" customHeight="1" x14ac:dyDescent="0.3">
      <c r="A113" s="143">
        <v>40381</v>
      </c>
      <c r="B113" s="143" t="str">
        <f t="shared" si="5"/>
        <v>July,2010</v>
      </c>
      <c r="C113" t="s">
        <v>349</v>
      </c>
      <c r="D113" t="s">
        <v>340</v>
      </c>
      <c r="E113">
        <v>10</v>
      </c>
    </row>
    <row r="114" spans="1:5" ht="14.4" customHeight="1" x14ac:dyDescent="0.3">
      <c r="A114" s="143">
        <v>40624</v>
      </c>
      <c r="B114" s="143" t="str">
        <f t="shared" si="5"/>
        <v>March,2011</v>
      </c>
      <c r="C114" t="s">
        <v>28</v>
      </c>
      <c r="D114" t="s">
        <v>351</v>
      </c>
      <c r="E114">
        <v>15</v>
      </c>
    </row>
    <row r="115" spans="1:5" ht="14.4" customHeight="1" x14ac:dyDescent="0.3">
      <c r="A115" s="143">
        <v>40676</v>
      </c>
      <c r="B115" s="143" t="str">
        <f t="shared" si="5"/>
        <v>May,2011</v>
      </c>
      <c r="C115" t="s">
        <v>349</v>
      </c>
      <c r="D115" t="s">
        <v>342</v>
      </c>
      <c r="E115">
        <v>6</v>
      </c>
    </row>
    <row r="116" spans="1:5" x14ac:dyDescent="0.3">
      <c r="A116" s="143">
        <v>40338</v>
      </c>
      <c r="B116" s="143" t="str">
        <f t="shared" si="5"/>
        <v>June,2010</v>
      </c>
      <c r="C116" t="s">
        <v>339</v>
      </c>
      <c r="D116" t="s">
        <v>353</v>
      </c>
      <c r="E116">
        <v>7</v>
      </c>
    </row>
    <row r="117" spans="1:5" ht="14.4" customHeight="1" x14ac:dyDescent="0.3">
      <c r="A117" s="143">
        <v>40766</v>
      </c>
      <c r="B117" s="143" t="str">
        <f t="shared" si="5"/>
        <v>August,2011</v>
      </c>
      <c r="C117" t="s">
        <v>28</v>
      </c>
      <c r="D117" t="s">
        <v>342</v>
      </c>
      <c r="E117">
        <v>20</v>
      </c>
    </row>
    <row r="118" spans="1:5" ht="14.4" customHeight="1" x14ac:dyDescent="0.3">
      <c r="A118" s="143">
        <v>40600</v>
      </c>
      <c r="B118" s="143" t="str">
        <f t="shared" si="5"/>
        <v>February,2011</v>
      </c>
      <c r="C118" t="s">
        <v>28</v>
      </c>
      <c r="D118" t="s">
        <v>340</v>
      </c>
      <c r="E118">
        <v>7</v>
      </c>
    </row>
    <row r="119" spans="1:5" ht="14.4" customHeight="1" x14ac:dyDescent="0.3">
      <c r="A119" s="143">
        <v>40313</v>
      </c>
      <c r="B119" s="143" t="str">
        <f t="shared" si="5"/>
        <v>May,2010</v>
      </c>
      <c r="C119" t="s">
        <v>350</v>
      </c>
      <c r="D119" t="s">
        <v>340</v>
      </c>
      <c r="E119">
        <v>24</v>
      </c>
    </row>
    <row r="120" spans="1:5" ht="14.4" customHeight="1" x14ac:dyDescent="0.3">
      <c r="A120" s="143">
        <v>40555</v>
      </c>
      <c r="B120" s="143" t="str">
        <f t="shared" si="5"/>
        <v>January,2011</v>
      </c>
      <c r="C120" t="s">
        <v>349</v>
      </c>
      <c r="D120" t="s">
        <v>340</v>
      </c>
      <c r="E120">
        <v>16</v>
      </c>
    </row>
    <row r="121" spans="1:5" ht="14.4" customHeight="1" x14ac:dyDescent="0.3">
      <c r="A121" s="143">
        <v>40939</v>
      </c>
      <c r="B121" s="143" t="str">
        <f t="shared" si="5"/>
        <v>January,2012</v>
      </c>
      <c r="C121" t="s">
        <v>346</v>
      </c>
      <c r="D121" t="s">
        <v>352</v>
      </c>
      <c r="E121">
        <v>20</v>
      </c>
    </row>
    <row r="122" spans="1:5" ht="14.4" customHeight="1" x14ac:dyDescent="0.3">
      <c r="A122" s="143">
        <v>40683</v>
      </c>
      <c r="B122" s="143" t="str">
        <f t="shared" si="5"/>
        <v>May,2011</v>
      </c>
      <c r="C122" t="s">
        <v>349</v>
      </c>
      <c r="D122" t="s">
        <v>340</v>
      </c>
      <c r="E122">
        <v>23</v>
      </c>
    </row>
    <row r="123" spans="1:5" ht="14.4" customHeight="1" x14ac:dyDescent="0.3">
      <c r="A123" s="143">
        <v>40979</v>
      </c>
      <c r="B123" s="143" t="str">
        <f t="shared" si="5"/>
        <v>March,2012</v>
      </c>
      <c r="C123" t="s">
        <v>350</v>
      </c>
      <c r="D123" t="s">
        <v>347</v>
      </c>
      <c r="E123">
        <v>13</v>
      </c>
    </row>
    <row r="124" spans="1:5" ht="14.4" customHeight="1" x14ac:dyDescent="0.3">
      <c r="A124" s="143">
        <v>40567</v>
      </c>
      <c r="B124" s="143" t="str">
        <f t="shared" si="5"/>
        <v>January,2011</v>
      </c>
      <c r="C124" t="s">
        <v>30</v>
      </c>
      <c r="D124" t="s">
        <v>340</v>
      </c>
      <c r="E124">
        <v>23</v>
      </c>
    </row>
    <row r="125" spans="1:5" ht="14.4" customHeight="1" x14ac:dyDescent="0.3">
      <c r="A125" s="143">
        <v>40896</v>
      </c>
      <c r="B125" s="143" t="str">
        <f t="shared" si="5"/>
        <v>December,2011</v>
      </c>
      <c r="C125" t="s">
        <v>30</v>
      </c>
      <c r="D125" t="s">
        <v>340</v>
      </c>
      <c r="E125">
        <v>16</v>
      </c>
    </row>
    <row r="126" spans="1:5" ht="14.4" customHeight="1" x14ac:dyDescent="0.3">
      <c r="A126" s="143">
        <v>40447</v>
      </c>
      <c r="B126" s="143" t="str">
        <f t="shared" si="5"/>
        <v>September,2010</v>
      </c>
      <c r="C126" t="s">
        <v>28</v>
      </c>
      <c r="D126" t="s">
        <v>340</v>
      </c>
      <c r="E126">
        <v>5</v>
      </c>
    </row>
    <row r="127" spans="1:5" ht="14.4" customHeight="1" x14ac:dyDescent="0.3">
      <c r="A127" s="143">
        <v>40925</v>
      </c>
      <c r="B127" s="143" t="str">
        <f t="shared" si="5"/>
        <v>January,2012</v>
      </c>
      <c r="C127" t="s">
        <v>30</v>
      </c>
      <c r="D127" t="s">
        <v>342</v>
      </c>
      <c r="E127">
        <v>20</v>
      </c>
    </row>
    <row r="128" spans="1:5" ht="14.4" customHeight="1" x14ac:dyDescent="0.3">
      <c r="A128" s="143">
        <v>40913</v>
      </c>
      <c r="B128" s="143" t="str">
        <f t="shared" si="5"/>
        <v>January,2012</v>
      </c>
      <c r="C128" t="s">
        <v>349</v>
      </c>
      <c r="D128" t="s">
        <v>352</v>
      </c>
      <c r="E128">
        <v>23</v>
      </c>
    </row>
    <row r="129" spans="1:5" ht="14.4" customHeight="1" x14ac:dyDescent="0.3">
      <c r="A129" s="143">
        <v>40360</v>
      </c>
      <c r="B129" s="143" t="str">
        <f t="shared" si="5"/>
        <v>July,2010</v>
      </c>
      <c r="C129" t="s">
        <v>28</v>
      </c>
      <c r="D129" t="s">
        <v>340</v>
      </c>
      <c r="E129">
        <v>9</v>
      </c>
    </row>
    <row r="130" spans="1:5" ht="14.4" customHeight="1" x14ac:dyDescent="0.3">
      <c r="A130" s="143">
        <v>40377</v>
      </c>
      <c r="B130" s="143" t="str">
        <f t="shared" si="5"/>
        <v>July,2010</v>
      </c>
      <c r="C130" t="s">
        <v>30</v>
      </c>
      <c r="D130" t="s">
        <v>340</v>
      </c>
      <c r="E130">
        <v>8</v>
      </c>
    </row>
    <row r="131" spans="1:5" ht="14.4" customHeight="1" x14ac:dyDescent="0.3">
      <c r="A131" s="143">
        <v>40570</v>
      </c>
      <c r="B131" s="143" t="str">
        <f t="shared" si="5"/>
        <v>January,2011</v>
      </c>
      <c r="C131" t="s">
        <v>28</v>
      </c>
      <c r="D131" t="s">
        <v>347</v>
      </c>
      <c r="E131">
        <v>7</v>
      </c>
    </row>
    <row r="132" spans="1:5" ht="14.4" customHeight="1" x14ac:dyDescent="0.3">
      <c r="A132" s="143">
        <v>40985</v>
      </c>
      <c r="B132" s="143" t="str">
        <f t="shared" si="5"/>
        <v>March,2012</v>
      </c>
      <c r="C132" t="s">
        <v>349</v>
      </c>
      <c r="D132" t="s">
        <v>352</v>
      </c>
      <c r="E132">
        <v>20</v>
      </c>
    </row>
    <row r="133" spans="1:5" ht="14.4" customHeight="1" x14ac:dyDescent="0.3">
      <c r="A133" s="143">
        <v>40374</v>
      </c>
      <c r="B133" s="143" t="str">
        <f t="shared" si="5"/>
        <v>July,2010</v>
      </c>
      <c r="C133" t="s">
        <v>350</v>
      </c>
      <c r="D133" t="s">
        <v>351</v>
      </c>
      <c r="E133">
        <v>14</v>
      </c>
    </row>
    <row r="134" spans="1:5" ht="14.4" customHeight="1" x14ac:dyDescent="0.3">
      <c r="A134" s="143">
        <v>40505</v>
      </c>
      <c r="B134" s="143" t="str">
        <f t="shared" si="5"/>
        <v>November,2010</v>
      </c>
      <c r="C134" t="s">
        <v>28</v>
      </c>
      <c r="D134" t="s">
        <v>353</v>
      </c>
      <c r="E134">
        <v>22</v>
      </c>
    </row>
    <row r="135" spans="1:5" ht="14.4" customHeight="1" x14ac:dyDescent="0.3">
      <c r="A135" s="143">
        <v>40787</v>
      </c>
      <c r="B135" s="143" t="str">
        <f t="shared" si="5"/>
        <v>September,2011</v>
      </c>
      <c r="C135" t="s">
        <v>30</v>
      </c>
      <c r="D135" t="s">
        <v>351</v>
      </c>
      <c r="E135">
        <v>21</v>
      </c>
    </row>
    <row r="136" spans="1:5" ht="14.4" customHeight="1" x14ac:dyDescent="0.3">
      <c r="A136" s="143">
        <v>40969</v>
      </c>
      <c r="B136" s="143" t="str">
        <f t="shared" ref="B136:B199" si="6">TEXT(A136,"mmmm,yyyy")</f>
        <v>March,2012</v>
      </c>
      <c r="C136" t="s">
        <v>346</v>
      </c>
      <c r="D136" t="s">
        <v>352</v>
      </c>
      <c r="E136">
        <v>17</v>
      </c>
    </row>
    <row r="137" spans="1:5" ht="14.4" customHeight="1" x14ac:dyDescent="0.3">
      <c r="A137" s="143">
        <v>40521</v>
      </c>
      <c r="B137" s="143" t="str">
        <f t="shared" si="6"/>
        <v>December,2010</v>
      </c>
      <c r="C137" t="s">
        <v>350</v>
      </c>
      <c r="D137" t="s">
        <v>342</v>
      </c>
      <c r="E137">
        <v>13</v>
      </c>
    </row>
    <row r="138" spans="1:5" ht="14.4" customHeight="1" x14ac:dyDescent="0.3">
      <c r="A138" s="143">
        <v>40691</v>
      </c>
      <c r="B138" s="143" t="str">
        <f t="shared" si="6"/>
        <v>May,2011</v>
      </c>
      <c r="C138" t="s">
        <v>28</v>
      </c>
      <c r="D138" t="s">
        <v>353</v>
      </c>
      <c r="E138">
        <v>11</v>
      </c>
    </row>
    <row r="139" spans="1:5" ht="14.4" customHeight="1" x14ac:dyDescent="0.3">
      <c r="A139" s="143">
        <v>40517</v>
      </c>
      <c r="B139" s="143" t="str">
        <f t="shared" si="6"/>
        <v>December,2010</v>
      </c>
      <c r="C139" t="s">
        <v>339</v>
      </c>
      <c r="D139" t="s">
        <v>342</v>
      </c>
      <c r="E139">
        <v>17</v>
      </c>
    </row>
    <row r="140" spans="1:5" ht="14.4" customHeight="1" x14ac:dyDescent="0.3">
      <c r="A140" s="143">
        <v>40817</v>
      </c>
      <c r="B140" s="143" t="str">
        <f t="shared" si="6"/>
        <v>October,2011</v>
      </c>
      <c r="C140" t="s">
        <v>30</v>
      </c>
      <c r="D140" t="s">
        <v>342</v>
      </c>
      <c r="E140">
        <v>23</v>
      </c>
    </row>
    <row r="141" spans="1:5" ht="14.4" customHeight="1" x14ac:dyDescent="0.3">
      <c r="A141" s="143">
        <v>40691</v>
      </c>
      <c r="B141" s="143" t="str">
        <f t="shared" si="6"/>
        <v>May,2011</v>
      </c>
      <c r="C141" t="s">
        <v>30</v>
      </c>
      <c r="D141" t="s">
        <v>347</v>
      </c>
      <c r="E141">
        <v>18</v>
      </c>
    </row>
    <row r="142" spans="1:5" ht="14.4" customHeight="1" x14ac:dyDescent="0.3">
      <c r="A142" s="143">
        <v>40660</v>
      </c>
      <c r="B142" s="143" t="str">
        <f t="shared" si="6"/>
        <v>April,2011</v>
      </c>
      <c r="C142" t="s">
        <v>30</v>
      </c>
      <c r="D142" t="s">
        <v>351</v>
      </c>
      <c r="E142">
        <v>4</v>
      </c>
    </row>
    <row r="143" spans="1:5" ht="14.4" customHeight="1" x14ac:dyDescent="0.3">
      <c r="A143" s="143">
        <v>40670</v>
      </c>
      <c r="B143" s="143" t="str">
        <f t="shared" si="6"/>
        <v>May,2011</v>
      </c>
      <c r="C143" t="s">
        <v>28</v>
      </c>
      <c r="D143" t="s">
        <v>353</v>
      </c>
      <c r="E143">
        <v>14</v>
      </c>
    </row>
    <row r="144" spans="1:5" ht="14.4" customHeight="1" x14ac:dyDescent="0.3">
      <c r="A144" s="143">
        <v>40920</v>
      </c>
      <c r="B144" s="143" t="str">
        <f t="shared" si="6"/>
        <v>January,2012</v>
      </c>
      <c r="C144" t="s">
        <v>28</v>
      </c>
      <c r="D144" t="s">
        <v>340</v>
      </c>
      <c r="E144">
        <v>5</v>
      </c>
    </row>
    <row r="145" spans="1:5" ht="14.4" customHeight="1" x14ac:dyDescent="0.3">
      <c r="A145" s="143">
        <v>40589</v>
      </c>
      <c r="B145" s="143" t="str">
        <f t="shared" si="6"/>
        <v>February,2011</v>
      </c>
      <c r="C145" t="s">
        <v>346</v>
      </c>
      <c r="D145" t="s">
        <v>342</v>
      </c>
      <c r="E145">
        <v>12</v>
      </c>
    </row>
    <row r="146" spans="1:5" ht="14.4" customHeight="1" x14ac:dyDescent="0.3">
      <c r="A146" s="143">
        <v>40479</v>
      </c>
      <c r="B146" s="143" t="str">
        <f t="shared" si="6"/>
        <v>October,2010</v>
      </c>
      <c r="C146" t="s">
        <v>30</v>
      </c>
      <c r="D146" t="s">
        <v>351</v>
      </c>
      <c r="E146">
        <v>15</v>
      </c>
    </row>
    <row r="147" spans="1:5" ht="14.4" customHeight="1" x14ac:dyDescent="0.3">
      <c r="A147" s="143">
        <v>40762</v>
      </c>
      <c r="B147" s="143" t="str">
        <f t="shared" si="6"/>
        <v>August,2011</v>
      </c>
      <c r="C147" t="s">
        <v>350</v>
      </c>
      <c r="D147" t="s">
        <v>340</v>
      </c>
      <c r="E147">
        <v>12</v>
      </c>
    </row>
    <row r="148" spans="1:5" ht="14.4" customHeight="1" x14ac:dyDescent="0.3">
      <c r="A148" s="143">
        <v>40775</v>
      </c>
      <c r="B148" s="143" t="str">
        <f t="shared" si="6"/>
        <v>August,2011</v>
      </c>
      <c r="C148" t="s">
        <v>349</v>
      </c>
      <c r="D148" t="s">
        <v>352</v>
      </c>
      <c r="E148">
        <v>1</v>
      </c>
    </row>
    <row r="149" spans="1:5" ht="14.4" customHeight="1" x14ac:dyDescent="0.3">
      <c r="A149" s="143">
        <v>40529</v>
      </c>
      <c r="B149" s="143" t="str">
        <f t="shared" si="6"/>
        <v>December,2010</v>
      </c>
      <c r="C149" t="s">
        <v>350</v>
      </c>
      <c r="D149" t="s">
        <v>353</v>
      </c>
      <c r="E149">
        <v>5</v>
      </c>
    </row>
    <row r="150" spans="1:5" ht="14.4" customHeight="1" x14ac:dyDescent="0.3">
      <c r="A150" s="143">
        <v>40725</v>
      </c>
      <c r="B150" s="143" t="str">
        <f t="shared" si="6"/>
        <v>July,2011</v>
      </c>
      <c r="C150" t="s">
        <v>349</v>
      </c>
      <c r="D150" t="s">
        <v>353</v>
      </c>
      <c r="E150">
        <v>22</v>
      </c>
    </row>
    <row r="151" spans="1:5" ht="14.4" customHeight="1" x14ac:dyDescent="0.3">
      <c r="A151" s="143">
        <v>40840</v>
      </c>
      <c r="B151" s="143" t="str">
        <f t="shared" si="6"/>
        <v>October,2011</v>
      </c>
      <c r="C151" t="s">
        <v>28</v>
      </c>
      <c r="D151" t="s">
        <v>347</v>
      </c>
      <c r="E151">
        <v>19</v>
      </c>
    </row>
    <row r="152" spans="1:5" ht="14.4" customHeight="1" x14ac:dyDescent="0.3">
      <c r="A152" s="143">
        <v>40811</v>
      </c>
      <c r="B152" s="143" t="str">
        <f t="shared" si="6"/>
        <v>September,2011</v>
      </c>
      <c r="C152" t="s">
        <v>346</v>
      </c>
      <c r="D152" t="s">
        <v>353</v>
      </c>
      <c r="E152">
        <v>15</v>
      </c>
    </row>
    <row r="153" spans="1:5" ht="14.4" customHeight="1" x14ac:dyDescent="0.3">
      <c r="A153" s="143">
        <v>40953</v>
      </c>
      <c r="B153" s="143" t="str">
        <f t="shared" si="6"/>
        <v>February,2012</v>
      </c>
      <c r="C153" t="s">
        <v>346</v>
      </c>
      <c r="D153" t="s">
        <v>340</v>
      </c>
      <c r="E153">
        <v>9</v>
      </c>
    </row>
    <row r="154" spans="1:5" ht="14.4" customHeight="1" x14ac:dyDescent="0.3">
      <c r="A154" s="143">
        <v>40394</v>
      </c>
      <c r="B154" s="143" t="str">
        <f t="shared" si="6"/>
        <v>August,2010</v>
      </c>
      <c r="C154" t="s">
        <v>349</v>
      </c>
      <c r="D154" t="s">
        <v>347</v>
      </c>
      <c r="E154">
        <v>14</v>
      </c>
    </row>
    <row r="155" spans="1:5" ht="14.4" customHeight="1" x14ac:dyDescent="0.3">
      <c r="A155" s="143">
        <v>40534</v>
      </c>
      <c r="B155" s="143" t="str">
        <f t="shared" si="6"/>
        <v>December,2010</v>
      </c>
      <c r="C155" t="s">
        <v>350</v>
      </c>
      <c r="D155" t="s">
        <v>352</v>
      </c>
      <c r="E155">
        <v>1</v>
      </c>
    </row>
    <row r="156" spans="1:5" ht="14.4" customHeight="1" x14ac:dyDescent="0.3">
      <c r="A156" s="143">
        <v>40322</v>
      </c>
      <c r="B156" s="143" t="str">
        <f t="shared" si="6"/>
        <v>May,2010</v>
      </c>
      <c r="C156" t="s">
        <v>350</v>
      </c>
      <c r="D156" t="s">
        <v>353</v>
      </c>
      <c r="E156">
        <v>25</v>
      </c>
    </row>
    <row r="157" spans="1:5" ht="14.4" customHeight="1" x14ac:dyDescent="0.3">
      <c r="A157" s="143">
        <v>40722</v>
      </c>
      <c r="B157" s="143" t="str">
        <f t="shared" si="6"/>
        <v>June,2011</v>
      </c>
      <c r="C157" t="s">
        <v>28</v>
      </c>
      <c r="D157" t="s">
        <v>347</v>
      </c>
      <c r="E157">
        <v>22</v>
      </c>
    </row>
    <row r="158" spans="1:5" x14ac:dyDescent="0.3">
      <c r="A158" s="143">
        <v>40351</v>
      </c>
      <c r="B158" s="143" t="str">
        <f t="shared" si="6"/>
        <v>June,2010</v>
      </c>
      <c r="C158" t="s">
        <v>339</v>
      </c>
      <c r="D158" t="s">
        <v>353</v>
      </c>
      <c r="E158">
        <v>19</v>
      </c>
    </row>
    <row r="159" spans="1:5" ht="14.4" customHeight="1" x14ac:dyDescent="0.3">
      <c r="A159" s="143">
        <v>40912</v>
      </c>
      <c r="B159" s="143" t="str">
        <f t="shared" si="6"/>
        <v>January,2012</v>
      </c>
      <c r="C159" t="s">
        <v>349</v>
      </c>
      <c r="D159" t="s">
        <v>353</v>
      </c>
      <c r="E159">
        <v>1</v>
      </c>
    </row>
    <row r="160" spans="1:5" ht="14.4" customHeight="1" x14ac:dyDescent="0.3">
      <c r="A160" s="143">
        <v>40891</v>
      </c>
      <c r="B160" s="143" t="str">
        <f t="shared" si="6"/>
        <v>December,2011</v>
      </c>
      <c r="C160" t="s">
        <v>28</v>
      </c>
      <c r="D160" t="s">
        <v>347</v>
      </c>
      <c r="E160">
        <v>14</v>
      </c>
    </row>
    <row r="161" spans="1:5" ht="14.4" customHeight="1" x14ac:dyDescent="0.3">
      <c r="A161" s="143">
        <v>40755</v>
      </c>
      <c r="B161" s="143" t="str">
        <f t="shared" si="6"/>
        <v>July,2011</v>
      </c>
      <c r="C161" t="s">
        <v>28</v>
      </c>
      <c r="D161" t="s">
        <v>340</v>
      </c>
      <c r="E161">
        <v>2</v>
      </c>
    </row>
    <row r="162" spans="1:5" ht="14.4" customHeight="1" x14ac:dyDescent="0.3">
      <c r="A162" s="143">
        <v>40703</v>
      </c>
      <c r="B162" s="143" t="str">
        <f t="shared" si="6"/>
        <v>June,2011</v>
      </c>
      <c r="C162" t="s">
        <v>339</v>
      </c>
      <c r="D162" t="s">
        <v>340</v>
      </c>
      <c r="E162">
        <v>20</v>
      </c>
    </row>
    <row r="163" spans="1:5" ht="14.4" customHeight="1" x14ac:dyDescent="0.3">
      <c r="A163" s="143">
        <v>40535</v>
      </c>
      <c r="B163" s="143" t="str">
        <f t="shared" si="6"/>
        <v>December,2010</v>
      </c>
      <c r="C163" t="s">
        <v>349</v>
      </c>
      <c r="D163" t="s">
        <v>347</v>
      </c>
      <c r="E163">
        <v>4</v>
      </c>
    </row>
    <row r="164" spans="1:5" ht="14.4" customHeight="1" x14ac:dyDescent="0.3">
      <c r="A164" s="143">
        <v>40849</v>
      </c>
      <c r="B164" s="143" t="str">
        <f t="shared" si="6"/>
        <v>November,2011</v>
      </c>
      <c r="C164" t="s">
        <v>349</v>
      </c>
      <c r="D164" t="s">
        <v>342</v>
      </c>
      <c r="E164">
        <v>14</v>
      </c>
    </row>
    <row r="165" spans="1:5" ht="14.4" customHeight="1" x14ac:dyDescent="0.3">
      <c r="A165" s="143">
        <v>40587</v>
      </c>
      <c r="B165" s="143" t="str">
        <f t="shared" si="6"/>
        <v>February,2011</v>
      </c>
      <c r="C165" t="s">
        <v>349</v>
      </c>
      <c r="D165" t="s">
        <v>340</v>
      </c>
      <c r="E165">
        <v>9</v>
      </c>
    </row>
    <row r="166" spans="1:5" ht="14.4" customHeight="1" x14ac:dyDescent="0.3">
      <c r="A166" s="143">
        <v>40612</v>
      </c>
      <c r="B166" s="143" t="str">
        <f t="shared" si="6"/>
        <v>March,2011</v>
      </c>
      <c r="C166" t="s">
        <v>350</v>
      </c>
      <c r="D166" t="s">
        <v>351</v>
      </c>
      <c r="E166">
        <v>4</v>
      </c>
    </row>
    <row r="167" spans="1:5" ht="14.4" customHeight="1" x14ac:dyDescent="0.3">
      <c r="A167" s="143">
        <v>40714</v>
      </c>
      <c r="B167" s="143" t="str">
        <f t="shared" si="6"/>
        <v>June,2011</v>
      </c>
      <c r="C167" t="s">
        <v>339</v>
      </c>
      <c r="D167" t="s">
        <v>352</v>
      </c>
      <c r="E167">
        <v>17</v>
      </c>
    </row>
    <row r="168" spans="1:5" ht="14.4" customHeight="1" x14ac:dyDescent="0.3">
      <c r="A168" s="143">
        <v>40834</v>
      </c>
      <c r="B168" s="143" t="str">
        <f t="shared" si="6"/>
        <v>October,2011</v>
      </c>
      <c r="C168" t="s">
        <v>349</v>
      </c>
      <c r="D168" t="s">
        <v>352</v>
      </c>
      <c r="E168">
        <v>23</v>
      </c>
    </row>
    <row r="169" spans="1:5" x14ac:dyDescent="0.3">
      <c r="A169" s="143">
        <v>40347</v>
      </c>
      <c r="B169" s="143" t="str">
        <f t="shared" si="6"/>
        <v>June,2010</v>
      </c>
      <c r="C169" t="s">
        <v>339</v>
      </c>
      <c r="D169" t="s">
        <v>347</v>
      </c>
      <c r="E169">
        <v>2</v>
      </c>
    </row>
    <row r="170" spans="1:5" ht="14.4" customHeight="1" x14ac:dyDescent="0.3">
      <c r="A170" s="143">
        <v>40797</v>
      </c>
      <c r="B170" s="143" t="str">
        <f t="shared" si="6"/>
        <v>September,2011</v>
      </c>
      <c r="C170" t="s">
        <v>28</v>
      </c>
      <c r="D170" t="s">
        <v>352</v>
      </c>
      <c r="E170">
        <v>20</v>
      </c>
    </row>
    <row r="171" spans="1:5" ht="14.4" customHeight="1" x14ac:dyDescent="0.3">
      <c r="A171" s="143">
        <v>40785</v>
      </c>
      <c r="B171" s="143" t="str">
        <f t="shared" si="6"/>
        <v>August,2011</v>
      </c>
      <c r="C171" t="s">
        <v>30</v>
      </c>
      <c r="D171" t="s">
        <v>342</v>
      </c>
      <c r="E171">
        <v>1</v>
      </c>
    </row>
    <row r="172" spans="1:5" ht="14.4" customHeight="1" x14ac:dyDescent="0.3">
      <c r="A172" s="143">
        <v>40440</v>
      </c>
      <c r="B172" s="143" t="str">
        <f t="shared" si="6"/>
        <v>September,2010</v>
      </c>
      <c r="C172" t="s">
        <v>30</v>
      </c>
      <c r="D172" t="s">
        <v>347</v>
      </c>
      <c r="E172">
        <v>4</v>
      </c>
    </row>
    <row r="173" spans="1:5" ht="14.4" customHeight="1" x14ac:dyDescent="0.3">
      <c r="A173" s="143">
        <v>40618</v>
      </c>
      <c r="B173" s="143" t="str">
        <f t="shared" si="6"/>
        <v>March,2011</v>
      </c>
      <c r="C173" t="s">
        <v>28</v>
      </c>
      <c r="D173" t="s">
        <v>351</v>
      </c>
      <c r="E173">
        <v>17</v>
      </c>
    </row>
    <row r="174" spans="1:5" ht="14.4" customHeight="1" x14ac:dyDescent="0.3">
      <c r="A174" s="143">
        <v>40689</v>
      </c>
      <c r="B174" s="143" t="str">
        <f t="shared" si="6"/>
        <v>May,2011</v>
      </c>
      <c r="C174" t="s">
        <v>339</v>
      </c>
      <c r="D174" t="s">
        <v>340</v>
      </c>
      <c r="E174">
        <v>8</v>
      </c>
    </row>
    <row r="175" spans="1:5" ht="14.4" customHeight="1" x14ac:dyDescent="0.3">
      <c r="A175" s="143">
        <v>40900</v>
      </c>
      <c r="B175" s="143" t="str">
        <f t="shared" si="6"/>
        <v>December,2011</v>
      </c>
      <c r="C175" t="s">
        <v>350</v>
      </c>
      <c r="D175" t="s">
        <v>347</v>
      </c>
      <c r="E175">
        <v>4</v>
      </c>
    </row>
    <row r="176" spans="1:5" ht="14.4" customHeight="1" x14ac:dyDescent="0.3">
      <c r="A176" s="143">
        <v>40961</v>
      </c>
      <c r="B176" s="143" t="str">
        <f t="shared" si="6"/>
        <v>February,2012</v>
      </c>
      <c r="C176" t="s">
        <v>28</v>
      </c>
      <c r="D176" t="s">
        <v>340</v>
      </c>
      <c r="E176">
        <v>18</v>
      </c>
    </row>
    <row r="177" spans="1:5" ht="14.4" customHeight="1" x14ac:dyDescent="0.3">
      <c r="A177" s="143">
        <v>40684</v>
      </c>
      <c r="B177" s="143" t="str">
        <f t="shared" si="6"/>
        <v>May,2011</v>
      </c>
      <c r="C177" t="s">
        <v>339</v>
      </c>
      <c r="D177" t="s">
        <v>340</v>
      </c>
      <c r="E177">
        <v>11</v>
      </c>
    </row>
    <row r="178" spans="1:5" ht="14.4" customHeight="1" x14ac:dyDescent="0.3">
      <c r="A178" s="143">
        <v>40463</v>
      </c>
      <c r="B178" s="143" t="str">
        <f t="shared" si="6"/>
        <v>October,2010</v>
      </c>
      <c r="C178" t="s">
        <v>28</v>
      </c>
      <c r="D178" t="s">
        <v>342</v>
      </c>
      <c r="E178">
        <v>21</v>
      </c>
    </row>
    <row r="179" spans="1:5" ht="14.4" customHeight="1" x14ac:dyDescent="0.3">
      <c r="A179" s="143">
        <v>40939</v>
      </c>
      <c r="B179" s="143" t="str">
        <f t="shared" si="6"/>
        <v>January,2012</v>
      </c>
      <c r="C179" t="s">
        <v>339</v>
      </c>
      <c r="D179" t="s">
        <v>352</v>
      </c>
      <c r="E179">
        <v>21</v>
      </c>
    </row>
    <row r="180" spans="1:5" x14ac:dyDescent="0.3">
      <c r="A180" s="143">
        <v>40338</v>
      </c>
      <c r="B180" s="143" t="str">
        <f t="shared" si="6"/>
        <v>June,2010</v>
      </c>
      <c r="C180" t="s">
        <v>30</v>
      </c>
      <c r="D180" t="s">
        <v>353</v>
      </c>
      <c r="E180">
        <v>3</v>
      </c>
    </row>
    <row r="181" spans="1:5" ht="14.4" customHeight="1" x14ac:dyDescent="0.3">
      <c r="A181" s="143">
        <v>40413</v>
      </c>
      <c r="B181" s="143" t="str">
        <f t="shared" si="6"/>
        <v>August,2010</v>
      </c>
      <c r="C181" t="s">
        <v>28</v>
      </c>
      <c r="D181" t="s">
        <v>347</v>
      </c>
      <c r="E181">
        <v>24</v>
      </c>
    </row>
    <row r="182" spans="1:5" ht="14.4" customHeight="1" x14ac:dyDescent="0.3">
      <c r="A182" s="143">
        <v>40453</v>
      </c>
      <c r="B182" s="143" t="str">
        <f t="shared" si="6"/>
        <v>October,2010</v>
      </c>
      <c r="C182" t="s">
        <v>350</v>
      </c>
      <c r="D182" t="s">
        <v>347</v>
      </c>
      <c r="E182">
        <v>14</v>
      </c>
    </row>
    <row r="183" spans="1:5" ht="14.4" customHeight="1" x14ac:dyDescent="0.3">
      <c r="A183" s="143">
        <v>40652</v>
      </c>
      <c r="B183" s="143" t="str">
        <f t="shared" si="6"/>
        <v>April,2011</v>
      </c>
      <c r="C183" t="s">
        <v>30</v>
      </c>
      <c r="D183" t="s">
        <v>352</v>
      </c>
      <c r="E183">
        <v>14</v>
      </c>
    </row>
    <row r="184" spans="1:5" ht="14.4" customHeight="1" x14ac:dyDescent="0.3">
      <c r="A184" s="143">
        <v>40509</v>
      </c>
      <c r="B184" s="143" t="str">
        <f t="shared" si="6"/>
        <v>November,2010</v>
      </c>
      <c r="C184" t="s">
        <v>28</v>
      </c>
      <c r="D184" t="s">
        <v>351</v>
      </c>
      <c r="E184">
        <v>1</v>
      </c>
    </row>
    <row r="185" spans="1:5" ht="14.4" customHeight="1" x14ac:dyDescent="0.3">
      <c r="A185" s="143">
        <v>40610</v>
      </c>
      <c r="B185" s="143" t="str">
        <f t="shared" si="6"/>
        <v>March,2011</v>
      </c>
      <c r="C185" t="s">
        <v>346</v>
      </c>
      <c r="D185" t="s">
        <v>342</v>
      </c>
      <c r="E185">
        <v>24</v>
      </c>
    </row>
    <row r="186" spans="1:5" ht="14.4" customHeight="1" x14ac:dyDescent="0.3">
      <c r="A186" s="143">
        <v>40807</v>
      </c>
      <c r="B186" s="143" t="str">
        <f t="shared" si="6"/>
        <v>September,2011</v>
      </c>
      <c r="C186" t="s">
        <v>349</v>
      </c>
      <c r="D186" t="s">
        <v>353</v>
      </c>
      <c r="E186">
        <v>7</v>
      </c>
    </row>
    <row r="187" spans="1:5" x14ac:dyDescent="0.3">
      <c r="A187" s="143">
        <v>40333</v>
      </c>
      <c r="B187" s="143" t="str">
        <f t="shared" si="6"/>
        <v>June,2010</v>
      </c>
      <c r="C187" t="s">
        <v>28</v>
      </c>
      <c r="D187" t="s">
        <v>340</v>
      </c>
      <c r="E187">
        <v>12</v>
      </c>
    </row>
    <row r="188" spans="1:5" ht="14.4" customHeight="1" x14ac:dyDescent="0.3">
      <c r="A188" s="143">
        <v>40861</v>
      </c>
      <c r="B188" s="143" t="str">
        <f t="shared" si="6"/>
        <v>November,2011</v>
      </c>
      <c r="C188" t="s">
        <v>30</v>
      </c>
      <c r="D188" t="s">
        <v>347</v>
      </c>
      <c r="E188">
        <v>2</v>
      </c>
    </row>
    <row r="189" spans="1:5" ht="14.4" customHeight="1" x14ac:dyDescent="0.3">
      <c r="A189" s="143">
        <v>40387</v>
      </c>
      <c r="B189" s="143" t="str">
        <f t="shared" si="6"/>
        <v>July,2010</v>
      </c>
      <c r="C189" t="s">
        <v>30</v>
      </c>
      <c r="D189" t="s">
        <v>340</v>
      </c>
      <c r="E189">
        <v>3</v>
      </c>
    </row>
    <row r="190" spans="1:5" ht="14.4" customHeight="1" x14ac:dyDescent="0.3">
      <c r="A190" s="143">
        <v>40818</v>
      </c>
      <c r="B190" s="143" t="str">
        <f t="shared" si="6"/>
        <v>October,2011</v>
      </c>
      <c r="C190" t="s">
        <v>350</v>
      </c>
      <c r="D190" t="s">
        <v>342</v>
      </c>
      <c r="E190">
        <v>12</v>
      </c>
    </row>
    <row r="191" spans="1:5" ht="14.4" customHeight="1" x14ac:dyDescent="0.3">
      <c r="A191" s="143">
        <v>40368</v>
      </c>
      <c r="B191" s="143" t="str">
        <f t="shared" si="6"/>
        <v>July,2010</v>
      </c>
      <c r="C191" t="s">
        <v>30</v>
      </c>
      <c r="D191" t="s">
        <v>347</v>
      </c>
      <c r="E191">
        <v>1</v>
      </c>
    </row>
    <row r="192" spans="1:5" ht="14.4" customHeight="1" x14ac:dyDescent="0.3">
      <c r="A192" s="143">
        <v>40819</v>
      </c>
      <c r="B192" s="143" t="str">
        <f t="shared" si="6"/>
        <v>October,2011</v>
      </c>
      <c r="C192" t="s">
        <v>346</v>
      </c>
      <c r="D192" t="s">
        <v>351</v>
      </c>
      <c r="E192">
        <v>1</v>
      </c>
    </row>
    <row r="193" spans="1:5" ht="14.4" customHeight="1" x14ac:dyDescent="0.3">
      <c r="A193" s="143">
        <v>40943</v>
      </c>
      <c r="B193" s="143" t="str">
        <f t="shared" si="6"/>
        <v>February,2012</v>
      </c>
      <c r="C193" t="s">
        <v>349</v>
      </c>
      <c r="D193" t="s">
        <v>353</v>
      </c>
      <c r="E193">
        <v>22</v>
      </c>
    </row>
    <row r="194" spans="1:5" ht="14.4" customHeight="1" x14ac:dyDescent="0.3">
      <c r="A194" s="143">
        <v>40685</v>
      </c>
      <c r="B194" s="143" t="str">
        <f t="shared" si="6"/>
        <v>May,2011</v>
      </c>
      <c r="C194" t="s">
        <v>349</v>
      </c>
      <c r="D194" t="s">
        <v>347</v>
      </c>
      <c r="E194">
        <v>7</v>
      </c>
    </row>
    <row r="195" spans="1:5" ht="14.4" customHeight="1" x14ac:dyDescent="0.3">
      <c r="A195" s="143">
        <v>40432</v>
      </c>
      <c r="B195" s="143" t="str">
        <f t="shared" si="6"/>
        <v>September,2010</v>
      </c>
      <c r="C195" t="s">
        <v>30</v>
      </c>
      <c r="D195" t="s">
        <v>351</v>
      </c>
      <c r="E195">
        <v>3</v>
      </c>
    </row>
    <row r="196" spans="1:5" ht="14.4" customHeight="1" x14ac:dyDescent="0.3">
      <c r="A196" s="143">
        <v>40941</v>
      </c>
      <c r="B196" s="143" t="str">
        <f t="shared" si="6"/>
        <v>February,2012</v>
      </c>
      <c r="C196" t="s">
        <v>349</v>
      </c>
      <c r="D196" t="s">
        <v>353</v>
      </c>
      <c r="E196">
        <v>2</v>
      </c>
    </row>
    <row r="197" spans="1:5" ht="14.4" customHeight="1" x14ac:dyDescent="0.3">
      <c r="A197" s="143">
        <v>40586</v>
      </c>
      <c r="B197" s="143" t="str">
        <f t="shared" si="6"/>
        <v>February,2011</v>
      </c>
      <c r="C197" t="s">
        <v>30</v>
      </c>
      <c r="D197" t="s">
        <v>353</v>
      </c>
      <c r="E197">
        <v>16</v>
      </c>
    </row>
    <row r="198" spans="1:5" ht="14.4" customHeight="1" x14ac:dyDescent="0.3">
      <c r="A198" s="143">
        <v>40874</v>
      </c>
      <c r="B198" s="143" t="str">
        <f t="shared" si="6"/>
        <v>November,2011</v>
      </c>
      <c r="C198" t="s">
        <v>346</v>
      </c>
      <c r="D198" t="s">
        <v>352</v>
      </c>
      <c r="E198">
        <v>25</v>
      </c>
    </row>
    <row r="199" spans="1:5" ht="14.4" customHeight="1" x14ac:dyDescent="0.3">
      <c r="A199" s="143">
        <v>40596</v>
      </c>
      <c r="B199" s="143" t="str">
        <f t="shared" si="6"/>
        <v>February,2011</v>
      </c>
      <c r="C199" t="s">
        <v>346</v>
      </c>
      <c r="D199" t="s">
        <v>340</v>
      </c>
      <c r="E199">
        <v>22</v>
      </c>
    </row>
    <row r="200" spans="1:5" ht="14.4" customHeight="1" x14ac:dyDescent="0.3">
      <c r="A200" s="143">
        <v>40881</v>
      </c>
      <c r="B200" s="143" t="str">
        <f t="shared" ref="B200:B263" si="7">TEXT(A200,"mmmm,yyyy")</f>
        <v>December,2011</v>
      </c>
      <c r="C200" t="s">
        <v>350</v>
      </c>
      <c r="D200" t="s">
        <v>351</v>
      </c>
      <c r="E200">
        <v>6</v>
      </c>
    </row>
    <row r="201" spans="1:5" ht="14.4" customHeight="1" x14ac:dyDescent="0.3">
      <c r="A201" s="143">
        <v>40606</v>
      </c>
      <c r="B201" s="143" t="str">
        <f t="shared" si="7"/>
        <v>March,2011</v>
      </c>
      <c r="C201" t="s">
        <v>339</v>
      </c>
      <c r="D201" t="s">
        <v>342</v>
      </c>
      <c r="E201">
        <v>13</v>
      </c>
    </row>
    <row r="202" spans="1:5" ht="14.4" customHeight="1" x14ac:dyDescent="0.3">
      <c r="A202" s="143">
        <v>40639</v>
      </c>
      <c r="B202" s="143" t="str">
        <f t="shared" si="7"/>
        <v>April,2011</v>
      </c>
      <c r="C202" t="s">
        <v>350</v>
      </c>
      <c r="D202" t="s">
        <v>353</v>
      </c>
      <c r="E202">
        <v>22</v>
      </c>
    </row>
    <row r="203" spans="1:5" ht="14.4" customHeight="1" x14ac:dyDescent="0.3">
      <c r="A203" s="143">
        <v>40916</v>
      </c>
      <c r="B203" s="143" t="str">
        <f t="shared" si="7"/>
        <v>January,2012</v>
      </c>
      <c r="C203" t="s">
        <v>28</v>
      </c>
      <c r="D203" t="s">
        <v>353</v>
      </c>
      <c r="E203">
        <v>9</v>
      </c>
    </row>
    <row r="204" spans="1:5" ht="14.4" customHeight="1" x14ac:dyDescent="0.3">
      <c r="A204" s="143">
        <v>40880</v>
      </c>
      <c r="B204" s="143" t="str">
        <f t="shared" si="7"/>
        <v>December,2011</v>
      </c>
      <c r="C204" t="s">
        <v>346</v>
      </c>
      <c r="D204" t="s">
        <v>351</v>
      </c>
      <c r="E204">
        <v>6</v>
      </c>
    </row>
    <row r="205" spans="1:5" ht="14.4" customHeight="1" x14ac:dyDescent="0.3">
      <c r="A205" s="143">
        <v>40613</v>
      </c>
      <c r="B205" s="143" t="str">
        <f t="shared" si="7"/>
        <v>March,2011</v>
      </c>
      <c r="C205" t="s">
        <v>28</v>
      </c>
      <c r="D205" t="s">
        <v>347</v>
      </c>
      <c r="E205">
        <v>1</v>
      </c>
    </row>
    <row r="206" spans="1:5" ht="14.4" customHeight="1" x14ac:dyDescent="0.3">
      <c r="A206" s="143">
        <v>40311</v>
      </c>
      <c r="B206" s="143" t="str">
        <f t="shared" si="7"/>
        <v>May,2010</v>
      </c>
      <c r="C206" t="s">
        <v>28</v>
      </c>
      <c r="D206" t="s">
        <v>352</v>
      </c>
      <c r="E206">
        <v>14</v>
      </c>
    </row>
    <row r="207" spans="1:5" x14ac:dyDescent="0.3">
      <c r="A207" s="143">
        <v>40343</v>
      </c>
      <c r="B207" s="143" t="str">
        <f t="shared" si="7"/>
        <v>June,2010</v>
      </c>
      <c r="C207" t="s">
        <v>346</v>
      </c>
      <c r="D207" t="s">
        <v>340</v>
      </c>
      <c r="E207">
        <v>22</v>
      </c>
    </row>
    <row r="208" spans="1:5" ht="14.4" customHeight="1" x14ac:dyDescent="0.3">
      <c r="A208" s="143">
        <v>40835</v>
      </c>
      <c r="B208" s="143" t="str">
        <f t="shared" si="7"/>
        <v>October,2011</v>
      </c>
      <c r="C208" t="s">
        <v>28</v>
      </c>
      <c r="D208" t="s">
        <v>347</v>
      </c>
      <c r="E208">
        <v>14</v>
      </c>
    </row>
    <row r="209" spans="1:5" ht="14.4" customHeight="1" x14ac:dyDescent="0.3">
      <c r="A209" s="143">
        <v>40828</v>
      </c>
      <c r="B209" s="143" t="str">
        <f t="shared" si="7"/>
        <v>October,2011</v>
      </c>
      <c r="C209" t="s">
        <v>350</v>
      </c>
      <c r="D209" t="s">
        <v>351</v>
      </c>
      <c r="E209">
        <v>14</v>
      </c>
    </row>
    <row r="210" spans="1:5" ht="14.4" customHeight="1" x14ac:dyDescent="0.3">
      <c r="A210" s="143">
        <v>40894</v>
      </c>
      <c r="B210" s="143" t="str">
        <f t="shared" si="7"/>
        <v>December,2011</v>
      </c>
      <c r="C210" t="s">
        <v>339</v>
      </c>
      <c r="D210" t="s">
        <v>351</v>
      </c>
      <c r="E210">
        <v>1</v>
      </c>
    </row>
    <row r="211" spans="1:5" ht="14.4" customHeight="1" x14ac:dyDescent="0.3">
      <c r="A211" s="143">
        <v>40669</v>
      </c>
      <c r="B211" s="143" t="str">
        <f t="shared" si="7"/>
        <v>May,2011</v>
      </c>
      <c r="C211" t="s">
        <v>339</v>
      </c>
      <c r="D211" t="s">
        <v>340</v>
      </c>
      <c r="E211">
        <v>6</v>
      </c>
    </row>
    <row r="212" spans="1:5" ht="14.4" customHeight="1" x14ac:dyDescent="0.3">
      <c r="A212" s="143">
        <v>40900</v>
      </c>
      <c r="B212" s="143" t="str">
        <f t="shared" si="7"/>
        <v>December,2011</v>
      </c>
      <c r="C212" t="s">
        <v>30</v>
      </c>
      <c r="D212" t="s">
        <v>353</v>
      </c>
      <c r="E212">
        <v>16</v>
      </c>
    </row>
    <row r="213" spans="1:5" ht="14.4" customHeight="1" x14ac:dyDescent="0.3">
      <c r="A213" s="143">
        <v>40910</v>
      </c>
      <c r="B213" s="143" t="str">
        <f t="shared" si="7"/>
        <v>January,2012</v>
      </c>
      <c r="C213" t="s">
        <v>30</v>
      </c>
      <c r="D213" t="s">
        <v>353</v>
      </c>
      <c r="E213">
        <v>19</v>
      </c>
    </row>
    <row r="214" spans="1:5" ht="14.4" customHeight="1" x14ac:dyDescent="0.3">
      <c r="A214" s="143">
        <v>40904</v>
      </c>
      <c r="B214" s="143" t="str">
        <f t="shared" si="7"/>
        <v>December,2011</v>
      </c>
      <c r="C214" t="s">
        <v>349</v>
      </c>
      <c r="D214" t="s">
        <v>352</v>
      </c>
      <c r="E214">
        <v>8</v>
      </c>
    </row>
    <row r="215" spans="1:5" ht="14.4" customHeight="1" x14ac:dyDescent="0.3">
      <c r="A215" s="143">
        <v>40470</v>
      </c>
      <c r="B215" s="143" t="str">
        <f t="shared" si="7"/>
        <v>October,2010</v>
      </c>
      <c r="C215" t="s">
        <v>349</v>
      </c>
      <c r="D215" t="s">
        <v>347</v>
      </c>
      <c r="E215">
        <v>20</v>
      </c>
    </row>
    <row r="216" spans="1:5" ht="14.4" customHeight="1" x14ac:dyDescent="0.3">
      <c r="A216" s="143">
        <v>40703</v>
      </c>
      <c r="B216" s="143" t="str">
        <f t="shared" si="7"/>
        <v>June,2011</v>
      </c>
      <c r="C216" t="s">
        <v>30</v>
      </c>
      <c r="D216" t="s">
        <v>352</v>
      </c>
      <c r="E216">
        <v>16</v>
      </c>
    </row>
    <row r="217" spans="1:5" ht="14.4" customHeight="1" x14ac:dyDescent="0.3">
      <c r="A217" s="143">
        <v>40482</v>
      </c>
      <c r="B217" s="143" t="str">
        <f t="shared" si="7"/>
        <v>October,2010</v>
      </c>
      <c r="C217" t="s">
        <v>30</v>
      </c>
      <c r="D217" t="s">
        <v>353</v>
      </c>
      <c r="E217">
        <v>19</v>
      </c>
    </row>
    <row r="218" spans="1:5" x14ac:dyDescent="0.3">
      <c r="A218" s="143">
        <v>40352</v>
      </c>
      <c r="B218" s="143" t="str">
        <f t="shared" si="7"/>
        <v>June,2010</v>
      </c>
      <c r="C218" t="s">
        <v>350</v>
      </c>
      <c r="D218" t="s">
        <v>351</v>
      </c>
      <c r="E218">
        <v>21</v>
      </c>
    </row>
    <row r="219" spans="1:5" ht="14.4" customHeight="1" x14ac:dyDescent="0.3">
      <c r="A219" s="143">
        <v>40308</v>
      </c>
      <c r="B219" s="143" t="str">
        <f t="shared" si="7"/>
        <v>May,2010</v>
      </c>
      <c r="C219" t="s">
        <v>28</v>
      </c>
      <c r="D219" t="s">
        <v>342</v>
      </c>
      <c r="E219">
        <v>21</v>
      </c>
    </row>
    <row r="220" spans="1:5" ht="14.4" customHeight="1" x14ac:dyDescent="0.3">
      <c r="A220" s="143">
        <v>40582</v>
      </c>
      <c r="B220" s="143" t="str">
        <f t="shared" si="7"/>
        <v>February,2011</v>
      </c>
      <c r="C220" t="s">
        <v>349</v>
      </c>
      <c r="D220" t="s">
        <v>351</v>
      </c>
      <c r="E220">
        <v>7</v>
      </c>
    </row>
    <row r="221" spans="1:5" ht="14.4" customHeight="1" x14ac:dyDescent="0.3">
      <c r="A221" s="143">
        <v>40380</v>
      </c>
      <c r="B221" s="143" t="str">
        <f t="shared" si="7"/>
        <v>July,2010</v>
      </c>
      <c r="C221" t="s">
        <v>346</v>
      </c>
      <c r="D221" t="s">
        <v>342</v>
      </c>
      <c r="E221">
        <v>24</v>
      </c>
    </row>
    <row r="222" spans="1:5" ht="14.4" customHeight="1" x14ac:dyDescent="0.3">
      <c r="A222" s="143">
        <v>40812</v>
      </c>
      <c r="B222" s="143" t="str">
        <f t="shared" si="7"/>
        <v>September,2011</v>
      </c>
      <c r="C222" t="s">
        <v>349</v>
      </c>
      <c r="D222" t="s">
        <v>347</v>
      </c>
      <c r="E222">
        <v>23</v>
      </c>
    </row>
    <row r="223" spans="1:5" ht="14.4" customHeight="1" x14ac:dyDescent="0.3">
      <c r="A223" s="143">
        <v>40983</v>
      </c>
      <c r="B223" s="143" t="str">
        <f t="shared" si="7"/>
        <v>March,2012</v>
      </c>
      <c r="C223" t="s">
        <v>28</v>
      </c>
      <c r="D223" t="s">
        <v>342</v>
      </c>
      <c r="E223">
        <v>16</v>
      </c>
    </row>
    <row r="224" spans="1:5" ht="14.4" customHeight="1" x14ac:dyDescent="0.3">
      <c r="A224" s="143">
        <v>40907</v>
      </c>
      <c r="B224" s="143" t="str">
        <f t="shared" si="7"/>
        <v>December,2011</v>
      </c>
      <c r="C224" t="s">
        <v>350</v>
      </c>
      <c r="D224" t="s">
        <v>347</v>
      </c>
      <c r="E224">
        <v>21</v>
      </c>
    </row>
    <row r="225" spans="1:5" ht="14.4" customHeight="1" x14ac:dyDescent="0.3">
      <c r="A225" s="143">
        <v>40391</v>
      </c>
      <c r="B225" s="143" t="str">
        <f t="shared" si="7"/>
        <v>August,2010</v>
      </c>
      <c r="C225" t="s">
        <v>350</v>
      </c>
      <c r="D225" t="s">
        <v>347</v>
      </c>
      <c r="E225">
        <v>5</v>
      </c>
    </row>
    <row r="226" spans="1:5" ht="14.4" customHeight="1" x14ac:dyDescent="0.3">
      <c r="A226" s="143">
        <v>40434</v>
      </c>
      <c r="B226" s="143" t="str">
        <f t="shared" si="7"/>
        <v>September,2010</v>
      </c>
      <c r="C226" t="s">
        <v>30</v>
      </c>
      <c r="D226" t="s">
        <v>342</v>
      </c>
      <c r="E226">
        <v>6</v>
      </c>
    </row>
    <row r="227" spans="1:5" ht="14.4" customHeight="1" x14ac:dyDescent="0.3">
      <c r="A227" s="143">
        <v>40693</v>
      </c>
      <c r="B227" s="143" t="str">
        <f t="shared" si="7"/>
        <v>May,2011</v>
      </c>
      <c r="C227" t="s">
        <v>349</v>
      </c>
      <c r="D227" t="s">
        <v>352</v>
      </c>
      <c r="E227">
        <v>24</v>
      </c>
    </row>
    <row r="228" spans="1:5" ht="14.4" customHeight="1" x14ac:dyDescent="0.3">
      <c r="A228" s="143">
        <v>40390</v>
      </c>
      <c r="B228" s="143" t="str">
        <f t="shared" si="7"/>
        <v>July,2010</v>
      </c>
      <c r="C228" t="s">
        <v>339</v>
      </c>
      <c r="D228" t="s">
        <v>340</v>
      </c>
      <c r="E228">
        <v>13</v>
      </c>
    </row>
    <row r="229" spans="1:5" ht="14.4" customHeight="1" x14ac:dyDescent="0.3">
      <c r="A229" s="143">
        <v>40834</v>
      </c>
      <c r="B229" s="143" t="str">
        <f t="shared" si="7"/>
        <v>October,2011</v>
      </c>
      <c r="C229" t="s">
        <v>30</v>
      </c>
      <c r="D229" t="s">
        <v>353</v>
      </c>
      <c r="E229">
        <v>16</v>
      </c>
    </row>
    <row r="230" spans="1:5" ht="14.4" customHeight="1" x14ac:dyDescent="0.3">
      <c r="A230" s="143">
        <v>40801</v>
      </c>
      <c r="B230" s="143" t="str">
        <f t="shared" si="7"/>
        <v>September,2011</v>
      </c>
      <c r="C230" t="s">
        <v>30</v>
      </c>
      <c r="D230" t="s">
        <v>353</v>
      </c>
      <c r="E230">
        <v>12</v>
      </c>
    </row>
    <row r="231" spans="1:5" ht="14.4" customHeight="1" x14ac:dyDescent="0.3">
      <c r="A231" s="143">
        <v>40885</v>
      </c>
      <c r="B231" s="143" t="str">
        <f t="shared" si="7"/>
        <v>December,2011</v>
      </c>
      <c r="C231" t="s">
        <v>28</v>
      </c>
      <c r="D231" t="s">
        <v>347</v>
      </c>
      <c r="E231">
        <v>7</v>
      </c>
    </row>
    <row r="232" spans="1:5" ht="14.4" customHeight="1" x14ac:dyDescent="0.3">
      <c r="A232" s="143">
        <v>40430</v>
      </c>
      <c r="B232" s="143" t="str">
        <f t="shared" si="7"/>
        <v>September,2010</v>
      </c>
      <c r="C232" t="s">
        <v>349</v>
      </c>
      <c r="D232" t="s">
        <v>352</v>
      </c>
      <c r="E232">
        <v>2</v>
      </c>
    </row>
    <row r="233" spans="1:5" ht="14.4" customHeight="1" x14ac:dyDescent="0.3">
      <c r="A233" s="143">
        <v>40522</v>
      </c>
      <c r="B233" s="143" t="str">
        <f t="shared" si="7"/>
        <v>December,2010</v>
      </c>
      <c r="C233" t="s">
        <v>350</v>
      </c>
      <c r="D233" t="s">
        <v>351</v>
      </c>
      <c r="E233">
        <v>23</v>
      </c>
    </row>
    <row r="234" spans="1:5" ht="14.4" customHeight="1" x14ac:dyDescent="0.3">
      <c r="A234" s="143">
        <v>40479</v>
      </c>
      <c r="B234" s="143" t="str">
        <f t="shared" si="7"/>
        <v>October,2010</v>
      </c>
      <c r="C234" t="s">
        <v>30</v>
      </c>
      <c r="D234" t="s">
        <v>347</v>
      </c>
      <c r="E234">
        <v>7</v>
      </c>
    </row>
    <row r="235" spans="1:5" ht="14.4" customHeight="1" x14ac:dyDescent="0.3">
      <c r="A235" s="143">
        <v>40641</v>
      </c>
      <c r="B235" s="143" t="str">
        <f t="shared" si="7"/>
        <v>April,2011</v>
      </c>
      <c r="C235" t="s">
        <v>350</v>
      </c>
      <c r="D235" t="s">
        <v>353</v>
      </c>
      <c r="E235">
        <v>21</v>
      </c>
    </row>
    <row r="236" spans="1:5" ht="14.4" customHeight="1" x14ac:dyDescent="0.3">
      <c r="A236" s="143">
        <v>40689</v>
      </c>
      <c r="B236" s="143" t="str">
        <f t="shared" si="7"/>
        <v>May,2011</v>
      </c>
      <c r="C236" t="s">
        <v>28</v>
      </c>
      <c r="D236" t="s">
        <v>352</v>
      </c>
      <c r="E236">
        <v>1</v>
      </c>
    </row>
    <row r="237" spans="1:5" ht="14.4" customHeight="1" x14ac:dyDescent="0.3">
      <c r="A237" s="143">
        <v>40375</v>
      </c>
      <c r="B237" s="143" t="str">
        <f t="shared" si="7"/>
        <v>July,2010</v>
      </c>
      <c r="C237" t="s">
        <v>350</v>
      </c>
      <c r="D237" t="s">
        <v>352</v>
      </c>
      <c r="E237">
        <v>15</v>
      </c>
    </row>
    <row r="238" spans="1:5" ht="14.4" customHeight="1" x14ac:dyDescent="0.3">
      <c r="A238" s="143">
        <v>40958</v>
      </c>
      <c r="B238" s="143" t="str">
        <f t="shared" si="7"/>
        <v>February,2012</v>
      </c>
      <c r="C238" t="s">
        <v>350</v>
      </c>
      <c r="D238" t="s">
        <v>342</v>
      </c>
      <c r="E238">
        <v>16</v>
      </c>
    </row>
    <row r="239" spans="1:5" ht="14.4" customHeight="1" x14ac:dyDescent="0.3">
      <c r="A239" s="143">
        <v>40380</v>
      </c>
      <c r="B239" s="143" t="str">
        <f t="shared" si="7"/>
        <v>July,2010</v>
      </c>
      <c r="C239" t="s">
        <v>346</v>
      </c>
      <c r="D239" t="s">
        <v>340</v>
      </c>
      <c r="E239">
        <v>11</v>
      </c>
    </row>
    <row r="240" spans="1:5" x14ac:dyDescent="0.3">
      <c r="A240" s="143">
        <v>40339</v>
      </c>
      <c r="B240" s="143" t="str">
        <f t="shared" si="7"/>
        <v>June,2010</v>
      </c>
      <c r="C240" t="s">
        <v>349</v>
      </c>
      <c r="D240" t="s">
        <v>353</v>
      </c>
      <c r="E240">
        <v>3</v>
      </c>
    </row>
    <row r="241" spans="1:5" ht="14.4" customHeight="1" x14ac:dyDescent="0.3">
      <c r="A241" s="143">
        <v>40630</v>
      </c>
      <c r="B241" s="143" t="str">
        <f t="shared" si="7"/>
        <v>March,2011</v>
      </c>
      <c r="C241" t="s">
        <v>346</v>
      </c>
      <c r="D241" t="s">
        <v>347</v>
      </c>
      <c r="E241">
        <v>1</v>
      </c>
    </row>
    <row r="242" spans="1:5" ht="14.4" customHeight="1" x14ac:dyDescent="0.3">
      <c r="A242" s="143">
        <v>40808</v>
      </c>
      <c r="B242" s="143" t="str">
        <f t="shared" si="7"/>
        <v>September,2011</v>
      </c>
      <c r="C242" t="s">
        <v>30</v>
      </c>
      <c r="D242" t="s">
        <v>342</v>
      </c>
      <c r="E242">
        <v>21</v>
      </c>
    </row>
    <row r="243" spans="1:5" ht="14.4" customHeight="1" x14ac:dyDescent="0.3">
      <c r="A243" s="143">
        <v>40645</v>
      </c>
      <c r="B243" s="143" t="str">
        <f t="shared" si="7"/>
        <v>April,2011</v>
      </c>
      <c r="C243" t="s">
        <v>346</v>
      </c>
      <c r="D243" t="s">
        <v>352</v>
      </c>
      <c r="E243">
        <v>12</v>
      </c>
    </row>
    <row r="244" spans="1:5" ht="14.4" customHeight="1" x14ac:dyDescent="0.3">
      <c r="A244" s="143">
        <v>40486</v>
      </c>
      <c r="B244" s="143" t="str">
        <f t="shared" si="7"/>
        <v>November,2010</v>
      </c>
      <c r="C244" t="s">
        <v>346</v>
      </c>
      <c r="D244" t="s">
        <v>340</v>
      </c>
      <c r="E244">
        <v>25</v>
      </c>
    </row>
    <row r="245" spans="1:5" ht="14.4" customHeight="1" x14ac:dyDescent="0.3">
      <c r="A245" s="143">
        <v>40674</v>
      </c>
      <c r="B245" s="143" t="str">
        <f t="shared" si="7"/>
        <v>May,2011</v>
      </c>
      <c r="C245" t="s">
        <v>339</v>
      </c>
      <c r="D245" t="s">
        <v>340</v>
      </c>
      <c r="E245">
        <v>8</v>
      </c>
    </row>
    <row r="246" spans="1:5" ht="14.4" customHeight="1" x14ac:dyDescent="0.3">
      <c r="A246" s="143">
        <v>40973</v>
      </c>
      <c r="B246" s="143" t="str">
        <f t="shared" si="7"/>
        <v>March,2012</v>
      </c>
      <c r="C246" t="s">
        <v>350</v>
      </c>
      <c r="D246" t="s">
        <v>353</v>
      </c>
      <c r="E246">
        <v>20</v>
      </c>
    </row>
    <row r="247" spans="1:5" ht="14.4" customHeight="1" x14ac:dyDescent="0.3">
      <c r="A247" s="143">
        <v>40372</v>
      </c>
      <c r="B247" s="143" t="str">
        <f t="shared" si="7"/>
        <v>July,2010</v>
      </c>
      <c r="C247" t="s">
        <v>346</v>
      </c>
      <c r="D247" t="s">
        <v>347</v>
      </c>
      <c r="E247">
        <v>14</v>
      </c>
    </row>
    <row r="248" spans="1:5" ht="14.4" customHeight="1" x14ac:dyDescent="0.3">
      <c r="A248" s="143">
        <v>40716</v>
      </c>
      <c r="B248" s="143" t="str">
        <f t="shared" si="7"/>
        <v>June,2011</v>
      </c>
      <c r="C248" t="s">
        <v>349</v>
      </c>
      <c r="D248" t="s">
        <v>352</v>
      </c>
      <c r="E248">
        <v>2</v>
      </c>
    </row>
    <row r="249" spans="1:5" x14ac:dyDescent="0.3">
      <c r="A249" s="143">
        <v>40351</v>
      </c>
      <c r="B249" s="143" t="str">
        <f t="shared" si="7"/>
        <v>June,2010</v>
      </c>
      <c r="C249" t="s">
        <v>350</v>
      </c>
      <c r="D249" t="s">
        <v>342</v>
      </c>
      <c r="E249">
        <v>18</v>
      </c>
    </row>
    <row r="250" spans="1:5" ht="14.4" customHeight="1" x14ac:dyDescent="0.3">
      <c r="A250" s="143">
        <v>40659</v>
      </c>
      <c r="B250" s="143" t="str">
        <f t="shared" si="7"/>
        <v>April,2011</v>
      </c>
      <c r="C250" t="s">
        <v>339</v>
      </c>
      <c r="D250" t="s">
        <v>347</v>
      </c>
      <c r="E250">
        <v>18</v>
      </c>
    </row>
    <row r="251" spans="1:5" x14ac:dyDescent="0.3">
      <c r="A251" s="143">
        <v>40356</v>
      </c>
      <c r="B251" s="143" t="str">
        <f t="shared" si="7"/>
        <v>June,2010</v>
      </c>
      <c r="C251" t="s">
        <v>346</v>
      </c>
      <c r="D251" t="s">
        <v>351</v>
      </c>
      <c r="E251">
        <v>7</v>
      </c>
    </row>
    <row r="252" spans="1:5" ht="14.4" customHeight="1" x14ac:dyDescent="0.3">
      <c r="A252" s="143">
        <v>40889</v>
      </c>
      <c r="B252" s="143" t="str">
        <f t="shared" si="7"/>
        <v>December,2011</v>
      </c>
      <c r="C252" t="s">
        <v>349</v>
      </c>
      <c r="D252" t="s">
        <v>353</v>
      </c>
      <c r="E252">
        <v>25</v>
      </c>
    </row>
    <row r="253" spans="1:5" ht="14.4" customHeight="1" x14ac:dyDescent="0.3">
      <c r="A253" s="143">
        <v>40785</v>
      </c>
      <c r="B253" s="143" t="str">
        <f t="shared" si="7"/>
        <v>August,2011</v>
      </c>
      <c r="C253" t="s">
        <v>28</v>
      </c>
      <c r="D253" t="s">
        <v>340</v>
      </c>
      <c r="E253">
        <v>13</v>
      </c>
    </row>
    <row r="254" spans="1:5" ht="14.4" customHeight="1" x14ac:dyDescent="0.3">
      <c r="A254" s="143">
        <v>40553</v>
      </c>
      <c r="B254" s="143" t="str">
        <f t="shared" si="7"/>
        <v>January,2011</v>
      </c>
      <c r="C254" t="s">
        <v>349</v>
      </c>
      <c r="D254" t="s">
        <v>353</v>
      </c>
      <c r="E254">
        <v>4</v>
      </c>
    </row>
    <row r="255" spans="1:5" ht="14.4" customHeight="1" x14ac:dyDescent="0.3">
      <c r="A255" s="143">
        <v>40789</v>
      </c>
      <c r="B255" s="143" t="str">
        <f t="shared" si="7"/>
        <v>September,2011</v>
      </c>
      <c r="C255" t="s">
        <v>349</v>
      </c>
      <c r="D255" t="s">
        <v>351</v>
      </c>
      <c r="E255">
        <v>18</v>
      </c>
    </row>
    <row r="256" spans="1:5" ht="14.4" customHeight="1" x14ac:dyDescent="0.3">
      <c r="A256" s="143">
        <v>40409</v>
      </c>
      <c r="B256" s="143" t="str">
        <f t="shared" si="7"/>
        <v>August,2010</v>
      </c>
      <c r="C256" t="s">
        <v>346</v>
      </c>
      <c r="D256" t="s">
        <v>351</v>
      </c>
      <c r="E256">
        <v>4</v>
      </c>
    </row>
    <row r="257" spans="1:5" ht="14.4" customHeight="1" x14ac:dyDescent="0.3">
      <c r="A257" s="143">
        <v>40447</v>
      </c>
      <c r="B257" s="143" t="str">
        <f t="shared" si="7"/>
        <v>September,2010</v>
      </c>
      <c r="C257" t="s">
        <v>346</v>
      </c>
      <c r="D257" t="s">
        <v>353</v>
      </c>
      <c r="E257">
        <v>13</v>
      </c>
    </row>
    <row r="258" spans="1:5" ht="14.4" customHeight="1" x14ac:dyDescent="0.3">
      <c r="A258" s="143">
        <v>40749</v>
      </c>
      <c r="B258" s="143" t="str">
        <f t="shared" si="7"/>
        <v>July,2011</v>
      </c>
      <c r="C258" t="s">
        <v>349</v>
      </c>
      <c r="D258" t="s">
        <v>353</v>
      </c>
      <c r="E258">
        <v>5</v>
      </c>
    </row>
    <row r="259" spans="1:5" x14ac:dyDescent="0.3">
      <c r="A259" s="143">
        <v>40359</v>
      </c>
      <c r="B259" s="143" t="str">
        <f t="shared" si="7"/>
        <v>June,2010</v>
      </c>
      <c r="C259" t="s">
        <v>346</v>
      </c>
      <c r="D259" t="s">
        <v>340</v>
      </c>
      <c r="E259">
        <v>9</v>
      </c>
    </row>
    <row r="260" spans="1:5" ht="14.4" customHeight="1" x14ac:dyDescent="0.3">
      <c r="A260" s="143">
        <v>40995</v>
      </c>
      <c r="B260" s="143" t="str">
        <f t="shared" si="7"/>
        <v>March,2012</v>
      </c>
      <c r="C260" t="s">
        <v>346</v>
      </c>
      <c r="D260" t="s">
        <v>352</v>
      </c>
      <c r="E260">
        <v>1</v>
      </c>
    </row>
    <row r="261" spans="1:5" ht="14.4" customHeight="1" x14ac:dyDescent="0.3">
      <c r="A261" s="143">
        <v>40467</v>
      </c>
      <c r="B261" s="143" t="str">
        <f t="shared" si="7"/>
        <v>October,2010</v>
      </c>
      <c r="C261" t="s">
        <v>350</v>
      </c>
      <c r="D261" t="s">
        <v>353</v>
      </c>
      <c r="E261">
        <v>21</v>
      </c>
    </row>
    <row r="262" spans="1:5" ht="14.4" customHeight="1" x14ac:dyDescent="0.3">
      <c r="A262" s="143">
        <v>40647</v>
      </c>
      <c r="B262" s="143" t="str">
        <f t="shared" si="7"/>
        <v>April,2011</v>
      </c>
      <c r="C262" t="s">
        <v>346</v>
      </c>
      <c r="D262" t="s">
        <v>351</v>
      </c>
      <c r="E262">
        <v>19</v>
      </c>
    </row>
    <row r="263" spans="1:5" ht="14.4" customHeight="1" x14ac:dyDescent="0.3">
      <c r="A263" s="143">
        <v>40308</v>
      </c>
      <c r="B263" s="143" t="str">
        <f t="shared" si="7"/>
        <v>May,2010</v>
      </c>
      <c r="C263" t="s">
        <v>346</v>
      </c>
      <c r="D263" t="s">
        <v>353</v>
      </c>
      <c r="E263">
        <v>7</v>
      </c>
    </row>
    <row r="264" spans="1:5" ht="14.4" customHeight="1" x14ac:dyDescent="0.3">
      <c r="A264" s="143">
        <v>40400</v>
      </c>
      <c r="B264" s="143" t="str">
        <f t="shared" ref="B264:B327" si="8">TEXT(A264,"mmmm,yyyy")</f>
        <v>August,2010</v>
      </c>
      <c r="C264" t="s">
        <v>28</v>
      </c>
      <c r="D264" t="s">
        <v>352</v>
      </c>
      <c r="E264">
        <v>5</v>
      </c>
    </row>
    <row r="265" spans="1:5" ht="14.4" customHeight="1" x14ac:dyDescent="0.3">
      <c r="A265" s="143">
        <v>40898</v>
      </c>
      <c r="B265" s="143" t="str">
        <f t="shared" si="8"/>
        <v>December,2011</v>
      </c>
      <c r="C265" t="s">
        <v>30</v>
      </c>
      <c r="D265" t="s">
        <v>340</v>
      </c>
      <c r="E265">
        <v>23</v>
      </c>
    </row>
    <row r="266" spans="1:5" ht="14.4" customHeight="1" x14ac:dyDescent="0.3">
      <c r="A266" s="143">
        <v>40927</v>
      </c>
      <c r="B266" s="143" t="str">
        <f t="shared" si="8"/>
        <v>January,2012</v>
      </c>
      <c r="C266" t="s">
        <v>349</v>
      </c>
      <c r="D266" t="s">
        <v>342</v>
      </c>
      <c r="E266">
        <v>8</v>
      </c>
    </row>
    <row r="267" spans="1:5" ht="14.4" customHeight="1" x14ac:dyDescent="0.3">
      <c r="A267" s="143">
        <v>40707</v>
      </c>
      <c r="B267" s="143" t="str">
        <f t="shared" si="8"/>
        <v>June,2011</v>
      </c>
      <c r="C267" t="s">
        <v>350</v>
      </c>
      <c r="D267" t="s">
        <v>352</v>
      </c>
      <c r="E267">
        <v>10</v>
      </c>
    </row>
    <row r="268" spans="1:5" ht="14.4" customHeight="1" x14ac:dyDescent="0.3">
      <c r="A268" s="143">
        <v>40518</v>
      </c>
      <c r="B268" s="143" t="str">
        <f t="shared" si="8"/>
        <v>December,2010</v>
      </c>
      <c r="C268" t="s">
        <v>339</v>
      </c>
      <c r="D268" t="s">
        <v>351</v>
      </c>
      <c r="E268">
        <v>10</v>
      </c>
    </row>
    <row r="269" spans="1:5" ht="14.4" customHeight="1" x14ac:dyDescent="0.3">
      <c r="A269" s="143">
        <v>40906</v>
      </c>
      <c r="B269" s="143" t="str">
        <f t="shared" si="8"/>
        <v>December,2011</v>
      </c>
      <c r="C269" t="s">
        <v>30</v>
      </c>
      <c r="D269" t="s">
        <v>340</v>
      </c>
      <c r="E269">
        <v>24</v>
      </c>
    </row>
    <row r="270" spans="1:5" ht="14.4" customHeight="1" x14ac:dyDescent="0.3">
      <c r="A270" s="143">
        <v>40947</v>
      </c>
      <c r="B270" s="143" t="str">
        <f t="shared" si="8"/>
        <v>February,2012</v>
      </c>
      <c r="C270" t="s">
        <v>28</v>
      </c>
      <c r="D270" t="s">
        <v>340</v>
      </c>
      <c r="E270">
        <v>5</v>
      </c>
    </row>
    <row r="271" spans="1:5" ht="14.4" customHeight="1" x14ac:dyDescent="0.3">
      <c r="A271" s="143">
        <v>40625</v>
      </c>
      <c r="B271" s="143" t="str">
        <f t="shared" si="8"/>
        <v>March,2011</v>
      </c>
      <c r="C271" t="s">
        <v>30</v>
      </c>
      <c r="D271" t="s">
        <v>342</v>
      </c>
      <c r="E271">
        <v>25</v>
      </c>
    </row>
    <row r="272" spans="1:5" ht="14.4" customHeight="1" x14ac:dyDescent="0.3">
      <c r="A272" s="143">
        <v>40856</v>
      </c>
      <c r="B272" s="143" t="str">
        <f t="shared" si="8"/>
        <v>November,2011</v>
      </c>
      <c r="C272" t="s">
        <v>28</v>
      </c>
      <c r="D272" t="s">
        <v>347</v>
      </c>
      <c r="E272">
        <v>5</v>
      </c>
    </row>
    <row r="273" spans="1:5" ht="14.4" customHeight="1" x14ac:dyDescent="0.3">
      <c r="A273" s="143">
        <v>40781</v>
      </c>
      <c r="B273" s="143" t="str">
        <f t="shared" si="8"/>
        <v>August,2011</v>
      </c>
      <c r="C273" t="s">
        <v>339</v>
      </c>
      <c r="D273" t="s">
        <v>342</v>
      </c>
      <c r="E273">
        <v>3</v>
      </c>
    </row>
    <row r="274" spans="1:5" ht="14.4" customHeight="1" x14ac:dyDescent="0.3">
      <c r="A274" s="143">
        <v>40808</v>
      </c>
      <c r="B274" s="143" t="str">
        <f t="shared" si="8"/>
        <v>September,2011</v>
      </c>
      <c r="C274" t="s">
        <v>30</v>
      </c>
      <c r="D274" t="s">
        <v>352</v>
      </c>
      <c r="E274">
        <v>4</v>
      </c>
    </row>
    <row r="275" spans="1:5" ht="14.4" customHeight="1" x14ac:dyDescent="0.3">
      <c r="A275" s="143">
        <v>41001</v>
      </c>
      <c r="B275" s="143" t="str">
        <f t="shared" si="8"/>
        <v>April,2012</v>
      </c>
      <c r="C275" t="s">
        <v>28</v>
      </c>
      <c r="D275" t="s">
        <v>342</v>
      </c>
      <c r="E275">
        <v>1</v>
      </c>
    </row>
    <row r="276" spans="1:5" ht="14.4" customHeight="1" x14ac:dyDescent="0.3">
      <c r="A276" s="143">
        <v>40900</v>
      </c>
      <c r="B276" s="143" t="str">
        <f t="shared" si="8"/>
        <v>December,2011</v>
      </c>
      <c r="C276" t="s">
        <v>346</v>
      </c>
      <c r="D276" t="s">
        <v>353</v>
      </c>
      <c r="E276">
        <v>20</v>
      </c>
    </row>
    <row r="277" spans="1:5" ht="14.4" customHeight="1" x14ac:dyDescent="0.3">
      <c r="A277" s="143">
        <v>40430</v>
      </c>
      <c r="B277" s="143" t="str">
        <f t="shared" si="8"/>
        <v>September,2010</v>
      </c>
      <c r="C277" t="s">
        <v>28</v>
      </c>
      <c r="D277" t="s">
        <v>352</v>
      </c>
      <c r="E277">
        <v>5</v>
      </c>
    </row>
    <row r="278" spans="1:5" ht="14.4" customHeight="1" x14ac:dyDescent="0.3">
      <c r="A278" s="143">
        <v>40459</v>
      </c>
      <c r="B278" s="143" t="str">
        <f t="shared" si="8"/>
        <v>October,2010</v>
      </c>
      <c r="C278" t="s">
        <v>339</v>
      </c>
      <c r="D278" t="s">
        <v>352</v>
      </c>
      <c r="E278">
        <v>18</v>
      </c>
    </row>
    <row r="279" spans="1:5" ht="14.4" customHeight="1" x14ac:dyDescent="0.3">
      <c r="A279" s="143">
        <v>40531</v>
      </c>
      <c r="B279" s="143" t="str">
        <f t="shared" si="8"/>
        <v>December,2010</v>
      </c>
      <c r="C279" t="s">
        <v>339</v>
      </c>
      <c r="D279" t="s">
        <v>347</v>
      </c>
      <c r="E279">
        <v>4</v>
      </c>
    </row>
    <row r="280" spans="1:5" x14ac:dyDescent="0.3">
      <c r="A280" s="143">
        <v>40336</v>
      </c>
      <c r="B280" s="143" t="str">
        <f t="shared" si="8"/>
        <v>June,2010</v>
      </c>
      <c r="C280" t="s">
        <v>350</v>
      </c>
      <c r="D280" t="s">
        <v>340</v>
      </c>
      <c r="E280">
        <v>11</v>
      </c>
    </row>
    <row r="281" spans="1:5" ht="14.4" customHeight="1" x14ac:dyDescent="0.3">
      <c r="A281" s="143">
        <v>40737</v>
      </c>
      <c r="B281" s="143" t="str">
        <f t="shared" si="8"/>
        <v>July,2011</v>
      </c>
      <c r="C281" t="s">
        <v>30</v>
      </c>
      <c r="D281" t="s">
        <v>353</v>
      </c>
      <c r="E281">
        <v>16</v>
      </c>
    </row>
    <row r="282" spans="1:5" x14ac:dyDescent="0.3">
      <c r="A282" s="143">
        <v>40332</v>
      </c>
      <c r="B282" s="143" t="str">
        <f t="shared" si="8"/>
        <v>June,2010</v>
      </c>
      <c r="C282" t="s">
        <v>346</v>
      </c>
      <c r="D282" t="s">
        <v>351</v>
      </c>
      <c r="E282">
        <v>22</v>
      </c>
    </row>
    <row r="283" spans="1:5" ht="14.4" customHeight="1" x14ac:dyDescent="0.3">
      <c r="A283" s="143">
        <v>40636</v>
      </c>
      <c r="B283" s="143" t="str">
        <f t="shared" si="8"/>
        <v>April,2011</v>
      </c>
      <c r="C283" t="s">
        <v>30</v>
      </c>
      <c r="D283" t="s">
        <v>351</v>
      </c>
      <c r="E283">
        <v>6</v>
      </c>
    </row>
    <row r="284" spans="1:5" ht="14.4" customHeight="1" x14ac:dyDescent="0.3">
      <c r="A284" s="143">
        <v>40727</v>
      </c>
      <c r="B284" s="143" t="str">
        <f t="shared" si="8"/>
        <v>July,2011</v>
      </c>
      <c r="C284" t="s">
        <v>339</v>
      </c>
      <c r="D284" t="s">
        <v>352</v>
      </c>
      <c r="E284">
        <v>11</v>
      </c>
    </row>
    <row r="285" spans="1:5" x14ac:dyDescent="0.3">
      <c r="A285" s="143">
        <v>40333</v>
      </c>
      <c r="B285" s="143" t="str">
        <f t="shared" si="8"/>
        <v>June,2010</v>
      </c>
      <c r="C285" t="s">
        <v>30</v>
      </c>
      <c r="D285" t="s">
        <v>353</v>
      </c>
      <c r="E285">
        <v>24</v>
      </c>
    </row>
    <row r="286" spans="1:5" ht="14.4" customHeight="1" x14ac:dyDescent="0.3">
      <c r="A286" s="143">
        <v>40902</v>
      </c>
      <c r="B286" s="143" t="str">
        <f t="shared" si="8"/>
        <v>December,2011</v>
      </c>
      <c r="C286" t="s">
        <v>339</v>
      </c>
      <c r="D286" t="s">
        <v>347</v>
      </c>
      <c r="E286">
        <v>18</v>
      </c>
    </row>
    <row r="287" spans="1:5" ht="14.4" customHeight="1" x14ac:dyDescent="0.3">
      <c r="A287" s="143">
        <v>40570</v>
      </c>
      <c r="B287" s="143" t="str">
        <f t="shared" si="8"/>
        <v>January,2011</v>
      </c>
      <c r="C287" t="s">
        <v>346</v>
      </c>
      <c r="D287" t="s">
        <v>340</v>
      </c>
      <c r="E287">
        <v>3</v>
      </c>
    </row>
    <row r="288" spans="1:5" ht="14.4" customHeight="1" x14ac:dyDescent="0.3">
      <c r="A288" s="143">
        <v>40316</v>
      </c>
      <c r="B288" s="143" t="str">
        <f t="shared" si="8"/>
        <v>May,2010</v>
      </c>
      <c r="C288" t="s">
        <v>350</v>
      </c>
      <c r="D288" t="s">
        <v>352</v>
      </c>
      <c r="E288">
        <v>1</v>
      </c>
    </row>
    <row r="289" spans="1:5" ht="14.4" customHeight="1" x14ac:dyDescent="0.3">
      <c r="A289" s="143">
        <v>40960</v>
      </c>
      <c r="B289" s="143" t="str">
        <f t="shared" si="8"/>
        <v>February,2012</v>
      </c>
      <c r="C289" t="s">
        <v>346</v>
      </c>
      <c r="D289" t="s">
        <v>351</v>
      </c>
      <c r="E289">
        <v>13</v>
      </c>
    </row>
    <row r="290" spans="1:5" ht="14.4" customHeight="1" x14ac:dyDescent="0.3">
      <c r="A290" s="143">
        <v>40906</v>
      </c>
      <c r="B290" s="143" t="str">
        <f t="shared" si="8"/>
        <v>December,2011</v>
      </c>
      <c r="C290" t="s">
        <v>28</v>
      </c>
      <c r="D290" t="s">
        <v>352</v>
      </c>
      <c r="E290">
        <v>2</v>
      </c>
    </row>
    <row r="291" spans="1:5" ht="14.4" customHeight="1" x14ac:dyDescent="0.3">
      <c r="A291" s="143">
        <v>40923</v>
      </c>
      <c r="B291" s="143" t="str">
        <f t="shared" si="8"/>
        <v>January,2012</v>
      </c>
      <c r="C291" t="s">
        <v>346</v>
      </c>
      <c r="D291" t="s">
        <v>347</v>
      </c>
      <c r="E291">
        <v>22</v>
      </c>
    </row>
    <row r="292" spans="1:5" x14ac:dyDescent="0.3">
      <c r="A292" s="143">
        <v>40331</v>
      </c>
      <c r="B292" s="143" t="str">
        <f t="shared" si="8"/>
        <v>June,2010</v>
      </c>
      <c r="C292" t="s">
        <v>339</v>
      </c>
      <c r="D292" t="s">
        <v>351</v>
      </c>
      <c r="E292">
        <v>21</v>
      </c>
    </row>
    <row r="293" spans="1:5" ht="14.4" customHeight="1" x14ac:dyDescent="0.3">
      <c r="A293" s="143">
        <v>40881</v>
      </c>
      <c r="B293" s="143" t="str">
        <f t="shared" si="8"/>
        <v>December,2011</v>
      </c>
      <c r="C293" t="s">
        <v>339</v>
      </c>
      <c r="D293" t="s">
        <v>342</v>
      </c>
      <c r="E293">
        <v>11</v>
      </c>
    </row>
    <row r="294" spans="1:5" ht="14.4" customHeight="1" x14ac:dyDescent="0.3">
      <c r="A294" s="143">
        <v>40676</v>
      </c>
      <c r="B294" s="143" t="str">
        <f t="shared" si="8"/>
        <v>May,2011</v>
      </c>
      <c r="C294" t="s">
        <v>339</v>
      </c>
      <c r="D294" t="s">
        <v>342</v>
      </c>
      <c r="E294">
        <v>21</v>
      </c>
    </row>
    <row r="295" spans="1:5" ht="14.4" customHeight="1" x14ac:dyDescent="0.3">
      <c r="A295" s="143">
        <v>40809</v>
      </c>
      <c r="B295" s="143" t="str">
        <f t="shared" si="8"/>
        <v>September,2011</v>
      </c>
      <c r="C295" t="s">
        <v>349</v>
      </c>
      <c r="D295" t="s">
        <v>347</v>
      </c>
      <c r="E295">
        <v>1</v>
      </c>
    </row>
    <row r="296" spans="1:5" ht="14.4" customHeight="1" x14ac:dyDescent="0.3">
      <c r="A296" s="143">
        <v>40543</v>
      </c>
      <c r="B296" s="143" t="str">
        <f t="shared" si="8"/>
        <v>December,2010</v>
      </c>
      <c r="C296" t="s">
        <v>28</v>
      </c>
      <c r="D296" t="s">
        <v>352</v>
      </c>
      <c r="E296">
        <v>18</v>
      </c>
    </row>
    <row r="297" spans="1:5" ht="14.4" customHeight="1" x14ac:dyDescent="0.3">
      <c r="A297" s="143">
        <v>40417</v>
      </c>
      <c r="B297" s="143" t="str">
        <f t="shared" si="8"/>
        <v>August,2010</v>
      </c>
      <c r="C297" t="s">
        <v>30</v>
      </c>
      <c r="D297" t="s">
        <v>340</v>
      </c>
      <c r="E297">
        <v>7</v>
      </c>
    </row>
    <row r="298" spans="1:5" ht="14.4" customHeight="1" x14ac:dyDescent="0.3">
      <c r="A298" s="143">
        <v>40887</v>
      </c>
      <c r="B298" s="143" t="str">
        <f t="shared" si="8"/>
        <v>December,2011</v>
      </c>
      <c r="C298" t="s">
        <v>350</v>
      </c>
      <c r="D298" t="s">
        <v>353</v>
      </c>
      <c r="E298">
        <v>13</v>
      </c>
    </row>
    <row r="299" spans="1:5" ht="14.4" customHeight="1" x14ac:dyDescent="0.3">
      <c r="A299" s="143">
        <v>41000</v>
      </c>
      <c r="B299" s="143" t="str">
        <f t="shared" si="8"/>
        <v>April,2012</v>
      </c>
      <c r="C299" t="s">
        <v>339</v>
      </c>
      <c r="D299" t="s">
        <v>353</v>
      </c>
      <c r="E299">
        <v>7</v>
      </c>
    </row>
    <row r="300" spans="1:5" ht="14.4" customHeight="1" x14ac:dyDescent="0.3">
      <c r="A300" s="143">
        <v>40738</v>
      </c>
      <c r="B300" s="143" t="str">
        <f t="shared" si="8"/>
        <v>July,2011</v>
      </c>
      <c r="C300" t="s">
        <v>346</v>
      </c>
      <c r="D300" t="s">
        <v>340</v>
      </c>
      <c r="E300">
        <v>18</v>
      </c>
    </row>
    <row r="301" spans="1:5" ht="14.4" customHeight="1" x14ac:dyDescent="0.3">
      <c r="A301" s="143">
        <v>40682</v>
      </c>
      <c r="B301" s="143" t="str">
        <f t="shared" si="8"/>
        <v>May,2011</v>
      </c>
      <c r="C301" t="s">
        <v>28</v>
      </c>
      <c r="D301" t="s">
        <v>347</v>
      </c>
      <c r="E301">
        <v>14</v>
      </c>
    </row>
    <row r="302" spans="1:5" ht="14.4" customHeight="1" x14ac:dyDescent="0.3">
      <c r="A302" s="143">
        <v>40759</v>
      </c>
      <c r="B302" s="143" t="str">
        <f t="shared" si="8"/>
        <v>August,2011</v>
      </c>
      <c r="C302" t="s">
        <v>346</v>
      </c>
      <c r="D302" t="s">
        <v>340</v>
      </c>
      <c r="E302">
        <v>17</v>
      </c>
    </row>
    <row r="303" spans="1:5" ht="14.4" customHeight="1" x14ac:dyDescent="0.3">
      <c r="A303" s="143">
        <v>40388</v>
      </c>
      <c r="B303" s="143" t="str">
        <f t="shared" si="8"/>
        <v>July,2010</v>
      </c>
      <c r="C303" t="s">
        <v>30</v>
      </c>
      <c r="D303" t="s">
        <v>353</v>
      </c>
      <c r="E303">
        <v>20</v>
      </c>
    </row>
    <row r="304" spans="1:5" ht="14.4" customHeight="1" x14ac:dyDescent="0.3">
      <c r="A304" s="143">
        <v>40768</v>
      </c>
      <c r="B304" s="143" t="str">
        <f t="shared" si="8"/>
        <v>August,2011</v>
      </c>
      <c r="C304" t="s">
        <v>349</v>
      </c>
      <c r="D304" t="s">
        <v>353</v>
      </c>
      <c r="E304">
        <v>17</v>
      </c>
    </row>
    <row r="305" spans="1:5" ht="14.4" customHeight="1" x14ac:dyDescent="0.3">
      <c r="A305" s="143">
        <v>40621</v>
      </c>
      <c r="B305" s="143" t="str">
        <f t="shared" si="8"/>
        <v>March,2011</v>
      </c>
      <c r="C305" t="s">
        <v>350</v>
      </c>
      <c r="D305" t="s">
        <v>347</v>
      </c>
      <c r="E305">
        <v>3</v>
      </c>
    </row>
    <row r="306" spans="1:5" ht="14.4" customHeight="1" x14ac:dyDescent="0.3">
      <c r="A306" s="143">
        <v>40867</v>
      </c>
      <c r="B306" s="143" t="str">
        <f t="shared" si="8"/>
        <v>November,2011</v>
      </c>
      <c r="C306" t="s">
        <v>30</v>
      </c>
      <c r="D306" t="s">
        <v>340</v>
      </c>
      <c r="E306">
        <v>20</v>
      </c>
    </row>
    <row r="307" spans="1:5" ht="14.4" customHeight="1" x14ac:dyDescent="0.3">
      <c r="A307" s="143">
        <v>40360</v>
      </c>
      <c r="B307" s="143" t="str">
        <f t="shared" si="8"/>
        <v>July,2010</v>
      </c>
      <c r="C307" t="s">
        <v>30</v>
      </c>
      <c r="D307" t="s">
        <v>353</v>
      </c>
      <c r="E307">
        <v>14</v>
      </c>
    </row>
    <row r="308" spans="1:5" ht="14.4" customHeight="1" x14ac:dyDescent="0.3">
      <c r="A308" s="143">
        <v>40865</v>
      </c>
      <c r="B308" s="143" t="str">
        <f t="shared" si="8"/>
        <v>November,2011</v>
      </c>
      <c r="C308" t="s">
        <v>349</v>
      </c>
      <c r="D308" t="s">
        <v>351</v>
      </c>
      <c r="E308">
        <v>24</v>
      </c>
    </row>
    <row r="309" spans="1:5" ht="14.4" customHeight="1" x14ac:dyDescent="0.3">
      <c r="A309" s="143">
        <v>40910</v>
      </c>
      <c r="B309" s="143" t="str">
        <f t="shared" si="8"/>
        <v>January,2012</v>
      </c>
      <c r="C309" t="s">
        <v>349</v>
      </c>
      <c r="D309" t="s">
        <v>351</v>
      </c>
      <c r="E309">
        <v>7</v>
      </c>
    </row>
    <row r="310" spans="1:5" ht="14.4" customHeight="1" x14ac:dyDescent="0.3">
      <c r="A310" s="143">
        <v>40705</v>
      </c>
      <c r="B310" s="143" t="str">
        <f t="shared" si="8"/>
        <v>June,2011</v>
      </c>
      <c r="C310" t="s">
        <v>28</v>
      </c>
      <c r="D310" t="s">
        <v>353</v>
      </c>
      <c r="E310">
        <v>16</v>
      </c>
    </row>
    <row r="311" spans="1:5" ht="14.4" customHeight="1" x14ac:dyDescent="0.3">
      <c r="A311" s="143">
        <v>40980</v>
      </c>
      <c r="B311" s="143" t="str">
        <f t="shared" si="8"/>
        <v>March,2012</v>
      </c>
      <c r="C311" t="s">
        <v>339</v>
      </c>
      <c r="D311" t="s">
        <v>351</v>
      </c>
      <c r="E311">
        <v>3</v>
      </c>
    </row>
    <row r="312" spans="1:5" ht="14.4" customHeight="1" x14ac:dyDescent="0.3">
      <c r="A312" s="143">
        <v>40863</v>
      </c>
      <c r="B312" s="143" t="str">
        <f t="shared" si="8"/>
        <v>November,2011</v>
      </c>
      <c r="C312" t="s">
        <v>339</v>
      </c>
      <c r="D312" t="s">
        <v>351</v>
      </c>
      <c r="E312">
        <v>10</v>
      </c>
    </row>
    <row r="313" spans="1:5" ht="14.4" customHeight="1" x14ac:dyDescent="0.3">
      <c r="A313" s="143">
        <v>40621</v>
      </c>
      <c r="B313" s="143" t="str">
        <f t="shared" si="8"/>
        <v>March,2011</v>
      </c>
      <c r="C313" t="s">
        <v>339</v>
      </c>
      <c r="D313" t="s">
        <v>347</v>
      </c>
      <c r="E313">
        <v>1</v>
      </c>
    </row>
    <row r="314" spans="1:5" ht="14.4" customHeight="1" x14ac:dyDescent="0.3">
      <c r="A314" s="143">
        <v>40843</v>
      </c>
      <c r="B314" s="143" t="str">
        <f t="shared" si="8"/>
        <v>October,2011</v>
      </c>
      <c r="C314" t="s">
        <v>350</v>
      </c>
      <c r="D314" t="s">
        <v>342</v>
      </c>
      <c r="E314">
        <v>1</v>
      </c>
    </row>
    <row r="315" spans="1:5" ht="14.4" customHeight="1" x14ac:dyDescent="0.3">
      <c r="A315" s="143">
        <v>40323</v>
      </c>
      <c r="B315" s="143" t="str">
        <f t="shared" si="8"/>
        <v>May,2010</v>
      </c>
      <c r="C315" t="s">
        <v>30</v>
      </c>
      <c r="D315" t="s">
        <v>347</v>
      </c>
      <c r="E315">
        <v>10</v>
      </c>
    </row>
    <row r="316" spans="1:5" ht="14.4" customHeight="1" x14ac:dyDescent="0.3">
      <c r="A316" s="143">
        <v>40368</v>
      </c>
      <c r="B316" s="143" t="str">
        <f t="shared" si="8"/>
        <v>July,2010</v>
      </c>
      <c r="C316" t="s">
        <v>339</v>
      </c>
      <c r="D316" t="s">
        <v>340</v>
      </c>
      <c r="E316">
        <v>12</v>
      </c>
    </row>
    <row r="317" spans="1:5" ht="14.4" customHeight="1" x14ac:dyDescent="0.3">
      <c r="A317" s="143">
        <v>40871</v>
      </c>
      <c r="B317" s="143" t="str">
        <f t="shared" si="8"/>
        <v>November,2011</v>
      </c>
      <c r="C317" t="s">
        <v>339</v>
      </c>
      <c r="D317" t="s">
        <v>351</v>
      </c>
      <c r="E317">
        <v>15</v>
      </c>
    </row>
    <row r="318" spans="1:5" x14ac:dyDescent="0.3">
      <c r="A318" s="143">
        <v>40356</v>
      </c>
      <c r="B318" s="143" t="str">
        <f t="shared" si="8"/>
        <v>June,2010</v>
      </c>
      <c r="C318" t="s">
        <v>30</v>
      </c>
      <c r="D318" t="s">
        <v>342</v>
      </c>
      <c r="E318">
        <v>5</v>
      </c>
    </row>
    <row r="319" spans="1:5" ht="14.4" customHeight="1" x14ac:dyDescent="0.3">
      <c r="A319" s="143">
        <v>40497</v>
      </c>
      <c r="B319" s="143" t="str">
        <f t="shared" si="8"/>
        <v>November,2010</v>
      </c>
      <c r="C319" t="s">
        <v>30</v>
      </c>
      <c r="D319" t="s">
        <v>340</v>
      </c>
      <c r="E319">
        <v>5</v>
      </c>
    </row>
    <row r="320" spans="1:5" ht="14.4" customHeight="1" x14ac:dyDescent="0.3">
      <c r="A320" s="143">
        <v>40548</v>
      </c>
      <c r="B320" s="143" t="str">
        <f t="shared" si="8"/>
        <v>January,2011</v>
      </c>
      <c r="C320" t="s">
        <v>350</v>
      </c>
      <c r="D320" t="s">
        <v>347</v>
      </c>
      <c r="E320">
        <v>6</v>
      </c>
    </row>
    <row r="321" spans="1:5" ht="14.4" customHeight="1" x14ac:dyDescent="0.3">
      <c r="A321" s="143">
        <v>40620</v>
      </c>
      <c r="B321" s="143" t="str">
        <f t="shared" si="8"/>
        <v>March,2011</v>
      </c>
      <c r="C321" t="s">
        <v>349</v>
      </c>
      <c r="D321" t="s">
        <v>352</v>
      </c>
      <c r="E321">
        <v>13</v>
      </c>
    </row>
    <row r="322" spans="1:5" ht="14.4" customHeight="1" x14ac:dyDescent="0.3">
      <c r="A322" s="143">
        <v>40478</v>
      </c>
      <c r="B322" s="143" t="str">
        <f t="shared" si="8"/>
        <v>October,2010</v>
      </c>
      <c r="C322" t="s">
        <v>349</v>
      </c>
      <c r="D322" t="s">
        <v>352</v>
      </c>
      <c r="E322">
        <v>18</v>
      </c>
    </row>
    <row r="323" spans="1:5" ht="14.4" customHeight="1" x14ac:dyDescent="0.3">
      <c r="A323" s="143">
        <v>40579</v>
      </c>
      <c r="B323" s="143" t="str">
        <f t="shared" si="8"/>
        <v>February,2011</v>
      </c>
      <c r="C323" t="s">
        <v>30</v>
      </c>
      <c r="D323" t="s">
        <v>342</v>
      </c>
      <c r="E323">
        <v>3</v>
      </c>
    </row>
    <row r="324" spans="1:5" ht="14.4" customHeight="1" x14ac:dyDescent="0.3">
      <c r="A324" s="143">
        <v>40802</v>
      </c>
      <c r="B324" s="143" t="str">
        <f t="shared" si="8"/>
        <v>September,2011</v>
      </c>
      <c r="C324" t="s">
        <v>28</v>
      </c>
      <c r="D324" t="s">
        <v>342</v>
      </c>
      <c r="E324">
        <v>5</v>
      </c>
    </row>
    <row r="325" spans="1:5" ht="14.4" customHeight="1" x14ac:dyDescent="0.3">
      <c r="A325" s="143">
        <v>40725</v>
      </c>
      <c r="B325" s="143" t="str">
        <f t="shared" si="8"/>
        <v>July,2011</v>
      </c>
      <c r="C325" t="s">
        <v>339</v>
      </c>
      <c r="D325" t="s">
        <v>351</v>
      </c>
      <c r="E325">
        <v>20</v>
      </c>
    </row>
    <row r="326" spans="1:5" ht="14.4" customHeight="1" x14ac:dyDescent="0.3">
      <c r="A326" s="143">
        <v>40897</v>
      </c>
      <c r="B326" s="143" t="str">
        <f t="shared" si="8"/>
        <v>December,2011</v>
      </c>
      <c r="C326" t="s">
        <v>339</v>
      </c>
      <c r="D326" t="s">
        <v>342</v>
      </c>
      <c r="E326">
        <v>14</v>
      </c>
    </row>
    <row r="327" spans="1:5" ht="14.4" customHeight="1" x14ac:dyDescent="0.3">
      <c r="A327" s="143">
        <v>40517</v>
      </c>
      <c r="B327" s="143" t="str">
        <f t="shared" si="8"/>
        <v>December,2010</v>
      </c>
      <c r="C327" t="s">
        <v>339</v>
      </c>
      <c r="D327" t="s">
        <v>353</v>
      </c>
      <c r="E327">
        <v>13</v>
      </c>
    </row>
    <row r="328" spans="1:5" ht="14.4" customHeight="1" x14ac:dyDescent="0.3">
      <c r="A328" s="143">
        <v>40758</v>
      </c>
      <c r="B328" s="143" t="str">
        <f t="shared" ref="B328:B391" si="9">TEXT(A328,"mmmm,yyyy")</f>
        <v>August,2011</v>
      </c>
      <c r="C328" t="s">
        <v>30</v>
      </c>
      <c r="D328" t="s">
        <v>340</v>
      </c>
      <c r="E328">
        <v>13</v>
      </c>
    </row>
    <row r="329" spans="1:5" ht="14.4" customHeight="1" x14ac:dyDescent="0.3">
      <c r="A329" s="143">
        <v>40412</v>
      </c>
      <c r="B329" s="143" t="str">
        <f t="shared" si="9"/>
        <v>August,2010</v>
      </c>
      <c r="C329" t="s">
        <v>30</v>
      </c>
      <c r="D329" t="s">
        <v>340</v>
      </c>
      <c r="E329">
        <v>11</v>
      </c>
    </row>
    <row r="330" spans="1:5" ht="14.4" customHeight="1" x14ac:dyDescent="0.3">
      <c r="A330" s="143">
        <v>40713</v>
      </c>
      <c r="B330" s="143" t="str">
        <f t="shared" si="9"/>
        <v>June,2011</v>
      </c>
      <c r="C330" t="s">
        <v>28</v>
      </c>
      <c r="D330" t="s">
        <v>353</v>
      </c>
      <c r="E330">
        <v>25</v>
      </c>
    </row>
    <row r="331" spans="1:5" ht="14.4" customHeight="1" x14ac:dyDescent="0.3">
      <c r="A331" s="143">
        <v>40529</v>
      </c>
      <c r="B331" s="143" t="str">
        <f t="shared" si="9"/>
        <v>December,2010</v>
      </c>
      <c r="C331" t="s">
        <v>28</v>
      </c>
      <c r="D331" t="s">
        <v>347</v>
      </c>
      <c r="E331">
        <v>14</v>
      </c>
    </row>
    <row r="332" spans="1:5" ht="14.4" customHeight="1" x14ac:dyDescent="0.3">
      <c r="A332" s="143">
        <v>40450</v>
      </c>
      <c r="B332" s="143" t="str">
        <f t="shared" si="9"/>
        <v>September,2010</v>
      </c>
      <c r="C332" t="s">
        <v>350</v>
      </c>
      <c r="D332" t="s">
        <v>342</v>
      </c>
      <c r="E332">
        <v>7</v>
      </c>
    </row>
    <row r="333" spans="1:5" ht="14.4" customHeight="1" x14ac:dyDescent="0.3">
      <c r="A333" s="143">
        <v>40659</v>
      </c>
      <c r="B333" s="143" t="str">
        <f t="shared" si="9"/>
        <v>April,2011</v>
      </c>
      <c r="C333" t="s">
        <v>349</v>
      </c>
      <c r="D333" t="s">
        <v>353</v>
      </c>
      <c r="E333">
        <v>7</v>
      </c>
    </row>
    <row r="334" spans="1:5" ht="14.4" customHeight="1" x14ac:dyDescent="0.3">
      <c r="A334" s="143">
        <v>40623</v>
      </c>
      <c r="B334" s="143" t="str">
        <f t="shared" si="9"/>
        <v>March,2011</v>
      </c>
      <c r="C334" t="s">
        <v>349</v>
      </c>
      <c r="D334" t="s">
        <v>340</v>
      </c>
      <c r="E334">
        <v>17</v>
      </c>
    </row>
    <row r="335" spans="1:5" ht="14.4" customHeight="1" x14ac:dyDescent="0.3">
      <c r="A335" s="143">
        <v>40899</v>
      </c>
      <c r="B335" s="143" t="str">
        <f t="shared" si="9"/>
        <v>December,2011</v>
      </c>
      <c r="C335" t="s">
        <v>30</v>
      </c>
      <c r="D335" t="s">
        <v>353</v>
      </c>
      <c r="E335">
        <v>18</v>
      </c>
    </row>
    <row r="336" spans="1:5" ht="14.4" customHeight="1" x14ac:dyDescent="0.3">
      <c r="A336" s="143">
        <v>40405</v>
      </c>
      <c r="B336" s="143" t="str">
        <f t="shared" si="9"/>
        <v>August,2010</v>
      </c>
      <c r="C336" t="s">
        <v>28</v>
      </c>
      <c r="D336" t="s">
        <v>340</v>
      </c>
      <c r="E336">
        <v>20</v>
      </c>
    </row>
    <row r="337" spans="1:5" x14ac:dyDescent="0.3">
      <c r="A337" s="143">
        <v>40338</v>
      </c>
      <c r="B337" s="143" t="str">
        <f t="shared" si="9"/>
        <v>June,2010</v>
      </c>
      <c r="C337" t="s">
        <v>339</v>
      </c>
      <c r="D337" t="s">
        <v>353</v>
      </c>
      <c r="E337">
        <v>7</v>
      </c>
    </row>
    <row r="338" spans="1:5" ht="14.4" customHeight="1" x14ac:dyDescent="0.3">
      <c r="A338" s="143">
        <v>40522</v>
      </c>
      <c r="B338" s="143" t="str">
        <f t="shared" si="9"/>
        <v>December,2010</v>
      </c>
      <c r="C338" t="s">
        <v>350</v>
      </c>
      <c r="D338" t="s">
        <v>351</v>
      </c>
      <c r="E338">
        <v>20</v>
      </c>
    </row>
    <row r="339" spans="1:5" ht="14.4" customHeight="1" x14ac:dyDescent="0.3">
      <c r="A339" s="143">
        <v>40904</v>
      </c>
      <c r="B339" s="143" t="str">
        <f t="shared" si="9"/>
        <v>December,2011</v>
      </c>
      <c r="C339" t="s">
        <v>346</v>
      </c>
      <c r="D339" t="s">
        <v>342</v>
      </c>
      <c r="E339">
        <v>11</v>
      </c>
    </row>
    <row r="340" spans="1:5" ht="14.4" customHeight="1" x14ac:dyDescent="0.3">
      <c r="A340" s="143">
        <v>40919</v>
      </c>
      <c r="B340" s="143" t="str">
        <f t="shared" si="9"/>
        <v>January,2012</v>
      </c>
      <c r="C340" t="s">
        <v>349</v>
      </c>
      <c r="D340" t="s">
        <v>352</v>
      </c>
      <c r="E340">
        <v>14</v>
      </c>
    </row>
    <row r="341" spans="1:5" ht="14.4" customHeight="1" x14ac:dyDescent="0.3">
      <c r="A341" s="143">
        <v>40872</v>
      </c>
      <c r="B341" s="143" t="str">
        <f t="shared" si="9"/>
        <v>November,2011</v>
      </c>
      <c r="C341" t="s">
        <v>30</v>
      </c>
      <c r="D341" t="s">
        <v>353</v>
      </c>
      <c r="E341">
        <v>4</v>
      </c>
    </row>
    <row r="342" spans="1:5" ht="14.4" customHeight="1" x14ac:dyDescent="0.3">
      <c r="A342" s="143">
        <v>40402</v>
      </c>
      <c r="B342" s="143" t="str">
        <f t="shared" si="9"/>
        <v>August,2010</v>
      </c>
      <c r="C342" t="s">
        <v>349</v>
      </c>
      <c r="D342" t="s">
        <v>342</v>
      </c>
      <c r="E342">
        <v>2</v>
      </c>
    </row>
    <row r="343" spans="1:5" ht="14.4" customHeight="1" x14ac:dyDescent="0.3">
      <c r="A343" s="143">
        <v>40775</v>
      </c>
      <c r="B343" s="143" t="str">
        <f t="shared" si="9"/>
        <v>August,2011</v>
      </c>
      <c r="C343" t="s">
        <v>349</v>
      </c>
      <c r="D343" t="s">
        <v>342</v>
      </c>
      <c r="E343">
        <v>13</v>
      </c>
    </row>
    <row r="344" spans="1:5" ht="14.4" customHeight="1" x14ac:dyDescent="0.3">
      <c r="A344" s="143">
        <v>40627</v>
      </c>
      <c r="B344" s="143" t="str">
        <f t="shared" si="9"/>
        <v>March,2011</v>
      </c>
      <c r="C344" t="s">
        <v>30</v>
      </c>
      <c r="D344" t="s">
        <v>340</v>
      </c>
      <c r="E344">
        <v>2</v>
      </c>
    </row>
    <row r="345" spans="1:5" x14ac:dyDescent="0.3">
      <c r="A345" s="143">
        <v>40342</v>
      </c>
      <c r="B345" s="143" t="str">
        <f t="shared" si="9"/>
        <v>June,2010</v>
      </c>
      <c r="C345" t="s">
        <v>30</v>
      </c>
      <c r="D345" t="s">
        <v>351</v>
      </c>
      <c r="E345">
        <v>13</v>
      </c>
    </row>
    <row r="346" spans="1:5" ht="14.4" customHeight="1" x14ac:dyDescent="0.3">
      <c r="A346" s="143">
        <v>40970</v>
      </c>
      <c r="B346" s="143" t="str">
        <f t="shared" si="9"/>
        <v>March,2012</v>
      </c>
      <c r="C346" t="s">
        <v>346</v>
      </c>
      <c r="D346" t="s">
        <v>342</v>
      </c>
      <c r="E346">
        <v>11</v>
      </c>
    </row>
    <row r="347" spans="1:5" x14ac:dyDescent="0.3">
      <c r="A347" s="143">
        <v>40347</v>
      </c>
      <c r="B347" s="143" t="str">
        <f t="shared" si="9"/>
        <v>June,2010</v>
      </c>
      <c r="C347" t="s">
        <v>346</v>
      </c>
      <c r="D347" t="s">
        <v>353</v>
      </c>
      <c r="E347">
        <v>9</v>
      </c>
    </row>
    <row r="348" spans="1:5" ht="14.4" customHeight="1" x14ac:dyDescent="0.3">
      <c r="A348" s="143">
        <v>40370</v>
      </c>
      <c r="B348" s="143" t="str">
        <f t="shared" si="9"/>
        <v>July,2010</v>
      </c>
      <c r="C348" t="s">
        <v>28</v>
      </c>
      <c r="D348" t="s">
        <v>347</v>
      </c>
      <c r="E348">
        <v>18</v>
      </c>
    </row>
    <row r="349" spans="1:5" ht="14.4" customHeight="1" x14ac:dyDescent="0.3">
      <c r="A349" s="143">
        <v>40830</v>
      </c>
      <c r="B349" s="143" t="str">
        <f t="shared" si="9"/>
        <v>October,2011</v>
      </c>
      <c r="C349" t="s">
        <v>350</v>
      </c>
      <c r="D349" t="s">
        <v>353</v>
      </c>
      <c r="E349">
        <v>25</v>
      </c>
    </row>
    <row r="350" spans="1:5" ht="14.4" customHeight="1" x14ac:dyDescent="0.3">
      <c r="A350" s="143">
        <v>40410</v>
      </c>
      <c r="B350" s="143" t="str">
        <f t="shared" si="9"/>
        <v>August,2010</v>
      </c>
      <c r="C350" t="s">
        <v>339</v>
      </c>
      <c r="D350" t="s">
        <v>352</v>
      </c>
      <c r="E350">
        <v>18</v>
      </c>
    </row>
    <row r="351" spans="1:5" ht="14.4" customHeight="1" x14ac:dyDescent="0.3">
      <c r="A351" s="143">
        <v>40664</v>
      </c>
      <c r="B351" s="143" t="str">
        <f t="shared" si="9"/>
        <v>May,2011</v>
      </c>
      <c r="C351" t="s">
        <v>346</v>
      </c>
      <c r="D351" t="s">
        <v>353</v>
      </c>
      <c r="E351">
        <v>3</v>
      </c>
    </row>
    <row r="352" spans="1:5" ht="14.4" customHeight="1" x14ac:dyDescent="0.3">
      <c r="A352" s="143">
        <v>40895</v>
      </c>
      <c r="B352" s="143" t="str">
        <f t="shared" si="9"/>
        <v>December,2011</v>
      </c>
      <c r="C352" t="s">
        <v>350</v>
      </c>
      <c r="D352" t="s">
        <v>352</v>
      </c>
      <c r="E352">
        <v>1</v>
      </c>
    </row>
    <row r="353" spans="1:5" ht="14.4" customHeight="1" x14ac:dyDescent="0.3">
      <c r="A353" s="143">
        <v>40865</v>
      </c>
      <c r="B353" s="143" t="str">
        <f t="shared" si="9"/>
        <v>November,2011</v>
      </c>
      <c r="C353" t="s">
        <v>350</v>
      </c>
      <c r="D353" t="s">
        <v>353</v>
      </c>
      <c r="E353">
        <v>13</v>
      </c>
    </row>
    <row r="354" spans="1:5" ht="14.4" customHeight="1" x14ac:dyDescent="0.3">
      <c r="A354" s="143">
        <v>40998</v>
      </c>
      <c r="B354" s="143" t="str">
        <f t="shared" si="9"/>
        <v>March,2012</v>
      </c>
      <c r="C354" t="s">
        <v>339</v>
      </c>
      <c r="D354" t="s">
        <v>347</v>
      </c>
      <c r="E354">
        <v>11</v>
      </c>
    </row>
    <row r="355" spans="1:5" ht="14.4" customHeight="1" x14ac:dyDescent="0.3">
      <c r="A355" s="143">
        <v>40427</v>
      </c>
      <c r="B355" s="143" t="str">
        <f t="shared" si="9"/>
        <v>September,2010</v>
      </c>
      <c r="C355" t="s">
        <v>346</v>
      </c>
      <c r="D355" t="s">
        <v>342</v>
      </c>
      <c r="E355">
        <v>24</v>
      </c>
    </row>
    <row r="356" spans="1:5" ht="14.4" customHeight="1" x14ac:dyDescent="0.3">
      <c r="A356" s="143">
        <v>40933</v>
      </c>
      <c r="B356" s="143" t="str">
        <f t="shared" si="9"/>
        <v>January,2012</v>
      </c>
      <c r="C356" t="s">
        <v>28</v>
      </c>
      <c r="D356" t="s">
        <v>347</v>
      </c>
      <c r="E356">
        <v>15</v>
      </c>
    </row>
    <row r="357" spans="1:5" ht="14.4" customHeight="1" x14ac:dyDescent="0.3">
      <c r="A357" s="143">
        <v>40478</v>
      </c>
      <c r="B357" s="143" t="str">
        <f t="shared" si="9"/>
        <v>October,2010</v>
      </c>
      <c r="C357" t="s">
        <v>350</v>
      </c>
      <c r="D357" t="s">
        <v>351</v>
      </c>
      <c r="E357">
        <v>19</v>
      </c>
    </row>
    <row r="358" spans="1:5" ht="14.4" customHeight="1" x14ac:dyDescent="0.3">
      <c r="A358" s="143">
        <v>40360</v>
      </c>
      <c r="B358" s="143" t="str">
        <f t="shared" si="9"/>
        <v>July,2010</v>
      </c>
      <c r="C358" t="s">
        <v>28</v>
      </c>
      <c r="D358" t="s">
        <v>347</v>
      </c>
      <c r="E358">
        <v>10</v>
      </c>
    </row>
    <row r="359" spans="1:5" ht="14.4" customHeight="1" x14ac:dyDescent="0.3">
      <c r="A359" s="143">
        <v>40749</v>
      </c>
      <c r="B359" s="143" t="str">
        <f t="shared" si="9"/>
        <v>July,2011</v>
      </c>
      <c r="C359" t="s">
        <v>28</v>
      </c>
      <c r="D359" t="s">
        <v>353</v>
      </c>
      <c r="E359">
        <v>14</v>
      </c>
    </row>
    <row r="360" spans="1:5" ht="14.4" customHeight="1" x14ac:dyDescent="0.3">
      <c r="A360" s="143">
        <v>40632</v>
      </c>
      <c r="B360" s="143" t="str">
        <f t="shared" si="9"/>
        <v>March,2011</v>
      </c>
      <c r="C360" t="s">
        <v>339</v>
      </c>
      <c r="D360" t="s">
        <v>351</v>
      </c>
      <c r="E360">
        <v>16</v>
      </c>
    </row>
    <row r="361" spans="1:5" ht="14.4" customHeight="1" x14ac:dyDescent="0.3">
      <c r="A361" s="143">
        <v>40614</v>
      </c>
      <c r="B361" s="143" t="str">
        <f t="shared" si="9"/>
        <v>March,2011</v>
      </c>
      <c r="C361" t="s">
        <v>350</v>
      </c>
      <c r="D361" t="s">
        <v>347</v>
      </c>
      <c r="E361">
        <v>9</v>
      </c>
    </row>
    <row r="362" spans="1:5" ht="14.4" customHeight="1" x14ac:dyDescent="0.3">
      <c r="A362" s="143">
        <v>40470</v>
      </c>
      <c r="B362" s="143" t="str">
        <f t="shared" si="9"/>
        <v>October,2010</v>
      </c>
      <c r="C362" t="s">
        <v>346</v>
      </c>
      <c r="D362" t="s">
        <v>353</v>
      </c>
      <c r="E362">
        <v>1</v>
      </c>
    </row>
    <row r="363" spans="1:5" x14ac:dyDescent="0.3">
      <c r="A363" s="143">
        <v>40335</v>
      </c>
      <c r="B363" s="143" t="str">
        <f t="shared" si="9"/>
        <v>June,2010</v>
      </c>
      <c r="C363" t="s">
        <v>30</v>
      </c>
      <c r="D363" t="s">
        <v>347</v>
      </c>
      <c r="E363">
        <v>18</v>
      </c>
    </row>
    <row r="364" spans="1:5" ht="14.4" customHeight="1" x14ac:dyDescent="0.3">
      <c r="A364" s="143">
        <v>40312</v>
      </c>
      <c r="B364" s="143" t="str">
        <f t="shared" si="9"/>
        <v>May,2010</v>
      </c>
      <c r="C364" t="s">
        <v>339</v>
      </c>
      <c r="D364" t="s">
        <v>340</v>
      </c>
      <c r="E364">
        <v>23</v>
      </c>
    </row>
    <row r="365" spans="1:5" ht="14.4" customHeight="1" x14ac:dyDescent="0.3">
      <c r="A365" s="143">
        <v>40674</v>
      </c>
      <c r="B365" s="143" t="str">
        <f t="shared" si="9"/>
        <v>May,2011</v>
      </c>
      <c r="C365" t="s">
        <v>339</v>
      </c>
      <c r="D365" t="s">
        <v>342</v>
      </c>
      <c r="E365">
        <v>8</v>
      </c>
    </row>
    <row r="366" spans="1:5" ht="14.4" customHeight="1" x14ac:dyDescent="0.3">
      <c r="A366" s="143">
        <v>40517</v>
      </c>
      <c r="B366" s="143" t="str">
        <f t="shared" si="9"/>
        <v>December,2010</v>
      </c>
      <c r="C366" t="s">
        <v>339</v>
      </c>
      <c r="D366" t="s">
        <v>342</v>
      </c>
      <c r="E366">
        <v>5</v>
      </c>
    </row>
    <row r="367" spans="1:5" ht="14.4" customHeight="1" x14ac:dyDescent="0.3">
      <c r="A367" s="143">
        <v>40700</v>
      </c>
      <c r="B367" s="143" t="str">
        <f t="shared" si="9"/>
        <v>June,2011</v>
      </c>
      <c r="C367" t="s">
        <v>346</v>
      </c>
      <c r="D367" t="s">
        <v>347</v>
      </c>
      <c r="E367">
        <v>14</v>
      </c>
    </row>
    <row r="368" spans="1:5" ht="14.4" customHeight="1" x14ac:dyDescent="0.3">
      <c r="A368" s="143">
        <v>40456</v>
      </c>
      <c r="B368" s="143" t="str">
        <f t="shared" si="9"/>
        <v>October,2010</v>
      </c>
      <c r="C368" t="s">
        <v>350</v>
      </c>
      <c r="D368" t="s">
        <v>352</v>
      </c>
      <c r="E368">
        <v>1</v>
      </c>
    </row>
    <row r="369" spans="1:5" ht="14.4" customHeight="1" x14ac:dyDescent="0.3">
      <c r="A369" s="143">
        <v>40804</v>
      </c>
      <c r="B369" s="143" t="str">
        <f t="shared" si="9"/>
        <v>September,2011</v>
      </c>
      <c r="C369" t="s">
        <v>339</v>
      </c>
      <c r="D369" t="s">
        <v>353</v>
      </c>
      <c r="E369">
        <v>23</v>
      </c>
    </row>
    <row r="370" spans="1:5" ht="14.4" customHeight="1" x14ac:dyDescent="0.3">
      <c r="A370" s="143">
        <v>40591</v>
      </c>
      <c r="B370" s="143" t="str">
        <f t="shared" si="9"/>
        <v>February,2011</v>
      </c>
      <c r="C370" t="s">
        <v>339</v>
      </c>
      <c r="D370" t="s">
        <v>351</v>
      </c>
      <c r="E370">
        <v>13</v>
      </c>
    </row>
    <row r="371" spans="1:5" ht="14.4" customHeight="1" x14ac:dyDescent="0.3">
      <c r="A371" s="143">
        <v>40726</v>
      </c>
      <c r="B371" s="143" t="str">
        <f t="shared" si="9"/>
        <v>July,2011</v>
      </c>
      <c r="C371" t="s">
        <v>350</v>
      </c>
      <c r="D371" t="s">
        <v>351</v>
      </c>
      <c r="E371">
        <v>6</v>
      </c>
    </row>
    <row r="372" spans="1:5" ht="14.4" customHeight="1" x14ac:dyDescent="0.3">
      <c r="A372" s="143">
        <v>40610</v>
      </c>
      <c r="B372" s="143" t="str">
        <f t="shared" si="9"/>
        <v>March,2011</v>
      </c>
      <c r="C372" t="s">
        <v>349</v>
      </c>
      <c r="D372" t="s">
        <v>353</v>
      </c>
      <c r="E372">
        <v>4</v>
      </c>
    </row>
    <row r="373" spans="1:5" x14ac:dyDescent="0.3">
      <c r="A373" s="143">
        <v>40350</v>
      </c>
      <c r="B373" s="143" t="str">
        <f t="shared" si="9"/>
        <v>June,2010</v>
      </c>
      <c r="C373" t="s">
        <v>30</v>
      </c>
      <c r="D373" t="s">
        <v>347</v>
      </c>
      <c r="E373">
        <v>19</v>
      </c>
    </row>
    <row r="374" spans="1:5" ht="14.4" customHeight="1" x14ac:dyDescent="0.3">
      <c r="A374" s="143">
        <v>40812</v>
      </c>
      <c r="B374" s="143" t="str">
        <f t="shared" si="9"/>
        <v>September,2011</v>
      </c>
      <c r="C374" t="s">
        <v>349</v>
      </c>
      <c r="D374" t="s">
        <v>347</v>
      </c>
      <c r="E374">
        <v>3</v>
      </c>
    </row>
    <row r="375" spans="1:5" ht="14.4" customHeight="1" x14ac:dyDescent="0.3">
      <c r="A375" s="143">
        <v>40890</v>
      </c>
      <c r="B375" s="143" t="str">
        <f t="shared" si="9"/>
        <v>December,2011</v>
      </c>
      <c r="C375" t="s">
        <v>339</v>
      </c>
      <c r="D375" t="s">
        <v>342</v>
      </c>
      <c r="E375">
        <v>24</v>
      </c>
    </row>
    <row r="376" spans="1:5" ht="14.4" customHeight="1" x14ac:dyDescent="0.3">
      <c r="A376" s="143">
        <v>40546</v>
      </c>
      <c r="B376" s="143" t="str">
        <f t="shared" si="9"/>
        <v>January,2011</v>
      </c>
      <c r="C376" t="s">
        <v>349</v>
      </c>
      <c r="D376" t="s">
        <v>353</v>
      </c>
      <c r="E376">
        <v>11</v>
      </c>
    </row>
    <row r="377" spans="1:5" ht="14.4" customHeight="1" x14ac:dyDescent="0.3">
      <c r="A377" s="143">
        <v>40810</v>
      </c>
      <c r="B377" s="143" t="str">
        <f t="shared" si="9"/>
        <v>September,2011</v>
      </c>
      <c r="C377" t="s">
        <v>349</v>
      </c>
      <c r="D377" t="s">
        <v>351</v>
      </c>
      <c r="E377">
        <v>18</v>
      </c>
    </row>
    <row r="378" spans="1:5" ht="14.4" customHeight="1" x14ac:dyDescent="0.3">
      <c r="A378" s="143">
        <v>40545</v>
      </c>
      <c r="B378" s="143" t="str">
        <f t="shared" si="9"/>
        <v>January,2011</v>
      </c>
      <c r="C378" t="s">
        <v>30</v>
      </c>
      <c r="D378" t="s">
        <v>352</v>
      </c>
      <c r="E378">
        <v>15</v>
      </c>
    </row>
    <row r="379" spans="1:5" ht="14.4" customHeight="1" x14ac:dyDescent="0.3">
      <c r="A379" s="143">
        <v>40687</v>
      </c>
      <c r="B379" s="143" t="str">
        <f t="shared" si="9"/>
        <v>May,2011</v>
      </c>
      <c r="C379" t="s">
        <v>28</v>
      </c>
      <c r="D379" t="s">
        <v>352</v>
      </c>
      <c r="E379">
        <v>3</v>
      </c>
    </row>
    <row r="380" spans="1:5" ht="14.4" customHeight="1" x14ac:dyDescent="0.3">
      <c r="A380" s="143">
        <v>40919</v>
      </c>
      <c r="B380" s="143" t="str">
        <f t="shared" si="9"/>
        <v>January,2012</v>
      </c>
      <c r="C380" t="s">
        <v>339</v>
      </c>
      <c r="D380" t="s">
        <v>351</v>
      </c>
      <c r="E380">
        <v>22</v>
      </c>
    </row>
    <row r="381" spans="1:5" ht="14.4" customHeight="1" x14ac:dyDescent="0.3">
      <c r="A381" s="143">
        <v>40556</v>
      </c>
      <c r="B381" s="143" t="str">
        <f t="shared" si="9"/>
        <v>January,2011</v>
      </c>
      <c r="C381" t="s">
        <v>339</v>
      </c>
      <c r="D381" t="s">
        <v>340</v>
      </c>
      <c r="E381">
        <v>16</v>
      </c>
    </row>
    <row r="382" spans="1:5" ht="14.4" customHeight="1" x14ac:dyDescent="0.3">
      <c r="A382" s="143">
        <v>40777</v>
      </c>
      <c r="B382" s="143" t="str">
        <f t="shared" si="9"/>
        <v>August,2011</v>
      </c>
      <c r="C382" t="s">
        <v>350</v>
      </c>
      <c r="D382" t="s">
        <v>351</v>
      </c>
      <c r="E382">
        <v>12</v>
      </c>
    </row>
    <row r="383" spans="1:5" ht="14.4" customHeight="1" x14ac:dyDescent="0.3">
      <c r="A383" s="143">
        <v>40666</v>
      </c>
      <c r="B383" s="143" t="str">
        <f t="shared" si="9"/>
        <v>May,2011</v>
      </c>
      <c r="C383" t="s">
        <v>350</v>
      </c>
      <c r="D383" t="s">
        <v>347</v>
      </c>
      <c r="E383">
        <v>25</v>
      </c>
    </row>
    <row r="384" spans="1:5" ht="14.4" customHeight="1" x14ac:dyDescent="0.3">
      <c r="A384" s="143">
        <v>40443</v>
      </c>
      <c r="B384" s="143" t="str">
        <f t="shared" si="9"/>
        <v>September,2010</v>
      </c>
      <c r="C384" t="s">
        <v>346</v>
      </c>
      <c r="D384" t="s">
        <v>353</v>
      </c>
      <c r="E384">
        <v>12</v>
      </c>
    </row>
    <row r="385" spans="1:5" ht="14.4" customHeight="1" x14ac:dyDescent="0.3">
      <c r="A385" s="143">
        <v>40729</v>
      </c>
      <c r="B385" s="143" t="str">
        <f t="shared" si="9"/>
        <v>July,2011</v>
      </c>
      <c r="C385" t="s">
        <v>350</v>
      </c>
      <c r="D385" t="s">
        <v>351</v>
      </c>
      <c r="E385">
        <v>21</v>
      </c>
    </row>
    <row r="386" spans="1:5" ht="14.4" customHeight="1" x14ac:dyDescent="0.3">
      <c r="A386" s="143">
        <v>40631</v>
      </c>
      <c r="B386" s="143" t="str">
        <f t="shared" si="9"/>
        <v>March,2011</v>
      </c>
      <c r="C386" t="s">
        <v>30</v>
      </c>
      <c r="D386" t="s">
        <v>352</v>
      </c>
      <c r="E386">
        <v>24</v>
      </c>
    </row>
    <row r="387" spans="1:5" ht="14.4" customHeight="1" x14ac:dyDescent="0.3">
      <c r="A387" s="143">
        <v>40890</v>
      </c>
      <c r="B387" s="143" t="str">
        <f t="shared" si="9"/>
        <v>December,2011</v>
      </c>
      <c r="C387" t="s">
        <v>346</v>
      </c>
      <c r="D387" t="s">
        <v>347</v>
      </c>
      <c r="E387">
        <v>15</v>
      </c>
    </row>
    <row r="388" spans="1:5" ht="14.4" customHeight="1" x14ac:dyDescent="0.3">
      <c r="A388" s="143">
        <v>40658</v>
      </c>
      <c r="B388" s="143" t="str">
        <f t="shared" si="9"/>
        <v>April,2011</v>
      </c>
      <c r="C388" t="s">
        <v>350</v>
      </c>
      <c r="D388" t="s">
        <v>353</v>
      </c>
      <c r="E388">
        <v>20</v>
      </c>
    </row>
    <row r="389" spans="1:5" ht="14.4" customHeight="1" x14ac:dyDescent="0.3">
      <c r="A389" s="143">
        <v>40503</v>
      </c>
      <c r="B389" s="143" t="str">
        <f t="shared" si="9"/>
        <v>November,2010</v>
      </c>
      <c r="C389" t="s">
        <v>28</v>
      </c>
      <c r="D389" t="s">
        <v>342</v>
      </c>
      <c r="E389">
        <v>7</v>
      </c>
    </row>
    <row r="390" spans="1:5" ht="14.4" customHeight="1" x14ac:dyDescent="0.3">
      <c r="A390" s="143">
        <v>40688</v>
      </c>
      <c r="B390" s="143" t="str">
        <f t="shared" si="9"/>
        <v>May,2011</v>
      </c>
      <c r="C390" t="s">
        <v>350</v>
      </c>
      <c r="D390" t="s">
        <v>340</v>
      </c>
      <c r="E390">
        <v>13</v>
      </c>
    </row>
    <row r="391" spans="1:5" ht="14.4" customHeight="1" x14ac:dyDescent="0.3">
      <c r="A391" s="143">
        <v>40507</v>
      </c>
      <c r="B391" s="143" t="str">
        <f t="shared" si="9"/>
        <v>November,2010</v>
      </c>
      <c r="C391" t="s">
        <v>350</v>
      </c>
      <c r="D391" t="s">
        <v>352</v>
      </c>
      <c r="E391">
        <v>6</v>
      </c>
    </row>
    <row r="392" spans="1:5" ht="14.4" customHeight="1" x14ac:dyDescent="0.3">
      <c r="A392" s="143">
        <v>40948</v>
      </c>
      <c r="B392" s="143" t="str">
        <f t="shared" ref="B392:B455" si="10">TEXT(A392,"mmmm,yyyy")</f>
        <v>February,2012</v>
      </c>
      <c r="C392" t="s">
        <v>349</v>
      </c>
      <c r="D392" t="s">
        <v>342</v>
      </c>
      <c r="E392">
        <v>13</v>
      </c>
    </row>
    <row r="393" spans="1:5" ht="14.4" customHeight="1" x14ac:dyDescent="0.3">
      <c r="A393" s="143">
        <v>40788</v>
      </c>
      <c r="B393" s="143" t="str">
        <f t="shared" si="10"/>
        <v>September,2011</v>
      </c>
      <c r="C393" t="s">
        <v>349</v>
      </c>
      <c r="D393" t="s">
        <v>342</v>
      </c>
      <c r="E393">
        <v>22</v>
      </c>
    </row>
    <row r="394" spans="1:5" ht="14.4" customHeight="1" x14ac:dyDescent="0.3">
      <c r="A394" s="143">
        <v>40372</v>
      </c>
      <c r="B394" s="143" t="str">
        <f t="shared" si="10"/>
        <v>July,2010</v>
      </c>
      <c r="C394" t="s">
        <v>30</v>
      </c>
      <c r="D394" t="s">
        <v>353</v>
      </c>
      <c r="E394">
        <v>2</v>
      </c>
    </row>
    <row r="395" spans="1:5" ht="14.4" customHeight="1" x14ac:dyDescent="0.3">
      <c r="A395" s="143">
        <v>40767</v>
      </c>
      <c r="B395" s="143" t="str">
        <f t="shared" si="10"/>
        <v>August,2011</v>
      </c>
      <c r="C395" t="s">
        <v>28</v>
      </c>
      <c r="D395" t="s">
        <v>340</v>
      </c>
      <c r="E395">
        <v>17</v>
      </c>
    </row>
    <row r="396" spans="1:5" ht="14.4" customHeight="1" x14ac:dyDescent="0.3">
      <c r="A396" s="143">
        <v>40422</v>
      </c>
      <c r="B396" s="143" t="str">
        <f t="shared" si="10"/>
        <v>September,2010</v>
      </c>
      <c r="C396" t="s">
        <v>30</v>
      </c>
      <c r="D396" t="s">
        <v>353</v>
      </c>
      <c r="E396">
        <v>2</v>
      </c>
    </row>
    <row r="397" spans="1:5" ht="14.4" customHeight="1" x14ac:dyDescent="0.3">
      <c r="A397" s="143">
        <v>40565</v>
      </c>
      <c r="B397" s="143" t="str">
        <f t="shared" si="10"/>
        <v>January,2011</v>
      </c>
      <c r="C397" t="s">
        <v>28</v>
      </c>
      <c r="D397" t="s">
        <v>347</v>
      </c>
      <c r="E397">
        <v>6</v>
      </c>
    </row>
    <row r="398" spans="1:5" ht="14.4" customHeight="1" x14ac:dyDescent="0.3">
      <c r="A398" s="143">
        <v>40901</v>
      </c>
      <c r="B398" s="143" t="str">
        <f t="shared" si="10"/>
        <v>December,2011</v>
      </c>
      <c r="C398" t="s">
        <v>349</v>
      </c>
      <c r="D398" t="s">
        <v>352</v>
      </c>
      <c r="E398">
        <v>1</v>
      </c>
    </row>
    <row r="399" spans="1:5" ht="14.4" customHeight="1" x14ac:dyDescent="0.3">
      <c r="A399" s="143">
        <v>40910</v>
      </c>
      <c r="B399" s="143" t="str">
        <f t="shared" si="10"/>
        <v>January,2012</v>
      </c>
      <c r="C399" t="s">
        <v>350</v>
      </c>
      <c r="D399" t="s">
        <v>347</v>
      </c>
      <c r="E399">
        <v>2</v>
      </c>
    </row>
    <row r="400" spans="1:5" ht="14.4" customHeight="1" x14ac:dyDescent="0.3">
      <c r="A400" s="143">
        <v>40481</v>
      </c>
      <c r="B400" s="143" t="str">
        <f t="shared" si="10"/>
        <v>October,2010</v>
      </c>
      <c r="C400" t="s">
        <v>339</v>
      </c>
      <c r="D400" t="s">
        <v>351</v>
      </c>
      <c r="E400">
        <v>8</v>
      </c>
    </row>
    <row r="401" spans="1:5" ht="14.4" customHeight="1" x14ac:dyDescent="0.3">
      <c r="A401" s="143">
        <v>40980</v>
      </c>
      <c r="B401" s="143" t="str">
        <f t="shared" si="10"/>
        <v>March,2012</v>
      </c>
      <c r="C401" t="s">
        <v>346</v>
      </c>
      <c r="D401" t="s">
        <v>342</v>
      </c>
      <c r="E401">
        <v>11</v>
      </c>
    </row>
    <row r="402" spans="1:5" ht="14.4" customHeight="1" x14ac:dyDescent="0.3">
      <c r="A402" s="143">
        <v>40957</v>
      </c>
      <c r="B402" s="143" t="str">
        <f t="shared" si="10"/>
        <v>February,2012</v>
      </c>
      <c r="C402" t="s">
        <v>349</v>
      </c>
      <c r="D402" t="s">
        <v>351</v>
      </c>
      <c r="E402">
        <v>24</v>
      </c>
    </row>
    <row r="403" spans="1:5" ht="14.4" customHeight="1" x14ac:dyDescent="0.3">
      <c r="A403" s="143">
        <v>40744</v>
      </c>
      <c r="B403" s="143" t="str">
        <f t="shared" si="10"/>
        <v>July,2011</v>
      </c>
      <c r="C403" t="s">
        <v>350</v>
      </c>
      <c r="D403" t="s">
        <v>351</v>
      </c>
      <c r="E403">
        <v>19</v>
      </c>
    </row>
    <row r="404" spans="1:5" x14ac:dyDescent="0.3">
      <c r="A404" s="143">
        <v>40342</v>
      </c>
      <c r="B404" s="143" t="str">
        <f t="shared" si="10"/>
        <v>June,2010</v>
      </c>
      <c r="C404" t="s">
        <v>339</v>
      </c>
      <c r="D404" t="s">
        <v>353</v>
      </c>
      <c r="E404">
        <v>15</v>
      </c>
    </row>
    <row r="405" spans="1:5" ht="14.4" customHeight="1" x14ac:dyDescent="0.3">
      <c r="A405" s="143">
        <v>40387</v>
      </c>
      <c r="B405" s="143" t="str">
        <f t="shared" si="10"/>
        <v>July,2010</v>
      </c>
      <c r="C405" t="s">
        <v>350</v>
      </c>
      <c r="D405" t="s">
        <v>347</v>
      </c>
      <c r="E405">
        <v>2</v>
      </c>
    </row>
    <row r="406" spans="1:5" ht="14.4" customHeight="1" x14ac:dyDescent="0.3">
      <c r="A406" s="143">
        <v>40647</v>
      </c>
      <c r="B406" s="143" t="str">
        <f t="shared" si="10"/>
        <v>April,2011</v>
      </c>
      <c r="C406" t="s">
        <v>28</v>
      </c>
      <c r="D406" t="s">
        <v>351</v>
      </c>
      <c r="E406">
        <v>24</v>
      </c>
    </row>
    <row r="407" spans="1:5" ht="14.4" customHeight="1" x14ac:dyDescent="0.3">
      <c r="A407" s="143">
        <v>40838</v>
      </c>
      <c r="B407" s="143" t="str">
        <f t="shared" si="10"/>
        <v>October,2011</v>
      </c>
      <c r="C407" t="s">
        <v>350</v>
      </c>
      <c r="D407" t="s">
        <v>353</v>
      </c>
      <c r="E407">
        <v>4</v>
      </c>
    </row>
    <row r="408" spans="1:5" ht="14.4" customHeight="1" x14ac:dyDescent="0.3">
      <c r="A408" s="143">
        <v>40532</v>
      </c>
      <c r="B408" s="143" t="str">
        <f t="shared" si="10"/>
        <v>December,2010</v>
      </c>
      <c r="C408" t="s">
        <v>349</v>
      </c>
      <c r="D408" t="s">
        <v>352</v>
      </c>
      <c r="E408">
        <v>25</v>
      </c>
    </row>
    <row r="409" spans="1:5" ht="14.4" customHeight="1" x14ac:dyDescent="0.3">
      <c r="A409" s="143">
        <v>40326</v>
      </c>
      <c r="B409" s="143" t="str">
        <f t="shared" si="10"/>
        <v>May,2010</v>
      </c>
      <c r="C409" t="s">
        <v>346</v>
      </c>
      <c r="D409" t="s">
        <v>347</v>
      </c>
      <c r="E409">
        <v>4</v>
      </c>
    </row>
    <row r="410" spans="1:5" ht="14.4" customHeight="1" x14ac:dyDescent="0.3">
      <c r="A410" s="143">
        <v>40519</v>
      </c>
      <c r="B410" s="143" t="str">
        <f t="shared" si="10"/>
        <v>December,2010</v>
      </c>
      <c r="C410" t="s">
        <v>339</v>
      </c>
      <c r="D410" t="s">
        <v>351</v>
      </c>
      <c r="E410">
        <v>14</v>
      </c>
    </row>
    <row r="411" spans="1:5" ht="14.4" customHeight="1" x14ac:dyDescent="0.3">
      <c r="A411" s="143">
        <v>40843</v>
      </c>
      <c r="B411" s="143" t="str">
        <f t="shared" si="10"/>
        <v>October,2011</v>
      </c>
      <c r="C411" t="s">
        <v>339</v>
      </c>
      <c r="D411" t="s">
        <v>342</v>
      </c>
      <c r="E411">
        <v>18</v>
      </c>
    </row>
    <row r="412" spans="1:5" ht="14.4" customHeight="1" x14ac:dyDescent="0.3">
      <c r="A412" s="143">
        <v>40905</v>
      </c>
      <c r="B412" s="143" t="str">
        <f t="shared" si="10"/>
        <v>December,2011</v>
      </c>
      <c r="C412" t="s">
        <v>339</v>
      </c>
      <c r="D412" t="s">
        <v>352</v>
      </c>
      <c r="E412">
        <v>20</v>
      </c>
    </row>
    <row r="413" spans="1:5" ht="14.4" customHeight="1" x14ac:dyDescent="0.3">
      <c r="A413" s="143">
        <v>40807</v>
      </c>
      <c r="B413" s="143" t="str">
        <f t="shared" si="10"/>
        <v>September,2011</v>
      </c>
      <c r="C413" t="s">
        <v>28</v>
      </c>
      <c r="D413" t="s">
        <v>352</v>
      </c>
      <c r="E413">
        <v>11</v>
      </c>
    </row>
    <row r="414" spans="1:5" ht="14.4" customHeight="1" x14ac:dyDescent="0.3">
      <c r="A414" s="143">
        <v>40787</v>
      </c>
      <c r="B414" s="143" t="str">
        <f t="shared" si="10"/>
        <v>September,2011</v>
      </c>
      <c r="C414" t="s">
        <v>339</v>
      </c>
      <c r="D414" t="s">
        <v>342</v>
      </c>
      <c r="E414">
        <v>21</v>
      </c>
    </row>
    <row r="415" spans="1:5" x14ac:dyDescent="0.3">
      <c r="A415" s="143">
        <v>40331</v>
      </c>
      <c r="B415" s="143" t="str">
        <f t="shared" si="10"/>
        <v>June,2010</v>
      </c>
      <c r="C415" t="s">
        <v>30</v>
      </c>
      <c r="D415" t="s">
        <v>352</v>
      </c>
      <c r="E415">
        <v>12</v>
      </c>
    </row>
    <row r="416" spans="1:5" ht="14.4" customHeight="1" x14ac:dyDescent="0.3">
      <c r="A416" s="143">
        <v>40938</v>
      </c>
      <c r="B416" s="143" t="str">
        <f t="shared" si="10"/>
        <v>January,2012</v>
      </c>
      <c r="C416" t="s">
        <v>349</v>
      </c>
      <c r="D416" t="s">
        <v>347</v>
      </c>
      <c r="E416">
        <v>7</v>
      </c>
    </row>
    <row r="417" spans="1:5" ht="14.4" customHeight="1" x14ac:dyDescent="0.3">
      <c r="A417" s="143">
        <v>40940</v>
      </c>
      <c r="B417" s="143" t="str">
        <f t="shared" si="10"/>
        <v>February,2012</v>
      </c>
      <c r="C417" t="s">
        <v>350</v>
      </c>
      <c r="D417" t="s">
        <v>353</v>
      </c>
      <c r="E417">
        <v>16</v>
      </c>
    </row>
    <row r="418" spans="1:5" ht="14.4" customHeight="1" x14ac:dyDescent="0.3">
      <c r="A418" s="143">
        <v>40754</v>
      </c>
      <c r="B418" s="143" t="str">
        <f t="shared" si="10"/>
        <v>July,2011</v>
      </c>
      <c r="C418" t="s">
        <v>346</v>
      </c>
      <c r="D418" t="s">
        <v>351</v>
      </c>
      <c r="E418">
        <v>3</v>
      </c>
    </row>
    <row r="419" spans="1:5" ht="14.4" customHeight="1" x14ac:dyDescent="0.3">
      <c r="A419" s="143">
        <v>40572</v>
      </c>
      <c r="B419" s="143" t="str">
        <f t="shared" si="10"/>
        <v>January,2011</v>
      </c>
      <c r="C419" t="s">
        <v>350</v>
      </c>
      <c r="D419" t="s">
        <v>340</v>
      </c>
      <c r="E419">
        <v>2</v>
      </c>
    </row>
    <row r="420" spans="1:5" ht="14.4" customHeight="1" x14ac:dyDescent="0.3">
      <c r="A420" s="143">
        <v>40907</v>
      </c>
      <c r="B420" s="143" t="str">
        <f t="shared" si="10"/>
        <v>December,2011</v>
      </c>
      <c r="C420" t="s">
        <v>350</v>
      </c>
      <c r="D420" t="s">
        <v>353</v>
      </c>
      <c r="E420">
        <v>9</v>
      </c>
    </row>
    <row r="421" spans="1:5" ht="14.4" customHeight="1" x14ac:dyDescent="0.3">
      <c r="A421" s="143">
        <v>41006</v>
      </c>
      <c r="B421" s="143" t="str">
        <f t="shared" si="10"/>
        <v>April,2012</v>
      </c>
      <c r="C421" t="s">
        <v>30</v>
      </c>
      <c r="D421" t="s">
        <v>347</v>
      </c>
      <c r="E421">
        <v>10</v>
      </c>
    </row>
    <row r="422" spans="1:5" ht="14.4" customHeight="1" x14ac:dyDescent="0.3">
      <c r="A422" s="143">
        <v>40732</v>
      </c>
      <c r="B422" s="143" t="str">
        <f t="shared" si="10"/>
        <v>July,2011</v>
      </c>
      <c r="C422" t="s">
        <v>349</v>
      </c>
      <c r="D422" t="s">
        <v>352</v>
      </c>
      <c r="E422">
        <v>15</v>
      </c>
    </row>
    <row r="423" spans="1:5" ht="14.4" customHeight="1" x14ac:dyDescent="0.3">
      <c r="A423" s="143">
        <v>40587</v>
      </c>
      <c r="B423" s="143" t="str">
        <f t="shared" si="10"/>
        <v>February,2011</v>
      </c>
      <c r="C423" t="s">
        <v>346</v>
      </c>
      <c r="D423" t="s">
        <v>353</v>
      </c>
      <c r="E423">
        <v>8</v>
      </c>
    </row>
    <row r="424" spans="1:5" ht="14.4" customHeight="1" x14ac:dyDescent="0.3">
      <c r="A424" s="143">
        <v>40921</v>
      </c>
      <c r="B424" s="143" t="str">
        <f t="shared" si="10"/>
        <v>January,2012</v>
      </c>
      <c r="C424" t="s">
        <v>346</v>
      </c>
      <c r="D424" t="s">
        <v>347</v>
      </c>
      <c r="E424">
        <v>25</v>
      </c>
    </row>
    <row r="425" spans="1:5" ht="14.4" customHeight="1" x14ac:dyDescent="0.3">
      <c r="A425" s="143">
        <v>40573</v>
      </c>
      <c r="B425" s="143" t="str">
        <f t="shared" si="10"/>
        <v>January,2011</v>
      </c>
      <c r="C425" t="s">
        <v>346</v>
      </c>
      <c r="D425" t="s">
        <v>340</v>
      </c>
      <c r="E425">
        <v>22</v>
      </c>
    </row>
    <row r="426" spans="1:5" ht="14.4" customHeight="1" x14ac:dyDescent="0.3">
      <c r="A426" s="143">
        <v>40956</v>
      </c>
      <c r="B426" s="143" t="str">
        <f t="shared" si="10"/>
        <v>February,2012</v>
      </c>
      <c r="C426" t="s">
        <v>30</v>
      </c>
      <c r="D426" t="s">
        <v>353</v>
      </c>
      <c r="E426">
        <v>24</v>
      </c>
    </row>
    <row r="427" spans="1:5" ht="14.4" customHeight="1" x14ac:dyDescent="0.3">
      <c r="A427" s="143">
        <v>40460</v>
      </c>
      <c r="B427" s="143" t="str">
        <f t="shared" si="10"/>
        <v>October,2010</v>
      </c>
      <c r="C427" t="s">
        <v>28</v>
      </c>
      <c r="D427" t="s">
        <v>342</v>
      </c>
      <c r="E427">
        <v>2</v>
      </c>
    </row>
    <row r="428" spans="1:5" ht="14.4" customHeight="1" x14ac:dyDescent="0.3">
      <c r="A428" s="143">
        <v>40923</v>
      </c>
      <c r="B428" s="143" t="str">
        <f t="shared" si="10"/>
        <v>January,2012</v>
      </c>
      <c r="C428" t="s">
        <v>349</v>
      </c>
      <c r="D428" t="s">
        <v>347</v>
      </c>
      <c r="E428">
        <v>12</v>
      </c>
    </row>
    <row r="429" spans="1:5" x14ac:dyDescent="0.3">
      <c r="A429" s="143">
        <v>40347</v>
      </c>
      <c r="B429" s="143" t="str">
        <f t="shared" si="10"/>
        <v>June,2010</v>
      </c>
      <c r="C429" t="s">
        <v>339</v>
      </c>
      <c r="D429" t="s">
        <v>340</v>
      </c>
      <c r="E429">
        <v>10</v>
      </c>
    </row>
    <row r="430" spans="1:5" ht="14.4" customHeight="1" x14ac:dyDescent="0.3">
      <c r="A430" s="143">
        <v>40880</v>
      </c>
      <c r="B430" s="143" t="str">
        <f t="shared" si="10"/>
        <v>December,2011</v>
      </c>
      <c r="C430" t="s">
        <v>28</v>
      </c>
      <c r="D430" t="s">
        <v>351</v>
      </c>
      <c r="E430">
        <v>2</v>
      </c>
    </row>
    <row r="431" spans="1:5" ht="14.4" customHeight="1" x14ac:dyDescent="0.3">
      <c r="A431" s="143">
        <v>40985</v>
      </c>
      <c r="B431" s="143" t="str">
        <f t="shared" si="10"/>
        <v>March,2012</v>
      </c>
      <c r="C431" t="s">
        <v>346</v>
      </c>
      <c r="D431" t="s">
        <v>353</v>
      </c>
      <c r="E431">
        <v>25</v>
      </c>
    </row>
    <row r="432" spans="1:5" ht="14.4" customHeight="1" x14ac:dyDescent="0.3">
      <c r="A432" s="143">
        <v>40555</v>
      </c>
      <c r="B432" s="143" t="str">
        <f t="shared" si="10"/>
        <v>January,2011</v>
      </c>
      <c r="C432" t="s">
        <v>339</v>
      </c>
      <c r="D432" t="s">
        <v>347</v>
      </c>
      <c r="E432">
        <v>14</v>
      </c>
    </row>
    <row r="433" spans="1:5" x14ac:dyDescent="0.3">
      <c r="A433" s="143">
        <v>40348</v>
      </c>
      <c r="B433" s="143" t="str">
        <f t="shared" si="10"/>
        <v>June,2010</v>
      </c>
      <c r="C433" t="s">
        <v>30</v>
      </c>
      <c r="D433" t="s">
        <v>352</v>
      </c>
      <c r="E433">
        <v>25</v>
      </c>
    </row>
    <row r="434" spans="1:5" ht="14.4" customHeight="1" x14ac:dyDescent="0.3">
      <c r="A434" s="143">
        <v>40560</v>
      </c>
      <c r="B434" s="143" t="str">
        <f t="shared" si="10"/>
        <v>January,2011</v>
      </c>
      <c r="C434" t="s">
        <v>28</v>
      </c>
      <c r="D434" t="s">
        <v>352</v>
      </c>
      <c r="E434">
        <v>1</v>
      </c>
    </row>
    <row r="435" spans="1:5" ht="14.4" customHeight="1" x14ac:dyDescent="0.3">
      <c r="A435" s="143">
        <v>40982</v>
      </c>
      <c r="B435" s="143" t="str">
        <f t="shared" si="10"/>
        <v>March,2012</v>
      </c>
      <c r="C435" t="s">
        <v>349</v>
      </c>
      <c r="D435" t="s">
        <v>342</v>
      </c>
      <c r="E435">
        <v>1</v>
      </c>
    </row>
    <row r="436" spans="1:5" ht="14.4" customHeight="1" x14ac:dyDescent="0.3">
      <c r="A436" s="143">
        <v>40884</v>
      </c>
      <c r="B436" s="143" t="str">
        <f t="shared" si="10"/>
        <v>December,2011</v>
      </c>
      <c r="C436" t="s">
        <v>28</v>
      </c>
      <c r="D436" t="s">
        <v>352</v>
      </c>
      <c r="E436">
        <v>10</v>
      </c>
    </row>
    <row r="437" spans="1:5" x14ac:dyDescent="0.3">
      <c r="A437" s="143">
        <v>40347</v>
      </c>
      <c r="B437" s="143" t="str">
        <f t="shared" si="10"/>
        <v>June,2010</v>
      </c>
      <c r="C437" t="s">
        <v>349</v>
      </c>
      <c r="D437" t="s">
        <v>353</v>
      </c>
      <c r="E437">
        <v>19</v>
      </c>
    </row>
    <row r="438" spans="1:5" ht="14.4" customHeight="1" x14ac:dyDescent="0.3">
      <c r="A438" s="143">
        <v>40431</v>
      </c>
      <c r="B438" s="143" t="str">
        <f t="shared" si="10"/>
        <v>September,2010</v>
      </c>
      <c r="C438" t="s">
        <v>339</v>
      </c>
      <c r="D438" t="s">
        <v>351</v>
      </c>
      <c r="E438">
        <v>4</v>
      </c>
    </row>
    <row r="439" spans="1:5" ht="14.4" customHeight="1" x14ac:dyDescent="0.3">
      <c r="A439" s="143">
        <v>40992</v>
      </c>
      <c r="B439" s="143" t="str">
        <f t="shared" si="10"/>
        <v>March,2012</v>
      </c>
      <c r="C439" t="s">
        <v>349</v>
      </c>
      <c r="D439" t="s">
        <v>351</v>
      </c>
      <c r="E439">
        <v>22</v>
      </c>
    </row>
    <row r="440" spans="1:5" ht="14.4" customHeight="1" x14ac:dyDescent="0.3">
      <c r="A440" s="143">
        <v>40803</v>
      </c>
      <c r="B440" s="143" t="str">
        <f t="shared" si="10"/>
        <v>September,2011</v>
      </c>
      <c r="C440" t="s">
        <v>349</v>
      </c>
      <c r="D440" t="s">
        <v>347</v>
      </c>
      <c r="E440">
        <v>17</v>
      </c>
    </row>
    <row r="441" spans="1:5" ht="14.4" customHeight="1" x14ac:dyDescent="0.3">
      <c r="A441" s="143">
        <v>40838</v>
      </c>
      <c r="B441" s="143" t="str">
        <f t="shared" si="10"/>
        <v>October,2011</v>
      </c>
      <c r="C441" t="s">
        <v>346</v>
      </c>
      <c r="D441" t="s">
        <v>340</v>
      </c>
      <c r="E441">
        <v>18</v>
      </c>
    </row>
    <row r="442" spans="1:5" ht="14.4" customHeight="1" x14ac:dyDescent="0.3">
      <c r="A442" s="143">
        <v>40665</v>
      </c>
      <c r="B442" s="143" t="str">
        <f t="shared" si="10"/>
        <v>May,2011</v>
      </c>
      <c r="C442" t="s">
        <v>346</v>
      </c>
      <c r="D442" t="s">
        <v>352</v>
      </c>
      <c r="E442">
        <v>21</v>
      </c>
    </row>
    <row r="443" spans="1:5" ht="14.4" customHeight="1" x14ac:dyDescent="0.3">
      <c r="A443" s="143">
        <v>40767</v>
      </c>
      <c r="B443" s="143" t="str">
        <f t="shared" si="10"/>
        <v>August,2011</v>
      </c>
      <c r="C443" t="s">
        <v>28</v>
      </c>
      <c r="D443" t="s">
        <v>352</v>
      </c>
      <c r="E443">
        <v>7</v>
      </c>
    </row>
    <row r="444" spans="1:5" ht="14.4" customHeight="1" x14ac:dyDescent="0.3">
      <c r="A444" s="143">
        <v>40701</v>
      </c>
      <c r="B444" s="143" t="str">
        <f t="shared" si="10"/>
        <v>June,2011</v>
      </c>
      <c r="C444" t="s">
        <v>346</v>
      </c>
      <c r="D444" t="s">
        <v>342</v>
      </c>
      <c r="E444">
        <v>16</v>
      </c>
    </row>
    <row r="445" spans="1:5" ht="14.4" customHeight="1" x14ac:dyDescent="0.3">
      <c r="A445" s="143">
        <v>40714</v>
      </c>
      <c r="B445" s="143" t="str">
        <f t="shared" si="10"/>
        <v>June,2011</v>
      </c>
      <c r="C445" t="s">
        <v>28</v>
      </c>
      <c r="D445" t="s">
        <v>347</v>
      </c>
      <c r="E445">
        <v>25</v>
      </c>
    </row>
    <row r="446" spans="1:5" ht="14.4" customHeight="1" x14ac:dyDescent="0.3">
      <c r="A446" s="143">
        <v>40362</v>
      </c>
      <c r="B446" s="143" t="str">
        <f t="shared" si="10"/>
        <v>July,2010</v>
      </c>
      <c r="C446" t="s">
        <v>349</v>
      </c>
      <c r="D446" t="s">
        <v>347</v>
      </c>
      <c r="E446">
        <v>1</v>
      </c>
    </row>
    <row r="447" spans="1:5" ht="14.4" customHeight="1" x14ac:dyDescent="0.3">
      <c r="A447" s="143">
        <v>40549</v>
      </c>
      <c r="B447" s="143" t="str">
        <f t="shared" si="10"/>
        <v>January,2011</v>
      </c>
      <c r="C447" t="s">
        <v>339</v>
      </c>
      <c r="D447" t="s">
        <v>340</v>
      </c>
      <c r="E447">
        <v>13</v>
      </c>
    </row>
    <row r="448" spans="1:5" x14ac:dyDescent="0.3">
      <c r="A448" s="143">
        <v>40331</v>
      </c>
      <c r="B448" s="143" t="str">
        <f t="shared" si="10"/>
        <v>June,2010</v>
      </c>
      <c r="C448" t="s">
        <v>350</v>
      </c>
      <c r="D448" t="s">
        <v>342</v>
      </c>
      <c r="E448">
        <v>1</v>
      </c>
    </row>
    <row r="449" spans="1:5" ht="14.4" customHeight="1" x14ac:dyDescent="0.3">
      <c r="A449" s="143">
        <v>40659</v>
      </c>
      <c r="B449" s="143" t="str">
        <f t="shared" si="10"/>
        <v>April,2011</v>
      </c>
      <c r="C449" t="s">
        <v>30</v>
      </c>
      <c r="D449" t="s">
        <v>353</v>
      </c>
      <c r="E449">
        <v>13</v>
      </c>
    </row>
    <row r="450" spans="1:5" ht="14.4" customHeight="1" x14ac:dyDescent="0.3">
      <c r="A450" s="143">
        <v>40941</v>
      </c>
      <c r="B450" s="143" t="str">
        <f t="shared" si="10"/>
        <v>February,2012</v>
      </c>
      <c r="C450" t="s">
        <v>350</v>
      </c>
      <c r="D450" t="s">
        <v>352</v>
      </c>
      <c r="E450">
        <v>13</v>
      </c>
    </row>
    <row r="451" spans="1:5" ht="14.4" customHeight="1" x14ac:dyDescent="0.3">
      <c r="A451" s="143">
        <v>40994</v>
      </c>
      <c r="B451" s="143" t="str">
        <f t="shared" si="10"/>
        <v>March,2012</v>
      </c>
      <c r="C451" t="s">
        <v>30</v>
      </c>
      <c r="D451" t="s">
        <v>352</v>
      </c>
      <c r="E451">
        <v>2</v>
      </c>
    </row>
    <row r="452" spans="1:5" ht="14.4" customHeight="1" x14ac:dyDescent="0.3">
      <c r="A452" s="143">
        <v>40999</v>
      </c>
      <c r="B452" s="143" t="str">
        <f t="shared" si="10"/>
        <v>March,2012</v>
      </c>
      <c r="C452" t="s">
        <v>349</v>
      </c>
      <c r="D452" t="s">
        <v>353</v>
      </c>
      <c r="E452">
        <v>13</v>
      </c>
    </row>
    <row r="453" spans="1:5" ht="14.4" customHeight="1" x14ac:dyDescent="0.3">
      <c r="A453" s="143">
        <v>40922</v>
      </c>
      <c r="B453" s="143" t="str">
        <f t="shared" si="10"/>
        <v>January,2012</v>
      </c>
      <c r="C453" t="s">
        <v>28</v>
      </c>
      <c r="D453" t="s">
        <v>351</v>
      </c>
      <c r="E453">
        <v>8</v>
      </c>
    </row>
    <row r="454" spans="1:5" ht="14.4" customHeight="1" x14ac:dyDescent="0.3">
      <c r="A454" s="143">
        <v>40647</v>
      </c>
      <c r="B454" s="143" t="str">
        <f t="shared" si="10"/>
        <v>April,2011</v>
      </c>
      <c r="C454" t="s">
        <v>30</v>
      </c>
      <c r="D454" t="s">
        <v>352</v>
      </c>
      <c r="E454">
        <v>4</v>
      </c>
    </row>
    <row r="455" spans="1:5" ht="14.4" customHeight="1" x14ac:dyDescent="0.3">
      <c r="A455" s="143">
        <v>40829</v>
      </c>
      <c r="B455" s="143" t="str">
        <f t="shared" si="10"/>
        <v>October,2011</v>
      </c>
      <c r="C455" t="s">
        <v>346</v>
      </c>
      <c r="D455" t="s">
        <v>340</v>
      </c>
      <c r="E455">
        <v>23</v>
      </c>
    </row>
    <row r="456" spans="1:5" ht="14.4" customHeight="1" x14ac:dyDescent="0.3">
      <c r="A456" s="143">
        <v>40566</v>
      </c>
      <c r="B456" s="143" t="str">
        <f t="shared" ref="B456:B519" si="11">TEXT(A456,"mmmm,yyyy")</f>
        <v>January,2011</v>
      </c>
      <c r="C456" t="s">
        <v>349</v>
      </c>
      <c r="D456" t="s">
        <v>351</v>
      </c>
      <c r="E456">
        <v>7</v>
      </c>
    </row>
    <row r="457" spans="1:5" ht="14.4" customHeight="1" x14ac:dyDescent="0.3">
      <c r="A457" s="143">
        <v>40670</v>
      </c>
      <c r="B457" s="143" t="str">
        <f t="shared" si="11"/>
        <v>May,2011</v>
      </c>
      <c r="C457" t="s">
        <v>349</v>
      </c>
      <c r="D457" t="s">
        <v>340</v>
      </c>
      <c r="E457">
        <v>19</v>
      </c>
    </row>
    <row r="458" spans="1:5" ht="14.4" customHeight="1" x14ac:dyDescent="0.3">
      <c r="A458" s="143">
        <v>40893</v>
      </c>
      <c r="B458" s="143" t="str">
        <f t="shared" si="11"/>
        <v>December,2011</v>
      </c>
      <c r="C458" t="s">
        <v>349</v>
      </c>
      <c r="D458" t="s">
        <v>347</v>
      </c>
      <c r="E458">
        <v>17</v>
      </c>
    </row>
    <row r="459" spans="1:5" ht="14.4" customHeight="1" x14ac:dyDescent="0.3">
      <c r="A459" s="143">
        <v>40372</v>
      </c>
      <c r="B459" s="143" t="str">
        <f t="shared" si="11"/>
        <v>July,2010</v>
      </c>
      <c r="C459" t="s">
        <v>349</v>
      </c>
      <c r="D459" t="s">
        <v>342</v>
      </c>
      <c r="E459">
        <v>4</v>
      </c>
    </row>
    <row r="460" spans="1:5" ht="14.4" customHeight="1" x14ac:dyDescent="0.3">
      <c r="A460" s="143">
        <v>40313</v>
      </c>
      <c r="B460" s="143" t="str">
        <f t="shared" si="11"/>
        <v>May,2010</v>
      </c>
      <c r="C460" t="s">
        <v>30</v>
      </c>
      <c r="D460" t="s">
        <v>352</v>
      </c>
      <c r="E460">
        <v>11</v>
      </c>
    </row>
    <row r="461" spans="1:5" ht="14.4" customHeight="1" x14ac:dyDescent="0.3">
      <c r="A461" s="143">
        <v>40896</v>
      </c>
      <c r="B461" s="143" t="str">
        <f t="shared" si="11"/>
        <v>December,2011</v>
      </c>
      <c r="C461" t="s">
        <v>346</v>
      </c>
      <c r="D461" t="s">
        <v>351</v>
      </c>
      <c r="E461">
        <v>6</v>
      </c>
    </row>
    <row r="462" spans="1:5" ht="14.4" customHeight="1" x14ac:dyDescent="0.3">
      <c r="A462" s="143">
        <v>40952</v>
      </c>
      <c r="B462" s="143" t="str">
        <f t="shared" si="11"/>
        <v>February,2012</v>
      </c>
      <c r="C462" t="s">
        <v>339</v>
      </c>
      <c r="D462" t="s">
        <v>347</v>
      </c>
      <c r="E462">
        <v>23</v>
      </c>
    </row>
    <row r="463" spans="1:5" ht="14.4" customHeight="1" x14ac:dyDescent="0.3">
      <c r="A463" s="143">
        <v>40631</v>
      </c>
      <c r="B463" s="143" t="str">
        <f t="shared" si="11"/>
        <v>March,2011</v>
      </c>
      <c r="C463" t="s">
        <v>350</v>
      </c>
      <c r="D463" t="s">
        <v>342</v>
      </c>
      <c r="E463">
        <v>19</v>
      </c>
    </row>
    <row r="464" spans="1:5" ht="14.4" customHeight="1" x14ac:dyDescent="0.3">
      <c r="A464" s="143">
        <v>40427</v>
      </c>
      <c r="B464" s="143" t="str">
        <f t="shared" si="11"/>
        <v>September,2010</v>
      </c>
      <c r="C464" t="s">
        <v>339</v>
      </c>
      <c r="D464" t="s">
        <v>340</v>
      </c>
      <c r="E464">
        <v>20</v>
      </c>
    </row>
    <row r="465" spans="1:5" ht="14.4" customHeight="1" x14ac:dyDescent="0.3">
      <c r="A465" s="143">
        <v>40405</v>
      </c>
      <c r="B465" s="143" t="str">
        <f t="shared" si="11"/>
        <v>August,2010</v>
      </c>
      <c r="C465" t="s">
        <v>350</v>
      </c>
      <c r="D465" t="s">
        <v>342</v>
      </c>
      <c r="E465">
        <v>11</v>
      </c>
    </row>
    <row r="466" spans="1:5" ht="14.4" customHeight="1" x14ac:dyDescent="0.3">
      <c r="A466" s="143">
        <v>40456</v>
      </c>
      <c r="B466" s="143" t="str">
        <f t="shared" si="11"/>
        <v>October,2010</v>
      </c>
      <c r="C466" t="s">
        <v>339</v>
      </c>
      <c r="D466" t="s">
        <v>342</v>
      </c>
      <c r="E466">
        <v>5</v>
      </c>
    </row>
    <row r="467" spans="1:5" ht="14.4" customHeight="1" x14ac:dyDescent="0.3">
      <c r="A467" s="143">
        <v>40587</v>
      </c>
      <c r="B467" s="143" t="str">
        <f t="shared" si="11"/>
        <v>February,2011</v>
      </c>
      <c r="C467" t="s">
        <v>28</v>
      </c>
      <c r="D467" t="s">
        <v>347</v>
      </c>
      <c r="E467">
        <v>16</v>
      </c>
    </row>
    <row r="468" spans="1:5" ht="14.4" customHeight="1" x14ac:dyDescent="0.3">
      <c r="A468" s="143">
        <v>40544</v>
      </c>
      <c r="B468" s="143" t="str">
        <f t="shared" si="11"/>
        <v>January,2011</v>
      </c>
      <c r="C468" t="s">
        <v>349</v>
      </c>
      <c r="D468" t="s">
        <v>342</v>
      </c>
      <c r="E468">
        <v>2</v>
      </c>
    </row>
    <row r="469" spans="1:5" ht="14.4" customHeight="1" x14ac:dyDescent="0.3">
      <c r="A469" s="143">
        <v>40732</v>
      </c>
      <c r="B469" s="143" t="str">
        <f t="shared" si="11"/>
        <v>July,2011</v>
      </c>
      <c r="C469" t="s">
        <v>30</v>
      </c>
      <c r="D469" t="s">
        <v>342</v>
      </c>
      <c r="E469">
        <v>11</v>
      </c>
    </row>
    <row r="470" spans="1:5" ht="14.4" customHeight="1" x14ac:dyDescent="0.3">
      <c r="A470" s="143">
        <v>40386</v>
      </c>
      <c r="B470" s="143" t="str">
        <f t="shared" si="11"/>
        <v>July,2010</v>
      </c>
      <c r="C470" t="s">
        <v>339</v>
      </c>
      <c r="D470" t="s">
        <v>342</v>
      </c>
      <c r="E470">
        <v>9</v>
      </c>
    </row>
    <row r="471" spans="1:5" ht="14.4" customHeight="1" x14ac:dyDescent="0.3">
      <c r="A471" s="143">
        <v>40545</v>
      </c>
      <c r="B471" s="143" t="str">
        <f t="shared" si="11"/>
        <v>January,2011</v>
      </c>
      <c r="C471" t="s">
        <v>349</v>
      </c>
      <c r="D471" t="s">
        <v>353</v>
      </c>
      <c r="E471">
        <v>3</v>
      </c>
    </row>
    <row r="472" spans="1:5" ht="14.4" customHeight="1" x14ac:dyDescent="0.3">
      <c r="A472" s="143">
        <v>40593</v>
      </c>
      <c r="B472" s="143" t="str">
        <f t="shared" si="11"/>
        <v>February,2011</v>
      </c>
      <c r="C472" t="s">
        <v>350</v>
      </c>
      <c r="D472" t="s">
        <v>353</v>
      </c>
      <c r="E472">
        <v>13</v>
      </c>
    </row>
    <row r="473" spans="1:5" ht="14.4" customHeight="1" x14ac:dyDescent="0.3">
      <c r="A473" s="143">
        <v>40365</v>
      </c>
      <c r="B473" s="143" t="str">
        <f t="shared" si="11"/>
        <v>July,2010</v>
      </c>
      <c r="C473" t="s">
        <v>346</v>
      </c>
      <c r="D473" t="s">
        <v>340</v>
      </c>
      <c r="E473">
        <v>18</v>
      </c>
    </row>
    <row r="474" spans="1:5" ht="14.4" customHeight="1" x14ac:dyDescent="0.3">
      <c r="A474" s="143">
        <v>40474</v>
      </c>
      <c r="B474" s="143" t="str">
        <f t="shared" si="11"/>
        <v>October,2010</v>
      </c>
      <c r="C474" t="s">
        <v>346</v>
      </c>
      <c r="D474" t="s">
        <v>340</v>
      </c>
      <c r="E474">
        <v>9</v>
      </c>
    </row>
    <row r="475" spans="1:5" ht="14.4" customHeight="1" x14ac:dyDescent="0.3">
      <c r="A475" s="143">
        <v>40603</v>
      </c>
      <c r="B475" s="143" t="str">
        <f t="shared" si="11"/>
        <v>March,2011</v>
      </c>
      <c r="C475" t="s">
        <v>30</v>
      </c>
      <c r="D475" t="s">
        <v>347</v>
      </c>
      <c r="E475">
        <v>5</v>
      </c>
    </row>
    <row r="476" spans="1:5" ht="14.4" customHeight="1" x14ac:dyDescent="0.3">
      <c r="A476" s="143">
        <v>40727</v>
      </c>
      <c r="B476" s="143" t="str">
        <f t="shared" si="11"/>
        <v>July,2011</v>
      </c>
      <c r="C476" t="s">
        <v>28</v>
      </c>
      <c r="D476" t="s">
        <v>342</v>
      </c>
      <c r="E476">
        <v>1</v>
      </c>
    </row>
    <row r="477" spans="1:5" ht="14.4" customHeight="1" x14ac:dyDescent="0.3">
      <c r="A477" s="143">
        <v>40999</v>
      </c>
      <c r="B477" s="143" t="str">
        <f t="shared" si="11"/>
        <v>March,2012</v>
      </c>
      <c r="C477" t="s">
        <v>30</v>
      </c>
      <c r="D477" t="s">
        <v>342</v>
      </c>
      <c r="E477">
        <v>6</v>
      </c>
    </row>
    <row r="478" spans="1:5" ht="14.4" customHeight="1" x14ac:dyDescent="0.3">
      <c r="A478" s="143">
        <v>40372</v>
      </c>
      <c r="B478" s="143" t="str">
        <f t="shared" si="11"/>
        <v>July,2010</v>
      </c>
      <c r="C478" t="s">
        <v>346</v>
      </c>
      <c r="D478" t="s">
        <v>351</v>
      </c>
      <c r="E478">
        <v>7</v>
      </c>
    </row>
    <row r="479" spans="1:5" ht="14.4" customHeight="1" x14ac:dyDescent="0.3">
      <c r="A479" s="143">
        <v>40315</v>
      </c>
      <c r="B479" s="143" t="str">
        <f t="shared" si="11"/>
        <v>May,2010</v>
      </c>
      <c r="C479" t="s">
        <v>339</v>
      </c>
      <c r="D479" t="s">
        <v>353</v>
      </c>
      <c r="E479">
        <v>24</v>
      </c>
    </row>
    <row r="480" spans="1:5" ht="14.4" customHeight="1" x14ac:dyDescent="0.3">
      <c r="A480" s="143">
        <v>40726</v>
      </c>
      <c r="B480" s="143" t="str">
        <f t="shared" si="11"/>
        <v>July,2011</v>
      </c>
      <c r="C480" t="s">
        <v>30</v>
      </c>
      <c r="D480" t="s">
        <v>340</v>
      </c>
      <c r="E480">
        <v>15</v>
      </c>
    </row>
    <row r="481" spans="1:5" ht="14.4" customHeight="1" x14ac:dyDescent="0.3">
      <c r="A481" s="143">
        <v>40565</v>
      </c>
      <c r="B481" s="143" t="str">
        <f t="shared" si="11"/>
        <v>January,2011</v>
      </c>
      <c r="C481" t="s">
        <v>350</v>
      </c>
      <c r="D481" t="s">
        <v>347</v>
      </c>
      <c r="E481">
        <v>12</v>
      </c>
    </row>
    <row r="482" spans="1:5" ht="14.4" customHeight="1" x14ac:dyDescent="0.3">
      <c r="A482" s="143">
        <v>40734</v>
      </c>
      <c r="B482" s="143" t="str">
        <f t="shared" si="11"/>
        <v>July,2011</v>
      </c>
      <c r="C482" t="s">
        <v>349</v>
      </c>
      <c r="D482" t="s">
        <v>352</v>
      </c>
      <c r="E482">
        <v>1</v>
      </c>
    </row>
    <row r="483" spans="1:5" ht="14.4" customHeight="1" x14ac:dyDescent="0.3">
      <c r="A483" s="143">
        <v>40628</v>
      </c>
      <c r="B483" s="143" t="str">
        <f t="shared" si="11"/>
        <v>March,2011</v>
      </c>
      <c r="C483" t="s">
        <v>346</v>
      </c>
      <c r="D483" t="s">
        <v>352</v>
      </c>
      <c r="E483">
        <v>12</v>
      </c>
    </row>
    <row r="484" spans="1:5" ht="14.4" customHeight="1" x14ac:dyDescent="0.3">
      <c r="A484" s="143">
        <v>40400</v>
      </c>
      <c r="B484" s="143" t="str">
        <f t="shared" si="11"/>
        <v>August,2010</v>
      </c>
      <c r="C484" t="s">
        <v>350</v>
      </c>
      <c r="D484" t="s">
        <v>351</v>
      </c>
      <c r="E484">
        <v>9</v>
      </c>
    </row>
    <row r="485" spans="1:5" ht="14.4" customHeight="1" x14ac:dyDescent="0.3">
      <c r="A485" s="143">
        <v>40412</v>
      </c>
      <c r="B485" s="143" t="str">
        <f t="shared" si="11"/>
        <v>August,2010</v>
      </c>
      <c r="C485" t="s">
        <v>349</v>
      </c>
      <c r="D485" t="s">
        <v>340</v>
      </c>
      <c r="E485">
        <v>1</v>
      </c>
    </row>
    <row r="486" spans="1:5" ht="14.4" customHeight="1" x14ac:dyDescent="0.3">
      <c r="A486" s="143">
        <v>40914</v>
      </c>
      <c r="B486" s="143" t="str">
        <f t="shared" si="11"/>
        <v>January,2012</v>
      </c>
      <c r="C486" t="s">
        <v>350</v>
      </c>
      <c r="D486" t="s">
        <v>352</v>
      </c>
      <c r="E486">
        <v>4</v>
      </c>
    </row>
    <row r="487" spans="1:5" ht="14.4" customHeight="1" x14ac:dyDescent="0.3">
      <c r="A487" s="143">
        <v>40666</v>
      </c>
      <c r="B487" s="143" t="str">
        <f t="shared" si="11"/>
        <v>May,2011</v>
      </c>
      <c r="C487" t="s">
        <v>339</v>
      </c>
      <c r="D487" t="s">
        <v>347</v>
      </c>
      <c r="E487">
        <v>20</v>
      </c>
    </row>
    <row r="488" spans="1:5" ht="14.4" customHeight="1" x14ac:dyDescent="0.3">
      <c r="A488" s="143">
        <v>40995</v>
      </c>
      <c r="B488" s="143" t="str">
        <f t="shared" si="11"/>
        <v>March,2012</v>
      </c>
      <c r="C488" t="s">
        <v>28</v>
      </c>
      <c r="D488" t="s">
        <v>347</v>
      </c>
      <c r="E488">
        <v>19</v>
      </c>
    </row>
    <row r="489" spans="1:5" ht="14.4" customHeight="1" x14ac:dyDescent="0.3">
      <c r="A489" s="143">
        <v>40769</v>
      </c>
      <c r="B489" s="143" t="str">
        <f t="shared" si="11"/>
        <v>August,2011</v>
      </c>
      <c r="C489" t="s">
        <v>346</v>
      </c>
      <c r="D489" t="s">
        <v>342</v>
      </c>
      <c r="E489">
        <v>4</v>
      </c>
    </row>
    <row r="490" spans="1:5" ht="14.4" customHeight="1" x14ac:dyDescent="0.3">
      <c r="A490" s="143">
        <v>40519</v>
      </c>
      <c r="B490" s="143" t="str">
        <f t="shared" si="11"/>
        <v>December,2010</v>
      </c>
      <c r="C490" t="s">
        <v>350</v>
      </c>
      <c r="D490" t="s">
        <v>351</v>
      </c>
      <c r="E490">
        <v>4</v>
      </c>
    </row>
    <row r="491" spans="1:5" ht="14.4" customHeight="1" x14ac:dyDescent="0.3">
      <c r="A491" s="143">
        <v>40688</v>
      </c>
      <c r="B491" s="143" t="str">
        <f t="shared" si="11"/>
        <v>May,2011</v>
      </c>
      <c r="C491" t="s">
        <v>28</v>
      </c>
      <c r="D491" t="s">
        <v>340</v>
      </c>
      <c r="E491">
        <v>23</v>
      </c>
    </row>
    <row r="492" spans="1:5" ht="14.4" customHeight="1" x14ac:dyDescent="0.3">
      <c r="A492" s="143">
        <v>40504</v>
      </c>
      <c r="B492" s="143" t="str">
        <f t="shared" si="11"/>
        <v>November,2010</v>
      </c>
      <c r="C492" t="s">
        <v>339</v>
      </c>
      <c r="D492" t="s">
        <v>340</v>
      </c>
      <c r="E492">
        <v>17</v>
      </c>
    </row>
    <row r="493" spans="1:5" ht="14.4" customHeight="1" x14ac:dyDescent="0.3">
      <c r="A493" s="143">
        <v>40650</v>
      </c>
      <c r="B493" s="143" t="str">
        <f t="shared" si="11"/>
        <v>April,2011</v>
      </c>
      <c r="C493" t="s">
        <v>30</v>
      </c>
      <c r="D493" t="s">
        <v>352</v>
      </c>
      <c r="E493">
        <v>21</v>
      </c>
    </row>
    <row r="494" spans="1:5" ht="14.4" customHeight="1" x14ac:dyDescent="0.3">
      <c r="A494" s="143">
        <v>40986</v>
      </c>
      <c r="B494" s="143" t="str">
        <f t="shared" si="11"/>
        <v>March,2012</v>
      </c>
      <c r="C494" t="s">
        <v>349</v>
      </c>
      <c r="D494" t="s">
        <v>340</v>
      </c>
      <c r="E494">
        <v>19</v>
      </c>
    </row>
    <row r="495" spans="1:5" ht="14.4" customHeight="1" x14ac:dyDescent="0.3">
      <c r="A495" s="143">
        <v>40444</v>
      </c>
      <c r="B495" s="143" t="str">
        <f t="shared" si="11"/>
        <v>September,2010</v>
      </c>
      <c r="C495" t="s">
        <v>349</v>
      </c>
      <c r="D495" t="s">
        <v>352</v>
      </c>
      <c r="E495">
        <v>17</v>
      </c>
    </row>
    <row r="496" spans="1:5" ht="14.4" customHeight="1" x14ac:dyDescent="0.3">
      <c r="A496" s="143">
        <v>40749</v>
      </c>
      <c r="B496" s="143" t="str">
        <f t="shared" si="11"/>
        <v>July,2011</v>
      </c>
      <c r="C496" t="s">
        <v>30</v>
      </c>
      <c r="D496" t="s">
        <v>353</v>
      </c>
      <c r="E496">
        <v>24</v>
      </c>
    </row>
    <row r="497" spans="1:5" ht="14.4" customHeight="1" x14ac:dyDescent="0.3">
      <c r="A497" s="143">
        <v>40747</v>
      </c>
      <c r="B497" s="143" t="str">
        <f t="shared" si="11"/>
        <v>July,2011</v>
      </c>
      <c r="C497" t="s">
        <v>30</v>
      </c>
      <c r="D497" t="s">
        <v>352</v>
      </c>
      <c r="E497">
        <v>21</v>
      </c>
    </row>
    <row r="498" spans="1:5" ht="14.4" customHeight="1" x14ac:dyDescent="0.3">
      <c r="A498" s="143">
        <v>40815</v>
      </c>
      <c r="B498" s="143" t="str">
        <f t="shared" si="11"/>
        <v>September,2011</v>
      </c>
      <c r="C498" t="s">
        <v>346</v>
      </c>
      <c r="D498" t="s">
        <v>342</v>
      </c>
      <c r="E498">
        <v>20</v>
      </c>
    </row>
    <row r="499" spans="1:5" ht="14.4" customHeight="1" x14ac:dyDescent="0.3">
      <c r="A499" s="143">
        <v>40397</v>
      </c>
      <c r="B499" s="143" t="str">
        <f t="shared" si="11"/>
        <v>August,2010</v>
      </c>
      <c r="C499" t="s">
        <v>28</v>
      </c>
      <c r="D499" t="s">
        <v>340</v>
      </c>
      <c r="E499">
        <v>19</v>
      </c>
    </row>
    <row r="500" spans="1:5" ht="14.4" customHeight="1" x14ac:dyDescent="0.3">
      <c r="A500" s="143">
        <v>40419</v>
      </c>
      <c r="B500" s="143" t="str">
        <f t="shared" si="11"/>
        <v>August,2010</v>
      </c>
      <c r="C500" t="s">
        <v>339</v>
      </c>
      <c r="D500" t="s">
        <v>352</v>
      </c>
      <c r="E500">
        <v>19</v>
      </c>
    </row>
    <row r="501" spans="1:5" ht="14.4" customHeight="1" x14ac:dyDescent="0.3">
      <c r="A501" s="143">
        <v>40491</v>
      </c>
      <c r="B501" s="143" t="str">
        <f t="shared" si="11"/>
        <v>November,2010</v>
      </c>
      <c r="C501" t="s">
        <v>28</v>
      </c>
      <c r="D501" t="s">
        <v>351</v>
      </c>
      <c r="E501">
        <v>25</v>
      </c>
    </row>
    <row r="502" spans="1:5" ht="14.4" customHeight="1" x14ac:dyDescent="0.3">
      <c r="A502" s="143">
        <v>40842</v>
      </c>
      <c r="B502" s="143" t="str">
        <f t="shared" si="11"/>
        <v>October,2011</v>
      </c>
      <c r="C502" t="s">
        <v>350</v>
      </c>
      <c r="D502" t="s">
        <v>342</v>
      </c>
      <c r="E502">
        <v>8</v>
      </c>
    </row>
    <row r="503" spans="1:5" ht="14.4" customHeight="1" x14ac:dyDescent="0.3">
      <c r="A503" s="143">
        <v>40803</v>
      </c>
      <c r="B503" s="143" t="str">
        <f t="shared" si="11"/>
        <v>September,2011</v>
      </c>
      <c r="C503" t="s">
        <v>349</v>
      </c>
      <c r="D503" t="s">
        <v>347</v>
      </c>
      <c r="E503">
        <v>7</v>
      </c>
    </row>
    <row r="504" spans="1:5" ht="14.4" customHeight="1" x14ac:dyDescent="0.3">
      <c r="A504" s="143">
        <v>40588</v>
      </c>
      <c r="B504" s="143" t="str">
        <f t="shared" si="11"/>
        <v>February,2011</v>
      </c>
      <c r="C504" t="s">
        <v>28</v>
      </c>
      <c r="D504" t="s">
        <v>342</v>
      </c>
      <c r="E504">
        <v>22</v>
      </c>
    </row>
    <row r="505" spans="1:5" ht="14.4" customHeight="1" x14ac:dyDescent="0.3">
      <c r="A505" s="143">
        <v>40583</v>
      </c>
      <c r="B505" s="143" t="str">
        <f t="shared" si="11"/>
        <v>February,2011</v>
      </c>
      <c r="C505" t="s">
        <v>30</v>
      </c>
      <c r="D505" t="s">
        <v>351</v>
      </c>
      <c r="E505">
        <v>16</v>
      </c>
    </row>
    <row r="506" spans="1:5" ht="14.4" customHeight="1" x14ac:dyDescent="0.3">
      <c r="A506" s="143">
        <v>40941</v>
      </c>
      <c r="B506" s="143" t="str">
        <f t="shared" si="11"/>
        <v>February,2012</v>
      </c>
      <c r="C506" t="s">
        <v>346</v>
      </c>
      <c r="D506" t="s">
        <v>352</v>
      </c>
      <c r="E506">
        <v>10</v>
      </c>
    </row>
    <row r="507" spans="1:5" x14ac:dyDescent="0.3">
      <c r="A507" s="143">
        <v>40331</v>
      </c>
      <c r="B507" s="143" t="str">
        <f t="shared" si="11"/>
        <v>June,2010</v>
      </c>
      <c r="C507" t="s">
        <v>339</v>
      </c>
      <c r="D507" t="s">
        <v>352</v>
      </c>
      <c r="E507">
        <v>16</v>
      </c>
    </row>
    <row r="508" spans="1:5" ht="14.4" customHeight="1" x14ac:dyDescent="0.3">
      <c r="A508" s="143">
        <v>40510</v>
      </c>
      <c r="B508" s="143" t="str">
        <f t="shared" si="11"/>
        <v>November,2010</v>
      </c>
      <c r="C508" t="s">
        <v>350</v>
      </c>
      <c r="D508" t="s">
        <v>340</v>
      </c>
      <c r="E508">
        <v>6</v>
      </c>
    </row>
    <row r="509" spans="1:5" ht="14.4" customHeight="1" x14ac:dyDescent="0.3">
      <c r="A509" s="143">
        <v>40406</v>
      </c>
      <c r="B509" s="143" t="str">
        <f t="shared" si="11"/>
        <v>August,2010</v>
      </c>
      <c r="C509" t="s">
        <v>349</v>
      </c>
      <c r="D509" t="s">
        <v>342</v>
      </c>
      <c r="E509">
        <v>13</v>
      </c>
    </row>
    <row r="510" spans="1:5" ht="14.4" customHeight="1" x14ac:dyDescent="0.3">
      <c r="A510" s="143">
        <v>40799</v>
      </c>
      <c r="B510" s="143" t="str">
        <f t="shared" si="11"/>
        <v>September,2011</v>
      </c>
      <c r="C510" t="s">
        <v>350</v>
      </c>
      <c r="D510" t="s">
        <v>342</v>
      </c>
      <c r="E510">
        <v>14</v>
      </c>
    </row>
    <row r="511" spans="1:5" ht="14.4" customHeight="1" x14ac:dyDescent="0.3">
      <c r="A511" s="143">
        <v>40729</v>
      </c>
      <c r="B511" s="143" t="str">
        <f t="shared" si="11"/>
        <v>July,2011</v>
      </c>
      <c r="C511" t="s">
        <v>349</v>
      </c>
      <c r="D511" t="s">
        <v>353</v>
      </c>
      <c r="E511">
        <v>2</v>
      </c>
    </row>
    <row r="512" spans="1:5" ht="14.4" customHeight="1" x14ac:dyDescent="0.3">
      <c r="A512" s="143">
        <v>40684</v>
      </c>
      <c r="B512" s="143" t="str">
        <f t="shared" si="11"/>
        <v>May,2011</v>
      </c>
      <c r="C512" t="s">
        <v>346</v>
      </c>
      <c r="D512" t="s">
        <v>351</v>
      </c>
      <c r="E512">
        <v>19</v>
      </c>
    </row>
    <row r="513" spans="1:5" ht="14.4" customHeight="1" x14ac:dyDescent="0.3">
      <c r="A513" s="143">
        <v>40403</v>
      </c>
      <c r="B513" s="143" t="str">
        <f t="shared" si="11"/>
        <v>August,2010</v>
      </c>
      <c r="C513" t="s">
        <v>350</v>
      </c>
      <c r="D513" t="s">
        <v>340</v>
      </c>
      <c r="E513">
        <v>7</v>
      </c>
    </row>
    <row r="514" spans="1:5" ht="14.4" customHeight="1" x14ac:dyDescent="0.3">
      <c r="A514" s="143">
        <v>40954</v>
      </c>
      <c r="B514" s="143" t="str">
        <f t="shared" si="11"/>
        <v>February,2012</v>
      </c>
      <c r="C514" t="s">
        <v>346</v>
      </c>
      <c r="D514" t="s">
        <v>351</v>
      </c>
      <c r="E514">
        <v>8</v>
      </c>
    </row>
    <row r="515" spans="1:5" ht="14.4" customHeight="1" x14ac:dyDescent="0.3">
      <c r="A515" s="143">
        <v>40499</v>
      </c>
      <c r="B515" s="143" t="str">
        <f t="shared" si="11"/>
        <v>November,2010</v>
      </c>
      <c r="C515" t="s">
        <v>349</v>
      </c>
      <c r="D515" t="s">
        <v>342</v>
      </c>
      <c r="E515">
        <v>4</v>
      </c>
    </row>
    <row r="516" spans="1:5" ht="14.4" customHeight="1" x14ac:dyDescent="0.3">
      <c r="A516" s="143">
        <v>40718</v>
      </c>
      <c r="B516" s="143" t="str">
        <f t="shared" si="11"/>
        <v>June,2011</v>
      </c>
      <c r="C516" t="s">
        <v>349</v>
      </c>
      <c r="D516" t="s">
        <v>351</v>
      </c>
      <c r="E516">
        <v>9</v>
      </c>
    </row>
    <row r="517" spans="1:5" ht="14.4" customHeight="1" x14ac:dyDescent="0.3">
      <c r="A517" s="143">
        <v>40428</v>
      </c>
      <c r="B517" s="143" t="str">
        <f t="shared" si="11"/>
        <v>September,2010</v>
      </c>
      <c r="C517" t="s">
        <v>28</v>
      </c>
      <c r="D517" t="s">
        <v>347</v>
      </c>
      <c r="E517">
        <v>24</v>
      </c>
    </row>
    <row r="518" spans="1:5" ht="14.4" customHeight="1" x14ac:dyDescent="0.3">
      <c r="A518" s="143">
        <v>40526</v>
      </c>
      <c r="B518" s="143" t="str">
        <f t="shared" si="11"/>
        <v>December,2010</v>
      </c>
      <c r="C518" t="s">
        <v>350</v>
      </c>
      <c r="D518" t="s">
        <v>342</v>
      </c>
      <c r="E518">
        <v>15</v>
      </c>
    </row>
    <row r="519" spans="1:5" ht="14.4" customHeight="1" x14ac:dyDescent="0.3">
      <c r="A519" s="143">
        <v>40312</v>
      </c>
      <c r="B519" s="143" t="str">
        <f t="shared" si="11"/>
        <v>May,2010</v>
      </c>
      <c r="C519" t="s">
        <v>339</v>
      </c>
      <c r="D519" t="s">
        <v>352</v>
      </c>
      <c r="E519">
        <v>10</v>
      </c>
    </row>
    <row r="520" spans="1:5" ht="14.4" customHeight="1" x14ac:dyDescent="0.3">
      <c r="A520" s="143">
        <v>40570</v>
      </c>
      <c r="B520" s="143" t="str">
        <f t="shared" ref="B520:B583" si="12">TEXT(A520,"mmmm,yyyy")</f>
        <v>January,2011</v>
      </c>
      <c r="C520" t="s">
        <v>349</v>
      </c>
      <c r="D520" t="s">
        <v>353</v>
      </c>
      <c r="E520">
        <v>14</v>
      </c>
    </row>
    <row r="521" spans="1:5" ht="14.4" customHeight="1" x14ac:dyDescent="0.3">
      <c r="A521" s="143">
        <v>40656</v>
      </c>
      <c r="B521" s="143" t="str">
        <f t="shared" si="12"/>
        <v>April,2011</v>
      </c>
      <c r="C521" t="s">
        <v>28</v>
      </c>
      <c r="D521" t="s">
        <v>351</v>
      </c>
      <c r="E521">
        <v>24</v>
      </c>
    </row>
    <row r="522" spans="1:5" ht="14.4" customHeight="1" x14ac:dyDescent="0.3">
      <c r="A522" s="143">
        <v>40795</v>
      </c>
      <c r="B522" s="143" t="str">
        <f t="shared" si="12"/>
        <v>September,2011</v>
      </c>
      <c r="C522" t="s">
        <v>28</v>
      </c>
      <c r="D522" t="s">
        <v>347</v>
      </c>
      <c r="E522">
        <v>9</v>
      </c>
    </row>
    <row r="523" spans="1:5" ht="14.4" customHeight="1" x14ac:dyDescent="0.3">
      <c r="A523" s="143">
        <v>40585</v>
      </c>
      <c r="B523" s="143" t="str">
        <f t="shared" si="12"/>
        <v>February,2011</v>
      </c>
      <c r="C523" t="s">
        <v>349</v>
      </c>
      <c r="D523" t="s">
        <v>353</v>
      </c>
      <c r="E523">
        <v>21</v>
      </c>
    </row>
    <row r="524" spans="1:5" ht="14.4" customHeight="1" x14ac:dyDescent="0.3">
      <c r="A524" s="143">
        <v>40530</v>
      </c>
      <c r="B524" s="143" t="str">
        <f t="shared" si="12"/>
        <v>December,2010</v>
      </c>
      <c r="C524" t="s">
        <v>30</v>
      </c>
      <c r="D524" t="s">
        <v>352</v>
      </c>
      <c r="E524">
        <v>7</v>
      </c>
    </row>
    <row r="525" spans="1:5" ht="14.4" customHeight="1" x14ac:dyDescent="0.3">
      <c r="A525" s="143">
        <v>40713</v>
      </c>
      <c r="B525" s="143" t="str">
        <f t="shared" si="12"/>
        <v>June,2011</v>
      </c>
      <c r="C525" t="s">
        <v>30</v>
      </c>
      <c r="D525" t="s">
        <v>351</v>
      </c>
      <c r="E525">
        <v>2</v>
      </c>
    </row>
    <row r="526" spans="1:5" ht="14.4" customHeight="1" x14ac:dyDescent="0.3">
      <c r="A526" s="143">
        <v>40513</v>
      </c>
      <c r="B526" s="143" t="str">
        <f t="shared" si="12"/>
        <v>December,2010</v>
      </c>
      <c r="C526" t="s">
        <v>339</v>
      </c>
      <c r="D526" t="s">
        <v>342</v>
      </c>
      <c r="E526">
        <v>4</v>
      </c>
    </row>
    <row r="527" spans="1:5" ht="14.4" customHeight="1" x14ac:dyDescent="0.3">
      <c r="A527" s="143">
        <v>40499</v>
      </c>
      <c r="B527" s="143" t="str">
        <f t="shared" si="12"/>
        <v>November,2010</v>
      </c>
      <c r="C527" t="s">
        <v>30</v>
      </c>
      <c r="D527" t="s">
        <v>353</v>
      </c>
      <c r="E527">
        <v>6</v>
      </c>
    </row>
    <row r="528" spans="1:5" ht="14.4" customHeight="1" x14ac:dyDescent="0.3">
      <c r="A528" s="143">
        <v>40792</v>
      </c>
      <c r="B528" s="143" t="str">
        <f t="shared" si="12"/>
        <v>September,2011</v>
      </c>
      <c r="C528" t="s">
        <v>28</v>
      </c>
      <c r="D528" t="s">
        <v>352</v>
      </c>
      <c r="E528">
        <v>2</v>
      </c>
    </row>
    <row r="529" spans="1:5" ht="14.4" customHeight="1" x14ac:dyDescent="0.3">
      <c r="A529" s="143">
        <v>40936</v>
      </c>
      <c r="B529" s="143" t="str">
        <f t="shared" si="12"/>
        <v>January,2012</v>
      </c>
      <c r="C529" t="s">
        <v>346</v>
      </c>
      <c r="D529" t="s">
        <v>340</v>
      </c>
      <c r="E529">
        <v>23</v>
      </c>
    </row>
    <row r="530" spans="1:5" ht="14.4" customHeight="1" x14ac:dyDescent="0.3">
      <c r="A530" s="143">
        <v>40919</v>
      </c>
      <c r="B530" s="143" t="str">
        <f t="shared" si="12"/>
        <v>January,2012</v>
      </c>
      <c r="C530" t="s">
        <v>339</v>
      </c>
      <c r="D530" t="s">
        <v>342</v>
      </c>
      <c r="E530">
        <v>5</v>
      </c>
    </row>
    <row r="531" spans="1:5" ht="14.4" customHeight="1" x14ac:dyDescent="0.3">
      <c r="A531" s="143">
        <v>40593</v>
      </c>
      <c r="B531" s="143" t="str">
        <f t="shared" si="12"/>
        <v>February,2011</v>
      </c>
      <c r="C531" t="s">
        <v>346</v>
      </c>
      <c r="D531" t="s">
        <v>353</v>
      </c>
      <c r="E531">
        <v>11</v>
      </c>
    </row>
    <row r="532" spans="1:5" ht="14.4" customHeight="1" x14ac:dyDescent="0.3">
      <c r="A532" s="143">
        <v>40443</v>
      </c>
      <c r="B532" s="143" t="str">
        <f t="shared" si="12"/>
        <v>September,2010</v>
      </c>
      <c r="C532" t="s">
        <v>350</v>
      </c>
      <c r="D532" t="s">
        <v>352</v>
      </c>
      <c r="E532">
        <v>24</v>
      </c>
    </row>
    <row r="533" spans="1:5" ht="14.4" customHeight="1" x14ac:dyDescent="0.3">
      <c r="A533" s="143">
        <v>40312</v>
      </c>
      <c r="B533" s="143" t="str">
        <f t="shared" si="12"/>
        <v>May,2010</v>
      </c>
      <c r="C533" t="s">
        <v>350</v>
      </c>
      <c r="D533" t="s">
        <v>347</v>
      </c>
      <c r="E533">
        <v>22</v>
      </c>
    </row>
    <row r="534" spans="1:5" ht="14.4" customHeight="1" x14ac:dyDescent="0.3">
      <c r="A534" s="143">
        <v>40459</v>
      </c>
      <c r="B534" s="143" t="str">
        <f t="shared" si="12"/>
        <v>October,2010</v>
      </c>
      <c r="C534" t="s">
        <v>339</v>
      </c>
      <c r="D534" t="s">
        <v>342</v>
      </c>
      <c r="E534">
        <v>18</v>
      </c>
    </row>
    <row r="535" spans="1:5" ht="14.4" customHeight="1" x14ac:dyDescent="0.3">
      <c r="A535" s="143">
        <v>40451</v>
      </c>
      <c r="B535" s="143" t="str">
        <f t="shared" si="12"/>
        <v>September,2010</v>
      </c>
      <c r="C535" t="s">
        <v>349</v>
      </c>
      <c r="D535" t="s">
        <v>340</v>
      </c>
      <c r="E535">
        <v>3</v>
      </c>
    </row>
    <row r="536" spans="1:5" ht="14.4" customHeight="1" x14ac:dyDescent="0.3">
      <c r="A536" s="143">
        <v>40785</v>
      </c>
      <c r="B536" s="143" t="str">
        <f t="shared" si="12"/>
        <v>August,2011</v>
      </c>
      <c r="C536" t="s">
        <v>349</v>
      </c>
      <c r="D536" t="s">
        <v>342</v>
      </c>
      <c r="E536">
        <v>9</v>
      </c>
    </row>
    <row r="537" spans="1:5" ht="14.4" customHeight="1" x14ac:dyDescent="0.3">
      <c r="A537" s="143">
        <v>40498</v>
      </c>
      <c r="B537" s="143" t="str">
        <f t="shared" si="12"/>
        <v>November,2010</v>
      </c>
      <c r="C537" t="s">
        <v>350</v>
      </c>
      <c r="D537" t="s">
        <v>351</v>
      </c>
      <c r="E537">
        <v>23</v>
      </c>
    </row>
    <row r="538" spans="1:5" ht="14.4" customHeight="1" x14ac:dyDescent="0.3">
      <c r="A538" s="143">
        <v>40477</v>
      </c>
      <c r="B538" s="143" t="str">
        <f t="shared" si="12"/>
        <v>October,2010</v>
      </c>
      <c r="C538" t="s">
        <v>346</v>
      </c>
      <c r="D538" t="s">
        <v>353</v>
      </c>
      <c r="E538">
        <v>10</v>
      </c>
    </row>
    <row r="539" spans="1:5" ht="14.4" customHeight="1" x14ac:dyDescent="0.3">
      <c r="A539" s="143">
        <v>40850</v>
      </c>
      <c r="B539" s="143" t="str">
        <f t="shared" si="12"/>
        <v>November,2011</v>
      </c>
      <c r="C539" t="s">
        <v>339</v>
      </c>
      <c r="D539" t="s">
        <v>340</v>
      </c>
      <c r="E539">
        <v>24</v>
      </c>
    </row>
    <row r="540" spans="1:5" ht="14.4" customHeight="1" x14ac:dyDescent="0.3">
      <c r="A540" s="143">
        <v>40751</v>
      </c>
      <c r="B540" s="143" t="str">
        <f t="shared" si="12"/>
        <v>July,2011</v>
      </c>
      <c r="C540" t="s">
        <v>350</v>
      </c>
      <c r="D540" t="s">
        <v>351</v>
      </c>
      <c r="E540">
        <v>24</v>
      </c>
    </row>
    <row r="541" spans="1:5" ht="14.4" customHeight="1" x14ac:dyDescent="0.3">
      <c r="A541" s="143">
        <v>40630</v>
      </c>
      <c r="B541" s="143" t="str">
        <f t="shared" si="12"/>
        <v>March,2011</v>
      </c>
      <c r="C541" t="s">
        <v>346</v>
      </c>
      <c r="D541" t="s">
        <v>352</v>
      </c>
      <c r="E541">
        <v>25</v>
      </c>
    </row>
    <row r="542" spans="1:5" ht="14.4" customHeight="1" x14ac:dyDescent="0.3">
      <c r="A542" s="143">
        <v>40579</v>
      </c>
      <c r="B542" s="143" t="str">
        <f t="shared" si="12"/>
        <v>February,2011</v>
      </c>
      <c r="C542" t="s">
        <v>30</v>
      </c>
      <c r="D542" t="s">
        <v>352</v>
      </c>
      <c r="E542">
        <v>2</v>
      </c>
    </row>
    <row r="543" spans="1:5" ht="14.4" customHeight="1" x14ac:dyDescent="0.3">
      <c r="A543" s="143">
        <v>40774</v>
      </c>
      <c r="B543" s="143" t="str">
        <f t="shared" si="12"/>
        <v>August,2011</v>
      </c>
      <c r="C543" t="s">
        <v>346</v>
      </c>
      <c r="D543" t="s">
        <v>351</v>
      </c>
      <c r="E543">
        <v>2</v>
      </c>
    </row>
    <row r="544" spans="1:5" ht="14.4" customHeight="1" x14ac:dyDescent="0.3">
      <c r="A544" s="143">
        <v>40895</v>
      </c>
      <c r="B544" s="143" t="str">
        <f t="shared" si="12"/>
        <v>December,2011</v>
      </c>
      <c r="C544" t="s">
        <v>346</v>
      </c>
      <c r="D544" t="s">
        <v>340</v>
      </c>
      <c r="E544">
        <v>3</v>
      </c>
    </row>
    <row r="545" spans="1:5" ht="14.4" customHeight="1" x14ac:dyDescent="0.3">
      <c r="A545" s="143">
        <v>40981</v>
      </c>
      <c r="B545" s="143" t="str">
        <f t="shared" si="12"/>
        <v>March,2012</v>
      </c>
      <c r="C545" t="s">
        <v>350</v>
      </c>
      <c r="D545" t="s">
        <v>353</v>
      </c>
      <c r="E545">
        <v>2</v>
      </c>
    </row>
    <row r="546" spans="1:5" ht="14.4" customHeight="1" x14ac:dyDescent="0.3">
      <c r="A546" s="143">
        <v>40328</v>
      </c>
      <c r="B546" s="143" t="str">
        <f t="shared" si="12"/>
        <v>May,2010</v>
      </c>
      <c r="C546" t="s">
        <v>350</v>
      </c>
      <c r="D546" t="s">
        <v>353</v>
      </c>
      <c r="E546">
        <v>13</v>
      </c>
    </row>
    <row r="547" spans="1:5" ht="14.4" customHeight="1" x14ac:dyDescent="0.3">
      <c r="A547" s="143">
        <v>40643</v>
      </c>
      <c r="B547" s="143" t="str">
        <f t="shared" si="12"/>
        <v>April,2011</v>
      </c>
      <c r="C547" t="s">
        <v>349</v>
      </c>
      <c r="D547" t="s">
        <v>352</v>
      </c>
      <c r="E547">
        <v>10</v>
      </c>
    </row>
    <row r="548" spans="1:5" ht="14.4" customHeight="1" x14ac:dyDescent="0.3">
      <c r="A548" s="143">
        <v>40548</v>
      </c>
      <c r="B548" s="143" t="str">
        <f t="shared" si="12"/>
        <v>January,2011</v>
      </c>
      <c r="C548" t="s">
        <v>30</v>
      </c>
      <c r="D548" t="s">
        <v>352</v>
      </c>
      <c r="E548">
        <v>19</v>
      </c>
    </row>
    <row r="549" spans="1:5" ht="14.4" customHeight="1" x14ac:dyDescent="0.3">
      <c r="A549" s="143">
        <v>40776</v>
      </c>
      <c r="B549" s="143" t="str">
        <f t="shared" si="12"/>
        <v>August,2011</v>
      </c>
      <c r="C549" t="s">
        <v>346</v>
      </c>
      <c r="D549" t="s">
        <v>352</v>
      </c>
      <c r="E549">
        <v>3</v>
      </c>
    </row>
    <row r="550" spans="1:5" ht="14.4" customHeight="1" x14ac:dyDescent="0.3">
      <c r="A550" s="143">
        <v>40971</v>
      </c>
      <c r="B550" s="143" t="str">
        <f t="shared" si="12"/>
        <v>March,2012</v>
      </c>
      <c r="C550" t="s">
        <v>349</v>
      </c>
      <c r="D550" t="s">
        <v>347</v>
      </c>
      <c r="E550">
        <v>10</v>
      </c>
    </row>
    <row r="551" spans="1:5" ht="14.4" customHeight="1" x14ac:dyDescent="0.3">
      <c r="A551" s="143">
        <v>40850</v>
      </c>
      <c r="B551" s="143" t="str">
        <f t="shared" si="12"/>
        <v>November,2011</v>
      </c>
      <c r="C551" t="s">
        <v>346</v>
      </c>
      <c r="D551" t="s">
        <v>351</v>
      </c>
      <c r="E551">
        <v>13</v>
      </c>
    </row>
    <row r="552" spans="1:5" ht="14.4" customHeight="1" x14ac:dyDescent="0.3">
      <c r="A552" s="143">
        <v>40820</v>
      </c>
      <c r="B552" s="143" t="str">
        <f t="shared" si="12"/>
        <v>October,2011</v>
      </c>
      <c r="C552" t="s">
        <v>28</v>
      </c>
      <c r="D552" t="s">
        <v>340</v>
      </c>
      <c r="E552">
        <v>19</v>
      </c>
    </row>
    <row r="553" spans="1:5" ht="14.4" customHeight="1" x14ac:dyDescent="0.3">
      <c r="A553" s="143">
        <v>40662</v>
      </c>
      <c r="B553" s="143" t="str">
        <f t="shared" si="12"/>
        <v>April,2011</v>
      </c>
      <c r="C553" t="s">
        <v>350</v>
      </c>
      <c r="D553" t="s">
        <v>342</v>
      </c>
      <c r="E553">
        <v>13</v>
      </c>
    </row>
    <row r="554" spans="1:5" ht="14.4" customHeight="1" x14ac:dyDescent="0.3">
      <c r="A554" s="143">
        <v>40583</v>
      </c>
      <c r="B554" s="143" t="str">
        <f t="shared" si="12"/>
        <v>February,2011</v>
      </c>
      <c r="C554" t="s">
        <v>346</v>
      </c>
      <c r="D554" t="s">
        <v>352</v>
      </c>
      <c r="E554">
        <v>17</v>
      </c>
    </row>
    <row r="555" spans="1:5" x14ac:dyDescent="0.3">
      <c r="A555" s="143">
        <v>40330</v>
      </c>
      <c r="B555" s="143" t="str">
        <f t="shared" si="12"/>
        <v>June,2010</v>
      </c>
      <c r="C555" t="s">
        <v>349</v>
      </c>
      <c r="D555" t="s">
        <v>351</v>
      </c>
      <c r="E555">
        <v>4</v>
      </c>
    </row>
    <row r="556" spans="1:5" ht="14.4" customHeight="1" x14ac:dyDescent="0.3">
      <c r="A556" s="143">
        <v>40868</v>
      </c>
      <c r="B556" s="143" t="str">
        <f t="shared" si="12"/>
        <v>November,2011</v>
      </c>
      <c r="C556" t="s">
        <v>349</v>
      </c>
      <c r="D556" t="s">
        <v>347</v>
      </c>
      <c r="E556">
        <v>7</v>
      </c>
    </row>
    <row r="557" spans="1:5" ht="14.4" customHeight="1" x14ac:dyDescent="0.3">
      <c r="A557" s="143">
        <v>40329</v>
      </c>
      <c r="B557" s="143" t="str">
        <f t="shared" si="12"/>
        <v>May,2010</v>
      </c>
      <c r="C557" t="s">
        <v>350</v>
      </c>
      <c r="D557" t="s">
        <v>340</v>
      </c>
      <c r="E557">
        <v>16</v>
      </c>
    </row>
    <row r="558" spans="1:5" ht="14.4" customHeight="1" x14ac:dyDescent="0.3">
      <c r="A558" s="143">
        <v>40802</v>
      </c>
      <c r="B558" s="143" t="str">
        <f t="shared" si="12"/>
        <v>September,2011</v>
      </c>
      <c r="C558" t="s">
        <v>350</v>
      </c>
      <c r="D558" t="s">
        <v>353</v>
      </c>
      <c r="E558">
        <v>14</v>
      </c>
    </row>
    <row r="559" spans="1:5" ht="14.4" customHeight="1" x14ac:dyDescent="0.3">
      <c r="A559" s="143">
        <v>40637</v>
      </c>
      <c r="B559" s="143" t="str">
        <f t="shared" si="12"/>
        <v>April,2011</v>
      </c>
      <c r="C559" t="s">
        <v>339</v>
      </c>
      <c r="D559" t="s">
        <v>340</v>
      </c>
      <c r="E559">
        <v>6</v>
      </c>
    </row>
    <row r="560" spans="1:5" ht="14.4" customHeight="1" x14ac:dyDescent="0.3">
      <c r="A560" s="143">
        <v>40789</v>
      </c>
      <c r="B560" s="143" t="str">
        <f t="shared" si="12"/>
        <v>September,2011</v>
      </c>
      <c r="C560" t="s">
        <v>339</v>
      </c>
      <c r="D560" t="s">
        <v>340</v>
      </c>
      <c r="E560">
        <v>1</v>
      </c>
    </row>
    <row r="561" spans="1:5" ht="14.4" customHeight="1" x14ac:dyDescent="0.3">
      <c r="A561" s="143">
        <v>40397</v>
      </c>
      <c r="B561" s="143" t="str">
        <f t="shared" si="12"/>
        <v>August,2010</v>
      </c>
      <c r="C561" t="s">
        <v>349</v>
      </c>
      <c r="D561" t="s">
        <v>340</v>
      </c>
      <c r="E561">
        <v>15</v>
      </c>
    </row>
    <row r="562" spans="1:5" ht="14.4" customHeight="1" x14ac:dyDescent="0.3">
      <c r="A562" s="143">
        <v>40558</v>
      </c>
      <c r="B562" s="143" t="str">
        <f t="shared" si="12"/>
        <v>January,2011</v>
      </c>
      <c r="C562" t="s">
        <v>28</v>
      </c>
      <c r="D562" t="s">
        <v>342</v>
      </c>
      <c r="E562">
        <v>17</v>
      </c>
    </row>
    <row r="563" spans="1:5" ht="14.4" customHeight="1" x14ac:dyDescent="0.3">
      <c r="A563" s="143">
        <v>40451</v>
      </c>
      <c r="B563" s="143" t="str">
        <f t="shared" si="12"/>
        <v>September,2010</v>
      </c>
      <c r="C563" t="s">
        <v>350</v>
      </c>
      <c r="D563" t="s">
        <v>347</v>
      </c>
      <c r="E563">
        <v>23</v>
      </c>
    </row>
    <row r="564" spans="1:5" ht="14.4" customHeight="1" x14ac:dyDescent="0.3">
      <c r="A564" s="143">
        <v>41003</v>
      </c>
      <c r="B564" s="143" t="str">
        <f t="shared" si="12"/>
        <v>April,2012</v>
      </c>
      <c r="C564" t="s">
        <v>339</v>
      </c>
      <c r="D564" t="s">
        <v>352</v>
      </c>
      <c r="E564">
        <v>14</v>
      </c>
    </row>
    <row r="565" spans="1:5" ht="14.4" customHeight="1" x14ac:dyDescent="0.3">
      <c r="A565" s="143">
        <v>40506</v>
      </c>
      <c r="B565" s="143" t="str">
        <f t="shared" si="12"/>
        <v>November,2010</v>
      </c>
      <c r="C565" t="s">
        <v>28</v>
      </c>
      <c r="D565" t="s">
        <v>351</v>
      </c>
      <c r="E565">
        <v>5</v>
      </c>
    </row>
    <row r="566" spans="1:5" ht="14.4" customHeight="1" x14ac:dyDescent="0.3">
      <c r="A566" s="143">
        <v>40405</v>
      </c>
      <c r="B566" s="143" t="str">
        <f t="shared" si="12"/>
        <v>August,2010</v>
      </c>
      <c r="C566" t="s">
        <v>339</v>
      </c>
      <c r="D566" t="s">
        <v>351</v>
      </c>
      <c r="E566">
        <v>18</v>
      </c>
    </row>
    <row r="567" spans="1:5" ht="14.4" customHeight="1" x14ac:dyDescent="0.3">
      <c r="A567" s="143">
        <v>40805</v>
      </c>
      <c r="B567" s="143" t="str">
        <f t="shared" si="12"/>
        <v>September,2011</v>
      </c>
      <c r="C567" t="s">
        <v>349</v>
      </c>
      <c r="D567" t="s">
        <v>340</v>
      </c>
      <c r="E567">
        <v>3</v>
      </c>
    </row>
    <row r="568" spans="1:5" ht="14.4" customHeight="1" x14ac:dyDescent="0.3">
      <c r="A568" s="143">
        <v>40967</v>
      </c>
      <c r="B568" s="143" t="str">
        <f t="shared" si="12"/>
        <v>February,2012</v>
      </c>
      <c r="C568" t="s">
        <v>350</v>
      </c>
      <c r="D568" t="s">
        <v>342</v>
      </c>
      <c r="E568">
        <v>6</v>
      </c>
    </row>
    <row r="569" spans="1:5" ht="14.4" customHeight="1" x14ac:dyDescent="0.3">
      <c r="A569" s="143">
        <v>40794</v>
      </c>
      <c r="B569" s="143" t="str">
        <f t="shared" si="12"/>
        <v>September,2011</v>
      </c>
      <c r="C569" t="s">
        <v>339</v>
      </c>
      <c r="D569" t="s">
        <v>342</v>
      </c>
      <c r="E569">
        <v>3</v>
      </c>
    </row>
    <row r="570" spans="1:5" ht="14.4" customHeight="1" x14ac:dyDescent="0.3">
      <c r="A570" s="143">
        <v>40952</v>
      </c>
      <c r="B570" s="143" t="str">
        <f t="shared" si="12"/>
        <v>February,2012</v>
      </c>
      <c r="C570" t="s">
        <v>28</v>
      </c>
      <c r="D570" t="s">
        <v>351</v>
      </c>
      <c r="E570">
        <v>24</v>
      </c>
    </row>
    <row r="571" spans="1:5" ht="14.4" customHeight="1" x14ac:dyDescent="0.3">
      <c r="A571" s="143">
        <v>40876</v>
      </c>
      <c r="B571" s="143" t="str">
        <f t="shared" si="12"/>
        <v>November,2011</v>
      </c>
      <c r="C571" t="s">
        <v>346</v>
      </c>
      <c r="D571" t="s">
        <v>351</v>
      </c>
      <c r="E571">
        <v>10</v>
      </c>
    </row>
    <row r="572" spans="1:5" ht="14.4" customHeight="1" x14ac:dyDescent="0.3">
      <c r="A572" s="143">
        <v>40604</v>
      </c>
      <c r="B572" s="143" t="str">
        <f t="shared" si="12"/>
        <v>March,2011</v>
      </c>
      <c r="C572" t="s">
        <v>28</v>
      </c>
      <c r="D572" t="s">
        <v>353</v>
      </c>
      <c r="E572">
        <v>15</v>
      </c>
    </row>
    <row r="573" spans="1:5" ht="14.4" customHeight="1" x14ac:dyDescent="0.3">
      <c r="A573" s="143">
        <v>40556</v>
      </c>
      <c r="B573" s="143" t="str">
        <f t="shared" si="12"/>
        <v>January,2011</v>
      </c>
      <c r="C573" t="s">
        <v>30</v>
      </c>
      <c r="D573" t="s">
        <v>340</v>
      </c>
      <c r="E573">
        <v>21</v>
      </c>
    </row>
    <row r="574" spans="1:5" ht="14.4" customHeight="1" x14ac:dyDescent="0.3">
      <c r="A574" s="143">
        <v>40762</v>
      </c>
      <c r="B574" s="143" t="str">
        <f t="shared" si="12"/>
        <v>August,2011</v>
      </c>
      <c r="C574" t="s">
        <v>28</v>
      </c>
      <c r="D574" t="s">
        <v>352</v>
      </c>
      <c r="E574">
        <v>3</v>
      </c>
    </row>
    <row r="575" spans="1:5" ht="14.4" customHeight="1" x14ac:dyDescent="0.3">
      <c r="A575" s="143">
        <v>40701</v>
      </c>
      <c r="B575" s="143" t="str">
        <f t="shared" si="12"/>
        <v>June,2011</v>
      </c>
      <c r="C575" t="s">
        <v>350</v>
      </c>
      <c r="D575" t="s">
        <v>353</v>
      </c>
      <c r="E575">
        <v>20</v>
      </c>
    </row>
    <row r="576" spans="1:5" ht="14.4" customHeight="1" x14ac:dyDescent="0.3">
      <c r="A576" s="143">
        <v>40486</v>
      </c>
      <c r="B576" s="143" t="str">
        <f t="shared" si="12"/>
        <v>November,2010</v>
      </c>
      <c r="C576" t="s">
        <v>349</v>
      </c>
      <c r="D576" t="s">
        <v>353</v>
      </c>
      <c r="E576">
        <v>17</v>
      </c>
    </row>
    <row r="577" spans="1:5" ht="14.4" customHeight="1" x14ac:dyDescent="0.3">
      <c r="A577" s="143">
        <v>40534</v>
      </c>
      <c r="B577" s="143" t="str">
        <f t="shared" si="12"/>
        <v>December,2010</v>
      </c>
      <c r="C577" t="s">
        <v>339</v>
      </c>
      <c r="D577" t="s">
        <v>347</v>
      </c>
      <c r="E577">
        <v>22</v>
      </c>
    </row>
    <row r="578" spans="1:5" ht="14.4" customHeight="1" x14ac:dyDescent="0.3">
      <c r="A578" s="143">
        <v>40608</v>
      </c>
      <c r="B578" s="143" t="str">
        <f t="shared" si="12"/>
        <v>March,2011</v>
      </c>
      <c r="C578" t="s">
        <v>28</v>
      </c>
      <c r="D578" t="s">
        <v>353</v>
      </c>
      <c r="E578">
        <v>12</v>
      </c>
    </row>
    <row r="579" spans="1:5" ht="14.4" customHeight="1" x14ac:dyDescent="0.3">
      <c r="A579" s="143">
        <v>40572</v>
      </c>
      <c r="B579" s="143" t="str">
        <f t="shared" si="12"/>
        <v>January,2011</v>
      </c>
      <c r="C579" t="s">
        <v>350</v>
      </c>
      <c r="D579" t="s">
        <v>342</v>
      </c>
      <c r="E579">
        <v>12</v>
      </c>
    </row>
    <row r="580" spans="1:5" ht="14.4" customHeight="1" x14ac:dyDescent="0.3">
      <c r="A580" s="143">
        <v>40328</v>
      </c>
      <c r="B580" s="143" t="str">
        <f t="shared" si="12"/>
        <v>May,2010</v>
      </c>
      <c r="C580" t="s">
        <v>339</v>
      </c>
      <c r="D580" t="s">
        <v>340</v>
      </c>
      <c r="E580">
        <v>11</v>
      </c>
    </row>
    <row r="581" spans="1:5" ht="14.4" customHeight="1" x14ac:dyDescent="0.3">
      <c r="A581" s="143">
        <v>40959</v>
      </c>
      <c r="B581" s="143" t="str">
        <f t="shared" si="12"/>
        <v>February,2012</v>
      </c>
      <c r="C581" t="s">
        <v>349</v>
      </c>
      <c r="D581" t="s">
        <v>353</v>
      </c>
      <c r="E581">
        <v>8</v>
      </c>
    </row>
    <row r="582" spans="1:5" ht="14.4" customHeight="1" x14ac:dyDescent="0.3">
      <c r="A582" s="143">
        <v>40888</v>
      </c>
      <c r="B582" s="143" t="str">
        <f t="shared" si="12"/>
        <v>December,2011</v>
      </c>
      <c r="C582" t="s">
        <v>349</v>
      </c>
      <c r="D582" t="s">
        <v>347</v>
      </c>
      <c r="E582">
        <v>11</v>
      </c>
    </row>
    <row r="583" spans="1:5" ht="14.4" customHeight="1" x14ac:dyDescent="0.3">
      <c r="A583" s="143">
        <v>40500</v>
      </c>
      <c r="B583" s="143" t="str">
        <f t="shared" si="12"/>
        <v>November,2010</v>
      </c>
      <c r="C583" t="s">
        <v>28</v>
      </c>
      <c r="D583" t="s">
        <v>340</v>
      </c>
      <c r="E583">
        <v>3</v>
      </c>
    </row>
    <row r="584" spans="1:5" ht="14.4" customHeight="1" x14ac:dyDescent="0.3">
      <c r="A584" s="143">
        <v>40450</v>
      </c>
      <c r="B584" s="143" t="str">
        <f t="shared" ref="B584:B647" si="13">TEXT(A584,"mmmm,yyyy")</f>
        <v>September,2010</v>
      </c>
      <c r="C584" t="s">
        <v>28</v>
      </c>
      <c r="D584" t="s">
        <v>342</v>
      </c>
      <c r="E584">
        <v>15</v>
      </c>
    </row>
    <row r="585" spans="1:5" ht="14.4" customHeight="1" x14ac:dyDescent="0.3">
      <c r="A585" s="143">
        <v>40507</v>
      </c>
      <c r="B585" s="143" t="str">
        <f t="shared" si="13"/>
        <v>November,2010</v>
      </c>
      <c r="C585" t="s">
        <v>349</v>
      </c>
      <c r="D585" t="s">
        <v>342</v>
      </c>
      <c r="E585">
        <v>12</v>
      </c>
    </row>
    <row r="586" spans="1:5" ht="14.4" customHeight="1" x14ac:dyDescent="0.3">
      <c r="A586" s="143">
        <v>40695</v>
      </c>
      <c r="B586" s="143" t="str">
        <f t="shared" si="13"/>
        <v>June,2011</v>
      </c>
      <c r="C586" t="s">
        <v>28</v>
      </c>
      <c r="D586" t="s">
        <v>351</v>
      </c>
      <c r="E586">
        <v>1</v>
      </c>
    </row>
    <row r="587" spans="1:5" ht="14.4" customHeight="1" x14ac:dyDescent="0.3">
      <c r="A587" s="143">
        <v>40362</v>
      </c>
      <c r="B587" s="143" t="str">
        <f t="shared" si="13"/>
        <v>July,2010</v>
      </c>
      <c r="C587" t="s">
        <v>349</v>
      </c>
      <c r="D587" t="s">
        <v>340</v>
      </c>
      <c r="E587">
        <v>8</v>
      </c>
    </row>
    <row r="588" spans="1:5" ht="14.4" customHeight="1" x14ac:dyDescent="0.3">
      <c r="A588" s="143">
        <v>40459</v>
      </c>
      <c r="B588" s="143" t="str">
        <f t="shared" si="13"/>
        <v>October,2010</v>
      </c>
      <c r="C588" t="s">
        <v>349</v>
      </c>
      <c r="D588" t="s">
        <v>352</v>
      </c>
      <c r="E588">
        <v>9</v>
      </c>
    </row>
    <row r="589" spans="1:5" ht="14.4" customHeight="1" x14ac:dyDescent="0.3">
      <c r="A589" s="143">
        <v>40847</v>
      </c>
      <c r="B589" s="143" t="str">
        <f t="shared" si="13"/>
        <v>October,2011</v>
      </c>
      <c r="C589" t="s">
        <v>349</v>
      </c>
      <c r="D589" t="s">
        <v>351</v>
      </c>
      <c r="E589">
        <v>5</v>
      </c>
    </row>
    <row r="590" spans="1:5" ht="14.4" customHeight="1" x14ac:dyDescent="0.3">
      <c r="A590" s="143">
        <v>40913</v>
      </c>
      <c r="B590" s="143" t="str">
        <f t="shared" si="13"/>
        <v>January,2012</v>
      </c>
      <c r="C590" t="s">
        <v>30</v>
      </c>
      <c r="D590" t="s">
        <v>342</v>
      </c>
      <c r="E590">
        <v>11</v>
      </c>
    </row>
    <row r="591" spans="1:5" ht="14.4" customHeight="1" x14ac:dyDescent="0.3">
      <c r="A591" s="143">
        <v>40952</v>
      </c>
      <c r="B591" s="143" t="str">
        <f t="shared" si="13"/>
        <v>February,2012</v>
      </c>
      <c r="C591" t="s">
        <v>350</v>
      </c>
      <c r="D591" t="s">
        <v>352</v>
      </c>
      <c r="E591">
        <v>15</v>
      </c>
    </row>
    <row r="592" spans="1:5" ht="14.4" customHeight="1" x14ac:dyDescent="0.3">
      <c r="A592" s="143">
        <v>40536</v>
      </c>
      <c r="B592" s="143" t="str">
        <f t="shared" si="13"/>
        <v>December,2010</v>
      </c>
      <c r="C592" t="s">
        <v>339</v>
      </c>
      <c r="D592" t="s">
        <v>351</v>
      </c>
      <c r="E592">
        <v>5</v>
      </c>
    </row>
    <row r="593" spans="1:5" ht="14.4" customHeight="1" x14ac:dyDescent="0.3">
      <c r="A593" s="143">
        <v>40959</v>
      </c>
      <c r="B593" s="143" t="str">
        <f t="shared" si="13"/>
        <v>February,2012</v>
      </c>
      <c r="C593" t="s">
        <v>339</v>
      </c>
      <c r="D593" t="s">
        <v>352</v>
      </c>
      <c r="E593">
        <v>4</v>
      </c>
    </row>
    <row r="594" spans="1:5" ht="14.4" customHeight="1" x14ac:dyDescent="0.3">
      <c r="A594" s="143">
        <v>40454</v>
      </c>
      <c r="B594" s="143" t="str">
        <f t="shared" si="13"/>
        <v>October,2010</v>
      </c>
      <c r="C594" t="s">
        <v>350</v>
      </c>
      <c r="D594" t="s">
        <v>347</v>
      </c>
      <c r="E594">
        <v>23</v>
      </c>
    </row>
    <row r="595" spans="1:5" ht="14.4" customHeight="1" x14ac:dyDescent="0.3">
      <c r="A595" s="143">
        <v>40902</v>
      </c>
      <c r="B595" s="143" t="str">
        <f t="shared" si="13"/>
        <v>December,2011</v>
      </c>
      <c r="C595" t="s">
        <v>339</v>
      </c>
      <c r="D595" t="s">
        <v>353</v>
      </c>
      <c r="E595">
        <v>13</v>
      </c>
    </row>
    <row r="596" spans="1:5" ht="14.4" customHeight="1" x14ac:dyDescent="0.3">
      <c r="A596" s="143">
        <v>40549</v>
      </c>
      <c r="B596" s="143" t="str">
        <f t="shared" si="13"/>
        <v>January,2011</v>
      </c>
      <c r="C596" t="s">
        <v>350</v>
      </c>
      <c r="D596" t="s">
        <v>352</v>
      </c>
      <c r="E596">
        <v>25</v>
      </c>
    </row>
    <row r="597" spans="1:5" ht="14.4" customHeight="1" x14ac:dyDescent="0.3">
      <c r="A597" s="143">
        <v>40994</v>
      </c>
      <c r="B597" s="143" t="str">
        <f t="shared" si="13"/>
        <v>March,2012</v>
      </c>
      <c r="C597" t="s">
        <v>28</v>
      </c>
      <c r="D597" t="s">
        <v>347</v>
      </c>
      <c r="E597">
        <v>25</v>
      </c>
    </row>
    <row r="598" spans="1:5" ht="14.4" customHeight="1" x14ac:dyDescent="0.3">
      <c r="A598" s="143">
        <v>40537</v>
      </c>
      <c r="B598" s="143" t="str">
        <f t="shared" si="13"/>
        <v>December,2010</v>
      </c>
      <c r="C598" t="s">
        <v>346</v>
      </c>
      <c r="D598" t="s">
        <v>347</v>
      </c>
      <c r="E598">
        <v>9</v>
      </c>
    </row>
    <row r="599" spans="1:5" ht="14.4" customHeight="1" x14ac:dyDescent="0.3">
      <c r="A599" s="143">
        <v>40655</v>
      </c>
      <c r="B599" s="143" t="str">
        <f t="shared" si="13"/>
        <v>April,2011</v>
      </c>
      <c r="C599" t="s">
        <v>28</v>
      </c>
      <c r="D599" t="s">
        <v>347</v>
      </c>
      <c r="E599">
        <v>12</v>
      </c>
    </row>
    <row r="600" spans="1:5" ht="14.4" customHeight="1" x14ac:dyDescent="0.3">
      <c r="A600" s="143">
        <v>40912</v>
      </c>
      <c r="B600" s="143" t="str">
        <f t="shared" si="13"/>
        <v>January,2012</v>
      </c>
      <c r="C600" t="s">
        <v>346</v>
      </c>
      <c r="D600" t="s">
        <v>347</v>
      </c>
      <c r="E600">
        <v>4</v>
      </c>
    </row>
    <row r="601" spans="1:5" ht="14.4" customHeight="1" x14ac:dyDescent="0.3">
      <c r="A601" s="143">
        <v>40622</v>
      </c>
      <c r="B601" s="143" t="str">
        <f t="shared" si="13"/>
        <v>March,2011</v>
      </c>
      <c r="C601" t="s">
        <v>349</v>
      </c>
      <c r="D601" t="s">
        <v>342</v>
      </c>
      <c r="E601">
        <v>7</v>
      </c>
    </row>
    <row r="602" spans="1:5" ht="14.4" customHeight="1" x14ac:dyDescent="0.3">
      <c r="A602" s="143">
        <v>40986</v>
      </c>
      <c r="B602" s="143" t="str">
        <f t="shared" si="13"/>
        <v>March,2012</v>
      </c>
      <c r="C602" t="s">
        <v>349</v>
      </c>
      <c r="D602" t="s">
        <v>352</v>
      </c>
      <c r="E602">
        <v>23</v>
      </c>
    </row>
    <row r="603" spans="1:5" ht="14.4" customHeight="1" x14ac:dyDescent="0.3">
      <c r="A603" s="143">
        <v>40418</v>
      </c>
      <c r="B603" s="143" t="str">
        <f t="shared" si="13"/>
        <v>August,2010</v>
      </c>
      <c r="C603" t="s">
        <v>346</v>
      </c>
      <c r="D603" t="s">
        <v>352</v>
      </c>
      <c r="E603">
        <v>25</v>
      </c>
    </row>
    <row r="604" spans="1:5" ht="14.4" customHeight="1" x14ac:dyDescent="0.3">
      <c r="A604" s="143">
        <v>40485</v>
      </c>
      <c r="B604" s="143" t="str">
        <f t="shared" si="13"/>
        <v>November,2010</v>
      </c>
      <c r="C604" t="s">
        <v>339</v>
      </c>
      <c r="D604" t="s">
        <v>347</v>
      </c>
      <c r="E604">
        <v>11</v>
      </c>
    </row>
    <row r="605" spans="1:5" ht="14.4" customHeight="1" x14ac:dyDescent="0.3">
      <c r="A605" s="143">
        <v>40323</v>
      </c>
      <c r="B605" s="143" t="str">
        <f t="shared" si="13"/>
        <v>May,2010</v>
      </c>
      <c r="C605" t="s">
        <v>350</v>
      </c>
      <c r="D605" t="s">
        <v>347</v>
      </c>
      <c r="E605">
        <v>18</v>
      </c>
    </row>
    <row r="606" spans="1:5" x14ac:dyDescent="0.3">
      <c r="A606" s="143">
        <v>40338</v>
      </c>
      <c r="B606" s="143" t="str">
        <f t="shared" si="13"/>
        <v>June,2010</v>
      </c>
      <c r="C606" t="s">
        <v>28</v>
      </c>
      <c r="D606" t="s">
        <v>340</v>
      </c>
      <c r="E606">
        <v>11</v>
      </c>
    </row>
    <row r="607" spans="1:5" ht="14.4" customHeight="1" x14ac:dyDescent="0.3">
      <c r="A607" s="143">
        <v>40960</v>
      </c>
      <c r="B607" s="143" t="str">
        <f t="shared" si="13"/>
        <v>February,2012</v>
      </c>
      <c r="C607" t="s">
        <v>346</v>
      </c>
      <c r="D607" t="s">
        <v>342</v>
      </c>
      <c r="E607">
        <v>5</v>
      </c>
    </row>
    <row r="608" spans="1:5" ht="14.4" customHeight="1" x14ac:dyDescent="0.3">
      <c r="A608" s="143">
        <v>40958</v>
      </c>
      <c r="B608" s="143" t="str">
        <f t="shared" si="13"/>
        <v>February,2012</v>
      </c>
      <c r="C608" t="s">
        <v>350</v>
      </c>
      <c r="D608" t="s">
        <v>342</v>
      </c>
      <c r="E608">
        <v>8</v>
      </c>
    </row>
    <row r="609" spans="1:5" ht="14.4" customHeight="1" x14ac:dyDescent="0.3">
      <c r="A609" s="143">
        <v>40407</v>
      </c>
      <c r="B609" s="143" t="str">
        <f t="shared" si="13"/>
        <v>August,2010</v>
      </c>
      <c r="C609" t="s">
        <v>339</v>
      </c>
      <c r="D609" t="s">
        <v>347</v>
      </c>
      <c r="E609">
        <v>10</v>
      </c>
    </row>
    <row r="610" spans="1:5" ht="14.4" customHeight="1" x14ac:dyDescent="0.3">
      <c r="A610" s="143">
        <v>40427</v>
      </c>
      <c r="B610" s="143" t="str">
        <f t="shared" si="13"/>
        <v>September,2010</v>
      </c>
      <c r="C610" t="s">
        <v>349</v>
      </c>
      <c r="D610" t="s">
        <v>342</v>
      </c>
      <c r="E610">
        <v>13</v>
      </c>
    </row>
    <row r="611" spans="1:5" ht="14.4" customHeight="1" x14ac:dyDescent="0.3">
      <c r="A611" s="143">
        <v>40387</v>
      </c>
      <c r="B611" s="143" t="str">
        <f t="shared" si="13"/>
        <v>July,2010</v>
      </c>
      <c r="C611" t="s">
        <v>346</v>
      </c>
      <c r="D611" t="s">
        <v>351</v>
      </c>
      <c r="E611">
        <v>9</v>
      </c>
    </row>
    <row r="612" spans="1:5" ht="14.4" customHeight="1" x14ac:dyDescent="0.3">
      <c r="A612" s="143">
        <v>40841</v>
      </c>
      <c r="B612" s="143" t="str">
        <f t="shared" si="13"/>
        <v>October,2011</v>
      </c>
      <c r="C612" t="s">
        <v>350</v>
      </c>
      <c r="D612" t="s">
        <v>353</v>
      </c>
      <c r="E612">
        <v>24</v>
      </c>
    </row>
    <row r="613" spans="1:5" x14ac:dyDescent="0.3">
      <c r="A613" s="143">
        <v>40336</v>
      </c>
      <c r="B613" s="143" t="str">
        <f t="shared" si="13"/>
        <v>June,2010</v>
      </c>
      <c r="C613" t="s">
        <v>28</v>
      </c>
      <c r="D613" t="s">
        <v>342</v>
      </c>
      <c r="E613">
        <v>12</v>
      </c>
    </row>
    <row r="614" spans="1:5" ht="14.4" customHeight="1" x14ac:dyDescent="0.3">
      <c r="A614" s="143">
        <v>40948</v>
      </c>
      <c r="B614" s="143" t="str">
        <f t="shared" si="13"/>
        <v>February,2012</v>
      </c>
      <c r="C614" t="s">
        <v>346</v>
      </c>
      <c r="D614" t="s">
        <v>353</v>
      </c>
      <c r="E614">
        <v>24</v>
      </c>
    </row>
    <row r="615" spans="1:5" ht="14.4" customHeight="1" x14ac:dyDescent="0.3">
      <c r="A615" s="143">
        <v>40893</v>
      </c>
      <c r="B615" s="143" t="str">
        <f t="shared" si="13"/>
        <v>December,2011</v>
      </c>
      <c r="C615" t="s">
        <v>28</v>
      </c>
      <c r="D615" t="s">
        <v>353</v>
      </c>
      <c r="E615">
        <v>16</v>
      </c>
    </row>
    <row r="616" spans="1:5" ht="14.4" customHeight="1" x14ac:dyDescent="0.3">
      <c r="A616" s="143">
        <v>40699</v>
      </c>
      <c r="B616" s="143" t="str">
        <f t="shared" si="13"/>
        <v>June,2011</v>
      </c>
      <c r="C616" t="s">
        <v>349</v>
      </c>
      <c r="D616" t="s">
        <v>340</v>
      </c>
      <c r="E616">
        <v>3</v>
      </c>
    </row>
    <row r="617" spans="1:5" ht="14.4" customHeight="1" x14ac:dyDescent="0.3">
      <c r="A617" s="143">
        <v>40639</v>
      </c>
      <c r="B617" s="143" t="str">
        <f t="shared" si="13"/>
        <v>April,2011</v>
      </c>
      <c r="C617" t="s">
        <v>28</v>
      </c>
      <c r="D617" t="s">
        <v>342</v>
      </c>
      <c r="E617">
        <v>23</v>
      </c>
    </row>
    <row r="618" spans="1:5" ht="14.4" customHeight="1" x14ac:dyDescent="0.3">
      <c r="A618" s="143">
        <v>40375</v>
      </c>
      <c r="B618" s="143" t="str">
        <f t="shared" si="13"/>
        <v>July,2010</v>
      </c>
      <c r="C618" t="s">
        <v>346</v>
      </c>
      <c r="D618" t="s">
        <v>351</v>
      </c>
      <c r="E618">
        <v>20</v>
      </c>
    </row>
    <row r="619" spans="1:5" ht="14.4" customHeight="1" x14ac:dyDescent="0.3">
      <c r="A619" s="143">
        <v>40805</v>
      </c>
      <c r="B619" s="143" t="str">
        <f t="shared" si="13"/>
        <v>September,2011</v>
      </c>
      <c r="C619" t="s">
        <v>349</v>
      </c>
      <c r="D619" t="s">
        <v>347</v>
      </c>
      <c r="E619">
        <v>18</v>
      </c>
    </row>
    <row r="620" spans="1:5" ht="14.4" customHeight="1" x14ac:dyDescent="0.3">
      <c r="A620" s="143">
        <v>40869</v>
      </c>
      <c r="B620" s="143" t="str">
        <f t="shared" si="13"/>
        <v>November,2011</v>
      </c>
      <c r="C620" t="s">
        <v>346</v>
      </c>
      <c r="D620" t="s">
        <v>352</v>
      </c>
      <c r="E620">
        <v>9</v>
      </c>
    </row>
    <row r="621" spans="1:5" ht="14.4" customHeight="1" x14ac:dyDescent="0.3">
      <c r="A621" s="143">
        <v>40450</v>
      </c>
      <c r="B621" s="143" t="str">
        <f t="shared" si="13"/>
        <v>September,2010</v>
      </c>
      <c r="C621" t="s">
        <v>346</v>
      </c>
      <c r="D621" t="s">
        <v>347</v>
      </c>
      <c r="E621">
        <v>2</v>
      </c>
    </row>
    <row r="622" spans="1:5" ht="14.4" customHeight="1" x14ac:dyDescent="0.3">
      <c r="A622" s="143">
        <v>40931</v>
      </c>
      <c r="B622" s="143" t="str">
        <f t="shared" si="13"/>
        <v>January,2012</v>
      </c>
      <c r="C622" t="s">
        <v>349</v>
      </c>
      <c r="D622" t="s">
        <v>353</v>
      </c>
      <c r="E622">
        <v>9</v>
      </c>
    </row>
    <row r="623" spans="1:5" ht="14.4" customHeight="1" x14ac:dyDescent="0.3">
      <c r="A623" s="143">
        <v>40696</v>
      </c>
      <c r="B623" s="143" t="str">
        <f t="shared" si="13"/>
        <v>June,2011</v>
      </c>
      <c r="C623" t="s">
        <v>349</v>
      </c>
      <c r="D623" t="s">
        <v>353</v>
      </c>
      <c r="E623">
        <v>1</v>
      </c>
    </row>
    <row r="624" spans="1:5" ht="14.4" customHeight="1" x14ac:dyDescent="0.3">
      <c r="A624" s="143">
        <v>40785</v>
      </c>
      <c r="B624" s="143" t="str">
        <f t="shared" si="13"/>
        <v>August,2011</v>
      </c>
      <c r="C624" t="s">
        <v>350</v>
      </c>
      <c r="D624" t="s">
        <v>342</v>
      </c>
      <c r="E624">
        <v>16</v>
      </c>
    </row>
    <row r="625" spans="1:5" ht="14.4" customHeight="1" x14ac:dyDescent="0.3">
      <c r="A625" s="143">
        <v>40419</v>
      </c>
      <c r="B625" s="143" t="str">
        <f t="shared" si="13"/>
        <v>August,2010</v>
      </c>
      <c r="C625" t="s">
        <v>350</v>
      </c>
      <c r="D625" t="s">
        <v>342</v>
      </c>
      <c r="E625">
        <v>18</v>
      </c>
    </row>
    <row r="626" spans="1:5" ht="14.4" customHeight="1" x14ac:dyDescent="0.3">
      <c r="A626" s="143">
        <v>40477</v>
      </c>
      <c r="B626" s="143" t="str">
        <f t="shared" si="13"/>
        <v>October,2010</v>
      </c>
      <c r="C626" t="s">
        <v>28</v>
      </c>
      <c r="D626" t="s">
        <v>340</v>
      </c>
      <c r="E626">
        <v>18</v>
      </c>
    </row>
    <row r="627" spans="1:5" ht="14.4" customHeight="1" x14ac:dyDescent="0.3">
      <c r="A627" s="143">
        <v>40668</v>
      </c>
      <c r="B627" s="143" t="str">
        <f t="shared" si="13"/>
        <v>May,2011</v>
      </c>
      <c r="C627" t="s">
        <v>339</v>
      </c>
      <c r="D627" t="s">
        <v>351</v>
      </c>
      <c r="E627">
        <v>9</v>
      </c>
    </row>
    <row r="628" spans="1:5" ht="14.4" customHeight="1" x14ac:dyDescent="0.3">
      <c r="A628" s="143">
        <v>40927</v>
      </c>
      <c r="B628" s="143" t="str">
        <f t="shared" si="13"/>
        <v>January,2012</v>
      </c>
      <c r="C628" t="s">
        <v>350</v>
      </c>
      <c r="D628" t="s">
        <v>347</v>
      </c>
      <c r="E628">
        <v>25</v>
      </c>
    </row>
    <row r="629" spans="1:5" ht="14.4" customHeight="1" x14ac:dyDescent="0.3">
      <c r="A629" s="143">
        <v>40655</v>
      </c>
      <c r="B629" s="143" t="str">
        <f t="shared" si="13"/>
        <v>April,2011</v>
      </c>
      <c r="C629" t="s">
        <v>30</v>
      </c>
      <c r="D629" t="s">
        <v>352</v>
      </c>
      <c r="E629">
        <v>4</v>
      </c>
    </row>
    <row r="630" spans="1:5" ht="14.4" customHeight="1" x14ac:dyDescent="0.3">
      <c r="A630" s="143">
        <v>40867</v>
      </c>
      <c r="B630" s="143" t="str">
        <f t="shared" si="13"/>
        <v>November,2011</v>
      </c>
      <c r="C630" t="s">
        <v>350</v>
      </c>
      <c r="D630" t="s">
        <v>352</v>
      </c>
      <c r="E630">
        <v>12</v>
      </c>
    </row>
    <row r="631" spans="1:5" ht="14.4" customHeight="1" x14ac:dyDescent="0.3">
      <c r="A631" s="143">
        <v>40426</v>
      </c>
      <c r="B631" s="143" t="str">
        <f t="shared" si="13"/>
        <v>September,2010</v>
      </c>
      <c r="C631" t="s">
        <v>339</v>
      </c>
      <c r="D631" t="s">
        <v>351</v>
      </c>
      <c r="E631">
        <v>6</v>
      </c>
    </row>
    <row r="632" spans="1:5" ht="14.4" customHeight="1" x14ac:dyDescent="0.3">
      <c r="A632" s="143">
        <v>40449</v>
      </c>
      <c r="B632" s="143" t="str">
        <f t="shared" si="13"/>
        <v>September,2010</v>
      </c>
      <c r="C632" t="s">
        <v>339</v>
      </c>
      <c r="D632" t="s">
        <v>347</v>
      </c>
      <c r="E632">
        <v>9</v>
      </c>
    </row>
    <row r="633" spans="1:5" ht="14.4" customHeight="1" x14ac:dyDescent="0.3">
      <c r="A633" s="143">
        <v>40466</v>
      </c>
      <c r="B633" s="143" t="str">
        <f t="shared" si="13"/>
        <v>October,2010</v>
      </c>
      <c r="C633" t="s">
        <v>346</v>
      </c>
      <c r="D633" t="s">
        <v>342</v>
      </c>
      <c r="E633">
        <v>16</v>
      </c>
    </row>
    <row r="634" spans="1:5" ht="14.4" customHeight="1" x14ac:dyDescent="0.3">
      <c r="A634" s="143">
        <v>40481</v>
      </c>
      <c r="B634" s="143" t="str">
        <f t="shared" si="13"/>
        <v>October,2010</v>
      </c>
      <c r="C634" t="s">
        <v>28</v>
      </c>
      <c r="D634" t="s">
        <v>353</v>
      </c>
      <c r="E634">
        <v>17</v>
      </c>
    </row>
    <row r="635" spans="1:5" x14ac:dyDescent="0.3">
      <c r="A635" s="143">
        <v>40330</v>
      </c>
      <c r="B635" s="143" t="str">
        <f t="shared" si="13"/>
        <v>June,2010</v>
      </c>
      <c r="C635" t="s">
        <v>30</v>
      </c>
      <c r="D635" t="s">
        <v>340</v>
      </c>
      <c r="E635">
        <v>21</v>
      </c>
    </row>
    <row r="636" spans="1:5" ht="14.4" customHeight="1" x14ac:dyDescent="0.3">
      <c r="A636" s="143">
        <v>40814</v>
      </c>
      <c r="B636" s="143" t="str">
        <f t="shared" si="13"/>
        <v>September,2011</v>
      </c>
      <c r="C636" t="s">
        <v>350</v>
      </c>
      <c r="D636" t="s">
        <v>347</v>
      </c>
      <c r="E636">
        <v>23</v>
      </c>
    </row>
    <row r="637" spans="1:5" ht="14.4" customHeight="1" x14ac:dyDescent="0.3">
      <c r="A637" s="143">
        <v>40611</v>
      </c>
      <c r="B637" s="143" t="str">
        <f t="shared" si="13"/>
        <v>March,2011</v>
      </c>
      <c r="C637" t="s">
        <v>346</v>
      </c>
      <c r="D637" t="s">
        <v>352</v>
      </c>
      <c r="E637">
        <v>6</v>
      </c>
    </row>
    <row r="638" spans="1:5" ht="14.4" customHeight="1" x14ac:dyDescent="0.3">
      <c r="A638" s="143">
        <v>40415</v>
      </c>
      <c r="B638" s="143" t="str">
        <f t="shared" si="13"/>
        <v>August,2010</v>
      </c>
      <c r="C638" t="s">
        <v>349</v>
      </c>
      <c r="D638" t="s">
        <v>353</v>
      </c>
      <c r="E638">
        <v>17</v>
      </c>
    </row>
    <row r="639" spans="1:5" ht="14.4" customHeight="1" x14ac:dyDescent="0.3">
      <c r="A639" s="143">
        <v>40743</v>
      </c>
      <c r="B639" s="143" t="str">
        <f t="shared" si="13"/>
        <v>July,2011</v>
      </c>
      <c r="C639" t="s">
        <v>346</v>
      </c>
      <c r="D639" t="s">
        <v>342</v>
      </c>
      <c r="E639">
        <v>11</v>
      </c>
    </row>
    <row r="640" spans="1:5" ht="14.4" customHeight="1" x14ac:dyDescent="0.3">
      <c r="A640" s="143">
        <v>40308</v>
      </c>
      <c r="B640" s="143" t="str">
        <f t="shared" si="13"/>
        <v>May,2010</v>
      </c>
      <c r="C640" t="s">
        <v>339</v>
      </c>
      <c r="D640" t="s">
        <v>352</v>
      </c>
      <c r="E640">
        <v>13</v>
      </c>
    </row>
    <row r="641" spans="1:5" ht="14.4" customHeight="1" x14ac:dyDescent="0.3">
      <c r="A641" s="143">
        <v>40839</v>
      </c>
      <c r="B641" s="143" t="str">
        <f t="shared" si="13"/>
        <v>October,2011</v>
      </c>
      <c r="C641" t="s">
        <v>350</v>
      </c>
      <c r="D641" t="s">
        <v>351</v>
      </c>
      <c r="E641">
        <v>9</v>
      </c>
    </row>
    <row r="642" spans="1:5" x14ac:dyDescent="0.3">
      <c r="A642" s="143">
        <v>40336</v>
      </c>
      <c r="B642" s="143" t="str">
        <f t="shared" si="13"/>
        <v>June,2010</v>
      </c>
      <c r="C642" t="s">
        <v>28</v>
      </c>
      <c r="D642" t="s">
        <v>353</v>
      </c>
      <c r="E642">
        <v>23</v>
      </c>
    </row>
    <row r="643" spans="1:5" ht="14.4" customHeight="1" x14ac:dyDescent="0.3">
      <c r="A643" s="143">
        <v>40803</v>
      </c>
      <c r="B643" s="143" t="str">
        <f t="shared" si="13"/>
        <v>September,2011</v>
      </c>
      <c r="C643" t="s">
        <v>30</v>
      </c>
      <c r="D643" t="s">
        <v>353</v>
      </c>
      <c r="E643">
        <v>17</v>
      </c>
    </row>
    <row r="644" spans="1:5" x14ac:dyDescent="0.3">
      <c r="A644" s="143">
        <v>40330</v>
      </c>
      <c r="B644" s="143" t="str">
        <f t="shared" si="13"/>
        <v>June,2010</v>
      </c>
      <c r="C644" t="s">
        <v>350</v>
      </c>
      <c r="D644" t="s">
        <v>340</v>
      </c>
      <c r="E644">
        <v>14</v>
      </c>
    </row>
    <row r="645" spans="1:5" ht="14.4" customHeight="1" x14ac:dyDescent="0.3">
      <c r="A645" s="143">
        <v>40434</v>
      </c>
      <c r="B645" s="143" t="str">
        <f t="shared" si="13"/>
        <v>September,2010</v>
      </c>
      <c r="C645" t="s">
        <v>30</v>
      </c>
      <c r="D645" t="s">
        <v>340</v>
      </c>
      <c r="E645">
        <v>15</v>
      </c>
    </row>
    <row r="646" spans="1:5" x14ac:dyDescent="0.3">
      <c r="A646" s="143">
        <v>40331</v>
      </c>
      <c r="B646" s="143" t="str">
        <f t="shared" si="13"/>
        <v>June,2010</v>
      </c>
      <c r="C646" t="s">
        <v>30</v>
      </c>
      <c r="D646" t="s">
        <v>353</v>
      </c>
      <c r="E646">
        <v>25</v>
      </c>
    </row>
    <row r="647" spans="1:5" ht="14.4" customHeight="1" x14ac:dyDescent="0.3">
      <c r="A647" s="143">
        <v>40732</v>
      </c>
      <c r="B647" s="143" t="str">
        <f t="shared" si="13"/>
        <v>July,2011</v>
      </c>
      <c r="C647" t="s">
        <v>349</v>
      </c>
      <c r="D647" t="s">
        <v>342</v>
      </c>
      <c r="E647">
        <v>3</v>
      </c>
    </row>
    <row r="648" spans="1:5" ht="14.4" customHeight="1" x14ac:dyDescent="0.3">
      <c r="A648" s="143">
        <v>40897</v>
      </c>
      <c r="B648" s="143" t="str">
        <f t="shared" ref="B648:B687" si="14">TEXT(A648,"mmmm,yyyy")</f>
        <v>December,2011</v>
      </c>
      <c r="C648" t="s">
        <v>28</v>
      </c>
      <c r="D648" t="s">
        <v>352</v>
      </c>
      <c r="E648">
        <v>18</v>
      </c>
    </row>
    <row r="649" spans="1:5" ht="14.4" customHeight="1" x14ac:dyDescent="0.3">
      <c r="A649" s="143">
        <v>40496</v>
      </c>
      <c r="B649" s="143" t="str">
        <f t="shared" si="14"/>
        <v>November,2010</v>
      </c>
      <c r="C649" t="s">
        <v>350</v>
      </c>
      <c r="D649" t="s">
        <v>347</v>
      </c>
      <c r="E649">
        <v>25</v>
      </c>
    </row>
    <row r="650" spans="1:5" ht="14.4" customHeight="1" x14ac:dyDescent="0.3">
      <c r="A650" s="143">
        <v>40697</v>
      </c>
      <c r="B650" s="143" t="str">
        <f t="shared" si="14"/>
        <v>June,2011</v>
      </c>
      <c r="C650" t="s">
        <v>339</v>
      </c>
      <c r="D650" t="s">
        <v>351</v>
      </c>
      <c r="E650">
        <v>20</v>
      </c>
    </row>
    <row r="651" spans="1:5" ht="14.4" customHeight="1" x14ac:dyDescent="0.3">
      <c r="A651" s="143">
        <v>40510</v>
      </c>
      <c r="B651" s="143" t="str">
        <f t="shared" si="14"/>
        <v>November,2010</v>
      </c>
      <c r="C651" t="s">
        <v>339</v>
      </c>
      <c r="D651" t="s">
        <v>352</v>
      </c>
      <c r="E651">
        <v>4</v>
      </c>
    </row>
    <row r="652" spans="1:5" ht="14.4" customHeight="1" x14ac:dyDescent="0.3">
      <c r="A652" s="143">
        <v>40834</v>
      </c>
      <c r="B652" s="143" t="str">
        <f t="shared" si="14"/>
        <v>October,2011</v>
      </c>
      <c r="C652" t="s">
        <v>30</v>
      </c>
      <c r="D652" t="s">
        <v>347</v>
      </c>
      <c r="E652">
        <v>22</v>
      </c>
    </row>
    <row r="653" spans="1:5" ht="14.4" customHeight="1" x14ac:dyDescent="0.3">
      <c r="A653" s="143">
        <v>40532</v>
      </c>
      <c r="B653" s="143" t="str">
        <f t="shared" si="14"/>
        <v>December,2010</v>
      </c>
      <c r="C653" t="s">
        <v>346</v>
      </c>
      <c r="D653" t="s">
        <v>353</v>
      </c>
      <c r="E653">
        <v>9</v>
      </c>
    </row>
    <row r="654" spans="1:5" ht="14.4" customHeight="1" x14ac:dyDescent="0.3">
      <c r="A654" s="143">
        <v>40386</v>
      </c>
      <c r="B654" s="143" t="str">
        <f t="shared" si="14"/>
        <v>July,2010</v>
      </c>
      <c r="C654" t="s">
        <v>350</v>
      </c>
      <c r="D654" t="s">
        <v>342</v>
      </c>
      <c r="E654">
        <v>12</v>
      </c>
    </row>
    <row r="655" spans="1:5" ht="14.4" customHeight="1" x14ac:dyDescent="0.3">
      <c r="A655" s="143">
        <v>40446</v>
      </c>
      <c r="B655" s="143" t="str">
        <f t="shared" si="14"/>
        <v>September,2010</v>
      </c>
      <c r="C655" t="s">
        <v>339</v>
      </c>
      <c r="D655" t="s">
        <v>352</v>
      </c>
      <c r="E655">
        <v>23</v>
      </c>
    </row>
    <row r="656" spans="1:5" x14ac:dyDescent="0.3">
      <c r="A656" s="143">
        <v>40335</v>
      </c>
      <c r="B656" s="143" t="str">
        <f t="shared" si="14"/>
        <v>June,2010</v>
      </c>
      <c r="C656" t="s">
        <v>346</v>
      </c>
      <c r="D656" t="s">
        <v>352</v>
      </c>
      <c r="E656">
        <v>22</v>
      </c>
    </row>
    <row r="657" spans="1:5" ht="14.4" customHeight="1" x14ac:dyDescent="0.3">
      <c r="A657" s="143">
        <v>40924</v>
      </c>
      <c r="B657" s="143" t="str">
        <f t="shared" si="14"/>
        <v>January,2012</v>
      </c>
      <c r="C657" t="s">
        <v>346</v>
      </c>
      <c r="D657" t="s">
        <v>342</v>
      </c>
      <c r="E657">
        <v>19</v>
      </c>
    </row>
    <row r="658" spans="1:5" ht="14.4" customHeight="1" x14ac:dyDescent="0.3">
      <c r="A658" s="143">
        <v>40484</v>
      </c>
      <c r="B658" s="143" t="str">
        <f t="shared" si="14"/>
        <v>November,2010</v>
      </c>
      <c r="C658" t="s">
        <v>350</v>
      </c>
      <c r="D658" t="s">
        <v>352</v>
      </c>
      <c r="E658">
        <v>18</v>
      </c>
    </row>
    <row r="659" spans="1:5" ht="14.4" customHeight="1" x14ac:dyDescent="0.3">
      <c r="A659" s="143">
        <v>40440</v>
      </c>
      <c r="B659" s="143" t="str">
        <f t="shared" si="14"/>
        <v>September,2010</v>
      </c>
      <c r="C659" t="s">
        <v>350</v>
      </c>
      <c r="D659" t="s">
        <v>342</v>
      </c>
      <c r="E659">
        <v>5</v>
      </c>
    </row>
    <row r="660" spans="1:5" ht="14.4" customHeight="1" x14ac:dyDescent="0.3">
      <c r="A660" s="143">
        <v>40557</v>
      </c>
      <c r="B660" s="143" t="str">
        <f t="shared" si="14"/>
        <v>January,2011</v>
      </c>
      <c r="C660" t="s">
        <v>350</v>
      </c>
      <c r="D660" t="s">
        <v>342</v>
      </c>
      <c r="E660">
        <v>25</v>
      </c>
    </row>
    <row r="661" spans="1:5" ht="14.4" customHeight="1" x14ac:dyDescent="0.3">
      <c r="A661" s="143">
        <v>40427</v>
      </c>
      <c r="B661" s="143" t="str">
        <f t="shared" si="14"/>
        <v>September,2010</v>
      </c>
      <c r="C661" t="s">
        <v>350</v>
      </c>
      <c r="D661" t="s">
        <v>351</v>
      </c>
      <c r="E661">
        <v>11</v>
      </c>
    </row>
    <row r="662" spans="1:5" ht="14.4" customHeight="1" x14ac:dyDescent="0.3">
      <c r="A662" s="143">
        <v>40727</v>
      </c>
      <c r="B662" s="143" t="str">
        <f t="shared" si="14"/>
        <v>July,2011</v>
      </c>
      <c r="C662" t="s">
        <v>30</v>
      </c>
      <c r="D662" t="s">
        <v>351</v>
      </c>
      <c r="E662">
        <v>21</v>
      </c>
    </row>
    <row r="663" spans="1:5" ht="14.4" customHeight="1" x14ac:dyDescent="0.3">
      <c r="A663" s="143">
        <v>40581</v>
      </c>
      <c r="B663" s="143" t="str">
        <f t="shared" si="14"/>
        <v>February,2011</v>
      </c>
      <c r="C663" t="s">
        <v>349</v>
      </c>
      <c r="D663" t="s">
        <v>352</v>
      </c>
      <c r="E663">
        <v>11</v>
      </c>
    </row>
    <row r="664" spans="1:5" ht="14.4" customHeight="1" x14ac:dyDescent="0.3">
      <c r="A664" s="143">
        <v>40942</v>
      </c>
      <c r="B664" s="143" t="str">
        <f t="shared" si="14"/>
        <v>February,2012</v>
      </c>
      <c r="C664" t="s">
        <v>30</v>
      </c>
      <c r="D664" t="s">
        <v>347</v>
      </c>
      <c r="E664">
        <v>20</v>
      </c>
    </row>
    <row r="665" spans="1:5" ht="14.4" customHeight="1" x14ac:dyDescent="0.3">
      <c r="A665" s="143">
        <v>40889</v>
      </c>
      <c r="B665" s="143" t="str">
        <f t="shared" si="14"/>
        <v>December,2011</v>
      </c>
      <c r="C665" t="s">
        <v>349</v>
      </c>
      <c r="D665" t="s">
        <v>353</v>
      </c>
      <c r="E665">
        <v>9</v>
      </c>
    </row>
    <row r="666" spans="1:5" ht="14.4" customHeight="1" x14ac:dyDescent="0.3">
      <c r="A666" s="143">
        <v>40527</v>
      </c>
      <c r="B666" s="143" t="str">
        <f t="shared" si="14"/>
        <v>December,2010</v>
      </c>
      <c r="C666" t="s">
        <v>339</v>
      </c>
      <c r="D666" t="s">
        <v>352</v>
      </c>
      <c r="E666">
        <v>10</v>
      </c>
    </row>
    <row r="667" spans="1:5" ht="14.4" customHeight="1" x14ac:dyDescent="0.3">
      <c r="A667" s="143">
        <v>40563</v>
      </c>
      <c r="B667" s="143" t="str">
        <f t="shared" si="14"/>
        <v>January,2011</v>
      </c>
      <c r="C667" t="s">
        <v>28</v>
      </c>
      <c r="D667" t="s">
        <v>352</v>
      </c>
      <c r="E667">
        <v>19</v>
      </c>
    </row>
    <row r="668" spans="1:5" ht="14.4" customHeight="1" x14ac:dyDescent="0.3">
      <c r="A668" s="143">
        <v>40636</v>
      </c>
      <c r="B668" s="143" t="str">
        <f t="shared" si="14"/>
        <v>April,2011</v>
      </c>
      <c r="C668" t="s">
        <v>350</v>
      </c>
      <c r="D668" t="s">
        <v>342</v>
      </c>
      <c r="E668">
        <v>3</v>
      </c>
    </row>
    <row r="669" spans="1:5" ht="14.4" customHeight="1" x14ac:dyDescent="0.3">
      <c r="A669" s="143">
        <v>40850</v>
      </c>
      <c r="B669" s="143" t="str">
        <f t="shared" si="14"/>
        <v>November,2011</v>
      </c>
      <c r="C669" t="s">
        <v>28</v>
      </c>
      <c r="D669" t="s">
        <v>342</v>
      </c>
      <c r="E669">
        <v>14</v>
      </c>
    </row>
    <row r="670" spans="1:5" ht="14.4" customHeight="1" x14ac:dyDescent="0.3">
      <c r="A670" s="143">
        <v>40884</v>
      </c>
      <c r="B670" s="143" t="str">
        <f t="shared" si="14"/>
        <v>December,2011</v>
      </c>
      <c r="C670" t="s">
        <v>339</v>
      </c>
      <c r="D670" t="s">
        <v>342</v>
      </c>
      <c r="E670">
        <v>12</v>
      </c>
    </row>
    <row r="671" spans="1:5" ht="14.4" customHeight="1" x14ac:dyDescent="0.3">
      <c r="A671" s="143">
        <v>40881</v>
      </c>
      <c r="B671" s="143" t="str">
        <f t="shared" si="14"/>
        <v>December,2011</v>
      </c>
      <c r="C671" t="s">
        <v>350</v>
      </c>
      <c r="D671" t="s">
        <v>342</v>
      </c>
      <c r="E671">
        <v>4</v>
      </c>
    </row>
    <row r="672" spans="1:5" ht="14.4" customHeight="1" x14ac:dyDescent="0.3">
      <c r="A672" s="143">
        <v>40785</v>
      </c>
      <c r="B672" s="143" t="str">
        <f t="shared" si="14"/>
        <v>August,2011</v>
      </c>
      <c r="C672" t="s">
        <v>30</v>
      </c>
      <c r="D672" t="s">
        <v>352</v>
      </c>
      <c r="E672">
        <v>13</v>
      </c>
    </row>
    <row r="673" spans="1:5" ht="14.4" customHeight="1" x14ac:dyDescent="0.3">
      <c r="A673" s="143">
        <v>40917</v>
      </c>
      <c r="B673" s="143" t="str">
        <f t="shared" si="14"/>
        <v>January,2012</v>
      </c>
      <c r="C673" t="s">
        <v>350</v>
      </c>
      <c r="D673" t="s">
        <v>340</v>
      </c>
      <c r="E673">
        <v>24</v>
      </c>
    </row>
    <row r="674" spans="1:5" ht="14.4" customHeight="1" x14ac:dyDescent="0.3">
      <c r="A674" s="143">
        <v>40367</v>
      </c>
      <c r="B674" s="143" t="str">
        <f t="shared" si="14"/>
        <v>July,2010</v>
      </c>
      <c r="C674" t="s">
        <v>346</v>
      </c>
      <c r="D674" t="s">
        <v>340</v>
      </c>
      <c r="E674">
        <v>24</v>
      </c>
    </row>
    <row r="675" spans="1:5" ht="14.4" customHeight="1" x14ac:dyDescent="0.3">
      <c r="A675" s="143">
        <v>40399</v>
      </c>
      <c r="B675" s="143" t="str">
        <f t="shared" si="14"/>
        <v>August,2010</v>
      </c>
      <c r="C675" t="s">
        <v>28</v>
      </c>
      <c r="D675" t="s">
        <v>347</v>
      </c>
      <c r="E675">
        <v>1</v>
      </c>
    </row>
    <row r="676" spans="1:5" ht="14.4" customHeight="1" x14ac:dyDescent="0.3">
      <c r="A676" s="143">
        <v>40805</v>
      </c>
      <c r="B676" s="143" t="str">
        <f t="shared" si="14"/>
        <v>September,2011</v>
      </c>
      <c r="C676" t="s">
        <v>30</v>
      </c>
      <c r="D676" t="s">
        <v>347</v>
      </c>
      <c r="E676">
        <v>16</v>
      </c>
    </row>
    <row r="677" spans="1:5" ht="14.4" customHeight="1" x14ac:dyDescent="0.3">
      <c r="A677" s="143">
        <v>40941</v>
      </c>
      <c r="B677" s="143" t="str">
        <f t="shared" si="14"/>
        <v>February,2012</v>
      </c>
      <c r="C677" t="s">
        <v>346</v>
      </c>
      <c r="D677" t="s">
        <v>352</v>
      </c>
      <c r="E677">
        <v>24</v>
      </c>
    </row>
    <row r="678" spans="1:5" ht="14.4" customHeight="1" x14ac:dyDescent="0.3">
      <c r="A678" s="143">
        <v>40416</v>
      </c>
      <c r="B678" s="143" t="str">
        <f t="shared" si="14"/>
        <v>August,2010</v>
      </c>
      <c r="C678" t="s">
        <v>350</v>
      </c>
      <c r="D678" t="s">
        <v>352</v>
      </c>
      <c r="E678">
        <v>7</v>
      </c>
    </row>
    <row r="679" spans="1:5" ht="14.4" customHeight="1" x14ac:dyDescent="0.3">
      <c r="A679" s="143">
        <v>40563</v>
      </c>
      <c r="B679" s="143" t="str">
        <f t="shared" si="14"/>
        <v>January,2011</v>
      </c>
      <c r="C679" t="s">
        <v>346</v>
      </c>
      <c r="D679" t="s">
        <v>352</v>
      </c>
      <c r="E679">
        <v>4</v>
      </c>
    </row>
    <row r="680" spans="1:5" ht="14.4" customHeight="1" x14ac:dyDescent="0.3">
      <c r="A680" s="143">
        <v>40458</v>
      </c>
      <c r="B680" s="143" t="str">
        <f t="shared" si="14"/>
        <v>October,2010</v>
      </c>
      <c r="C680" t="s">
        <v>349</v>
      </c>
      <c r="D680" t="s">
        <v>353</v>
      </c>
      <c r="E680">
        <v>23</v>
      </c>
    </row>
    <row r="681" spans="1:5" ht="14.4" customHeight="1" x14ac:dyDescent="0.3">
      <c r="A681" s="143">
        <v>40497</v>
      </c>
      <c r="B681" s="143" t="str">
        <f t="shared" si="14"/>
        <v>November,2010</v>
      </c>
      <c r="C681" t="s">
        <v>349</v>
      </c>
      <c r="D681" t="s">
        <v>353</v>
      </c>
      <c r="E681">
        <v>19</v>
      </c>
    </row>
    <row r="682" spans="1:5" ht="14.4" customHeight="1" x14ac:dyDescent="0.3">
      <c r="A682" s="143">
        <v>40668</v>
      </c>
      <c r="B682" s="143" t="str">
        <f t="shared" si="14"/>
        <v>May,2011</v>
      </c>
      <c r="C682" t="s">
        <v>30</v>
      </c>
      <c r="D682" t="s">
        <v>351</v>
      </c>
      <c r="E682">
        <v>10</v>
      </c>
    </row>
    <row r="683" spans="1:5" ht="14.4" customHeight="1" x14ac:dyDescent="0.3">
      <c r="A683" s="143">
        <v>40644</v>
      </c>
      <c r="B683" s="143" t="str">
        <f t="shared" si="14"/>
        <v>April,2011</v>
      </c>
      <c r="C683" t="s">
        <v>346</v>
      </c>
      <c r="D683" t="s">
        <v>352</v>
      </c>
      <c r="E683">
        <v>1</v>
      </c>
    </row>
    <row r="684" spans="1:5" ht="14.4" customHeight="1" x14ac:dyDescent="0.3">
      <c r="A684" s="143">
        <v>41007</v>
      </c>
      <c r="B684" s="143" t="str">
        <f t="shared" si="14"/>
        <v>April,2012</v>
      </c>
      <c r="C684" t="s">
        <v>28</v>
      </c>
      <c r="D684" t="s">
        <v>351</v>
      </c>
      <c r="E684">
        <v>19</v>
      </c>
    </row>
    <row r="685" spans="1:5" ht="14.4" customHeight="1" x14ac:dyDescent="0.3">
      <c r="A685" s="143">
        <v>40862</v>
      </c>
      <c r="B685" s="143" t="str">
        <f t="shared" si="14"/>
        <v>November,2011</v>
      </c>
      <c r="C685" t="s">
        <v>30</v>
      </c>
      <c r="D685" t="s">
        <v>353</v>
      </c>
      <c r="E685">
        <v>13</v>
      </c>
    </row>
    <row r="686" spans="1:5" ht="14.4" customHeight="1" x14ac:dyDescent="0.3">
      <c r="A686" s="143">
        <v>40908</v>
      </c>
      <c r="B686" s="143" t="str">
        <f t="shared" si="14"/>
        <v>December,2011</v>
      </c>
      <c r="C686" t="s">
        <v>339</v>
      </c>
      <c r="D686" t="s">
        <v>347</v>
      </c>
      <c r="E686">
        <v>20</v>
      </c>
    </row>
    <row r="687" spans="1:5" ht="14.4" customHeight="1" x14ac:dyDescent="0.3">
      <c r="A687" s="143">
        <v>40863</v>
      </c>
      <c r="B687" s="143" t="str">
        <f t="shared" si="14"/>
        <v>November,2011</v>
      </c>
      <c r="C687" t="s">
        <v>339</v>
      </c>
      <c r="D687" t="s">
        <v>342</v>
      </c>
      <c r="E687">
        <v>4</v>
      </c>
    </row>
  </sheetData>
  <autoFilter ref="A6:E687"/>
  <dataValidations count="1">
    <dataValidation type="date" allowBlank="1" showInputMessage="1" showErrorMessage="1" errorTitle="Enter Date Within Range" sqref="I8">
      <formula1>I7</formula1>
      <formula2>I6</formula2>
    </dataValidation>
  </dataValidation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5"/>
  <sheetViews>
    <sheetView workbookViewId="0">
      <selection activeCell="I14" sqref="I14"/>
    </sheetView>
  </sheetViews>
  <sheetFormatPr defaultRowHeight="14.4" x14ac:dyDescent="0.3"/>
  <cols>
    <col min="1" max="1" width="11.33203125" bestFit="1" customWidth="1"/>
    <col min="2" max="2" width="11.33203125" customWidth="1"/>
    <col min="3" max="3" width="11.33203125" bestFit="1" customWidth="1"/>
    <col min="5" max="5" width="17.88671875" bestFit="1" customWidth="1"/>
  </cols>
  <sheetData>
    <row r="1" spans="1:9" ht="28.8" x14ac:dyDescent="0.3">
      <c r="A1" s="1" t="s">
        <v>355</v>
      </c>
      <c r="B1" s="2"/>
      <c r="C1" s="2"/>
      <c r="D1" s="2"/>
      <c r="E1" s="2"/>
      <c r="F1" s="2"/>
      <c r="G1" s="2"/>
      <c r="H1" s="2"/>
      <c r="I1" s="3"/>
    </row>
    <row r="4" spans="1:9" x14ac:dyDescent="0.3">
      <c r="A4" s="27" t="s">
        <v>35</v>
      </c>
      <c r="B4" s="27"/>
      <c r="C4" s="27" t="s">
        <v>36</v>
      </c>
      <c r="D4" s="27" t="s">
        <v>194</v>
      </c>
      <c r="E4" s="27" t="s">
        <v>337</v>
      </c>
    </row>
    <row r="5" spans="1:9" x14ac:dyDescent="0.3">
      <c r="A5" s="58">
        <v>40654</v>
      </c>
      <c r="B5" s="110">
        <f>YEAR(A5)</f>
        <v>2011</v>
      </c>
      <c r="C5" t="s">
        <v>339</v>
      </c>
      <c r="D5" t="s">
        <v>340</v>
      </c>
      <c r="E5">
        <v>20</v>
      </c>
    </row>
    <row r="6" spans="1:9" x14ac:dyDescent="0.3">
      <c r="A6" s="58">
        <v>40979</v>
      </c>
      <c r="B6" s="110">
        <f t="shared" ref="B6:B69" si="0">YEAR(A6)</f>
        <v>2012</v>
      </c>
      <c r="C6" t="s">
        <v>339</v>
      </c>
      <c r="D6" t="s">
        <v>342</v>
      </c>
      <c r="E6">
        <v>14</v>
      </c>
    </row>
    <row r="7" spans="1:9" x14ac:dyDescent="0.3">
      <c r="A7" s="58">
        <v>40549</v>
      </c>
      <c r="B7" s="110">
        <f t="shared" si="0"/>
        <v>2011</v>
      </c>
      <c r="C7" t="s">
        <v>28</v>
      </c>
      <c r="D7" t="s">
        <v>340</v>
      </c>
      <c r="E7">
        <v>8</v>
      </c>
    </row>
    <row r="8" spans="1:9" x14ac:dyDescent="0.3">
      <c r="A8" s="58">
        <v>40343</v>
      </c>
      <c r="B8" s="110">
        <f t="shared" si="0"/>
        <v>2010</v>
      </c>
      <c r="C8" t="s">
        <v>28</v>
      </c>
      <c r="D8" t="s">
        <v>340</v>
      </c>
      <c r="E8">
        <v>19</v>
      </c>
      <c r="H8" s="4"/>
      <c r="I8" s="4">
        <v>2010</v>
      </c>
    </row>
    <row r="9" spans="1:9" x14ac:dyDescent="0.3">
      <c r="A9" s="58">
        <v>40983</v>
      </c>
      <c r="B9" s="110">
        <f t="shared" si="0"/>
        <v>2012</v>
      </c>
      <c r="C9" t="s">
        <v>346</v>
      </c>
      <c r="D9" t="s">
        <v>347</v>
      </c>
      <c r="E9">
        <v>6</v>
      </c>
      <c r="H9" s="26" t="s">
        <v>356</v>
      </c>
      <c r="I9" s="16">
        <f>SUMPRODUCT(--($B$5:$B$685=$I$8),$E$5:$E$685)</f>
        <v>2939</v>
      </c>
    </row>
    <row r="10" spans="1:9" x14ac:dyDescent="0.3">
      <c r="A10" s="58">
        <v>40461</v>
      </c>
      <c r="B10" s="110">
        <f t="shared" si="0"/>
        <v>2010</v>
      </c>
      <c r="C10" t="s">
        <v>30</v>
      </c>
      <c r="D10" t="s">
        <v>340</v>
      </c>
      <c r="E10">
        <v>19</v>
      </c>
      <c r="H10" s="26" t="s">
        <v>357</v>
      </c>
      <c r="I10" s="16">
        <f>SUMPRODUCT(($B$5:$B$685=$I$8)*1,$E$5:$E$685)</f>
        <v>2939</v>
      </c>
    </row>
    <row r="11" spans="1:9" x14ac:dyDescent="0.3">
      <c r="A11" s="58">
        <v>40741</v>
      </c>
      <c r="B11" s="110">
        <f t="shared" si="0"/>
        <v>2011</v>
      </c>
      <c r="C11" t="s">
        <v>30</v>
      </c>
      <c r="D11" t="s">
        <v>340</v>
      </c>
      <c r="E11">
        <v>24</v>
      </c>
      <c r="H11" s="26" t="s">
        <v>358</v>
      </c>
      <c r="I11" s="16">
        <f>SUMPRODUCT(($B$5:$B$685=$I$8)/1,$E$5:$E$685)</f>
        <v>2939</v>
      </c>
    </row>
    <row r="12" spans="1:9" x14ac:dyDescent="0.3">
      <c r="A12" s="58">
        <v>40888</v>
      </c>
      <c r="B12" s="110">
        <f t="shared" si="0"/>
        <v>2011</v>
      </c>
      <c r="C12" t="s">
        <v>339</v>
      </c>
      <c r="D12" t="s">
        <v>351</v>
      </c>
      <c r="E12">
        <v>11</v>
      </c>
      <c r="H12" s="26" t="s">
        <v>359</v>
      </c>
      <c r="I12" s="16">
        <f>SUMPRODUCT(($B$5:$B$685=$I$8)^1,$E$5:$E$685)</f>
        <v>2939</v>
      </c>
    </row>
    <row r="13" spans="1:9" x14ac:dyDescent="0.3">
      <c r="A13" s="58">
        <v>40993</v>
      </c>
      <c r="B13" s="110">
        <f t="shared" si="0"/>
        <v>2012</v>
      </c>
      <c r="C13" t="s">
        <v>30</v>
      </c>
      <c r="D13" t="s">
        <v>352</v>
      </c>
      <c r="E13">
        <v>5</v>
      </c>
      <c r="H13" s="26" t="s">
        <v>360</v>
      </c>
      <c r="I13" s="16">
        <f>SUMPRODUCT(($B$5:$B$685=$I$8)+0,$E$5:$E$685)</f>
        <v>2939</v>
      </c>
    </row>
    <row r="14" spans="1:9" x14ac:dyDescent="0.3">
      <c r="A14" s="58">
        <v>40482</v>
      </c>
      <c r="B14" s="110">
        <f t="shared" si="0"/>
        <v>2010</v>
      </c>
      <c r="C14" t="s">
        <v>30</v>
      </c>
      <c r="D14" t="s">
        <v>351</v>
      </c>
      <c r="E14">
        <v>5</v>
      </c>
    </row>
    <row r="15" spans="1:9" x14ac:dyDescent="0.3">
      <c r="A15" s="58">
        <v>40577</v>
      </c>
      <c r="B15" s="110">
        <f t="shared" si="0"/>
        <v>2011</v>
      </c>
      <c r="C15" t="s">
        <v>349</v>
      </c>
      <c r="D15" t="s">
        <v>342</v>
      </c>
      <c r="E15">
        <v>5</v>
      </c>
    </row>
    <row r="16" spans="1:9" x14ac:dyDescent="0.3">
      <c r="A16" s="58">
        <v>40717</v>
      </c>
      <c r="B16" s="110">
        <f t="shared" si="0"/>
        <v>2011</v>
      </c>
      <c r="C16" t="s">
        <v>350</v>
      </c>
      <c r="D16" t="s">
        <v>340</v>
      </c>
      <c r="E16">
        <v>17</v>
      </c>
    </row>
    <row r="17" spans="1:5" x14ac:dyDescent="0.3">
      <c r="A17" s="58">
        <v>40734</v>
      </c>
      <c r="B17" s="110">
        <f t="shared" si="0"/>
        <v>2011</v>
      </c>
      <c r="C17" t="s">
        <v>349</v>
      </c>
      <c r="D17" t="s">
        <v>352</v>
      </c>
      <c r="E17">
        <v>3</v>
      </c>
    </row>
    <row r="18" spans="1:5" x14ac:dyDescent="0.3">
      <c r="A18" s="58">
        <v>40796</v>
      </c>
      <c r="B18" s="110">
        <f t="shared" si="0"/>
        <v>2011</v>
      </c>
      <c r="C18" t="s">
        <v>349</v>
      </c>
      <c r="D18" t="s">
        <v>353</v>
      </c>
      <c r="E18">
        <v>17</v>
      </c>
    </row>
    <row r="19" spans="1:5" x14ac:dyDescent="0.3">
      <c r="A19" s="58">
        <v>40420</v>
      </c>
      <c r="B19" s="110">
        <f t="shared" si="0"/>
        <v>2010</v>
      </c>
      <c r="C19" t="s">
        <v>346</v>
      </c>
      <c r="D19" t="s">
        <v>342</v>
      </c>
      <c r="E19">
        <v>4</v>
      </c>
    </row>
    <row r="20" spans="1:5" x14ac:dyDescent="0.3">
      <c r="A20" s="58">
        <v>40429</v>
      </c>
      <c r="B20" s="110">
        <f t="shared" si="0"/>
        <v>2010</v>
      </c>
      <c r="C20" t="s">
        <v>346</v>
      </c>
      <c r="D20" t="s">
        <v>340</v>
      </c>
      <c r="E20">
        <v>22</v>
      </c>
    </row>
    <row r="21" spans="1:5" x14ac:dyDescent="0.3">
      <c r="A21" s="58">
        <v>40865</v>
      </c>
      <c r="B21" s="110">
        <f t="shared" si="0"/>
        <v>2011</v>
      </c>
      <c r="C21" t="s">
        <v>339</v>
      </c>
      <c r="D21" t="s">
        <v>352</v>
      </c>
      <c r="E21">
        <v>6</v>
      </c>
    </row>
    <row r="22" spans="1:5" x14ac:dyDescent="0.3">
      <c r="A22" s="58">
        <v>40487</v>
      </c>
      <c r="B22" s="110">
        <f t="shared" si="0"/>
        <v>2010</v>
      </c>
      <c r="C22" t="s">
        <v>349</v>
      </c>
      <c r="D22" t="s">
        <v>353</v>
      </c>
      <c r="E22">
        <v>4</v>
      </c>
    </row>
    <row r="23" spans="1:5" x14ac:dyDescent="0.3">
      <c r="A23" s="58">
        <v>40358</v>
      </c>
      <c r="B23" s="110">
        <f t="shared" si="0"/>
        <v>2010</v>
      </c>
      <c r="C23" t="s">
        <v>350</v>
      </c>
      <c r="D23" t="s">
        <v>353</v>
      </c>
      <c r="E23">
        <v>22</v>
      </c>
    </row>
    <row r="24" spans="1:5" x14ac:dyDescent="0.3">
      <c r="A24" s="58">
        <v>40702</v>
      </c>
      <c r="B24" s="110">
        <f t="shared" si="0"/>
        <v>2011</v>
      </c>
      <c r="C24" t="s">
        <v>349</v>
      </c>
      <c r="D24" t="s">
        <v>353</v>
      </c>
      <c r="E24">
        <v>22</v>
      </c>
    </row>
    <row r="25" spans="1:5" x14ac:dyDescent="0.3">
      <c r="A25" s="58">
        <v>40675</v>
      </c>
      <c r="B25" s="110">
        <f t="shared" si="0"/>
        <v>2011</v>
      </c>
      <c r="C25" t="s">
        <v>30</v>
      </c>
      <c r="D25" t="s">
        <v>351</v>
      </c>
      <c r="E25">
        <v>14</v>
      </c>
    </row>
    <row r="26" spans="1:5" x14ac:dyDescent="0.3">
      <c r="A26" s="58">
        <v>40395</v>
      </c>
      <c r="B26" s="110">
        <f t="shared" si="0"/>
        <v>2010</v>
      </c>
      <c r="C26" t="s">
        <v>30</v>
      </c>
      <c r="D26" t="s">
        <v>340</v>
      </c>
      <c r="E26">
        <v>25</v>
      </c>
    </row>
    <row r="27" spans="1:5" x14ac:dyDescent="0.3">
      <c r="A27" s="58">
        <v>40438</v>
      </c>
      <c r="B27" s="110">
        <f t="shared" si="0"/>
        <v>2010</v>
      </c>
      <c r="C27" t="s">
        <v>30</v>
      </c>
      <c r="D27" t="s">
        <v>353</v>
      </c>
      <c r="E27">
        <v>10</v>
      </c>
    </row>
    <row r="28" spans="1:5" x14ac:dyDescent="0.3">
      <c r="A28" s="58">
        <v>40687</v>
      </c>
      <c r="B28" s="110">
        <f t="shared" si="0"/>
        <v>2011</v>
      </c>
      <c r="C28" t="s">
        <v>339</v>
      </c>
      <c r="D28" t="s">
        <v>340</v>
      </c>
      <c r="E28">
        <v>11</v>
      </c>
    </row>
    <row r="29" spans="1:5" x14ac:dyDescent="0.3">
      <c r="A29" s="58">
        <v>40708</v>
      </c>
      <c r="B29" s="110">
        <f t="shared" si="0"/>
        <v>2011</v>
      </c>
      <c r="C29" t="s">
        <v>350</v>
      </c>
      <c r="D29" t="s">
        <v>340</v>
      </c>
      <c r="E29">
        <v>25</v>
      </c>
    </row>
    <row r="30" spans="1:5" x14ac:dyDescent="0.3">
      <c r="A30" s="58">
        <v>40645</v>
      </c>
      <c r="B30" s="110">
        <f t="shared" si="0"/>
        <v>2011</v>
      </c>
      <c r="C30" t="s">
        <v>346</v>
      </c>
      <c r="D30" t="s">
        <v>340</v>
      </c>
      <c r="E30">
        <v>25</v>
      </c>
    </row>
    <row r="31" spans="1:5" x14ac:dyDescent="0.3">
      <c r="A31" s="58">
        <v>40564</v>
      </c>
      <c r="B31" s="110">
        <f t="shared" si="0"/>
        <v>2011</v>
      </c>
      <c r="C31" t="s">
        <v>349</v>
      </c>
      <c r="D31" t="s">
        <v>342</v>
      </c>
      <c r="E31">
        <v>16</v>
      </c>
    </row>
    <row r="32" spans="1:5" x14ac:dyDescent="0.3">
      <c r="A32" s="58">
        <v>40541</v>
      </c>
      <c r="B32" s="110">
        <f t="shared" si="0"/>
        <v>2010</v>
      </c>
      <c r="C32" t="s">
        <v>346</v>
      </c>
      <c r="D32" t="s">
        <v>353</v>
      </c>
      <c r="E32">
        <v>7</v>
      </c>
    </row>
    <row r="33" spans="1:5" x14ac:dyDescent="0.3">
      <c r="A33" s="58">
        <v>40885</v>
      </c>
      <c r="B33" s="110">
        <f t="shared" si="0"/>
        <v>2011</v>
      </c>
      <c r="C33" t="s">
        <v>28</v>
      </c>
      <c r="D33" t="s">
        <v>352</v>
      </c>
      <c r="E33">
        <v>6</v>
      </c>
    </row>
    <row r="34" spans="1:5" x14ac:dyDescent="0.3">
      <c r="A34" s="58">
        <v>40908</v>
      </c>
      <c r="B34" s="110">
        <f t="shared" si="0"/>
        <v>2011</v>
      </c>
      <c r="C34" t="s">
        <v>346</v>
      </c>
      <c r="D34" t="s">
        <v>352</v>
      </c>
      <c r="E34">
        <v>3</v>
      </c>
    </row>
    <row r="35" spans="1:5" x14ac:dyDescent="0.3">
      <c r="A35" s="58">
        <v>40564</v>
      </c>
      <c r="B35" s="110">
        <f t="shared" si="0"/>
        <v>2011</v>
      </c>
      <c r="C35" t="s">
        <v>346</v>
      </c>
      <c r="D35" t="s">
        <v>340</v>
      </c>
      <c r="E35">
        <v>11</v>
      </c>
    </row>
    <row r="36" spans="1:5" x14ac:dyDescent="0.3">
      <c r="A36" s="58">
        <v>40686</v>
      </c>
      <c r="B36" s="110">
        <f t="shared" si="0"/>
        <v>2011</v>
      </c>
      <c r="C36" t="s">
        <v>349</v>
      </c>
      <c r="D36" t="s">
        <v>342</v>
      </c>
      <c r="E36">
        <v>15</v>
      </c>
    </row>
    <row r="37" spans="1:5" x14ac:dyDescent="0.3">
      <c r="A37" s="58">
        <v>40518</v>
      </c>
      <c r="B37" s="110">
        <f t="shared" si="0"/>
        <v>2010</v>
      </c>
      <c r="C37" t="s">
        <v>349</v>
      </c>
      <c r="D37" t="s">
        <v>353</v>
      </c>
      <c r="E37">
        <v>16</v>
      </c>
    </row>
    <row r="38" spans="1:5" x14ac:dyDescent="0.3">
      <c r="A38" s="58">
        <v>40719</v>
      </c>
      <c r="B38" s="110">
        <f t="shared" si="0"/>
        <v>2011</v>
      </c>
      <c r="C38" t="s">
        <v>349</v>
      </c>
      <c r="D38" t="s">
        <v>347</v>
      </c>
      <c r="E38">
        <v>18</v>
      </c>
    </row>
    <row r="39" spans="1:5" x14ac:dyDescent="0.3">
      <c r="A39" s="58">
        <v>40433</v>
      </c>
      <c r="B39" s="110">
        <f t="shared" si="0"/>
        <v>2010</v>
      </c>
      <c r="C39" t="s">
        <v>30</v>
      </c>
      <c r="D39" t="s">
        <v>351</v>
      </c>
      <c r="E39">
        <v>3</v>
      </c>
    </row>
    <row r="40" spans="1:5" x14ac:dyDescent="0.3">
      <c r="A40" s="58">
        <v>40329</v>
      </c>
      <c r="B40" s="110">
        <f t="shared" si="0"/>
        <v>2010</v>
      </c>
      <c r="C40" t="s">
        <v>350</v>
      </c>
      <c r="D40" t="s">
        <v>342</v>
      </c>
      <c r="E40">
        <v>1</v>
      </c>
    </row>
    <row r="41" spans="1:5" x14ac:dyDescent="0.3">
      <c r="A41" s="58">
        <v>40341</v>
      </c>
      <c r="B41" s="110">
        <f t="shared" si="0"/>
        <v>2010</v>
      </c>
      <c r="C41" t="s">
        <v>28</v>
      </c>
      <c r="D41" t="s">
        <v>352</v>
      </c>
      <c r="E41">
        <v>7</v>
      </c>
    </row>
    <row r="42" spans="1:5" x14ac:dyDescent="0.3">
      <c r="A42" s="58">
        <v>40396</v>
      </c>
      <c r="B42" s="110">
        <f t="shared" si="0"/>
        <v>2010</v>
      </c>
      <c r="C42" t="s">
        <v>346</v>
      </c>
      <c r="D42" t="s">
        <v>353</v>
      </c>
      <c r="E42">
        <v>16</v>
      </c>
    </row>
    <row r="43" spans="1:5" x14ac:dyDescent="0.3">
      <c r="A43" s="58">
        <v>40938</v>
      </c>
      <c r="B43" s="110">
        <f t="shared" si="0"/>
        <v>2012</v>
      </c>
      <c r="C43" t="s">
        <v>350</v>
      </c>
      <c r="D43" t="s">
        <v>340</v>
      </c>
      <c r="E43">
        <v>24</v>
      </c>
    </row>
    <row r="44" spans="1:5" x14ac:dyDescent="0.3">
      <c r="A44" s="58">
        <v>40586</v>
      </c>
      <c r="B44" s="110">
        <f t="shared" si="0"/>
        <v>2011</v>
      </c>
      <c r="C44" t="s">
        <v>28</v>
      </c>
      <c r="D44" t="s">
        <v>351</v>
      </c>
      <c r="E44">
        <v>25</v>
      </c>
    </row>
    <row r="45" spans="1:5" x14ac:dyDescent="0.3">
      <c r="A45" s="58">
        <v>40632</v>
      </c>
      <c r="B45" s="110">
        <f t="shared" si="0"/>
        <v>2011</v>
      </c>
      <c r="C45" t="s">
        <v>339</v>
      </c>
      <c r="D45" t="s">
        <v>347</v>
      </c>
      <c r="E45">
        <v>6</v>
      </c>
    </row>
    <row r="46" spans="1:5" x14ac:dyDescent="0.3">
      <c r="A46" s="58">
        <v>40475</v>
      </c>
      <c r="B46" s="110">
        <f t="shared" si="0"/>
        <v>2010</v>
      </c>
      <c r="C46" t="s">
        <v>30</v>
      </c>
      <c r="D46" t="s">
        <v>340</v>
      </c>
      <c r="E46">
        <v>4</v>
      </c>
    </row>
    <row r="47" spans="1:5" x14ac:dyDescent="0.3">
      <c r="A47" s="58">
        <v>40902</v>
      </c>
      <c r="B47" s="110">
        <f t="shared" si="0"/>
        <v>2011</v>
      </c>
      <c r="C47" t="s">
        <v>349</v>
      </c>
      <c r="D47" t="s">
        <v>340</v>
      </c>
      <c r="E47">
        <v>8</v>
      </c>
    </row>
    <row r="48" spans="1:5" x14ac:dyDescent="0.3">
      <c r="A48" s="58">
        <v>40358</v>
      </c>
      <c r="B48" s="110">
        <f t="shared" si="0"/>
        <v>2010</v>
      </c>
      <c r="C48" t="s">
        <v>350</v>
      </c>
      <c r="D48" t="s">
        <v>340</v>
      </c>
      <c r="E48">
        <v>7</v>
      </c>
    </row>
    <row r="49" spans="1:5" x14ac:dyDescent="0.3">
      <c r="A49" s="58">
        <v>40688</v>
      </c>
      <c r="B49" s="110">
        <f t="shared" si="0"/>
        <v>2011</v>
      </c>
      <c r="C49" t="s">
        <v>339</v>
      </c>
      <c r="D49" t="s">
        <v>352</v>
      </c>
      <c r="E49">
        <v>7</v>
      </c>
    </row>
    <row r="50" spans="1:5" x14ac:dyDescent="0.3">
      <c r="A50" s="58">
        <v>40873</v>
      </c>
      <c r="B50" s="110">
        <f t="shared" si="0"/>
        <v>2011</v>
      </c>
      <c r="C50" t="s">
        <v>30</v>
      </c>
      <c r="D50" t="s">
        <v>342</v>
      </c>
      <c r="E50">
        <v>9</v>
      </c>
    </row>
    <row r="51" spans="1:5" x14ac:dyDescent="0.3">
      <c r="A51" s="58">
        <v>40309</v>
      </c>
      <c r="B51" s="110">
        <f t="shared" si="0"/>
        <v>2010</v>
      </c>
      <c r="C51" t="s">
        <v>350</v>
      </c>
      <c r="D51" t="s">
        <v>351</v>
      </c>
      <c r="E51">
        <v>3</v>
      </c>
    </row>
    <row r="52" spans="1:5" x14ac:dyDescent="0.3">
      <c r="A52" s="58">
        <v>40585</v>
      </c>
      <c r="B52" s="110">
        <f t="shared" si="0"/>
        <v>2011</v>
      </c>
      <c r="C52" t="s">
        <v>346</v>
      </c>
      <c r="D52" t="s">
        <v>347</v>
      </c>
      <c r="E52">
        <v>10</v>
      </c>
    </row>
    <row r="53" spans="1:5" x14ac:dyDescent="0.3">
      <c r="A53" s="58">
        <v>40787</v>
      </c>
      <c r="B53" s="110">
        <f t="shared" si="0"/>
        <v>2011</v>
      </c>
      <c r="C53" t="s">
        <v>30</v>
      </c>
      <c r="D53" t="s">
        <v>340</v>
      </c>
      <c r="E53">
        <v>14</v>
      </c>
    </row>
    <row r="54" spans="1:5" x14ac:dyDescent="0.3">
      <c r="A54" s="58">
        <v>40642</v>
      </c>
      <c r="B54" s="110">
        <f t="shared" si="0"/>
        <v>2011</v>
      </c>
      <c r="C54" t="s">
        <v>346</v>
      </c>
      <c r="D54" t="s">
        <v>342</v>
      </c>
      <c r="E54">
        <v>1</v>
      </c>
    </row>
    <row r="55" spans="1:5" x14ac:dyDescent="0.3">
      <c r="A55" s="58">
        <v>40453</v>
      </c>
      <c r="B55" s="110">
        <f t="shared" si="0"/>
        <v>2010</v>
      </c>
      <c r="C55" t="s">
        <v>346</v>
      </c>
      <c r="D55" t="s">
        <v>353</v>
      </c>
      <c r="E55">
        <v>11</v>
      </c>
    </row>
    <row r="56" spans="1:5" x14ac:dyDescent="0.3">
      <c r="A56" s="58">
        <v>40468</v>
      </c>
      <c r="B56" s="110">
        <f t="shared" si="0"/>
        <v>2010</v>
      </c>
      <c r="C56" t="s">
        <v>339</v>
      </c>
      <c r="D56" t="s">
        <v>352</v>
      </c>
      <c r="E56">
        <v>17</v>
      </c>
    </row>
    <row r="57" spans="1:5" x14ac:dyDescent="0.3">
      <c r="A57" s="58">
        <v>40628</v>
      </c>
      <c r="B57" s="110">
        <f t="shared" si="0"/>
        <v>2011</v>
      </c>
      <c r="C57" t="s">
        <v>28</v>
      </c>
      <c r="D57" t="s">
        <v>353</v>
      </c>
      <c r="E57">
        <v>4</v>
      </c>
    </row>
    <row r="58" spans="1:5" x14ac:dyDescent="0.3">
      <c r="A58" s="58">
        <v>40940</v>
      </c>
      <c r="B58" s="110">
        <f t="shared" si="0"/>
        <v>2012</v>
      </c>
      <c r="C58" t="s">
        <v>339</v>
      </c>
      <c r="D58" t="s">
        <v>351</v>
      </c>
      <c r="E58">
        <v>14</v>
      </c>
    </row>
    <row r="59" spans="1:5" x14ac:dyDescent="0.3">
      <c r="A59" s="58">
        <v>40843</v>
      </c>
      <c r="B59" s="110">
        <f t="shared" si="0"/>
        <v>2011</v>
      </c>
      <c r="C59" t="s">
        <v>346</v>
      </c>
      <c r="D59" t="s">
        <v>340</v>
      </c>
      <c r="E59">
        <v>19</v>
      </c>
    </row>
    <row r="60" spans="1:5" x14ac:dyDescent="0.3">
      <c r="A60" s="58">
        <v>40628</v>
      </c>
      <c r="B60" s="110">
        <f t="shared" si="0"/>
        <v>2011</v>
      </c>
      <c r="C60" t="s">
        <v>28</v>
      </c>
      <c r="D60" t="s">
        <v>340</v>
      </c>
      <c r="E60">
        <v>19</v>
      </c>
    </row>
    <row r="61" spans="1:5" x14ac:dyDescent="0.3">
      <c r="A61" s="58">
        <v>40755</v>
      </c>
      <c r="B61" s="110">
        <f t="shared" si="0"/>
        <v>2011</v>
      </c>
      <c r="C61" t="s">
        <v>30</v>
      </c>
      <c r="D61" t="s">
        <v>352</v>
      </c>
      <c r="E61">
        <v>8</v>
      </c>
    </row>
    <row r="62" spans="1:5" x14ac:dyDescent="0.3">
      <c r="A62" s="58">
        <v>40410</v>
      </c>
      <c r="B62" s="110">
        <f t="shared" si="0"/>
        <v>2010</v>
      </c>
      <c r="C62" t="s">
        <v>350</v>
      </c>
      <c r="D62" t="s">
        <v>353</v>
      </c>
      <c r="E62">
        <v>23</v>
      </c>
    </row>
    <row r="63" spans="1:5" x14ac:dyDescent="0.3">
      <c r="A63" s="58">
        <v>40610</v>
      </c>
      <c r="B63" s="110">
        <f t="shared" si="0"/>
        <v>2011</v>
      </c>
      <c r="C63" t="s">
        <v>28</v>
      </c>
      <c r="D63" t="s">
        <v>353</v>
      </c>
      <c r="E63">
        <v>9</v>
      </c>
    </row>
    <row r="64" spans="1:5" x14ac:dyDescent="0.3">
      <c r="A64" s="58">
        <v>40935</v>
      </c>
      <c r="B64" s="110">
        <f t="shared" si="0"/>
        <v>2012</v>
      </c>
      <c r="C64" t="s">
        <v>349</v>
      </c>
      <c r="D64" t="s">
        <v>342</v>
      </c>
      <c r="E64">
        <v>23</v>
      </c>
    </row>
    <row r="65" spans="1:5" x14ac:dyDescent="0.3">
      <c r="A65" s="58">
        <v>40684</v>
      </c>
      <c r="B65" s="110">
        <f t="shared" si="0"/>
        <v>2011</v>
      </c>
      <c r="C65" t="s">
        <v>339</v>
      </c>
      <c r="D65" t="s">
        <v>351</v>
      </c>
      <c r="E65">
        <v>6</v>
      </c>
    </row>
    <row r="66" spans="1:5" x14ac:dyDescent="0.3">
      <c r="A66" s="58">
        <v>40633</v>
      </c>
      <c r="B66" s="110">
        <f t="shared" si="0"/>
        <v>2011</v>
      </c>
      <c r="C66" t="s">
        <v>346</v>
      </c>
      <c r="D66" t="s">
        <v>342</v>
      </c>
      <c r="E66">
        <v>3</v>
      </c>
    </row>
    <row r="67" spans="1:5" x14ac:dyDescent="0.3">
      <c r="A67" s="58">
        <v>40714</v>
      </c>
      <c r="B67" s="110">
        <f t="shared" si="0"/>
        <v>2011</v>
      </c>
      <c r="C67" t="s">
        <v>339</v>
      </c>
      <c r="D67" t="s">
        <v>352</v>
      </c>
      <c r="E67">
        <v>7</v>
      </c>
    </row>
    <row r="68" spans="1:5" x14ac:dyDescent="0.3">
      <c r="A68" s="58">
        <v>40784</v>
      </c>
      <c r="B68" s="110">
        <f t="shared" si="0"/>
        <v>2011</v>
      </c>
      <c r="C68" t="s">
        <v>349</v>
      </c>
      <c r="D68" t="s">
        <v>340</v>
      </c>
      <c r="E68">
        <v>20</v>
      </c>
    </row>
    <row r="69" spans="1:5" x14ac:dyDescent="0.3">
      <c r="A69" s="58">
        <v>40964</v>
      </c>
      <c r="B69" s="110">
        <f t="shared" si="0"/>
        <v>2012</v>
      </c>
      <c r="C69" t="s">
        <v>349</v>
      </c>
      <c r="D69" t="s">
        <v>340</v>
      </c>
      <c r="E69">
        <v>19</v>
      </c>
    </row>
    <row r="70" spans="1:5" x14ac:dyDescent="0.3">
      <c r="A70" s="58">
        <v>40723</v>
      </c>
      <c r="B70" s="110">
        <f t="shared" ref="B70:B133" si="1">YEAR(A70)</f>
        <v>2011</v>
      </c>
      <c r="C70" t="s">
        <v>349</v>
      </c>
      <c r="D70" t="s">
        <v>342</v>
      </c>
      <c r="E70">
        <v>1</v>
      </c>
    </row>
    <row r="71" spans="1:5" x14ac:dyDescent="0.3">
      <c r="A71" s="58">
        <v>40985</v>
      </c>
      <c r="B71" s="110">
        <f t="shared" si="1"/>
        <v>2012</v>
      </c>
      <c r="C71" t="s">
        <v>346</v>
      </c>
      <c r="D71" t="s">
        <v>351</v>
      </c>
      <c r="E71">
        <v>20</v>
      </c>
    </row>
    <row r="72" spans="1:5" x14ac:dyDescent="0.3">
      <c r="A72" s="58">
        <v>40925</v>
      </c>
      <c r="B72" s="110">
        <f t="shared" si="1"/>
        <v>2012</v>
      </c>
      <c r="C72" t="s">
        <v>350</v>
      </c>
      <c r="D72" t="s">
        <v>352</v>
      </c>
      <c r="E72">
        <v>5</v>
      </c>
    </row>
    <row r="73" spans="1:5" x14ac:dyDescent="0.3">
      <c r="A73" s="58">
        <v>40323</v>
      </c>
      <c r="B73" s="110">
        <f t="shared" si="1"/>
        <v>2010</v>
      </c>
      <c r="C73" t="s">
        <v>28</v>
      </c>
      <c r="D73" t="s">
        <v>347</v>
      </c>
      <c r="E73">
        <v>16</v>
      </c>
    </row>
    <row r="74" spans="1:5" x14ac:dyDescent="0.3">
      <c r="A74" s="58">
        <v>40391</v>
      </c>
      <c r="B74" s="110">
        <f t="shared" si="1"/>
        <v>2010</v>
      </c>
      <c r="C74" t="s">
        <v>28</v>
      </c>
      <c r="D74" t="s">
        <v>353</v>
      </c>
      <c r="E74">
        <v>25</v>
      </c>
    </row>
    <row r="75" spans="1:5" x14ac:dyDescent="0.3">
      <c r="A75" s="58">
        <v>40718</v>
      </c>
      <c r="B75" s="110">
        <f t="shared" si="1"/>
        <v>2011</v>
      </c>
      <c r="C75" t="s">
        <v>346</v>
      </c>
      <c r="D75" t="s">
        <v>353</v>
      </c>
      <c r="E75">
        <v>23</v>
      </c>
    </row>
    <row r="76" spans="1:5" x14ac:dyDescent="0.3">
      <c r="A76" s="58">
        <v>40411</v>
      </c>
      <c r="B76" s="110">
        <f t="shared" si="1"/>
        <v>2010</v>
      </c>
      <c r="C76" t="s">
        <v>28</v>
      </c>
      <c r="D76" t="s">
        <v>340</v>
      </c>
      <c r="E76">
        <v>18</v>
      </c>
    </row>
    <row r="77" spans="1:5" x14ac:dyDescent="0.3">
      <c r="A77" s="58">
        <v>40918</v>
      </c>
      <c r="B77" s="110">
        <f t="shared" si="1"/>
        <v>2012</v>
      </c>
      <c r="C77" t="s">
        <v>28</v>
      </c>
      <c r="D77" t="s">
        <v>347</v>
      </c>
      <c r="E77">
        <v>17</v>
      </c>
    </row>
    <row r="78" spans="1:5" x14ac:dyDescent="0.3">
      <c r="A78" s="58">
        <v>40691</v>
      </c>
      <c r="B78" s="110">
        <f t="shared" si="1"/>
        <v>2011</v>
      </c>
      <c r="C78" t="s">
        <v>30</v>
      </c>
      <c r="D78" t="s">
        <v>353</v>
      </c>
      <c r="E78">
        <v>10</v>
      </c>
    </row>
    <row r="79" spans="1:5" x14ac:dyDescent="0.3">
      <c r="A79" s="58">
        <v>40360</v>
      </c>
      <c r="B79" s="110">
        <f t="shared" si="1"/>
        <v>2010</v>
      </c>
      <c r="C79" t="s">
        <v>28</v>
      </c>
      <c r="D79" t="s">
        <v>352</v>
      </c>
      <c r="E79">
        <v>14</v>
      </c>
    </row>
    <row r="80" spans="1:5" x14ac:dyDescent="0.3">
      <c r="A80" s="58">
        <v>40926</v>
      </c>
      <c r="B80" s="110">
        <f t="shared" si="1"/>
        <v>2012</v>
      </c>
      <c r="C80" t="s">
        <v>346</v>
      </c>
      <c r="D80" t="s">
        <v>351</v>
      </c>
      <c r="E80">
        <v>9</v>
      </c>
    </row>
    <row r="81" spans="1:5" x14ac:dyDescent="0.3">
      <c r="A81" s="58">
        <v>40416</v>
      </c>
      <c r="B81" s="110">
        <f t="shared" si="1"/>
        <v>2010</v>
      </c>
      <c r="C81" t="s">
        <v>349</v>
      </c>
      <c r="D81" t="s">
        <v>351</v>
      </c>
      <c r="E81">
        <v>19</v>
      </c>
    </row>
    <row r="82" spans="1:5" x14ac:dyDescent="0.3">
      <c r="A82" s="58">
        <v>40732</v>
      </c>
      <c r="B82" s="110">
        <f t="shared" si="1"/>
        <v>2011</v>
      </c>
      <c r="C82" t="s">
        <v>346</v>
      </c>
      <c r="D82" t="s">
        <v>342</v>
      </c>
      <c r="E82">
        <v>21</v>
      </c>
    </row>
    <row r="83" spans="1:5" x14ac:dyDescent="0.3">
      <c r="A83" s="58">
        <v>40630</v>
      </c>
      <c r="B83" s="110">
        <f t="shared" si="1"/>
        <v>2011</v>
      </c>
      <c r="C83" t="s">
        <v>30</v>
      </c>
      <c r="D83" t="s">
        <v>340</v>
      </c>
      <c r="E83">
        <v>22</v>
      </c>
    </row>
    <row r="84" spans="1:5" x14ac:dyDescent="0.3">
      <c r="A84" s="58">
        <v>41007</v>
      </c>
      <c r="B84" s="110">
        <f t="shared" si="1"/>
        <v>2012</v>
      </c>
      <c r="C84" t="s">
        <v>28</v>
      </c>
      <c r="D84" t="s">
        <v>340</v>
      </c>
      <c r="E84">
        <v>24</v>
      </c>
    </row>
    <row r="85" spans="1:5" x14ac:dyDescent="0.3">
      <c r="A85" s="58">
        <v>40701</v>
      </c>
      <c r="B85" s="110">
        <f t="shared" si="1"/>
        <v>2011</v>
      </c>
      <c r="C85" t="s">
        <v>346</v>
      </c>
      <c r="D85" t="s">
        <v>351</v>
      </c>
      <c r="E85">
        <v>13</v>
      </c>
    </row>
    <row r="86" spans="1:5" x14ac:dyDescent="0.3">
      <c r="A86" s="58">
        <v>40984</v>
      </c>
      <c r="B86" s="110">
        <f t="shared" si="1"/>
        <v>2012</v>
      </c>
      <c r="C86" t="s">
        <v>339</v>
      </c>
      <c r="D86" t="s">
        <v>353</v>
      </c>
      <c r="E86">
        <v>15</v>
      </c>
    </row>
    <row r="87" spans="1:5" x14ac:dyDescent="0.3">
      <c r="A87" s="58">
        <v>40741</v>
      </c>
      <c r="B87" s="110">
        <f t="shared" si="1"/>
        <v>2011</v>
      </c>
      <c r="C87" t="s">
        <v>339</v>
      </c>
      <c r="D87" t="s">
        <v>351</v>
      </c>
      <c r="E87">
        <v>24</v>
      </c>
    </row>
    <row r="88" spans="1:5" x14ac:dyDescent="0.3">
      <c r="A88" s="58">
        <v>40575</v>
      </c>
      <c r="B88" s="110">
        <f t="shared" si="1"/>
        <v>2011</v>
      </c>
      <c r="C88" t="s">
        <v>346</v>
      </c>
      <c r="D88" t="s">
        <v>352</v>
      </c>
      <c r="E88">
        <v>14</v>
      </c>
    </row>
    <row r="89" spans="1:5" x14ac:dyDescent="0.3">
      <c r="A89" s="58">
        <v>40409</v>
      </c>
      <c r="B89" s="110">
        <f t="shared" si="1"/>
        <v>2010</v>
      </c>
      <c r="C89" t="s">
        <v>339</v>
      </c>
      <c r="D89" t="s">
        <v>342</v>
      </c>
      <c r="E89">
        <v>16</v>
      </c>
    </row>
    <row r="90" spans="1:5" x14ac:dyDescent="0.3">
      <c r="A90" s="58">
        <v>40801</v>
      </c>
      <c r="B90" s="110">
        <f t="shared" si="1"/>
        <v>2011</v>
      </c>
      <c r="C90" t="s">
        <v>346</v>
      </c>
      <c r="D90" t="s">
        <v>351</v>
      </c>
      <c r="E90">
        <v>3</v>
      </c>
    </row>
    <row r="91" spans="1:5" x14ac:dyDescent="0.3">
      <c r="A91" s="58">
        <v>40631</v>
      </c>
      <c r="B91" s="110">
        <f t="shared" si="1"/>
        <v>2011</v>
      </c>
      <c r="C91" t="s">
        <v>350</v>
      </c>
      <c r="D91" t="s">
        <v>340</v>
      </c>
      <c r="E91">
        <v>20</v>
      </c>
    </row>
    <row r="92" spans="1:5" x14ac:dyDescent="0.3">
      <c r="A92" s="58">
        <v>40856</v>
      </c>
      <c r="B92" s="110">
        <f t="shared" si="1"/>
        <v>2011</v>
      </c>
      <c r="C92" t="s">
        <v>339</v>
      </c>
      <c r="D92" t="s">
        <v>347</v>
      </c>
      <c r="E92">
        <v>20</v>
      </c>
    </row>
    <row r="93" spans="1:5" x14ac:dyDescent="0.3">
      <c r="A93" s="58">
        <v>40661</v>
      </c>
      <c r="B93" s="110">
        <f t="shared" si="1"/>
        <v>2011</v>
      </c>
      <c r="C93" t="s">
        <v>30</v>
      </c>
      <c r="D93" t="s">
        <v>353</v>
      </c>
      <c r="E93">
        <v>21</v>
      </c>
    </row>
    <row r="94" spans="1:5" x14ac:dyDescent="0.3">
      <c r="A94" s="58">
        <v>40898</v>
      </c>
      <c r="B94" s="110">
        <f t="shared" si="1"/>
        <v>2011</v>
      </c>
      <c r="C94" t="s">
        <v>339</v>
      </c>
      <c r="D94" t="s">
        <v>352</v>
      </c>
      <c r="E94">
        <v>6</v>
      </c>
    </row>
    <row r="95" spans="1:5" x14ac:dyDescent="0.3">
      <c r="A95" s="58">
        <v>40652</v>
      </c>
      <c r="B95" s="110">
        <f t="shared" si="1"/>
        <v>2011</v>
      </c>
      <c r="C95" t="s">
        <v>28</v>
      </c>
      <c r="D95" t="s">
        <v>351</v>
      </c>
      <c r="E95">
        <v>23</v>
      </c>
    </row>
    <row r="96" spans="1:5" x14ac:dyDescent="0.3">
      <c r="A96" s="58">
        <v>40710</v>
      </c>
      <c r="B96" s="110">
        <f t="shared" si="1"/>
        <v>2011</v>
      </c>
      <c r="C96" t="s">
        <v>350</v>
      </c>
      <c r="D96" t="s">
        <v>347</v>
      </c>
      <c r="E96">
        <v>20</v>
      </c>
    </row>
    <row r="97" spans="1:5" x14ac:dyDescent="0.3">
      <c r="A97" s="58">
        <v>40475</v>
      </c>
      <c r="B97" s="110">
        <f t="shared" si="1"/>
        <v>2010</v>
      </c>
      <c r="C97" t="s">
        <v>350</v>
      </c>
      <c r="D97" t="s">
        <v>340</v>
      </c>
      <c r="E97">
        <v>7</v>
      </c>
    </row>
    <row r="98" spans="1:5" x14ac:dyDescent="0.3">
      <c r="A98" s="58">
        <v>40329</v>
      </c>
      <c r="B98" s="110">
        <f t="shared" si="1"/>
        <v>2010</v>
      </c>
      <c r="C98" t="s">
        <v>28</v>
      </c>
      <c r="D98" t="s">
        <v>351</v>
      </c>
      <c r="E98">
        <v>2</v>
      </c>
    </row>
    <row r="99" spans="1:5" x14ac:dyDescent="0.3">
      <c r="A99" s="58">
        <v>40789</v>
      </c>
      <c r="B99" s="110">
        <f t="shared" si="1"/>
        <v>2011</v>
      </c>
      <c r="C99" t="s">
        <v>346</v>
      </c>
      <c r="D99" t="s">
        <v>352</v>
      </c>
      <c r="E99">
        <v>1</v>
      </c>
    </row>
    <row r="100" spans="1:5" x14ac:dyDescent="0.3">
      <c r="A100" s="58">
        <v>40635</v>
      </c>
      <c r="B100" s="110">
        <f t="shared" si="1"/>
        <v>2011</v>
      </c>
      <c r="C100" t="s">
        <v>349</v>
      </c>
      <c r="D100" t="s">
        <v>342</v>
      </c>
      <c r="E100">
        <v>2</v>
      </c>
    </row>
    <row r="101" spans="1:5" x14ac:dyDescent="0.3">
      <c r="A101" s="58">
        <v>40847</v>
      </c>
      <c r="B101" s="110">
        <f t="shared" si="1"/>
        <v>2011</v>
      </c>
      <c r="C101" t="s">
        <v>349</v>
      </c>
      <c r="D101" t="s">
        <v>351</v>
      </c>
      <c r="E101">
        <v>19</v>
      </c>
    </row>
    <row r="102" spans="1:5" x14ac:dyDescent="0.3">
      <c r="A102" s="58">
        <v>40562</v>
      </c>
      <c r="B102" s="110">
        <f t="shared" si="1"/>
        <v>2011</v>
      </c>
      <c r="C102" t="s">
        <v>28</v>
      </c>
      <c r="D102" t="s">
        <v>351</v>
      </c>
      <c r="E102">
        <v>15</v>
      </c>
    </row>
    <row r="103" spans="1:5" x14ac:dyDescent="0.3">
      <c r="A103" s="58">
        <v>40988</v>
      </c>
      <c r="B103" s="110">
        <f t="shared" si="1"/>
        <v>2012</v>
      </c>
      <c r="C103" t="s">
        <v>28</v>
      </c>
      <c r="D103" t="s">
        <v>347</v>
      </c>
      <c r="E103">
        <v>24</v>
      </c>
    </row>
    <row r="104" spans="1:5" x14ac:dyDescent="0.3">
      <c r="A104" s="58">
        <v>40738</v>
      </c>
      <c r="B104" s="110">
        <f t="shared" si="1"/>
        <v>2011</v>
      </c>
      <c r="C104" t="s">
        <v>346</v>
      </c>
      <c r="D104" t="s">
        <v>353</v>
      </c>
      <c r="E104">
        <v>15</v>
      </c>
    </row>
    <row r="105" spans="1:5" x14ac:dyDescent="0.3">
      <c r="A105" s="58">
        <v>40777</v>
      </c>
      <c r="B105" s="110">
        <f t="shared" si="1"/>
        <v>2011</v>
      </c>
      <c r="C105" t="s">
        <v>339</v>
      </c>
      <c r="D105" t="s">
        <v>352</v>
      </c>
      <c r="E105">
        <v>21</v>
      </c>
    </row>
    <row r="106" spans="1:5" x14ac:dyDescent="0.3">
      <c r="A106" s="58">
        <v>40377</v>
      </c>
      <c r="B106" s="110">
        <f t="shared" si="1"/>
        <v>2010</v>
      </c>
      <c r="C106" t="s">
        <v>30</v>
      </c>
      <c r="D106" t="s">
        <v>351</v>
      </c>
      <c r="E106">
        <v>7</v>
      </c>
    </row>
    <row r="107" spans="1:5" x14ac:dyDescent="0.3">
      <c r="A107" s="58">
        <v>40311</v>
      </c>
      <c r="B107" s="110">
        <f t="shared" si="1"/>
        <v>2010</v>
      </c>
      <c r="C107" t="s">
        <v>350</v>
      </c>
      <c r="D107" t="s">
        <v>352</v>
      </c>
      <c r="E107">
        <v>19</v>
      </c>
    </row>
    <row r="108" spans="1:5" x14ac:dyDescent="0.3">
      <c r="A108" s="58">
        <v>40815</v>
      </c>
      <c r="B108" s="110">
        <f t="shared" si="1"/>
        <v>2011</v>
      </c>
      <c r="C108" t="s">
        <v>28</v>
      </c>
      <c r="D108" t="s">
        <v>353</v>
      </c>
      <c r="E108">
        <v>18</v>
      </c>
    </row>
    <row r="109" spans="1:5" x14ac:dyDescent="0.3">
      <c r="A109" s="58">
        <v>40379</v>
      </c>
      <c r="B109" s="110">
        <f t="shared" si="1"/>
        <v>2010</v>
      </c>
      <c r="C109" t="s">
        <v>349</v>
      </c>
      <c r="D109" t="s">
        <v>340</v>
      </c>
      <c r="E109">
        <v>9</v>
      </c>
    </row>
    <row r="110" spans="1:5" x14ac:dyDescent="0.3">
      <c r="A110" s="58">
        <v>40663</v>
      </c>
      <c r="B110" s="110">
        <f t="shared" si="1"/>
        <v>2011</v>
      </c>
      <c r="C110" t="s">
        <v>349</v>
      </c>
      <c r="D110" t="s">
        <v>340</v>
      </c>
      <c r="E110">
        <v>7</v>
      </c>
    </row>
    <row r="111" spans="1:5" x14ac:dyDescent="0.3">
      <c r="A111" s="58">
        <v>40381</v>
      </c>
      <c r="B111" s="110">
        <f t="shared" si="1"/>
        <v>2010</v>
      </c>
      <c r="C111" t="s">
        <v>349</v>
      </c>
      <c r="D111" t="s">
        <v>340</v>
      </c>
      <c r="E111">
        <v>10</v>
      </c>
    </row>
    <row r="112" spans="1:5" x14ac:dyDescent="0.3">
      <c r="A112" s="58">
        <v>40624</v>
      </c>
      <c r="B112" s="110">
        <f t="shared" si="1"/>
        <v>2011</v>
      </c>
      <c r="C112" t="s">
        <v>28</v>
      </c>
      <c r="D112" t="s">
        <v>351</v>
      </c>
      <c r="E112">
        <v>15</v>
      </c>
    </row>
    <row r="113" spans="1:5" x14ac:dyDescent="0.3">
      <c r="A113" s="58">
        <v>40676</v>
      </c>
      <c r="B113" s="110">
        <f t="shared" si="1"/>
        <v>2011</v>
      </c>
      <c r="C113" t="s">
        <v>349</v>
      </c>
      <c r="D113" t="s">
        <v>342</v>
      </c>
      <c r="E113">
        <v>6</v>
      </c>
    </row>
    <row r="114" spans="1:5" x14ac:dyDescent="0.3">
      <c r="A114" s="58">
        <v>40338</v>
      </c>
      <c r="B114" s="110">
        <f t="shared" si="1"/>
        <v>2010</v>
      </c>
      <c r="C114" t="s">
        <v>339</v>
      </c>
      <c r="D114" t="s">
        <v>353</v>
      </c>
      <c r="E114">
        <v>7</v>
      </c>
    </row>
    <row r="115" spans="1:5" x14ac:dyDescent="0.3">
      <c r="A115" s="58">
        <v>40766</v>
      </c>
      <c r="B115" s="110">
        <f t="shared" si="1"/>
        <v>2011</v>
      </c>
      <c r="C115" t="s">
        <v>28</v>
      </c>
      <c r="D115" t="s">
        <v>342</v>
      </c>
      <c r="E115">
        <v>20</v>
      </c>
    </row>
    <row r="116" spans="1:5" x14ac:dyDescent="0.3">
      <c r="A116" s="58">
        <v>40600</v>
      </c>
      <c r="B116" s="110">
        <f t="shared" si="1"/>
        <v>2011</v>
      </c>
      <c r="C116" t="s">
        <v>28</v>
      </c>
      <c r="D116" t="s">
        <v>340</v>
      </c>
      <c r="E116">
        <v>7</v>
      </c>
    </row>
    <row r="117" spans="1:5" x14ac:dyDescent="0.3">
      <c r="A117" s="58">
        <v>40313</v>
      </c>
      <c r="B117" s="110">
        <f t="shared" si="1"/>
        <v>2010</v>
      </c>
      <c r="C117" t="s">
        <v>350</v>
      </c>
      <c r="D117" t="s">
        <v>340</v>
      </c>
      <c r="E117">
        <v>24</v>
      </c>
    </row>
    <row r="118" spans="1:5" x14ac:dyDescent="0.3">
      <c r="A118" s="58">
        <v>40555</v>
      </c>
      <c r="B118" s="110">
        <f t="shared" si="1"/>
        <v>2011</v>
      </c>
      <c r="C118" t="s">
        <v>349</v>
      </c>
      <c r="D118" t="s">
        <v>340</v>
      </c>
      <c r="E118">
        <v>16</v>
      </c>
    </row>
    <row r="119" spans="1:5" x14ac:dyDescent="0.3">
      <c r="A119" s="58">
        <v>40939</v>
      </c>
      <c r="B119" s="110">
        <f t="shared" si="1"/>
        <v>2012</v>
      </c>
      <c r="C119" t="s">
        <v>346</v>
      </c>
      <c r="D119" t="s">
        <v>352</v>
      </c>
      <c r="E119">
        <v>20</v>
      </c>
    </row>
    <row r="120" spans="1:5" x14ac:dyDescent="0.3">
      <c r="A120" s="58">
        <v>40683</v>
      </c>
      <c r="B120" s="110">
        <f t="shared" si="1"/>
        <v>2011</v>
      </c>
      <c r="C120" t="s">
        <v>349</v>
      </c>
      <c r="D120" t="s">
        <v>340</v>
      </c>
      <c r="E120">
        <v>23</v>
      </c>
    </row>
    <row r="121" spans="1:5" x14ac:dyDescent="0.3">
      <c r="A121" s="58">
        <v>40979</v>
      </c>
      <c r="B121" s="110">
        <f t="shared" si="1"/>
        <v>2012</v>
      </c>
      <c r="C121" t="s">
        <v>350</v>
      </c>
      <c r="D121" t="s">
        <v>347</v>
      </c>
      <c r="E121">
        <v>13</v>
      </c>
    </row>
    <row r="122" spans="1:5" x14ac:dyDescent="0.3">
      <c r="A122" s="58">
        <v>40567</v>
      </c>
      <c r="B122" s="110">
        <f t="shared" si="1"/>
        <v>2011</v>
      </c>
      <c r="C122" t="s">
        <v>30</v>
      </c>
      <c r="D122" t="s">
        <v>340</v>
      </c>
      <c r="E122">
        <v>23</v>
      </c>
    </row>
    <row r="123" spans="1:5" x14ac:dyDescent="0.3">
      <c r="A123" s="58">
        <v>40896</v>
      </c>
      <c r="B123" s="110">
        <f t="shared" si="1"/>
        <v>2011</v>
      </c>
      <c r="C123" t="s">
        <v>30</v>
      </c>
      <c r="D123" t="s">
        <v>340</v>
      </c>
      <c r="E123">
        <v>16</v>
      </c>
    </row>
    <row r="124" spans="1:5" x14ac:dyDescent="0.3">
      <c r="A124" s="58">
        <v>40447</v>
      </c>
      <c r="B124" s="110">
        <f t="shared" si="1"/>
        <v>2010</v>
      </c>
      <c r="C124" t="s">
        <v>28</v>
      </c>
      <c r="D124" t="s">
        <v>340</v>
      </c>
      <c r="E124">
        <v>5</v>
      </c>
    </row>
    <row r="125" spans="1:5" x14ac:dyDescent="0.3">
      <c r="A125" s="58">
        <v>40925</v>
      </c>
      <c r="B125" s="110">
        <f t="shared" si="1"/>
        <v>2012</v>
      </c>
      <c r="C125" t="s">
        <v>30</v>
      </c>
      <c r="D125" t="s">
        <v>342</v>
      </c>
      <c r="E125">
        <v>20</v>
      </c>
    </row>
    <row r="126" spans="1:5" x14ac:dyDescent="0.3">
      <c r="A126" s="58">
        <v>40913</v>
      </c>
      <c r="B126" s="110">
        <f t="shared" si="1"/>
        <v>2012</v>
      </c>
      <c r="C126" t="s">
        <v>349</v>
      </c>
      <c r="D126" t="s">
        <v>352</v>
      </c>
      <c r="E126">
        <v>23</v>
      </c>
    </row>
    <row r="127" spans="1:5" x14ac:dyDescent="0.3">
      <c r="A127" s="58">
        <v>40360</v>
      </c>
      <c r="B127" s="110">
        <f t="shared" si="1"/>
        <v>2010</v>
      </c>
      <c r="C127" t="s">
        <v>28</v>
      </c>
      <c r="D127" t="s">
        <v>340</v>
      </c>
      <c r="E127">
        <v>9</v>
      </c>
    </row>
    <row r="128" spans="1:5" x14ac:dyDescent="0.3">
      <c r="A128" s="58">
        <v>40377</v>
      </c>
      <c r="B128" s="110">
        <f t="shared" si="1"/>
        <v>2010</v>
      </c>
      <c r="C128" t="s">
        <v>30</v>
      </c>
      <c r="D128" t="s">
        <v>340</v>
      </c>
      <c r="E128">
        <v>8</v>
      </c>
    </row>
    <row r="129" spans="1:5" x14ac:dyDescent="0.3">
      <c r="A129" s="58">
        <v>40570</v>
      </c>
      <c r="B129" s="110">
        <f t="shared" si="1"/>
        <v>2011</v>
      </c>
      <c r="C129" t="s">
        <v>28</v>
      </c>
      <c r="D129" t="s">
        <v>347</v>
      </c>
      <c r="E129">
        <v>7</v>
      </c>
    </row>
    <row r="130" spans="1:5" x14ac:dyDescent="0.3">
      <c r="A130" s="58">
        <v>40985</v>
      </c>
      <c r="B130" s="110">
        <f t="shared" si="1"/>
        <v>2012</v>
      </c>
      <c r="C130" t="s">
        <v>349</v>
      </c>
      <c r="D130" t="s">
        <v>352</v>
      </c>
      <c r="E130">
        <v>20</v>
      </c>
    </row>
    <row r="131" spans="1:5" x14ac:dyDescent="0.3">
      <c r="A131" s="58">
        <v>40374</v>
      </c>
      <c r="B131" s="110">
        <f t="shared" si="1"/>
        <v>2010</v>
      </c>
      <c r="C131" t="s">
        <v>350</v>
      </c>
      <c r="D131" t="s">
        <v>351</v>
      </c>
      <c r="E131">
        <v>14</v>
      </c>
    </row>
    <row r="132" spans="1:5" x14ac:dyDescent="0.3">
      <c r="A132" s="58">
        <v>40505</v>
      </c>
      <c r="B132" s="110">
        <f t="shared" si="1"/>
        <v>2010</v>
      </c>
      <c r="C132" t="s">
        <v>28</v>
      </c>
      <c r="D132" t="s">
        <v>353</v>
      </c>
      <c r="E132">
        <v>22</v>
      </c>
    </row>
    <row r="133" spans="1:5" x14ac:dyDescent="0.3">
      <c r="A133" s="58">
        <v>40787</v>
      </c>
      <c r="B133" s="110">
        <f t="shared" si="1"/>
        <v>2011</v>
      </c>
      <c r="C133" t="s">
        <v>30</v>
      </c>
      <c r="D133" t="s">
        <v>351</v>
      </c>
      <c r="E133">
        <v>21</v>
      </c>
    </row>
    <row r="134" spans="1:5" x14ac:dyDescent="0.3">
      <c r="A134" s="58">
        <v>40969</v>
      </c>
      <c r="B134" s="110">
        <f t="shared" ref="B134:B197" si="2">YEAR(A134)</f>
        <v>2012</v>
      </c>
      <c r="C134" t="s">
        <v>346</v>
      </c>
      <c r="D134" t="s">
        <v>352</v>
      </c>
      <c r="E134">
        <v>17</v>
      </c>
    </row>
    <row r="135" spans="1:5" x14ac:dyDescent="0.3">
      <c r="A135" s="58">
        <v>40521</v>
      </c>
      <c r="B135" s="110">
        <f t="shared" si="2"/>
        <v>2010</v>
      </c>
      <c r="C135" t="s">
        <v>350</v>
      </c>
      <c r="D135" t="s">
        <v>342</v>
      </c>
      <c r="E135">
        <v>13</v>
      </c>
    </row>
    <row r="136" spans="1:5" x14ac:dyDescent="0.3">
      <c r="A136" s="58">
        <v>40691</v>
      </c>
      <c r="B136" s="110">
        <f t="shared" si="2"/>
        <v>2011</v>
      </c>
      <c r="C136" t="s">
        <v>28</v>
      </c>
      <c r="D136" t="s">
        <v>353</v>
      </c>
      <c r="E136">
        <v>11</v>
      </c>
    </row>
    <row r="137" spans="1:5" x14ac:dyDescent="0.3">
      <c r="A137" s="58">
        <v>40517</v>
      </c>
      <c r="B137" s="110">
        <f t="shared" si="2"/>
        <v>2010</v>
      </c>
      <c r="C137" t="s">
        <v>339</v>
      </c>
      <c r="D137" t="s">
        <v>342</v>
      </c>
      <c r="E137">
        <v>17</v>
      </c>
    </row>
    <row r="138" spans="1:5" x14ac:dyDescent="0.3">
      <c r="A138" s="58">
        <v>40817</v>
      </c>
      <c r="B138" s="110">
        <f t="shared" si="2"/>
        <v>2011</v>
      </c>
      <c r="C138" t="s">
        <v>30</v>
      </c>
      <c r="D138" t="s">
        <v>342</v>
      </c>
      <c r="E138">
        <v>23</v>
      </c>
    </row>
    <row r="139" spans="1:5" x14ac:dyDescent="0.3">
      <c r="A139" s="58">
        <v>40691</v>
      </c>
      <c r="B139" s="110">
        <f t="shared" si="2"/>
        <v>2011</v>
      </c>
      <c r="C139" t="s">
        <v>30</v>
      </c>
      <c r="D139" t="s">
        <v>347</v>
      </c>
      <c r="E139">
        <v>18</v>
      </c>
    </row>
    <row r="140" spans="1:5" x14ac:dyDescent="0.3">
      <c r="A140" s="58">
        <v>40660</v>
      </c>
      <c r="B140" s="110">
        <f t="shared" si="2"/>
        <v>2011</v>
      </c>
      <c r="C140" t="s">
        <v>30</v>
      </c>
      <c r="D140" t="s">
        <v>351</v>
      </c>
      <c r="E140">
        <v>4</v>
      </c>
    </row>
    <row r="141" spans="1:5" x14ac:dyDescent="0.3">
      <c r="A141" s="58">
        <v>40670</v>
      </c>
      <c r="B141" s="110">
        <f t="shared" si="2"/>
        <v>2011</v>
      </c>
      <c r="C141" t="s">
        <v>28</v>
      </c>
      <c r="D141" t="s">
        <v>353</v>
      </c>
      <c r="E141">
        <v>14</v>
      </c>
    </row>
    <row r="142" spans="1:5" x14ac:dyDescent="0.3">
      <c r="A142" s="58">
        <v>40920</v>
      </c>
      <c r="B142" s="110">
        <f t="shared" si="2"/>
        <v>2012</v>
      </c>
      <c r="C142" t="s">
        <v>28</v>
      </c>
      <c r="D142" t="s">
        <v>340</v>
      </c>
      <c r="E142">
        <v>5</v>
      </c>
    </row>
    <row r="143" spans="1:5" x14ac:dyDescent="0.3">
      <c r="A143" s="58">
        <v>40589</v>
      </c>
      <c r="B143" s="110">
        <f t="shared" si="2"/>
        <v>2011</v>
      </c>
      <c r="C143" t="s">
        <v>346</v>
      </c>
      <c r="D143" t="s">
        <v>342</v>
      </c>
      <c r="E143">
        <v>12</v>
      </c>
    </row>
    <row r="144" spans="1:5" x14ac:dyDescent="0.3">
      <c r="A144" s="58">
        <v>40479</v>
      </c>
      <c r="B144" s="110">
        <f t="shared" si="2"/>
        <v>2010</v>
      </c>
      <c r="C144" t="s">
        <v>30</v>
      </c>
      <c r="D144" t="s">
        <v>351</v>
      </c>
      <c r="E144">
        <v>15</v>
      </c>
    </row>
    <row r="145" spans="1:5" x14ac:dyDescent="0.3">
      <c r="A145" s="58">
        <v>40762</v>
      </c>
      <c r="B145" s="110">
        <f t="shared" si="2"/>
        <v>2011</v>
      </c>
      <c r="C145" t="s">
        <v>350</v>
      </c>
      <c r="D145" t="s">
        <v>340</v>
      </c>
      <c r="E145">
        <v>12</v>
      </c>
    </row>
    <row r="146" spans="1:5" x14ac:dyDescent="0.3">
      <c r="A146" s="58">
        <v>40775</v>
      </c>
      <c r="B146" s="110">
        <f t="shared" si="2"/>
        <v>2011</v>
      </c>
      <c r="C146" t="s">
        <v>349</v>
      </c>
      <c r="D146" t="s">
        <v>352</v>
      </c>
      <c r="E146">
        <v>1</v>
      </c>
    </row>
    <row r="147" spans="1:5" x14ac:dyDescent="0.3">
      <c r="A147" s="58">
        <v>40529</v>
      </c>
      <c r="B147" s="110">
        <f t="shared" si="2"/>
        <v>2010</v>
      </c>
      <c r="C147" t="s">
        <v>350</v>
      </c>
      <c r="D147" t="s">
        <v>353</v>
      </c>
      <c r="E147">
        <v>5</v>
      </c>
    </row>
    <row r="148" spans="1:5" x14ac:dyDescent="0.3">
      <c r="A148" s="58">
        <v>40725</v>
      </c>
      <c r="B148" s="110">
        <f t="shared" si="2"/>
        <v>2011</v>
      </c>
      <c r="C148" t="s">
        <v>349</v>
      </c>
      <c r="D148" t="s">
        <v>353</v>
      </c>
      <c r="E148">
        <v>22</v>
      </c>
    </row>
    <row r="149" spans="1:5" x14ac:dyDescent="0.3">
      <c r="A149" s="58">
        <v>40840</v>
      </c>
      <c r="B149" s="110">
        <f t="shared" si="2"/>
        <v>2011</v>
      </c>
      <c r="C149" t="s">
        <v>28</v>
      </c>
      <c r="D149" t="s">
        <v>347</v>
      </c>
      <c r="E149">
        <v>19</v>
      </c>
    </row>
    <row r="150" spans="1:5" x14ac:dyDescent="0.3">
      <c r="A150" s="58">
        <v>40811</v>
      </c>
      <c r="B150" s="110">
        <f t="shared" si="2"/>
        <v>2011</v>
      </c>
      <c r="C150" t="s">
        <v>346</v>
      </c>
      <c r="D150" t="s">
        <v>353</v>
      </c>
      <c r="E150">
        <v>15</v>
      </c>
    </row>
    <row r="151" spans="1:5" x14ac:dyDescent="0.3">
      <c r="A151" s="58">
        <v>40953</v>
      </c>
      <c r="B151" s="110">
        <f t="shared" si="2"/>
        <v>2012</v>
      </c>
      <c r="C151" t="s">
        <v>346</v>
      </c>
      <c r="D151" t="s">
        <v>340</v>
      </c>
      <c r="E151">
        <v>9</v>
      </c>
    </row>
    <row r="152" spans="1:5" x14ac:dyDescent="0.3">
      <c r="A152" s="58">
        <v>40394</v>
      </c>
      <c r="B152" s="110">
        <f t="shared" si="2"/>
        <v>2010</v>
      </c>
      <c r="C152" t="s">
        <v>349</v>
      </c>
      <c r="D152" t="s">
        <v>347</v>
      </c>
      <c r="E152">
        <v>14</v>
      </c>
    </row>
    <row r="153" spans="1:5" x14ac:dyDescent="0.3">
      <c r="A153" s="58">
        <v>40534</v>
      </c>
      <c r="B153" s="110">
        <f t="shared" si="2"/>
        <v>2010</v>
      </c>
      <c r="C153" t="s">
        <v>350</v>
      </c>
      <c r="D153" t="s">
        <v>352</v>
      </c>
      <c r="E153">
        <v>1</v>
      </c>
    </row>
    <row r="154" spans="1:5" x14ac:dyDescent="0.3">
      <c r="A154" s="58">
        <v>40322</v>
      </c>
      <c r="B154" s="110">
        <f t="shared" si="2"/>
        <v>2010</v>
      </c>
      <c r="C154" t="s">
        <v>350</v>
      </c>
      <c r="D154" t="s">
        <v>353</v>
      </c>
      <c r="E154">
        <v>25</v>
      </c>
    </row>
    <row r="155" spans="1:5" x14ac:dyDescent="0.3">
      <c r="A155" s="58">
        <v>40722</v>
      </c>
      <c r="B155" s="110">
        <f t="shared" si="2"/>
        <v>2011</v>
      </c>
      <c r="C155" t="s">
        <v>28</v>
      </c>
      <c r="D155" t="s">
        <v>347</v>
      </c>
      <c r="E155">
        <v>22</v>
      </c>
    </row>
    <row r="156" spans="1:5" x14ac:dyDescent="0.3">
      <c r="A156" s="58">
        <v>40351</v>
      </c>
      <c r="B156" s="110">
        <f t="shared" si="2"/>
        <v>2010</v>
      </c>
      <c r="C156" t="s">
        <v>339</v>
      </c>
      <c r="D156" t="s">
        <v>353</v>
      </c>
      <c r="E156">
        <v>19</v>
      </c>
    </row>
    <row r="157" spans="1:5" x14ac:dyDescent="0.3">
      <c r="A157" s="58">
        <v>40912</v>
      </c>
      <c r="B157" s="110">
        <f t="shared" si="2"/>
        <v>2012</v>
      </c>
      <c r="C157" t="s">
        <v>349</v>
      </c>
      <c r="D157" t="s">
        <v>353</v>
      </c>
      <c r="E157">
        <v>1</v>
      </c>
    </row>
    <row r="158" spans="1:5" x14ac:dyDescent="0.3">
      <c r="A158" s="58">
        <v>40891</v>
      </c>
      <c r="B158" s="110">
        <f t="shared" si="2"/>
        <v>2011</v>
      </c>
      <c r="C158" t="s">
        <v>28</v>
      </c>
      <c r="D158" t="s">
        <v>347</v>
      </c>
      <c r="E158">
        <v>14</v>
      </c>
    </row>
    <row r="159" spans="1:5" x14ac:dyDescent="0.3">
      <c r="A159" s="58">
        <v>40755</v>
      </c>
      <c r="B159" s="110">
        <f t="shared" si="2"/>
        <v>2011</v>
      </c>
      <c r="C159" t="s">
        <v>28</v>
      </c>
      <c r="D159" t="s">
        <v>340</v>
      </c>
      <c r="E159">
        <v>2</v>
      </c>
    </row>
    <row r="160" spans="1:5" x14ac:dyDescent="0.3">
      <c r="A160" s="58">
        <v>40703</v>
      </c>
      <c r="B160" s="110">
        <f t="shared" si="2"/>
        <v>2011</v>
      </c>
      <c r="C160" t="s">
        <v>339</v>
      </c>
      <c r="D160" t="s">
        <v>340</v>
      </c>
      <c r="E160">
        <v>20</v>
      </c>
    </row>
    <row r="161" spans="1:5" x14ac:dyDescent="0.3">
      <c r="A161" s="58">
        <v>40535</v>
      </c>
      <c r="B161" s="110">
        <f t="shared" si="2"/>
        <v>2010</v>
      </c>
      <c r="C161" t="s">
        <v>349</v>
      </c>
      <c r="D161" t="s">
        <v>347</v>
      </c>
      <c r="E161">
        <v>4</v>
      </c>
    </row>
    <row r="162" spans="1:5" x14ac:dyDescent="0.3">
      <c r="A162" s="58">
        <v>40849</v>
      </c>
      <c r="B162" s="110">
        <f t="shared" si="2"/>
        <v>2011</v>
      </c>
      <c r="C162" t="s">
        <v>349</v>
      </c>
      <c r="D162" t="s">
        <v>342</v>
      </c>
      <c r="E162">
        <v>14</v>
      </c>
    </row>
    <row r="163" spans="1:5" x14ac:dyDescent="0.3">
      <c r="A163" s="58">
        <v>40587</v>
      </c>
      <c r="B163" s="110">
        <f t="shared" si="2"/>
        <v>2011</v>
      </c>
      <c r="C163" t="s">
        <v>349</v>
      </c>
      <c r="D163" t="s">
        <v>340</v>
      </c>
      <c r="E163">
        <v>9</v>
      </c>
    </row>
    <row r="164" spans="1:5" x14ac:dyDescent="0.3">
      <c r="A164" s="58">
        <v>40612</v>
      </c>
      <c r="B164" s="110">
        <f t="shared" si="2"/>
        <v>2011</v>
      </c>
      <c r="C164" t="s">
        <v>350</v>
      </c>
      <c r="D164" t="s">
        <v>351</v>
      </c>
      <c r="E164">
        <v>4</v>
      </c>
    </row>
    <row r="165" spans="1:5" x14ac:dyDescent="0.3">
      <c r="A165" s="58">
        <v>40714</v>
      </c>
      <c r="B165" s="110">
        <f t="shared" si="2"/>
        <v>2011</v>
      </c>
      <c r="C165" t="s">
        <v>339</v>
      </c>
      <c r="D165" t="s">
        <v>352</v>
      </c>
      <c r="E165">
        <v>17</v>
      </c>
    </row>
    <row r="166" spans="1:5" x14ac:dyDescent="0.3">
      <c r="A166" s="58">
        <v>40834</v>
      </c>
      <c r="B166" s="110">
        <f t="shared" si="2"/>
        <v>2011</v>
      </c>
      <c r="C166" t="s">
        <v>349</v>
      </c>
      <c r="D166" t="s">
        <v>352</v>
      </c>
      <c r="E166">
        <v>23</v>
      </c>
    </row>
    <row r="167" spans="1:5" x14ac:dyDescent="0.3">
      <c r="A167" s="58">
        <v>40347</v>
      </c>
      <c r="B167" s="110">
        <f t="shared" si="2"/>
        <v>2010</v>
      </c>
      <c r="C167" t="s">
        <v>339</v>
      </c>
      <c r="D167" t="s">
        <v>347</v>
      </c>
      <c r="E167">
        <v>2</v>
      </c>
    </row>
    <row r="168" spans="1:5" x14ac:dyDescent="0.3">
      <c r="A168" s="58">
        <v>40797</v>
      </c>
      <c r="B168" s="110">
        <f t="shared" si="2"/>
        <v>2011</v>
      </c>
      <c r="C168" t="s">
        <v>28</v>
      </c>
      <c r="D168" t="s">
        <v>352</v>
      </c>
      <c r="E168">
        <v>20</v>
      </c>
    </row>
    <row r="169" spans="1:5" x14ac:dyDescent="0.3">
      <c r="A169" s="58">
        <v>40785</v>
      </c>
      <c r="B169" s="110">
        <f t="shared" si="2"/>
        <v>2011</v>
      </c>
      <c r="C169" t="s">
        <v>30</v>
      </c>
      <c r="D169" t="s">
        <v>342</v>
      </c>
      <c r="E169">
        <v>1</v>
      </c>
    </row>
    <row r="170" spans="1:5" x14ac:dyDescent="0.3">
      <c r="A170" s="58">
        <v>40440</v>
      </c>
      <c r="B170" s="110">
        <f t="shared" si="2"/>
        <v>2010</v>
      </c>
      <c r="C170" t="s">
        <v>30</v>
      </c>
      <c r="D170" t="s">
        <v>347</v>
      </c>
      <c r="E170">
        <v>4</v>
      </c>
    </row>
    <row r="171" spans="1:5" x14ac:dyDescent="0.3">
      <c r="A171" s="58">
        <v>40618</v>
      </c>
      <c r="B171" s="110">
        <f t="shared" si="2"/>
        <v>2011</v>
      </c>
      <c r="C171" t="s">
        <v>28</v>
      </c>
      <c r="D171" t="s">
        <v>351</v>
      </c>
      <c r="E171">
        <v>17</v>
      </c>
    </row>
    <row r="172" spans="1:5" x14ac:dyDescent="0.3">
      <c r="A172" s="58">
        <v>40689</v>
      </c>
      <c r="B172" s="110">
        <f t="shared" si="2"/>
        <v>2011</v>
      </c>
      <c r="C172" t="s">
        <v>339</v>
      </c>
      <c r="D172" t="s">
        <v>340</v>
      </c>
      <c r="E172">
        <v>8</v>
      </c>
    </row>
    <row r="173" spans="1:5" x14ac:dyDescent="0.3">
      <c r="A173" s="58">
        <v>40900</v>
      </c>
      <c r="B173" s="110">
        <f t="shared" si="2"/>
        <v>2011</v>
      </c>
      <c r="C173" t="s">
        <v>350</v>
      </c>
      <c r="D173" t="s">
        <v>347</v>
      </c>
      <c r="E173">
        <v>4</v>
      </c>
    </row>
    <row r="174" spans="1:5" x14ac:dyDescent="0.3">
      <c r="A174" s="58">
        <v>40961</v>
      </c>
      <c r="B174" s="110">
        <f t="shared" si="2"/>
        <v>2012</v>
      </c>
      <c r="C174" t="s">
        <v>28</v>
      </c>
      <c r="D174" t="s">
        <v>340</v>
      </c>
      <c r="E174">
        <v>18</v>
      </c>
    </row>
    <row r="175" spans="1:5" x14ac:dyDescent="0.3">
      <c r="A175" s="58">
        <v>40684</v>
      </c>
      <c r="B175" s="110">
        <f t="shared" si="2"/>
        <v>2011</v>
      </c>
      <c r="C175" t="s">
        <v>339</v>
      </c>
      <c r="D175" t="s">
        <v>340</v>
      </c>
      <c r="E175">
        <v>11</v>
      </c>
    </row>
    <row r="176" spans="1:5" x14ac:dyDescent="0.3">
      <c r="A176" s="58">
        <v>40463</v>
      </c>
      <c r="B176" s="110">
        <f t="shared" si="2"/>
        <v>2010</v>
      </c>
      <c r="C176" t="s">
        <v>28</v>
      </c>
      <c r="D176" t="s">
        <v>342</v>
      </c>
      <c r="E176">
        <v>21</v>
      </c>
    </row>
    <row r="177" spans="1:5" x14ac:dyDescent="0.3">
      <c r="A177" s="58">
        <v>40939</v>
      </c>
      <c r="B177" s="110">
        <f t="shared" si="2"/>
        <v>2012</v>
      </c>
      <c r="C177" t="s">
        <v>339</v>
      </c>
      <c r="D177" t="s">
        <v>352</v>
      </c>
      <c r="E177">
        <v>21</v>
      </c>
    </row>
    <row r="178" spans="1:5" x14ac:dyDescent="0.3">
      <c r="A178" s="58">
        <v>40338</v>
      </c>
      <c r="B178" s="110">
        <f t="shared" si="2"/>
        <v>2010</v>
      </c>
      <c r="C178" t="s">
        <v>30</v>
      </c>
      <c r="D178" t="s">
        <v>353</v>
      </c>
      <c r="E178">
        <v>3</v>
      </c>
    </row>
    <row r="179" spans="1:5" x14ac:dyDescent="0.3">
      <c r="A179" s="58">
        <v>40413</v>
      </c>
      <c r="B179" s="110">
        <f t="shared" si="2"/>
        <v>2010</v>
      </c>
      <c r="C179" t="s">
        <v>28</v>
      </c>
      <c r="D179" t="s">
        <v>347</v>
      </c>
      <c r="E179">
        <v>24</v>
      </c>
    </row>
    <row r="180" spans="1:5" x14ac:dyDescent="0.3">
      <c r="A180" s="58">
        <v>40453</v>
      </c>
      <c r="B180" s="110">
        <f t="shared" si="2"/>
        <v>2010</v>
      </c>
      <c r="C180" t="s">
        <v>350</v>
      </c>
      <c r="D180" t="s">
        <v>347</v>
      </c>
      <c r="E180">
        <v>14</v>
      </c>
    </row>
    <row r="181" spans="1:5" x14ac:dyDescent="0.3">
      <c r="A181" s="58">
        <v>40652</v>
      </c>
      <c r="B181" s="110">
        <f t="shared" si="2"/>
        <v>2011</v>
      </c>
      <c r="C181" t="s">
        <v>30</v>
      </c>
      <c r="D181" t="s">
        <v>352</v>
      </c>
      <c r="E181">
        <v>14</v>
      </c>
    </row>
    <row r="182" spans="1:5" x14ac:dyDescent="0.3">
      <c r="A182" s="58">
        <v>40509</v>
      </c>
      <c r="B182" s="110">
        <f t="shared" si="2"/>
        <v>2010</v>
      </c>
      <c r="C182" t="s">
        <v>28</v>
      </c>
      <c r="D182" t="s">
        <v>351</v>
      </c>
      <c r="E182">
        <v>1</v>
      </c>
    </row>
    <row r="183" spans="1:5" x14ac:dyDescent="0.3">
      <c r="A183" s="58">
        <v>40610</v>
      </c>
      <c r="B183" s="110">
        <f t="shared" si="2"/>
        <v>2011</v>
      </c>
      <c r="C183" t="s">
        <v>346</v>
      </c>
      <c r="D183" t="s">
        <v>342</v>
      </c>
      <c r="E183">
        <v>24</v>
      </c>
    </row>
    <row r="184" spans="1:5" x14ac:dyDescent="0.3">
      <c r="A184" s="58">
        <v>40807</v>
      </c>
      <c r="B184" s="110">
        <f t="shared" si="2"/>
        <v>2011</v>
      </c>
      <c r="C184" t="s">
        <v>349</v>
      </c>
      <c r="D184" t="s">
        <v>353</v>
      </c>
      <c r="E184">
        <v>7</v>
      </c>
    </row>
    <row r="185" spans="1:5" x14ac:dyDescent="0.3">
      <c r="A185" s="58">
        <v>40333</v>
      </c>
      <c r="B185" s="110">
        <f t="shared" si="2"/>
        <v>2010</v>
      </c>
      <c r="C185" t="s">
        <v>28</v>
      </c>
      <c r="D185" t="s">
        <v>340</v>
      </c>
      <c r="E185">
        <v>12</v>
      </c>
    </row>
    <row r="186" spans="1:5" x14ac:dyDescent="0.3">
      <c r="A186" s="58">
        <v>40861</v>
      </c>
      <c r="B186" s="110">
        <f t="shared" si="2"/>
        <v>2011</v>
      </c>
      <c r="C186" t="s">
        <v>30</v>
      </c>
      <c r="D186" t="s">
        <v>347</v>
      </c>
      <c r="E186">
        <v>2</v>
      </c>
    </row>
    <row r="187" spans="1:5" x14ac:dyDescent="0.3">
      <c r="A187" s="58">
        <v>40387</v>
      </c>
      <c r="B187" s="110">
        <f t="shared" si="2"/>
        <v>2010</v>
      </c>
      <c r="C187" t="s">
        <v>30</v>
      </c>
      <c r="D187" t="s">
        <v>340</v>
      </c>
      <c r="E187">
        <v>3</v>
      </c>
    </row>
    <row r="188" spans="1:5" x14ac:dyDescent="0.3">
      <c r="A188" s="58">
        <v>40818</v>
      </c>
      <c r="B188" s="110">
        <f t="shared" si="2"/>
        <v>2011</v>
      </c>
      <c r="C188" t="s">
        <v>350</v>
      </c>
      <c r="D188" t="s">
        <v>342</v>
      </c>
      <c r="E188">
        <v>12</v>
      </c>
    </row>
    <row r="189" spans="1:5" x14ac:dyDescent="0.3">
      <c r="A189" s="58">
        <v>40368</v>
      </c>
      <c r="B189" s="110">
        <f t="shared" si="2"/>
        <v>2010</v>
      </c>
      <c r="C189" t="s">
        <v>30</v>
      </c>
      <c r="D189" t="s">
        <v>347</v>
      </c>
      <c r="E189">
        <v>1</v>
      </c>
    </row>
    <row r="190" spans="1:5" x14ac:dyDescent="0.3">
      <c r="A190" s="58">
        <v>40819</v>
      </c>
      <c r="B190" s="110">
        <f t="shared" si="2"/>
        <v>2011</v>
      </c>
      <c r="C190" t="s">
        <v>346</v>
      </c>
      <c r="D190" t="s">
        <v>351</v>
      </c>
      <c r="E190">
        <v>1</v>
      </c>
    </row>
    <row r="191" spans="1:5" x14ac:dyDescent="0.3">
      <c r="A191" s="58">
        <v>40943</v>
      </c>
      <c r="B191" s="110">
        <f t="shared" si="2"/>
        <v>2012</v>
      </c>
      <c r="C191" t="s">
        <v>349</v>
      </c>
      <c r="D191" t="s">
        <v>353</v>
      </c>
      <c r="E191">
        <v>22</v>
      </c>
    </row>
    <row r="192" spans="1:5" x14ac:dyDescent="0.3">
      <c r="A192" s="58">
        <v>40685</v>
      </c>
      <c r="B192" s="110">
        <f t="shared" si="2"/>
        <v>2011</v>
      </c>
      <c r="C192" t="s">
        <v>349</v>
      </c>
      <c r="D192" t="s">
        <v>347</v>
      </c>
      <c r="E192">
        <v>7</v>
      </c>
    </row>
    <row r="193" spans="1:5" x14ac:dyDescent="0.3">
      <c r="A193" s="58">
        <v>40432</v>
      </c>
      <c r="B193" s="110">
        <f t="shared" si="2"/>
        <v>2010</v>
      </c>
      <c r="C193" t="s">
        <v>30</v>
      </c>
      <c r="D193" t="s">
        <v>351</v>
      </c>
      <c r="E193">
        <v>3</v>
      </c>
    </row>
    <row r="194" spans="1:5" x14ac:dyDescent="0.3">
      <c r="A194" s="58">
        <v>40941</v>
      </c>
      <c r="B194" s="110">
        <f t="shared" si="2"/>
        <v>2012</v>
      </c>
      <c r="C194" t="s">
        <v>349</v>
      </c>
      <c r="D194" t="s">
        <v>353</v>
      </c>
      <c r="E194">
        <v>2</v>
      </c>
    </row>
    <row r="195" spans="1:5" x14ac:dyDescent="0.3">
      <c r="A195" s="58">
        <v>40586</v>
      </c>
      <c r="B195" s="110">
        <f t="shared" si="2"/>
        <v>2011</v>
      </c>
      <c r="C195" t="s">
        <v>30</v>
      </c>
      <c r="D195" t="s">
        <v>353</v>
      </c>
      <c r="E195">
        <v>16</v>
      </c>
    </row>
    <row r="196" spans="1:5" x14ac:dyDescent="0.3">
      <c r="A196" s="58">
        <v>40874</v>
      </c>
      <c r="B196" s="110">
        <f t="shared" si="2"/>
        <v>2011</v>
      </c>
      <c r="C196" t="s">
        <v>346</v>
      </c>
      <c r="D196" t="s">
        <v>352</v>
      </c>
      <c r="E196">
        <v>25</v>
      </c>
    </row>
    <row r="197" spans="1:5" x14ac:dyDescent="0.3">
      <c r="A197" s="58">
        <v>40596</v>
      </c>
      <c r="B197" s="110">
        <f t="shared" si="2"/>
        <v>2011</v>
      </c>
      <c r="C197" t="s">
        <v>346</v>
      </c>
      <c r="D197" t="s">
        <v>340</v>
      </c>
      <c r="E197">
        <v>22</v>
      </c>
    </row>
    <row r="198" spans="1:5" x14ac:dyDescent="0.3">
      <c r="A198" s="58">
        <v>40881</v>
      </c>
      <c r="B198" s="110">
        <f t="shared" ref="B198:B261" si="3">YEAR(A198)</f>
        <v>2011</v>
      </c>
      <c r="C198" t="s">
        <v>350</v>
      </c>
      <c r="D198" t="s">
        <v>351</v>
      </c>
      <c r="E198">
        <v>6</v>
      </c>
    </row>
    <row r="199" spans="1:5" x14ac:dyDescent="0.3">
      <c r="A199" s="58">
        <v>40606</v>
      </c>
      <c r="B199" s="110">
        <f t="shared" si="3"/>
        <v>2011</v>
      </c>
      <c r="C199" t="s">
        <v>339</v>
      </c>
      <c r="D199" t="s">
        <v>342</v>
      </c>
      <c r="E199">
        <v>13</v>
      </c>
    </row>
    <row r="200" spans="1:5" x14ac:dyDescent="0.3">
      <c r="A200" s="58">
        <v>40639</v>
      </c>
      <c r="B200" s="110">
        <f t="shared" si="3"/>
        <v>2011</v>
      </c>
      <c r="C200" t="s">
        <v>350</v>
      </c>
      <c r="D200" t="s">
        <v>353</v>
      </c>
      <c r="E200">
        <v>22</v>
      </c>
    </row>
    <row r="201" spans="1:5" x14ac:dyDescent="0.3">
      <c r="A201" s="58">
        <v>40916</v>
      </c>
      <c r="B201" s="110">
        <f t="shared" si="3"/>
        <v>2012</v>
      </c>
      <c r="C201" t="s">
        <v>28</v>
      </c>
      <c r="D201" t="s">
        <v>353</v>
      </c>
      <c r="E201">
        <v>9</v>
      </c>
    </row>
    <row r="202" spans="1:5" x14ac:dyDescent="0.3">
      <c r="A202" s="58">
        <v>40880</v>
      </c>
      <c r="B202" s="110">
        <f t="shared" si="3"/>
        <v>2011</v>
      </c>
      <c r="C202" t="s">
        <v>346</v>
      </c>
      <c r="D202" t="s">
        <v>351</v>
      </c>
      <c r="E202">
        <v>6</v>
      </c>
    </row>
    <row r="203" spans="1:5" x14ac:dyDescent="0.3">
      <c r="A203" s="58">
        <v>40613</v>
      </c>
      <c r="B203" s="110">
        <f t="shared" si="3"/>
        <v>2011</v>
      </c>
      <c r="C203" t="s">
        <v>28</v>
      </c>
      <c r="D203" t="s">
        <v>347</v>
      </c>
      <c r="E203">
        <v>1</v>
      </c>
    </row>
    <row r="204" spans="1:5" x14ac:dyDescent="0.3">
      <c r="A204" s="58">
        <v>40311</v>
      </c>
      <c r="B204" s="110">
        <f t="shared" si="3"/>
        <v>2010</v>
      </c>
      <c r="C204" t="s">
        <v>28</v>
      </c>
      <c r="D204" t="s">
        <v>352</v>
      </c>
      <c r="E204">
        <v>14</v>
      </c>
    </row>
    <row r="205" spans="1:5" x14ac:dyDescent="0.3">
      <c r="A205" s="58">
        <v>40343</v>
      </c>
      <c r="B205" s="110">
        <f t="shared" si="3"/>
        <v>2010</v>
      </c>
      <c r="C205" t="s">
        <v>346</v>
      </c>
      <c r="D205" t="s">
        <v>340</v>
      </c>
      <c r="E205">
        <v>22</v>
      </c>
    </row>
    <row r="206" spans="1:5" x14ac:dyDescent="0.3">
      <c r="A206" s="58">
        <v>40835</v>
      </c>
      <c r="B206" s="110">
        <f t="shared" si="3"/>
        <v>2011</v>
      </c>
      <c r="C206" t="s">
        <v>28</v>
      </c>
      <c r="D206" t="s">
        <v>347</v>
      </c>
      <c r="E206">
        <v>14</v>
      </c>
    </row>
    <row r="207" spans="1:5" x14ac:dyDescent="0.3">
      <c r="A207" s="58">
        <v>40828</v>
      </c>
      <c r="B207" s="110">
        <f t="shared" si="3"/>
        <v>2011</v>
      </c>
      <c r="C207" t="s">
        <v>350</v>
      </c>
      <c r="D207" t="s">
        <v>351</v>
      </c>
      <c r="E207">
        <v>14</v>
      </c>
    </row>
    <row r="208" spans="1:5" x14ac:dyDescent="0.3">
      <c r="A208" s="58">
        <v>40894</v>
      </c>
      <c r="B208" s="110">
        <f t="shared" si="3"/>
        <v>2011</v>
      </c>
      <c r="C208" t="s">
        <v>339</v>
      </c>
      <c r="D208" t="s">
        <v>351</v>
      </c>
      <c r="E208">
        <v>1</v>
      </c>
    </row>
    <row r="209" spans="1:5" x14ac:dyDescent="0.3">
      <c r="A209" s="58">
        <v>40669</v>
      </c>
      <c r="B209" s="110">
        <f t="shared" si="3"/>
        <v>2011</v>
      </c>
      <c r="C209" t="s">
        <v>339</v>
      </c>
      <c r="D209" t="s">
        <v>340</v>
      </c>
      <c r="E209">
        <v>6</v>
      </c>
    </row>
    <row r="210" spans="1:5" x14ac:dyDescent="0.3">
      <c r="A210" s="58">
        <v>40900</v>
      </c>
      <c r="B210" s="110">
        <f t="shared" si="3"/>
        <v>2011</v>
      </c>
      <c r="C210" t="s">
        <v>30</v>
      </c>
      <c r="D210" t="s">
        <v>353</v>
      </c>
      <c r="E210">
        <v>16</v>
      </c>
    </row>
    <row r="211" spans="1:5" x14ac:dyDescent="0.3">
      <c r="A211" s="58">
        <v>40910</v>
      </c>
      <c r="B211" s="110">
        <f t="shared" si="3"/>
        <v>2012</v>
      </c>
      <c r="C211" t="s">
        <v>30</v>
      </c>
      <c r="D211" t="s">
        <v>353</v>
      </c>
      <c r="E211">
        <v>19</v>
      </c>
    </row>
    <row r="212" spans="1:5" x14ac:dyDescent="0.3">
      <c r="A212" s="58">
        <v>40904</v>
      </c>
      <c r="B212" s="110">
        <f t="shared" si="3"/>
        <v>2011</v>
      </c>
      <c r="C212" t="s">
        <v>349</v>
      </c>
      <c r="D212" t="s">
        <v>352</v>
      </c>
      <c r="E212">
        <v>8</v>
      </c>
    </row>
    <row r="213" spans="1:5" x14ac:dyDescent="0.3">
      <c r="A213" s="58">
        <v>40470</v>
      </c>
      <c r="B213" s="110">
        <f t="shared" si="3"/>
        <v>2010</v>
      </c>
      <c r="C213" t="s">
        <v>349</v>
      </c>
      <c r="D213" t="s">
        <v>347</v>
      </c>
      <c r="E213">
        <v>20</v>
      </c>
    </row>
    <row r="214" spans="1:5" x14ac:dyDescent="0.3">
      <c r="A214" s="58">
        <v>40703</v>
      </c>
      <c r="B214" s="110">
        <f t="shared" si="3"/>
        <v>2011</v>
      </c>
      <c r="C214" t="s">
        <v>30</v>
      </c>
      <c r="D214" t="s">
        <v>352</v>
      </c>
      <c r="E214">
        <v>16</v>
      </c>
    </row>
    <row r="215" spans="1:5" x14ac:dyDescent="0.3">
      <c r="A215" s="58">
        <v>40482</v>
      </c>
      <c r="B215" s="110">
        <f t="shared" si="3"/>
        <v>2010</v>
      </c>
      <c r="C215" t="s">
        <v>30</v>
      </c>
      <c r="D215" t="s">
        <v>353</v>
      </c>
      <c r="E215">
        <v>19</v>
      </c>
    </row>
    <row r="216" spans="1:5" x14ac:dyDescent="0.3">
      <c r="A216" s="58">
        <v>40352</v>
      </c>
      <c r="B216" s="110">
        <f t="shared" si="3"/>
        <v>2010</v>
      </c>
      <c r="C216" t="s">
        <v>350</v>
      </c>
      <c r="D216" t="s">
        <v>351</v>
      </c>
      <c r="E216">
        <v>21</v>
      </c>
    </row>
    <row r="217" spans="1:5" x14ac:dyDescent="0.3">
      <c r="A217" s="58">
        <v>40308</v>
      </c>
      <c r="B217" s="110">
        <f t="shared" si="3"/>
        <v>2010</v>
      </c>
      <c r="C217" t="s">
        <v>28</v>
      </c>
      <c r="D217" t="s">
        <v>342</v>
      </c>
      <c r="E217">
        <v>21</v>
      </c>
    </row>
    <row r="218" spans="1:5" x14ac:dyDescent="0.3">
      <c r="A218" s="58">
        <v>40582</v>
      </c>
      <c r="B218" s="110">
        <f t="shared" si="3"/>
        <v>2011</v>
      </c>
      <c r="C218" t="s">
        <v>349</v>
      </c>
      <c r="D218" t="s">
        <v>351</v>
      </c>
      <c r="E218">
        <v>7</v>
      </c>
    </row>
    <row r="219" spans="1:5" x14ac:dyDescent="0.3">
      <c r="A219" s="58">
        <v>40380</v>
      </c>
      <c r="B219" s="110">
        <f t="shared" si="3"/>
        <v>2010</v>
      </c>
      <c r="C219" t="s">
        <v>346</v>
      </c>
      <c r="D219" t="s">
        <v>342</v>
      </c>
      <c r="E219">
        <v>24</v>
      </c>
    </row>
    <row r="220" spans="1:5" x14ac:dyDescent="0.3">
      <c r="A220" s="58">
        <v>40812</v>
      </c>
      <c r="B220" s="110">
        <f t="shared" si="3"/>
        <v>2011</v>
      </c>
      <c r="C220" t="s">
        <v>349</v>
      </c>
      <c r="D220" t="s">
        <v>347</v>
      </c>
      <c r="E220">
        <v>23</v>
      </c>
    </row>
    <row r="221" spans="1:5" x14ac:dyDescent="0.3">
      <c r="A221" s="58">
        <v>40983</v>
      </c>
      <c r="B221" s="110">
        <f t="shared" si="3"/>
        <v>2012</v>
      </c>
      <c r="C221" t="s">
        <v>28</v>
      </c>
      <c r="D221" t="s">
        <v>342</v>
      </c>
      <c r="E221">
        <v>16</v>
      </c>
    </row>
    <row r="222" spans="1:5" x14ac:dyDescent="0.3">
      <c r="A222" s="58">
        <v>40907</v>
      </c>
      <c r="B222" s="110">
        <f t="shared" si="3"/>
        <v>2011</v>
      </c>
      <c r="C222" t="s">
        <v>350</v>
      </c>
      <c r="D222" t="s">
        <v>347</v>
      </c>
      <c r="E222">
        <v>21</v>
      </c>
    </row>
    <row r="223" spans="1:5" x14ac:dyDescent="0.3">
      <c r="A223" s="58">
        <v>40391</v>
      </c>
      <c r="B223" s="110">
        <f t="shared" si="3"/>
        <v>2010</v>
      </c>
      <c r="C223" t="s">
        <v>350</v>
      </c>
      <c r="D223" t="s">
        <v>347</v>
      </c>
      <c r="E223">
        <v>5</v>
      </c>
    </row>
    <row r="224" spans="1:5" x14ac:dyDescent="0.3">
      <c r="A224" s="58">
        <v>40434</v>
      </c>
      <c r="B224" s="110">
        <f t="shared" si="3"/>
        <v>2010</v>
      </c>
      <c r="C224" t="s">
        <v>30</v>
      </c>
      <c r="D224" t="s">
        <v>342</v>
      </c>
      <c r="E224">
        <v>6</v>
      </c>
    </row>
    <row r="225" spans="1:5" x14ac:dyDescent="0.3">
      <c r="A225" s="58">
        <v>40693</v>
      </c>
      <c r="B225" s="110">
        <f t="shared" si="3"/>
        <v>2011</v>
      </c>
      <c r="C225" t="s">
        <v>349</v>
      </c>
      <c r="D225" t="s">
        <v>352</v>
      </c>
      <c r="E225">
        <v>24</v>
      </c>
    </row>
    <row r="226" spans="1:5" x14ac:dyDescent="0.3">
      <c r="A226" s="58">
        <v>40390</v>
      </c>
      <c r="B226" s="110">
        <f t="shared" si="3"/>
        <v>2010</v>
      </c>
      <c r="C226" t="s">
        <v>339</v>
      </c>
      <c r="D226" t="s">
        <v>340</v>
      </c>
      <c r="E226">
        <v>13</v>
      </c>
    </row>
    <row r="227" spans="1:5" x14ac:dyDescent="0.3">
      <c r="A227" s="58">
        <v>40834</v>
      </c>
      <c r="B227" s="110">
        <f t="shared" si="3"/>
        <v>2011</v>
      </c>
      <c r="C227" t="s">
        <v>30</v>
      </c>
      <c r="D227" t="s">
        <v>353</v>
      </c>
      <c r="E227">
        <v>16</v>
      </c>
    </row>
    <row r="228" spans="1:5" x14ac:dyDescent="0.3">
      <c r="A228" s="58">
        <v>40801</v>
      </c>
      <c r="B228" s="110">
        <f t="shared" si="3"/>
        <v>2011</v>
      </c>
      <c r="C228" t="s">
        <v>30</v>
      </c>
      <c r="D228" t="s">
        <v>353</v>
      </c>
      <c r="E228">
        <v>12</v>
      </c>
    </row>
    <row r="229" spans="1:5" x14ac:dyDescent="0.3">
      <c r="A229" s="58">
        <v>40885</v>
      </c>
      <c r="B229" s="110">
        <f t="shared" si="3"/>
        <v>2011</v>
      </c>
      <c r="C229" t="s">
        <v>28</v>
      </c>
      <c r="D229" t="s">
        <v>347</v>
      </c>
      <c r="E229">
        <v>7</v>
      </c>
    </row>
    <row r="230" spans="1:5" x14ac:dyDescent="0.3">
      <c r="A230" s="58">
        <v>40430</v>
      </c>
      <c r="B230" s="110">
        <f t="shared" si="3"/>
        <v>2010</v>
      </c>
      <c r="C230" t="s">
        <v>349</v>
      </c>
      <c r="D230" t="s">
        <v>352</v>
      </c>
      <c r="E230">
        <v>2</v>
      </c>
    </row>
    <row r="231" spans="1:5" x14ac:dyDescent="0.3">
      <c r="A231" s="58">
        <v>40522</v>
      </c>
      <c r="B231" s="110">
        <f t="shared" si="3"/>
        <v>2010</v>
      </c>
      <c r="C231" t="s">
        <v>350</v>
      </c>
      <c r="D231" t="s">
        <v>351</v>
      </c>
      <c r="E231">
        <v>23</v>
      </c>
    </row>
    <row r="232" spans="1:5" x14ac:dyDescent="0.3">
      <c r="A232" s="58">
        <v>40479</v>
      </c>
      <c r="B232" s="110">
        <f t="shared" si="3"/>
        <v>2010</v>
      </c>
      <c r="C232" t="s">
        <v>30</v>
      </c>
      <c r="D232" t="s">
        <v>347</v>
      </c>
      <c r="E232">
        <v>7</v>
      </c>
    </row>
    <row r="233" spans="1:5" x14ac:dyDescent="0.3">
      <c r="A233" s="58">
        <v>40641</v>
      </c>
      <c r="B233" s="110">
        <f t="shared" si="3"/>
        <v>2011</v>
      </c>
      <c r="C233" t="s">
        <v>350</v>
      </c>
      <c r="D233" t="s">
        <v>353</v>
      </c>
      <c r="E233">
        <v>21</v>
      </c>
    </row>
    <row r="234" spans="1:5" x14ac:dyDescent="0.3">
      <c r="A234" s="58">
        <v>40689</v>
      </c>
      <c r="B234" s="110">
        <f t="shared" si="3"/>
        <v>2011</v>
      </c>
      <c r="C234" t="s">
        <v>28</v>
      </c>
      <c r="D234" t="s">
        <v>352</v>
      </c>
      <c r="E234">
        <v>1</v>
      </c>
    </row>
    <row r="235" spans="1:5" x14ac:dyDescent="0.3">
      <c r="A235" s="58">
        <v>40375</v>
      </c>
      <c r="B235" s="110">
        <f t="shared" si="3"/>
        <v>2010</v>
      </c>
      <c r="C235" t="s">
        <v>350</v>
      </c>
      <c r="D235" t="s">
        <v>352</v>
      </c>
      <c r="E235">
        <v>15</v>
      </c>
    </row>
    <row r="236" spans="1:5" x14ac:dyDescent="0.3">
      <c r="A236" s="58">
        <v>40958</v>
      </c>
      <c r="B236" s="110">
        <f t="shared" si="3"/>
        <v>2012</v>
      </c>
      <c r="C236" t="s">
        <v>350</v>
      </c>
      <c r="D236" t="s">
        <v>342</v>
      </c>
      <c r="E236">
        <v>16</v>
      </c>
    </row>
    <row r="237" spans="1:5" x14ac:dyDescent="0.3">
      <c r="A237" s="58">
        <v>40380</v>
      </c>
      <c r="B237" s="110">
        <f t="shared" si="3"/>
        <v>2010</v>
      </c>
      <c r="C237" t="s">
        <v>346</v>
      </c>
      <c r="D237" t="s">
        <v>340</v>
      </c>
      <c r="E237">
        <v>11</v>
      </c>
    </row>
    <row r="238" spans="1:5" x14ac:dyDescent="0.3">
      <c r="A238" s="58">
        <v>40339</v>
      </c>
      <c r="B238" s="110">
        <f t="shared" si="3"/>
        <v>2010</v>
      </c>
      <c r="C238" t="s">
        <v>349</v>
      </c>
      <c r="D238" t="s">
        <v>353</v>
      </c>
      <c r="E238">
        <v>3</v>
      </c>
    </row>
    <row r="239" spans="1:5" x14ac:dyDescent="0.3">
      <c r="A239" s="58">
        <v>40630</v>
      </c>
      <c r="B239" s="110">
        <f t="shared" si="3"/>
        <v>2011</v>
      </c>
      <c r="C239" t="s">
        <v>346</v>
      </c>
      <c r="D239" t="s">
        <v>347</v>
      </c>
      <c r="E239">
        <v>1</v>
      </c>
    </row>
    <row r="240" spans="1:5" x14ac:dyDescent="0.3">
      <c r="A240" s="58">
        <v>40808</v>
      </c>
      <c r="B240" s="110">
        <f t="shared" si="3"/>
        <v>2011</v>
      </c>
      <c r="C240" t="s">
        <v>30</v>
      </c>
      <c r="D240" t="s">
        <v>342</v>
      </c>
      <c r="E240">
        <v>21</v>
      </c>
    </row>
    <row r="241" spans="1:5" x14ac:dyDescent="0.3">
      <c r="A241" s="58">
        <v>40645</v>
      </c>
      <c r="B241" s="110">
        <f t="shared" si="3"/>
        <v>2011</v>
      </c>
      <c r="C241" t="s">
        <v>346</v>
      </c>
      <c r="D241" t="s">
        <v>352</v>
      </c>
      <c r="E241">
        <v>12</v>
      </c>
    </row>
    <row r="242" spans="1:5" x14ac:dyDescent="0.3">
      <c r="A242" s="58">
        <v>40486</v>
      </c>
      <c r="B242" s="110">
        <f t="shared" si="3"/>
        <v>2010</v>
      </c>
      <c r="C242" t="s">
        <v>346</v>
      </c>
      <c r="D242" t="s">
        <v>340</v>
      </c>
      <c r="E242">
        <v>25</v>
      </c>
    </row>
    <row r="243" spans="1:5" x14ac:dyDescent="0.3">
      <c r="A243" s="58">
        <v>40674</v>
      </c>
      <c r="B243" s="110">
        <f t="shared" si="3"/>
        <v>2011</v>
      </c>
      <c r="C243" t="s">
        <v>339</v>
      </c>
      <c r="D243" t="s">
        <v>340</v>
      </c>
      <c r="E243">
        <v>8</v>
      </c>
    </row>
    <row r="244" spans="1:5" x14ac:dyDescent="0.3">
      <c r="A244" s="58">
        <v>40973</v>
      </c>
      <c r="B244" s="110">
        <f t="shared" si="3"/>
        <v>2012</v>
      </c>
      <c r="C244" t="s">
        <v>350</v>
      </c>
      <c r="D244" t="s">
        <v>353</v>
      </c>
      <c r="E244">
        <v>20</v>
      </c>
    </row>
    <row r="245" spans="1:5" x14ac:dyDescent="0.3">
      <c r="A245" s="58">
        <v>40372</v>
      </c>
      <c r="B245" s="110">
        <f t="shared" si="3"/>
        <v>2010</v>
      </c>
      <c r="C245" t="s">
        <v>346</v>
      </c>
      <c r="D245" t="s">
        <v>347</v>
      </c>
      <c r="E245">
        <v>14</v>
      </c>
    </row>
    <row r="246" spans="1:5" x14ac:dyDescent="0.3">
      <c r="A246" s="58">
        <v>40716</v>
      </c>
      <c r="B246" s="110">
        <f t="shared" si="3"/>
        <v>2011</v>
      </c>
      <c r="C246" t="s">
        <v>349</v>
      </c>
      <c r="D246" t="s">
        <v>352</v>
      </c>
      <c r="E246">
        <v>2</v>
      </c>
    </row>
    <row r="247" spans="1:5" x14ac:dyDescent="0.3">
      <c r="A247" s="58">
        <v>40351</v>
      </c>
      <c r="B247" s="110">
        <f t="shared" si="3"/>
        <v>2010</v>
      </c>
      <c r="C247" t="s">
        <v>350</v>
      </c>
      <c r="D247" t="s">
        <v>342</v>
      </c>
      <c r="E247">
        <v>18</v>
      </c>
    </row>
    <row r="248" spans="1:5" x14ac:dyDescent="0.3">
      <c r="A248" s="58">
        <v>40659</v>
      </c>
      <c r="B248" s="110">
        <f t="shared" si="3"/>
        <v>2011</v>
      </c>
      <c r="C248" t="s">
        <v>339</v>
      </c>
      <c r="D248" t="s">
        <v>347</v>
      </c>
      <c r="E248">
        <v>18</v>
      </c>
    </row>
    <row r="249" spans="1:5" x14ac:dyDescent="0.3">
      <c r="A249" s="58">
        <v>40356</v>
      </c>
      <c r="B249" s="110">
        <f t="shared" si="3"/>
        <v>2010</v>
      </c>
      <c r="C249" t="s">
        <v>346</v>
      </c>
      <c r="D249" t="s">
        <v>351</v>
      </c>
      <c r="E249">
        <v>7</v>
      </c>
    </row>
    <row r="250" spans="1:5" x14ac:dyDescent="0.3">
      <c r="A250" s="58">
        <v>40889</v>
      </c>
      <c r="B250" s="110">
        <f t="shared" si="3"/>
        <v>2011</v>
      </c>
      <c r="C250" t="s">
        <v>349</v>
      </c>
      <c r="D250" t="s">
        <v>353</v>
      </c>
      <c r="E250">
        <v>25</v>
      </c>
    </row>
    <row r="251" spans="1:5" x14ac:dyDescent="0.3">
      <c r="A251" s="58">
        <v>40785</v>
      </c>
      <c r="B251" s="110">
        <f t="shared" si="3"/>
        <v>2011</v>
      </c>
      <c r="C251" t="s">
        <v>28</v>
      </c>
      <c r="D251" t="s">
        <v>340</v>
      </c>
      <c r="E251">
        <v>13</v>
      </c>
    </row>
    <row r="252" spans="1:5" x14ac:dyDescent="0.3">
      <c r="A252" s="58">
        <v>40553</v>
      </c>
      <c r="B252" s="110">
        <f t="shared" si="3"/>
        <v>2011</v>
      </c>
      <c r="C252" t="s">
        <v>349</v>
      </c>
      <c r="D252" t="s">
        <v>353</v>
      </c>
      <c r="E252">
        <v>4</v>
      </c>
    </row>
    <row r="253" spans="1:5" x14ac:dyDescent="0.3">
      <c r="A253" s="58">
        <v>40789</v>
      </c>
      <c r="B253" s="110">
        <f t="shared" si="3"/>
        <v>2011</v>
      </c>
      <c r="C253" t="s">
        <v>349</v>
      </c>
      <c r="D253" t="s">
        <v>351</v>
      </c>
      <c r="E253">
        <v>18</v>
      </c>
    </row>
    <row r="254" spans="1:5" x14ac:dyDescent="0.3">
      <c r="A254" s="58">
        <v>40409</v>
      </c>
      <c r="B254" s="110">
        <f t="shared" si="3"/>
        <v>2010</v>
      </c>
      <c r="C254" t="s">
        <v>346</v>
      </c>
      <c r="D254" t="s">
        <v>351</v>
      </c>
      <c r="E254">
        <v>4</v>
      </c>
    </row>
    <row r="255" spans="1:5" x14ac:dyDescent="0.3">
      <c r="A255" s="58">
        <v>40447</v>
      </c>
      <c r="B255" s="110">
        <f t="shared" si="3"/>
        <v>2010</v>
      </c>
      <c r="C255" t="s">
        <v>346</v>
      </c>
      <c r="D255" t="s">
        <v>353</v>
      </c>
      <c r="E255">
        <v>13</v>
      </c>
    </row>
    <row r="256" spans="1:5" x14ac:dyDescent="0.3">
      <c r="A256" s="58">
        <v>40749</v>
      </c>
      <c r="B256" s="110">
        <f t="shared" si="3"/>
        <v>2011</v>
      </c>
      <c r="C256" t="s">
        <v>349</v>
      </c>
      <c r="D256" t="s">
        <v>353</v>
      </c>
      <c r="E256">
        <v>5</v>
      </c>
    </row>
    <row r="257" spans="1:5" x14ac:dyDescent="0.3">
      <c r="A257" s="58">
        <v>40359</v>
      </c>
      <c r="B257" s="110">
        <f t="shared" si="3"/>
        <v>2010</v>
      </c>
      <c r="C257" t="s">
        <v>346</v>
      </c>
      <c r="D257" t="s">
        <v>340</v>
      </c>
      <c r="E257">
        <v>9</v>
      </c>
    </row>
    <row r="258" spans="1:5" x14ac:dyDescent="0.3">
      <c r="A258" s="58">
        <v>40995</v>
      </c>
      <c r="B258" s="110">
        <f t="shared" si="3"/>
        <v>2012</v>
      </c>
      <c r="C258" t="s">
        <v>346</v>
      </c>
      <c r="D258" t="s">
        <v>352</v>
      </c>
      <c r="E258">
        <v>1</v>
      </c>
    </row>
    <row r="259" spans="1:5" x14ac:dyDescent="0.3">
      <c r="A259" s="58">
        <v>40467</v>
      </c>
      <c r="B259" s="110">
        <f t="shared" si="3"/>
        <v>2010</v>
      </c>
      <c r="C259" t="s">
        <v>350</v>
      </c>
      <c r="D259" t="s">
        <v>353</v>
      </c>
      <c r="E259">
        <v>21</v>
      </c>
    </row>
    <row r="260" spans="1:5" x14ac:dyDescent="0.3">
      <c r="A260" s="58">
        <v>40647</v>
      </c>
      <c r="B260" s="110">
        <f t="shared" si="3"/>
        <v>2011</v>
      </c>
      <c r="C260" t="s">
        <v>346</v>
      </c>
      <c r="D260" t="s">
        <v>351</v>
      </c>
      <c r="E260">
        <v>19</v>
      </c>
    </row>
    <row r="261" spans="1:5" x14ac:dyDescent="0.3">
      <c r="A261" s="58">
        <v>40308</v>
      </c>
      <c r="B261" s="110">
        <f t="shared" si="3"/>
        <v>2010</v>
      </c>
      <c r="C261" t="s">
        <v>346</v>
      </c>
      <c r="D261" t="s">
        <v>353</v>
      </c>
      <c r="E261">
        <v>7</v>
      </c>
    </row>
    <row r="262" spans="1:5" x14ac:dyDescent="0.3">
      <c r="A262" s="58">
        <v>40400</v>
      </c>
      <c r="B262" s="110">
        <f t="shared" ref="B262:B325" si="4">YEAR(A262)</f>
        <v>2010</v>
      </c>
      <c r="C262" t="s">
        <v>28</v>
      </c>
      <c r="D262" t="s">
        <v>352</v>
      </c>
      <c r="E262">
        <v>5</v>
      </c>
    </row>
    <row r="263" spans="1:5" x14ac:dyDescent="0.3">
      <c r="A263" s="58">
        <v>40898</v>
      </c>
      <c r="B263" s="110">
        <f t="shared" si="4"/>
        <v>2011</v>
      </c>
      <c r="C263" t="s">
        <v>30</v>
      </c>
      <c r="D263" t="s">
        <v>340</v>
      </c>
      <c r="E263">
        <v>23</v>
      </c>
    </row>
    <row r="264" spans="1:5" x14ac:dyDescent="0.3">
      <c r="A264" s="58">
        <v>40927</v>
      </c>
      <c r="B264" s="110">
        <f t="shared" si="4"/>
        <v>2012</v>
      </c>
      <c r="C264" t="s">
        <v>349</v>
      </c>
      <c r="D264" t="s">
        <v>342</v>
      </c>
      <c r="E264">
        <v>8</v>
      </c>
    </row>
    <row r="265" spans="1:5" x14ac:dyDescent="0.3">
      <c r="A265" s="58">
        <v>40707</v>
      </c>
      <c r="B265" s="110">
        <f t="shared" si="4"/>
        <v>2011</v>
      </c>
      <c r="C265" t="s">
        <v>350</v>
      </c>
      <c r="D265" t="s">
        <v>352</v>
      </c>
      <c r="E265">
        <v>10</v>
      </c>
    </row>
    <row r="266" spans="1:5" x14ac:dyDescent="0.3">
      <c r="A266" s="58">
        <v>40518</v>
      </c>
      <c r="B266" s="110">
        <f t="shared" si="4"/>
        <v>2010</v>
      </c>
      <c r="C266" t="s">
        <v>339</v>
      </c>
      <c r="D266" t="s">
        <v>351</v>
      </c>
      <c r="E266">
        <v>10</v>
      </c>
    </row>
    <row r="267" spans="1:5" x14ac:dyDescent="0.3">
      <c r="A267" s="58">
        <v>40906</v>
      </c>
      <c r="B267" s="110">
        <f t="shared" si="4"/>
        <v>2011</v>
      </c>
      <c r="C267" t="s">
        <v>30</v>
      </c>
      <c r="D267" t="s">
        <v>340</v>
      </c>
      <c r="E267">
        <v>24</v>
      </c>
    </row>
    <row r="268" spans="1:5" x14ac:dyDescent="0.3">
      <c r="A268" s="58">
        <v>40947</v>
      </c>
      <c r="B268" s="110">
        <f t="shared" si="4"/>
        <v>2012</v>
      </c>
      <c r="C268" t="s">
        <v>28</v>
      </c>
      <c r="D268" t="s">
        <v>340</v>
      </c>
      <c r="E268">
        <v>5</v>
      </c>
    </row>
    <row r="269" spans="1:5" x14ac:dyDescent="0.3">
      <c r="A269" s="58">
        <v>40625</v>
      </c>
      <c r="B269" s="110">
        <f t="shared" si="4"/>
        <v>2011</v>
      </c>
      <c r="C269" t="s">
        <v>30</v>
      </c>
      <c r="D269" t="s">
        <v>342</v>
      </c>
      <c r="E269">
        <v>25</v>
      </c>
    </row>
    <row r="270" spans="1:5" x14ac:dyDescent="0.3">
      <c r="A270" s="58">
        <v>40856</v>
      </c>
      <c r="B270" s="110">
        <f t="shared" si="4"/>
        <v>2011</v>
      </c>
      <c r="C270" t="s">
        <v>28</v>
      </c>
      <c r="D270" t="s">
        <v>347</v>
      </c>
      <c r="E270">
        <v>5</v>
      </c>
    </row>
    <row r="271" spans="1:5" x14ac:dyDescent="0.3">
      <c r="A271" s="58">
        <v>40781</v>
      </c>
      <c r="B271" s="110">
        <f t="shared" si="4"/>
        <v>2011</v>
      </c>
      <c r="C271" t="s">
        <v>339</v>
      </c>
      <c r="D271" t="s">
        <v>342</v>
      </c>
      <c r="E271">
        <v>3</v>
      </c>
    </row>
    <row r="272" spans="1:5" x14ac:dyDescent="0.3">
      <c r="A272" s="58">
        <v>40808</v>
      </c>
      <c r="B272" s="110">
        <f t="shared" si="4"/>
        <v>2011</v>
      </c>
      <c r="C272" t="s">
        <v>30</v>
      </c>
      <c r="D272" t="s">
        <v>352</v>
      </c>
      <c r="E272">
        <v>4</v>
      </c>
    </row>
    <row r="273" spans="1:5" x14ac:dyDescent="0.3">
      <c r="A273" s="58">
        <v>41001</v>
      </c>
      <c r="B273" s="110">
        <f t="shared" si="4"/>
        <v>2012</v>
      </c>
      <c r="C273" t="s">
        <v>28</v>
      </c>
      <c r="D273" t="s">
        <v>342</v>
      </c>
      <c r="E273">
        <v>1</v>
      </c>
    </row>
    <row r="274" spans="1:5" x14ac:dyDescent="0.3">
      <c r="A274" s="58">
        <v>40900</v>
      </c>
      <c r="B274" s="110">
        <f t="shared" si="4"/>
        <v>2011</v>
      </c>
      <c r="C274" t="s">
        <v>346</v>
      </c>
      <c r="D274" t="s">
        <v>353</v>
      </c>
      <c r="E274">
        <v>20</v>
      </c>
    </row>
    <row r="275" spans="1:5" x14ac:dyDescent="0.3">
      <c r="A275" s="58">
        <v>40430</v>
      </c>
      <c r="B275" s="110">
        <f t="shared" si="4"/>
        <v>2010</v>
      </c>
      <c r="C275" t="s">
        <v>28</v>
      </c>
      <c r="D275" t="s">
        <v>352</v>
      </c>
      <c r="E275">
        <v>5</v>
      </c>
    </row>
    <row r="276" spans="1:5" x14ac:dyDescent="0.3">
      <c r="A276" s="58">
        <v>40459</v>
      </c>
      <c r="B276" s="110">
        <f t="shared" si="4"/>
        <v>2010</v>
      </c>
      <c r="C276" t="s">
        <v>339</v>
      </c>
      <c r="D276" t="s">
        <v>352</v>
      </c>
      <c r="E276">
        <v>18</v>
      </c>
    </row>
    <row r="277" spans="1:5" x14ac:dyDescent="0.3">
      <c r="A277" s="58">
        <v>40531</v>
      </c>
      <c r="B277" s="110">
        <f t="shared" si="4"/>
        <v>2010</v>
      </c>
      <c r="C277" t="s">
        <v>339</v>
      </c>
      <c r="D277" t="s">
        <v>347</v>
      </c>
      <c r="E277">
        <v>4</v>
      </c>
    </row>
    <row r="278" spans="1:5" x14ac:dyDescent="0.3">
      <c r="A278" s="58">
        <v>40336</v>
      </c>
      <c r="B278" s="110">
        <f t="shared" si="4"/>
        <v>2010</v>
      </c>
      <c r="C278" t="s">
        <v>350</v>
      </c>
      <c r="D278" t="s">
        <v>340</v>
      </c>
      <c r="E278">
        <v>11</v>
      </c>
    </row>
    <row r="279" spans="1:5" x14ac:dyDescent="0.3">
      <c r="A279" s="58">
        <v>40737</v>
      </c>
      <c r="B279" s="110">
        <f t="shared" si="4"/>
        <v>2011</v>
      </c>
      <c r="C279" t="s">
        <v>30</v>
      </c>
      <c r="D279" t="s">
        <v>353</v>
      </c>
      <c r="E279">
        <v>16</v>
      </c>
    </row>
    <row r="280" spans="1:5" x14ac:dyDescent="0.3">
      <c r="A280" s="58">
        <v>40332</v>
      </c>
      <c r="B280" s="110">
        <f t="shared" si="4"/>
        <v>2010</v>
      </c>
      <c r="C280" t="s">
        <v>346</v>
      </c>
      <c r="D280" t="s">
        <v>351</v>
      </c>
      <c r="E280">
        <v>22</v>
      </c>
    </row>
    <row r="281" spans="1:5" x14ac:dyDescent="0.3">
      <c r="A281" s="58">
        <v>40636</v>
      </c>
      <c r="B281" s="110">
        <f t="shared" si="4"/>
        <v>2011</v>
      </c>
      <c r="C281" t="s">
        <v>30</v>
      </c>
      <c r="D281" t="s">
        <v>351</v>
      </c>
      <c r="E281">
        <v>6</v>
      </c>
    </row>
    <row r="282" spans="1:5" x14ac:dyDescent="0.3">
      <c r="A282" s="58">
        <v>40727</v>
      </c>
      <c r="B282" s="110">
        <f t="shared" si="4"/>
        <v>2011</v>
      </c>
      <c r="C282" t="s">
        <v>339</v>
      </c>
      <c r="D282" t="s">
        <v>352</v>
      </c>
      <c r="E282">
        <v>11</v>
      </c>
    </row>
    <row r="283" spans="1:5" x14ac:dyDescent="0.3">
      <c r="A283" s="58">
        <v>40333</v>
      </c>
      <c r="B283" s="110">
        <f t="shared" si="4"/>
        <v>2010</v>
      </c>
      <c r="C283" t="s">
        <v>30</v>
      </c>
      <c r="D283" t="s">
        <v>353</v>
      </c>
      <c r="E283">
        <v>24</v>
      </c>
    </row>
    <row r="284" spans="1:5" x14ac:dyDescent="0.3">
      <c r="A284" s="58">
        <v>40902</v>
      </c>
      <c r="B284" s="110">
        <f t="shared" si="4"/>
        <v>2011</v>
      </c>
      <c r="C284" t="s">
        <v>339</v>
      </c>
      <c r="D284" t="s">
        <v>347</v>
      </c>
      <c r="E284">
        <v>18</v>
      </c>
    </row>
    <row r="285" spans="1:5" x14ac:dyDescent="0.3">
      <c r="A285" s="58">
        <v>40570</v>
      </c>
      <c r="B285" s="110">
        <f t="shared" si="4"/>
        <v>2011</v>
      </c>
      <c r="C285" t="s">
        <v>346</v>
      </c>
      <c r="D285" t="s">
        <v>340</v>
      </c>
      <c r="E285">
        <v>3</v>
      </c>
    </row>
    <row r="286" spans="1:5" x14ac:dyDescent="0.3">
      <c r="A286" s="58">
        <v>40316</v>
      </c>
      <c r="B286" s="110">
        <f t="shared" si="4"/>
        <v>2010</v>
      </c>
      <c r="C286" t="s">
        <v>350</v>
      </c>
      <c r="D286" t="s">
        <v>352</v>
      </c>
      <c r="E286">
        <v>1</v>
      </c>
    </row>
    <row r="287" spans="1:5" x14ac:dyDescent="0.3">
      <c r="A287" s="58">
        <v>40960</v>
      </c>
      <c r="B287" s="110">
        <f t="shared" si="4"/>
        <v>2012</v>
      </c>
      <c r="C287" t="s">
        <v>346</v>
      </c>
      <c r="D287" t="s">
        <v>351</v>
      </c>
      <c r="E287">
        <v>13</v>
      </c>
    </row>
    <row r="288" spans="1:5" x14ac:dyDescent="0.3">
      <c r="A288" s="58">
        <v>40906</v>
      </c>
      <c r="B288" s="110">
        <f t="shared" si="4"/>
        <v>2011</v>
      </c>
      <c r="C288" t="s">
        <v>28</v>
      </c>
      <c r="D288" t="s">
        <v>352</v>
      </c>
      <c r="E288">
        <v>2</v>
      </c>
    </row>
    <row r="289" spans="1:5" x14ac:dyDescent="0.3">
      <c r="A289" s="58">
        <v>40923</v>
      </c>
      <c r="B289" s="110">
        <f t="shared" si="4"/>
        <v>2012</v>
      </c>
      <c r="C289" t="s">
        <v>346</v>
      </c>
      <c r="D289" t="s">
        <v>347</v>
      </c>
      <c r="E289">
        <v>22</v>
      </c>
    </row>
    <row r="290" spans="1:5" x14ac:dyDescent="0.3">
      <c r="A290" s="58">
        <v>40331</v>
      </c>
      <c r="B290" s="110">
        <f t="shared" si="4"/>
        <v>2010</v>
      </c>
      <c r="C290" t="s">
        <v>339</v>
      </c>
      <c r="D290" t="s">
        <v>351</v>
      </c>
      <c r="E290">
        <v>21</v>
      </c>
    </row>
    <row r="291" spans="1:5" x14ac:dyDescent="0.3">
      <c r="A291" s="58">
        <v>40881</v>
      </c>
      <c r="B291" s="110">
        <f t="shared" si="4"/>
        <v>2011</v>
      </c>
      <c r="C291" t="s">
        <v>339</v>
      </c>
      <c r="D291" t="s">
        <v>342</v>
      </c>
      <c r="E291">
        <v>11</v>
      </c>
    </row>
    <row r="292" spans="1:5" x14ac:dyDescent="0.3">
      <c r="A292" s="58">
        <v>40676</v>
      </c>
      <c r="B292" s="110">
        <f t="shared" si="4"/>
        <v>2011</v>
      </c>
      <c r="C292" t="s">
        <v>339</v>
      </c>
      <c r="D292" t="s">
        <v>342</v>
      </c>
      <c r="E292">
        <v>21</v>
      </c>
    </row>
    <row r="293" spans="1:5" x14ac:dyDescent="0.3">
      <c r="A293" s="58">
        <v>40809</v>
      </c>
      <c r="B293" s="110">
        <f t="shared" si="4"/>
        <v>2011</v>
      </c>
      <c r="C293" t="s">
        <v>349</v>
      </c>
      <c r="D293" t="s">
        <v>347</v>
      </c>
      <c r="E293">
        <v>1</v>
      </c>
    </row>
    <row r="294" spans="1:5" x14ac:dyDescent="0.3">
      <c r="A294" s="58">
        <v>40543</v>
      </c>
      <c r="B294" s="110">
        <f t="shared" si="4"/>
        <v>2010</v>
      </c>
      <c r="C294" t="s">
        <v>28</v>
      </c>
      <c r="D294" t="s">
        <v>352</v>
      </c>
      <c r="E294">
        <v>18</v>
      </c>
    </row>
    <row r="295" spans="1:5" x14ac:dyDescent="0.3">
      <c r="A295" s="58">
        <v>40417</v>
      </c>
      <c r="B295" s="110">
        <f t="shared" si="4"/>
        <v>2010</v>
      </c>
      <c r="C295" t="s">
        <v>30</v>
      </c>
      <c r="D295" t="s">
        <v>340</v>
      </c>
      <c r="E295">
        <v>7</v>
      </c>
    </row>
    <row r="296" spans="1:5" x14ac:dyDescent="0.3">
      <c r="A296" s="58">
        <v>40887</v>
      </c>
      <c r="B296" s="110">
        <f t="shared" si="4"/>
        <v>2011</v>
      </c>
      <c r="C296" t="s">
        <v>350</v>
      </c>
      <c r="D296" t="s">
        <v>353</v>
      </c>
      <c r="E296">
        <v>13</v>
      </c>
    </row>
    <row r="297" spans="1:5" x14ac:dyDescent="0.3">
      <c r="A297" s="58">
        <v>41000</v>
      </c>
      <c r="B297" s="110">
        <f t="shared" si="4"/>
        <v>2012</v>
      </c>
      <c r="C297" t="s">
        <v>339</v>
      </c>
      <c r="D297" t="s">
        <v>353</v>
      </c>
      <c r="E297">
        <v>7</v>
      </c>
    </row>
    <row r="298" spans="1:5" x14ac:dyDescent="0.3">
      <c r="A298" s="58">
        <v>40738</v>
      </c>
      <c r="B298" s="110">
        <f t="shared" si="4"/>
        <v>2011</v>
      </c>
      <c r="C298" t="s">
        <v>346</v>
      </c>
      <c r="D298" t="s">
        <v>340</v>
      </c>
      <c r="E298">
        <v>18</v>
      </c>
    </row>
    <row r="299" spans="1:5" x14ac:dyDescent="0.3">
      <c r="A299" s="58">
        <v>40682</v>
      </c>
      <c r="B299" s="110">
        <f t="shared" si="4"/>
        <v>2011</v>
      </c>
      <c r="C299" t="s">
        <v>28</v>
      </c>
      <c r="D299" t="s">
        <v>347</v>
      </c>
      <c r="E299">
        <v>14</v>
      </c>
    </row>
    <row r="300" spans="1:5" x14ac:dyDescent="0.3">
      <c r="A300" s="58">
        <v>40759</v>
      </c>
      <c r="B300" s="110">
        <f t="shared" si="4"/>
        <v>2011</v>
      </c>
      <c r="C300" t="s">
        <v>346</v>
      </c>
      <c r="D300" t="s">
        <v>340</v>
      </c>
      <c r="E300">
        <v>17</v>
      </c>
    </row>
    <row r="301" spans="1:5" x14ac:dyDescent="0.3">
      <c r="A301" s="58">
        <v>40388</v>
      </c>
      <c r="B301" s="110">
        <f t="shared" si="4"/>
        <v>2010</v>
      </c>
      <c r="C301" t="s">
        <v>30</v>
      </c>
      <c r="D301" t="s">
        <v>353</v>
      </c>
      <c r="E301">
        <v>20</v>
      </c>
    </row>
    <row r="302" spans="1:5" x14ac:dyDescent="0.3">
      <c r="A302" s="58">
        <v>40768</v>
      </c>
      <c r="B302" s="110">
        <f t="shared" si="4"/>
        <v>2011</v>
      </c>
      <c r="C302" t="s">
        <v>349</v>
      </c>
      <c r="D302" t="s">
        <v>353</v>
      </c>
      <c r="E302">
        <v>17</v>
      </c>
    </row>
    <row r="303" spans="1:5" x14ac:dyDescent="0.3">
      <c r="A303" s="58">
        <v>40621</v>
      </c>
      <c r="B303" s="110">
        <f t="shared" si="4"/>
        <v>2011</v>
      </c>
      <c r="C303" t="s">
        <v>350</v>
      </c>
      <c r="D303" t="s">
        <v>347</v>
      </c>
      <c r="E303">
        <v>3</v>
      </c>
    </row>
    <row r="304" spans="1:5" x14ac:dyDescent="0.3">
      <c r="A304" s="58">
        <v>40867</v>
      </c>
      <c r="B304" s="110">
        <f t="shared" si="4"/>
        <v>2011</v>
      </c>
      <c r="C304" t="s">
        <v>30</v>
      </c>
      <c r="D304" t="s">
        <v>340</v>
      </c>
      <c r="E304">
        <v>20</v>
      </c>
    </row>
    <row r="305" spans="1:5" x14ac:dyDescent="0.3">
      <c r="A305" s="58">
        <v>40360</v>
      </c>
      <c r="B305" s="110">
        <f t="shared" si="4"/>
        <v>2010</v>
      </c>
      <c r="C305" t="s">
        <v>30</v>
      </c>
      <c r="D305" t="s">
        <v>353</v>
      </c>
      <c r="E305">
        <v>14</v>
      </c>
    </row>
    <row r="306" spans="1:5" x14ac:dyDescent="0.3">
      <c r="A306" s="58">
        <v>40865</v>
      </c>
      <c r="B306" s="110">
        <f t="shared" si="4"/>
        <v>2011</v>
      </c>
      <c r="C306" t="s">
        <v>349</v>
      </c>
      <c r="D306" t="s">
        <v>351</v>
      </c>
      <c r="E306">
        <v>24</v>
      </c>
    </row>
    <row r="307" spans="1:5" x14ac:dyDescent="0.3">
      <c r="A307" s="58">
        <v>40910</v>
      </c>
      <c r="B307" s="110">
        <f t="shared" si="4"/>
        <v>2012</v>
      </c>
      <c r="C307" t="s">
        <v>349</v>
      </c>
      <c r="D307" t="s">
        <v>351</v>
      </c>
      <c r="E307">
        <v>7</v>
      </c>
    </row>
    <row r="308" spans="1:5" x14ac:dyDescent="0.3">
      <c r="A308" s="58">
        <v>40705</v>
      </c>
      <c r="B308" s="110">
        <f t="shared" si="4"/>
        <v>2011</v>
      </c>
      <c r="C308" t="s">
        <v>28</v>
      </c>
      <c r="D308" t="s">
        <v>353</v>
      </c>
      <c r="E308">
        <v>16</v>
      </c>
    </row>
    <row r="309" spans="1:5" x14ac:dyDescent="0.3">
      <c r="A309" s="58">
        <v>40980</v>
      </c>
      <c r="B309" s="110">
        <f t="shared" si="4"/>
        <v>2012</v>
      </c>
      <c r="C309" t="s">
        <v>339</v>
      </c>
      <c r="D309" t="s">
        <v>351</v>
      </c>
      <c r="E309">
        <v>3</v>
      </c>
    </row>
    <row r="310" spans="1:5" x14ac:dyDescent="0.3">
      <c r="A310" s="58">
        <v>40863</v>
      </c>
      <c r="B310" s="110">
        <f t="shared" si="4"/>
        <v>2011</v>
      </c>
      <c r="C310" t="s">
        <v>339</v>
      </c>
      <c r="D310" t="s">
        <v>351</v>
      </c>
      <c r="E310">
        <v>10</v>
      </c>
    </row>
    <row r="311" spans="1:5" x14ac:dyDescent="0.3">
      <c r="A311" s="58">
        <v>40621</v>
      </c>
      <c r="B311" s="110">
        <f t="shared" si="4"/>
        <v>2011</v>
      </c>
      <c r="C311" t="s">
        <v>339</v>
      </c>
      <c r="D311" t="s">
        <v>347</v>
      </c>
      <c r="E311">
        <v>1</v>
      </c>
    </row>
    <row r="312" spans="1:5" x14ac:dyDescent="0.3">
      <c r="A312" s="58">
        <v>40843</v>
      </c>
      <c r="B312" s="110">
        <f t="shared" si="4"/>
        <v>2011</v>
      </c>
      <c r="C312" t="s">
        <v>350</v>
      </c>
      <c r="D312" t="s">
        <v>342</v>
      </c>
      <c r="E312">
        <v>1</v>
      </c>
    </row>
    <row r="313" spans="1:5" x14ac:dyDescent="0.3">
      <c r="A313" s="58">
        <v>40323</v>
      </c>
      <c r="B313" s="110">
        <f t="shared" si="4"/>
        <v>2010</v>
      </c>
      <c r="C313" t="s">
        <v>30</v>
      </c>
      <c r="D313" t="s">
        <v>347</v>
      </c>
      <c r="E313">
        <v>10</v>
      </c>
    </row>
    <row r="314" spans="1:5" x14ac:dyDescent="0.3">
      <c r="A314" s="58">
        <v>40368</v>
      </c>
      <c r="B314" s="110">
        <f t="shared" si="4"/>
        <v>2010</v>
      </c>
      <c r="C314" t="s">
        <v>339</v>
      </c>
      <c r="D314" t="s">
        <v>340</v>
      </c>
      <c r="E314">
        <v>12</v>
      </c>
    </row>
    <row r="315" spans="1:5" x14ac:dyDescent="0.3">
      <c r="A315" s="58">
        <v>40871</v>
      </c>
      <c r="B315" s="110">
        <f t="shared" si="4"/>
        <v>2011</v>
      </c>
      <c r="C315" t="s">
        <v>339</v>
      </c>
      <c r="D315" t="s">
        <v>351</v>
      </c>
      <c r="E315">
        <v>15</v>
      </c>
    </row>
    <row r="316" spans="1:5" x14ac:dyDescent="0.3">
      <c r="A316" s="58">
        <v>40356</v>
      </c>
      <c r="B316" s="110">
        <f t="shared" si="4"/>
        <v>2010</v>
      </c>
      <c r="C316" t="s">
        <v>30</v>
      </c>
      <c r="D316" t="s">
        <v>342</v>
      </c>
      <c r="E316">
        <v>5</v>
      </c>
    </row>
    <row r="317" spans="1:5" x14ac:dyDescent="0.3">
      <c r="A317" s="58">
        <v>40497</v>
      </c>
      <c r="B317" s="110">
        <f t="shared" si="4"/>
        <v>2010</v>
      </c>
      <c r="C317" t="s">
        <v>30</v>
      </c>
      <c r="D317" t="s">
        <v>340</v>
      </c>
      <c r="E317">
        <v>5</v>
      </c>
    </row>
    <row r="318" spans="1:5" x14ac:dyDescent="0.3">
      <c r="A318" s="58">
        <v>40548</v>
      </c>
      <c r="B318" s="110">
        <f t="shared" si="4"/>
        <v>2011</v>
      </c>
      <c r="C318" t="s">
        <v>350</v>
      </c>
      <c r="D318" t="s">
        <v>347</v>
      </c>
      <c r="E318">
        <v>6</v>
      </c>
    </row>
    <row r="319" spans="1:5" x14ac:dyDescent="0.3">
      <c r="A319" s="58">
        <v>40620</v>
      </c>
      <c r="B319" s="110">
        <f t="shared" si="4"/>
        <v>2011</v>
      </c>
      <c r="C319" t="s">
        <v>349</v>
      </c>
      <c r="D319" t="s">
        <v>352</v>
      </c>
      <c r="E319">
        <v>13</v>
      </c>
    </row>
    <row r="320" spans="1:5" x14ac:dyDescent="0.3">
      <c r="A320" s="58">
        <v>40478</v>
      </c>
      <c r="B320" s="110">
        <f t="shared" si="4"/>
        <v>2010</v>
      </c>
      <c r="C320" t="s">
        <v>349</v>
      </c>
      <c r="D320" t="s">
        <v>352</v>
      </c>
      <c r="E320">
        <v>18</v>
      </c>
    </row>
    <row r="321" spans="1:5" x14ac:dyDescent="0.3">
      <c r="A321" s="58">
        <v>40579</v>
      </c>
      <c r="B321" s="110">
        <f t="shared" si="4"/>
        <v>2011</v>
      </c>
      <c r="C321" t="s">
        <v>30</v>
      </c>
      <c r="D321" t="s">
        <v>342</v>
      </c>
      <c r="E321">
        <v>3</v>
      </c>
    </row>
    <row r="322" spans="1:5" x14ac:dyDescent="0.3">
      <c r="A322" s="58">
        <v>40802</v>
      </c>
      <c r="B322" s="110">
        <f t="shared" si="4"/>
        <v>2011</v>
      </c>
      <c r="C322" t="s">
        <v>28</v>
      </c>
      <c r="D322" t="s">
        <v>342</v>
      </c>
      <c r="E322">
        <v>5</v>
      </c>
    </row>
    <row r="323" spans="1:5" x14ac:dyDescent="0.3">
      <c r="A323" s="58">
        <v>40725</v>
      </c>
      <c r="B323" s="110">
        <f t="shared" si="4"/>
        <v>2011</v>
      </c>
      <c r="C323" t="s">
        <v>339</v>
      </c>
      <c r="D323" t="s">
        <v>351</v>
      </c>
      <c r="E323">
        <v>20</v>
      </c>
    </row>
    <row r="324" spans="1:5" x14ac:dyDescent="0.3">
      <c r="A324" s="58">
        <v>40897</v>
      </c>
      <c r="B324" s="110">
        <f t="shared" si="4"/>
        <v>2011</v>
      </c>
      <c r="C324" t="s">
        <v>339</v>
      </c>
      <c r="D324" t="s">
        <v>342</v>
      </c>
      <c r="E324">
        <v>14</v>
      </c>
    </row>
    <row r="325" spans="1:5" x14ac:dyDescent="0.3">
      <c r="A325" s="58">
        <v>40517</v>
      </c>
      <c r="B325" s="110">
        <f t="shared" si="4"/>
        <v>2010</v>
      </c>
      <c r="C325" t="s">
        <v>339</v>
      </c>
      <c r="D325" t="s">
        <v>353</v>
      </c>
      <c r="E325">
        <v>13</v>
      </c>
    </row>
    <row r="326" spans="1:5" x14ac:dyDescent="0.3">
      <c r="A326" s="58">
        <v>40758</v>
      </c>
      <c r="B326" s="110">
        <f t="shared" ref="B326:B389" si="5">YEAR(A326)</f>
        <v>2011</v>
      </c>
      <c r="C326" t="s">
        <v>30</v>
      </c>
      <c r="D326" t="s">
        <v>340</v>
      </c>
      <c r="E326">
        <v>13</v>
      </c>
    </row>
    <row r="327" spans="1:5" x14ac:dyDescent="0.3">
      <c r="A327" s="58">
        <v>40412</v>
      </c>
      <c r="B327" s="110">
        <f t="shared" si="5"/>
        <v>2010</v>
      </c>
      <c r="C327" t="s">
        <v>30</v>
      </c>
      <c r="D327" t="s">
        <v>340</v>
      </c>
      <c r="E327">
        <v>11</v>
      </c>
    </row>
    <row r="328" spans="1:5" x14ac:dyDescent="0.3">
      <c r="A328" s="58">
        <v>40713</v>
      </c>
      <c r="B328" s="110">
        <f t="shared" si="5"/>
        <v>2011</v>
      </c>
      <c r="C328" t="s">
        <v>28</v>
      </c>
      <c r="D328" t="s">
        <v>353</v>
      </c>
      <c r="E328">
        <v>25</v>
      </c>
    </row>
    <row r="329" spans="1:5" x14ac:dyDescent="0.3">
      <c r="A329" s="58">
        <v>40529</v>
      </c>
      <c r="B329" s="110">
        <f t="shared" si="5"/>
        <v>2010</v>
      </c>
      <c r="C329" t="s">
        <v>28</v>
      </c>
      <c r="D329" t="s">
        <v>347</v>
      </c>
      <c r="E329">
        <v>14</v>
      </c>
    </row>
    <row r="330" spans="1:5" x14ac:dyDescent="0.3">
      <c r="A330" s="58">
        <v>40450</v>
      </c>
      <c r="B330" s="110">
        <f t="shared" si="5"/>
        <v>2010</v>
      </c>
      <c r="C330" t="s">
        <v>350</v>
      </c>
      <c r="D330" t="s">
        <v>342</v>
      </c>
      <c r="E330">
        <v>7</v>
      </c>
    </row>
    <row r="331" spans="1:5" x14ac:dyDescent="0.3">
      <c r="A331" s="58">
        <v>40659</v>
      </c>
      <c r="B331" s="110">
        <f t="shared" si="5"/>
        <v>2011</v>
      </c>
      <c r="C331" t="s">
        <v>349</v>
      </c>
      <c r="D331" t="s">
        <v>353</v>
      </c>
      <c r="E331">
        <v>7</v>
      </c>
    </row>
    <row r="332" spans="1:5" x14ac:dyDescent="0.3">
      <c r="A332" s="58">
        <v>40623</v>
      </c>
      <c r="B332" s="110">
        <f t="shared" si="5"/>
        <v>2011</v>
      </c>
      <c r="C332" t="s">
        <v>349</v>
      </c>
      <c r="D332" t="s">
        <v>340</v>
      </c>
      <c r="E332">
        <v>17</v>
      </c>
    </row>
    <row r="333" spans="1:5" x14ac:dyDescent="0.3">
      <c r="A333" s="58">
        <v>40899</v>
      </c>
      <c r="B333" s="110">
        <f t="shared" si="5"/>
        <v>2011</v>
      </c>
      <c r="C333" t="s">
        <v>30</v>
      </c>
      <c r="D333" t="s">
        <v>353</v>
      </c>
      <c r="E333">
        <v>18</v>
      </c>
    </row>
    <row r="334" spans="1:5" x14ac:dyDescent="0.3">
      <c r="A334" s="58">
        <v>40405</v>
      </c>
      <c r="B334" s="110">
        <f t="shared" si="5"/>
        <v>2010</v>
      </c>
      <c r="C334" t="s">
        <v>28</v>
      </c>
      <c r="D334" t="s">
        <v>340</v>
      </c>
      <c r="E334">
        <v>20</v>
      </c>
    </row>
    <row r="335" spans="1:5" x14ac:dyDescent="0.3">
      <c r="A335" s="58">
        <v>40338</v>
      </c>
      <c r="B335" s="110">
        <f t="shared" si="5"/>
        <v>2010</v>
      </c>
      <c r="C335" t="s">
        <v>339</v>
      </c>
      <c r="D335" t="s">
        <v>353</v>
      </c>
      <c r="E335">
        <v>7</v>
      </c>
    </row>
    <row r="336" spans="1:5" x14ac:dyDescent="0.3">
      <c r="A336" s="58">
        <v>40522</v>
      </c>
      <c r="B336" s="110">
        <f t="shared" si="5"/>
        <v>2010</v>
      </c>
      <c r="C336" t="s">
        <v>350</v>
      </c>
      <c r="D336" t="s">
        <v>351</v>
      </c>
      <c r="E336">
        <v>20</v>
      </c>
    </row>
    <row r="337" spans="1:5" x14ac:dyDescent="0.3">
      <c r="A337" s="58">
        <v>40904</v>
      </c>
      <c r="B337" s="110">
        <f t="shared" si="5"/>
        <v>2011</v>
      </c>
      <c r="C337" t="s">
        <v>346</v>
      </c>
      <c r="D337" t="s">
        <v>342</v>
      </c>
      <c r="E337">
        <v>11</v>
      </c>
    </row>
    <row r="338" spans="1:5" x14ac:dyDescent="0.3">
      <c r="A338" s="58">
        <v>40919</v>
      </c>
      <c r="B338" s="110">
        <f t="shared" si="5"/>
        <v>2012</v>
      </c>
      <c r="C338" t="s">
        <v>349</v>
      </c>
      <c r="D338" t="s">
        <v>352</v>
      </c>
      <c r="E338">
        <v>14</v>
      </c>
    </row>
    <row r="339" spans="1:5" x14ac:dyDescent="0.3">
      <c r="A339" s="58">
        <v>40872</v>
      </c>
      <c r="B339" s="110">
        <f t="shared" si="5"/>
        <v>2011</v>
      </c>
      <c r="C339" t="s">
        <v>30</v>
      </c>
      <c r="D339" t="s">
        <v>353</v>
      </c>
      <c r="E339">
        <v>4</v>
      </c>
    </row>
    <row r="340" spans="1:5" x14ac:dyDescent="0.3">
      <c r="A340" s="58">
        <v>40402</v>
      </c>
      <c r="B340" s="110">
        <f t="shared" si="5"/>
        <v>2010</v>
      </c>
      <c r="C340" t="s">
        <v>349</v>
      </c>
      <c r="D340" t="s">
        <v>342</v>
      </c>
      <c r="E340">
        <v>2</v>
      </c>
    </row>
    <row r="341" spans="1:5" x14ac:dyDescent="0.3">
      <c r="A341" s="58">
        <v>40775</v>
      </c>
      <c r="B341" s="110">
        <f t="shared" si="5"/>
        <v>2011</v>
      </c>
      <c r="C341" t="s">
        <v>349</v>
      </c>
      <c r="D341" t="s">
        <v>342</v>
      </c>
      <c r="E341">
        <v>13</v>
      </c>
    </row>
    <row r="342" spans="1:5" x14ac:dyDescent="0.3">
      <c r="A342" s="58">
        <v>40627</v>
      </c>
      <c r="B342" s="110">
        <f t="shared" si="5"/>
        <v>2011</v>
      </c>
      <c r="C342" t="s">
        <v>30</v>
      </c>
      <c r="D342" t="s">
        <v>340</v>
      </c>
      <c r="E342">
        <v>2</v>
      </c>
    </row>
    <row r="343" spans="1:5" x14ac:dyDescent="0.3">
      <c r="A343" s="58">
        <v>40342</v>
      </c>
      <c r="B343" s="110">
        <f t="shared" si="5"/>
        <v>2010</v>
      </c>
      <c r="C343" t="s">
        <v>30</v>
      </c>
      <c r="D343" t="s">
        <v>351</v>
      </c>
      <c r="E343">
        <v>13</v>
      </c>
    </row>
    <row r="344" spans="1:5" x14ac:dyDescent="0.3">
      <c r="A344" s="58">
        <v>40970</v>
      </c>
      <c r="B344" s="110">
        <f t="shared" si="5"/>
        <v>2012</v>
      </c>
      <c r="C344" t="s">
        <v>346</v>
      </c>
      <c r="D344" t="s">
        <v>342</v>
      </c>
      <c r="E344">
        <v>11</v>
      </c>
    </row>
    <row r="345" spans="1:5" x14ac:dyDescent="0.3">
      <c r="A345" s="58">
        <v>40347</v>
      </c>
      <c r="B345" s="110">
        <f t="shared" si="5"/>
        <v>2010</v>
      </c>
      <c r="C345" t="s">
        <v>346</v>
      </c>
      <c r="D345" t="s">
        <v>353</v>
      </c>
      <c r="E345">
        <v>9</v>
      </c>
    </row>
    <row r="346" spans="1:5" x14ac:dyDescent="0.3">
      <c r="A346" s="58">
        <v>40370</v>
      </c>
      <c r="B346" s="110">
        <f t="shared" si="5"/>
        <v>2010</v>
      </c>
      <c r="C346" t="s">
        <v>28</v>
      </c>
      <c r="D346" t="s">
        <v>347</v>
      </c>
      <c r="E346">
        <v>18</v>
      </c>
    </row>
    <row r="347" spans="1:5" x14ac:dyDescent="0.3">
      <c r="A347" s="58">
        <v>40830</v>
      </c>
      <c r="B347" s="110">
        <f t="shared" si="5"/>
        <v>2011</v>
      </c>
      <c r="C347" t="s">
        <v>350</v>
      </c>
      <c r="D347" t="s">
        <v>353</v>
      </c>
      <c r="E347">
        <v>25</v>
      </c>
    </row>
    <row r="348" spans="1:5" x14ac:dyDescent="0.3">
      <c r="A348" s="58">
        <v>40410</v>
      </c>
      <c r="B348" s="110">
        <f t="shared" si="5"/>
        <v>2010</v>
      </c>
      <c r="C348" t="s">
        <v>339</v>
      </c>
      <c r="D348" t="s">
        <v>352</v>
      </c>
      <c r="E348">
        <v>18</v>
      </c>
    </row>
    <row r="349" spans="1:5" x14ac:dyDescent="0.3">
      <c r="A349" s="58">
        <v>40664</v>
      </c>
      <c r="B349" s="110">
        <f t="shared" si="5"/>
        <v>2011</v>
      </c>
      <c r="C349" t="s">
        <v>346</v>
      </c>
      <c r="D349" t="s">
        <v>353</v>
      </c>
      <c r="E349">
        <v>3</v>
      </c>
    </row>
    <row r="350" spans="1:5" x14ac:dyDescent="0.3">
      <c r="A350" s="58">
        <v>40895</v>
      </c>
      <c r="B350" s="110">
        <f t="shared" si="5"/>
        <v>2011</v>
      </c>
      <c r="C350" t="s">
        <v>350</v>
      </c>
      <c r="D350" t="s">
        <v>352</v>
      </c>
      <c r="E350">
        <v>1</v>
      </c>
    </row>
    <row r="351" spans="1:5" x14ac:dyDescent="0.3">
      <c r="A351" s="58">
        <v>40865</v>
      </c>
      <c r="B351" s="110">
        <f t="shared" si="5"/>
        <v>2011</v>
      </c>
      <c r="C351" t="s">
        <v>350</v>
      </c>
      <c r="D351" t="s">
        <v>353</v>
      </c>
      <c r="E351">
        <v>13</v>
      </c>
    </row>
    <row r="352" spans="1:5" x14ac:dyDescent="0.3">
      <c r="A352" s="58">
        <v>40998</v>
      </c>
      <c r="B352" s="110">
        <f t="shared" si="5"/>
        <v>2012</v>
      </c>
      <c r="C352" t="s">
        <v>339</v>
      </c>
      <c r="D352" t="s">
        <v>347</v>
      </c>
      <c r="E352">
        <v>11</v>
      </c>
    </row>
    <row r="353" spans="1:5" x14ac:dyDescent="0.3">
      <c r="A353" s="58">
        <v>40427</v>
      </c>
      <c r="B353" s="110">
        <f t="shared" si="5"/>
        <v>2010</v>
      </c>
      <c r="C353" t="s">
        <v>346</v>
      </c>
      <c r="D353" t="s">
        <v>342</v>
      </c>
      <c r="E353">
        <v>24</v>
      </c>
    </row>
    <row r="354" spans="1:5" x14ac:dyDescent="0.3">
      <c r="A354" s="58">
        <v>40933</v>
      </c>
      <c r="B354" s="110">
        <f t="shared" si="5"/>
        <v>2012</v>
      </c>
      <c r="C354" t="s">
        <v>28</v>
      </c>
      <c r="D354" t="s">
        <v>347</v>
      </c>
      <c r="E354">
        <v>15</v>
      </c>
    </row>
    <row r="355" spans="1:5" x14ac:dyDescent="0.3">
      <c r="A355" s="58">
        <v>40478</v>
      </c>
      <c r="B355" s="110">
        <f t="shared" si="5"/>
        <v>2010</v>
      </c>
      <c r="C355" t="s">
        <v>350</v>
      </c>
      <c r="D355" t="s">
        <v>351</v>
      </c>
      <c r="E355">
        <v>19</v>
      </c>
    </row>
    <row r="356" spans="1:5" x14ac:dyDescent="0.3">
      <c r="A356" s="58">
        <v>40360</v>
      </c>
      <c r="B356" s="110">
        <f t="shared" si="5"/>
        <v>2010</v>
      </c>
      <c r="C356" t="s">
        <v>28</v>
      </c>
      <c r="D356" t="s">
        <v>347</v>
      </c>
      <c r="E356">
        <v>10</v>
      </c>
    </row>
    <row r="357" spans="1:5" x14ac:dyDescent="0.3">
      <c r="A357" s="58">
        <v>40749</v>
      </c>
      <c r="B357" s="110">
        <f t="shared" si="5"/>
        <v>2011</v>
      </c>
      <c r="C357" t="s">
        <v>28</v>
      </c>
      <c r="D357" t="s">
        <v>353</v>
      </c>
      <c r="E357">
        <v>14</v>
      </c>
    </row>
    <row r="358" spans="1:5" x14ac:dyDescent="0.3">
      <c r="A358" s="58">
        <v>40632</v>
      </c>
      <c r="B358" s="110">
        <f t="shared" si="5"/>
        <v>2011</v>
      </c>
      <c r="C358" t="s">
        <v>339</v>
      </c>
      <c r="D358" t="s">
        <v>351</v>
      </c>
      <c r="E358">
        <v>16</v>
      </c>
    </row>
    <row r="359" spans="1:5" x14ac:dyDescent="0.3">
      <c r="A359" s="58">
        <v>40614</v>
      </c>
      <c r="B359" s="110">
        <f t="shared" si="5"/>
        <v>2011</v>
      </c>
      <c r="C359" t="s">
        <v>350</v>
      </c>
      <c r="D359" t="s">
        <v>347</v>
      </c>
      <c r="E359">
        <v>9</v>
      </c>
    </row>
    <row r="360" spans="1:5" x14ac:dyDescent="0.3">
      <c r="A360" s="58">
        <v>40470</v>
      </c>
      <c r="B360" s="110">
        <f t="shared" si="5"/>
        <v>2010</v>
      </c>
      <c r="C360" t="s">
        <v>346</v>
      </c>
      <c r="D360" t="s">
        <v>353</v>
      </c>
      <c r="E360">
        <v>1</v>
      </c>
    </row>
    <row r="361" spans="1:5" x14ac:dyDescent="0.3">
      <c r="A361" s="58">
        <v>40335</v>
      </c>
      <c r="B361" s="110">
        <f t="shared" si="5"/>
        <v>2010</v>
      </c>
      <c r="C361" t="s">
        <v>30</v>
      </c>
      <c r="D361" t="s">
        <v>347</v>
      </c>
      <c r="E361">
        <v>18</v>
      </c>
    </row>
    <row r="362" spans="1:5" x14ac:dyDescent="0.3">
      <c r="A362" s="58">
        <v>40312</v>
      </c>
      <c r="B362" s="110">
        <f t="shared" si="5"/>
        <v>2010</v>
      </c>
      <c r="C362" t="s">
        <v>339</v>
      </c>
      <c r="D362" t="s">
        <v>340</v>
      </c>
      <c r="E362">
        <v>23</v>
      </c>
    </row>
    <row r="363" spans="1:5" x14ac:dyDescent="0.3">
      <c r="A363" s="58">
        <v>40674</v>
      </c>
      <c r="B363" s="110">
        <f t="shared" si="5"/>
        <v>2011</v>
      </c>
      <c r="C363" t="s">
        <v>339</v>
      </c>
      <c r="D363" t="s">
        <v>342</v>
      </c>
      <c r="E363">
        <v>8</v>
      </c>
    </row>
    <row r="364" spans="1:5" x14ac:dyDescent="0.3">
      <c r="A364" s="58">
        <v>40517</v>
      </c>
      <c r="B364" s="110">
        <f t="shared" si="5"/>
        <v>2010</v>
      </c>
      <c r="C364" t="s">
        <v>339</v>
      </c>
      <c r="D364" t="s">
        <v>342</v>
      </c>
      <c r="E364">
        <v>5</v>
      </c>
    </row>
    <row r="365" spans="1:5" x14ac:dyDescent="0.3">
      <c r="A365" s="58">
        <v>40700</v>
      </c>
      <c r="B365" s="110">
        <f t="shared" si="5"/>
        <v>2011</v>
      </c>
      <c r="C365" t="s">
        <v>346</v>
      </c>
      <c r="D365" t="s">
        <v>347</v>
      </c>
      <c r="E365">
        <v>14</v>
      </c>
    </row>
    <row r="366" spans="1:5" x14ac:dyDescent="0.3">
      <c r="A366" s="58">
        <v>40456</v>
      </c>
      <c r="B366" s="110">
        <f t="shared" si="5"/>
        <v>2010</v>
      </c>
      <c r="C366" t="s">
        <v>350</v>
      </c>
      <c r="D366" t="s">
        <v>352</v>
      </c>
      <c r="E366">
        <v>1</v>
      </c>
    </row>
    <row r="367" spans="1:5" x14ac:dyDescent="0.3">
      <c r="A367" s="58">
        <v>40804</v>
      </c>
      <c r="B367" s="110">
        <f t="shared" si="5"/>
        <v>2011</v>
      </c>
      <c r="C367" t="s">
        <v>339</v>
      </c>
      <c r="D367" t="s">
        <v>353</v>
      </c>
      <c r="E367">
        <v>23</v>
      </c>
    </row>
    <row r="368" spans="1:5" x14ac:dyDescent="0.3">
      <c r="A368" s="58">
        <v>40591</v>
      </c>
      <c r="B368" s="110">
        <f t="shared" si="5"/>
        <v>2011</v>
      </c>
      <c r="C368" t="s">
        <v>339</v>
      </c>
      <c r="D368" t="s">
        <v>351</v>
      </c>
      <c r="E368">
        <v>13</v>
      </c>
    </row>
    <row r="369" spans="1:5" x14ac:dyDescent="0.3">
      <c r="A369" s="58">
        <v>40726</v>
      </c>
      <c r="B369" s="110">
        <f t="shared" si="5"/>
        <v>2011</v>
      </c>
      <c r="C369" t="s">
        <v>350</v>
      </c>
      <c r="D369" t="s">
        <v>351</v>
      </c>
      <c r="E369">
        <v>6</v>
      </c>
    </row>
    <row r="370" spans="1:5" x14ac:dyDescent="0.3">
      <c r="A370" s="58">
        <v>40610</v>
      </c>
      <c r="B370" s="110">
        <f t="shared" si="5"/>
        <v>2011</v>
      </c>
      <c r="C370" t="s">
        <v>349</v>
      </c>
      <c r="D370" t="s">
        <v>353</v>
      </c>
      <c r="E370">
        <v>4</v>
      </c>
    </row>
    <row r="371" spans="1:5" x14ac:dyDescent="0.3">
      <c r="A371" s="58">
        <v>40350</v>
      </c>
      <c r="B371" s="110">
        <f t="shared" si="5"/>
        <v>2010</v>
      </c>
      <c r="C371" t="s">
        <v>30</v>
      </c>
      <c r="D371" t="s">
        <v>347</v>
      </c>
      <c r="E371">
        <v>19</v>
      </c>
    </row>
    <row r="372" spans="1:5" x14ac:dyDescent="0.3">
      <c r="A372" s="58">
        <v>40812</v>
      </c>
      <c r="B372" s="110">
        <f t="shared" si="5"/>
        <v>2011</v>
      </c>
      <c r="C372" t="s">
        <v>349</v>
      </c>
      <c r="D372" t="s">
        <v>347</v>
      </c>
      <c r="E372">
        <v>3</v>
      </c>
    </row>
    <row r="373" spans="1:5" x14ac:dyDescent="0.3">
      <c r="A373" s="58">
        <v>40890</v>
      </c>
      <c r="B373" s="110">
        <f t="shared" si="5"/>
        <v>2011</v>
      </c>
      <c r="C373" t="s">
        <v>339</v>
      </c>
      <c r="D373" t="s">
        <v>342</v>
      </c>
      <c r="E373">
        <v>24</v>
      </c>
    </row>
    <row r="374" spans="1:5" x14ac:dyDescent="0.3">
      <c r="A374" s="58">
        <v>40546</v>
      </c>
      <c r="B374" s="110">
        <f t="shared" si="5"/>
        <v>2011</v>
      </c>
      <c r="C374" t="s">
        <v>349</v>
      </c>
      <c r="D374" t="s">
        <v>353</v>
      </c>
      <c r="E374">
        <v>11</v>
      </c>
    </row>
    <row r="375" spans="1:5" x14ac:dyDescent="0.3">
      <c r="A375" s="58">
        <v>40810</v>
      </c>
      <c r="B375" s="110">
        <f t="shared" si="5"/>
        <v>2011</v>
      </c>
      <c r="C375" t="s">
        <v>349</v>
      </c>
      <c r="D375" t="s">
        <v>351</v>
      </c>
      <c r="E375">
        <v>18</v>
      </c>
    </row>
    <row r="376" spans="1:5" x14ac:dyDescent="0.3">
      <c r="A376" s="58">
        <v>40545</v>
      </c>
      <c r="B376" s="110">
        <f t="shared" si="5"/>
        <v>2011</v>
      </c>
      <c r="C376" t="s">
        <v>30</v>
      </c>
      <c r="D376" t="s">
        <v>352</v>
      </c>
      <c r="E376">
        <v>15</v>
      </c>
    </row>
    <row r="377" spans="1:5" x14ac:dyDescent="0.3">
      <c r="A377" s="58">
        <v>40687</v>
      </c>
      <c r="B377" s="110">
        <f t="shared" si="5"/>
        <v>2011</v>
      </c>
      <c r="C377" t="s">
        <v>28</v>
      </c>
      <c r="D377" t="s">
        <v>352</v>
      </c>
      <c r="E377">
        <v>3</v>
      </c>
    </row>
    <row r="378" spans="1:5" x14ac:dyDescent="0.3">
      <c r="A378" s="58">
        <v>40919</v>
      </c>
      <c r="B378" s="110">
        <f t="shared" si="5"/>
        <v>2012</v>
      </c>
      <c r="C378" t="s">
        <v>339</v>
      </c>
      <c r="D378" t="s">
        <v>351</v>
      </c>
      <c r="E378">
        <v>22</v>
      </c>
    </row>
    <row r="379" spans="1:5" x14ac:dyDescent="0.3">
      <c r="A379" s="58">
        <v>40556</v>
      </c>
      <c r="B379" s="110">
        <f t="shared" si="5"/>
        <v>2011</v>
      </c>
      <c r="C379" t="s">
        <v>339</v>
      </c>
      <c r="D379" t="s">
        <v>340</v>
      </c>
      <c r="E379">
        <v>16</v>
      </c>
    </row>
    <row r="380" spans="1:5" x14ac:dyDescent="0.3">
      <c r="A380" s="58">
        <v>40777</v>
      </c>
      <c r="B380" s="110">
        <f t="shared" si="5"/>
        <v>2011</v>
      </c>
      <c r="C380" t="s">
        <v>350</v>
      </c>
      <c r="D380" t="s">
        <v>351</v>
      </c>
      <c r="E380">
        <v>12</v>
      </c>
    </row>
    <row r="381" spans="1:5" x14ac:dyDescent="0.3">
      <c r="A381" s="58">
        <v>40666</v>
      </c>
      <c r="B381" s="110">
        <f t="shared" si="5"/>
        <v>2011</v>
      </c>
      <c r="C381" t="s">
        <v>350</v>
      </c>
      <c r="D381" t="s">
        <v>347</v>
      </c>
      <c r="E381">
        <v>25</v>
      </c>
    </row>
    <row r="382" spans="1:5" x14ac:dyDescent="0.3">
      <c r="A382" s="58">
        <v>40443</v>
      </c>
      <c r="B382" s="110">
        <f t="shared" si="5"/>
        <v>2010</v>
      </c>
      <c r="C382" t="s">
        <v>346</v>
      </c>
      <c r="D382" t="s">
        <v>353</v>
      </c>
      <c r="E382">
        <v>12</v>
      </c>
    </row>
    <row r="383" spans="1:5" x14ac:dyDescent="0.3">
      <c r="A383" s="58">
        <v>40729</v>
      </c>
      <c r="B383" s="110">
        <f t="shared" si="5"/>
        <v>2011</v>
      </c>
      <c r="C383" t="s">
        <v>350</v>
      </c>
      <c r="D383" t="s">
        <v>351</v>
      </c>
      <c r="E383">
        <v>21</v>
      </c>
    </row>
    <row r="384" spans="1:5" x14ac:dyDescent="0.3">
      <c r="A384" s="58">
        <v>40631</v>
      </c>
      <c r="B384" s="110">
        <f t="shared" si="5"/>
        <v>2011</v>
      </c>
      <c r="C384" t="s">
        <v>30</v>
      </c>
      <c r="D384" t="s">
        <v>352</v>
      </c>
      <c r="E384">
        <v>24</v>
      </c>
    </row>
    <row r="385" spans="1:5" x14ac:dyDescent="0.3">
      <c r="A385" s="58">
        <v>40890</v>
      </c>
      <c r="B385" s="110">
        <f t="shared" si="5"/>
        <v>2011</v>
      </c>
      <c r="C385" t="s">
        <v>346</v>
      </c>
      <c r="D385" t="s">
        <v>347</v>
      </c>
      <c r="E385">
        <v>15</v>
      </c>
    </row>
    <row r="386" spans="1:5" x14ac:dyDescent="0.3">
      <c r="A386" s="58">
        <v>40658</v>
      </c>
      <c r="B386" s="110">
        <f t="shared" si="5"/>
        <v>2011</v>
      </c>
      <c r="C386" t="s">
        <v>350</v>
      </c>
      <c r="D386" t="s">
        <v>353</v>
      </c>
      <c r="E386">
        <v>20</v>
      </c>
    </row>
    <row r="387" spans="1:5" x14ac:dyDescent="0.3">
      <c r="A387" s="58">
        <v>40503</v>
      </c>
      <c r="B387" s="110">
        <f t="shared" si="5"/>
        <v>2010</v>
      </c>
      <c r="C387" t="s">
        <v>28</v>
      </c>
      <c r="D387" t="s">
        <v>342</v>
      </c>
      <c r="E387">
        <v>7</v>
      </c>
    </row>
    <row r="388" spans="1:5" x14ac:dyDescent="0.3">
      <c r="A388" s="58">
        <v>40688</v>
      </c>
      <c r="B388" s="110">
        <f t="shared" si="5"/>
        <v>2011</v>
      </c>
      <c r="C388" t="s">
        <v>350</v>
      </c>
      <c r="D388" t="s">
        <v>340</v>
      </c>
      <c r="E388">
        <v>13</v>
      </c>
    </row>
    <row r="389" spans="1:5" x14ac:dyDescent="0.3">
      <c r="A389" s="58">
        <v>40507</v>
      </c>
      <c r="B389" s="110">
        <f t="shared" si="5"/>
        <v>2010</v>
      </c>
      <c r="C389" t="s">
        <v>350</v>
      </c>
      <c r="D389" t="s">
        <v>352</v>
      </c>
      <c r="E389">
        <v>6</v>
      </c>
    </row>
    <row r="390" spans="1:5" x14ac:dyDescent="0.3">
      <c r="A390" s="58">
        <v>40948</v>
      </c>
      <c r="B390" s="110">
        <f t="shared" ref="B390:B453" si="6">YEAR(A390)</f>
        <v>2012</v>
      </c>
      <c r="C390" t="s">
        <v>349</v>
      </c>
      <c r="D390" t="s">
        <v>342</v>
      </c>
      <c r="E390">
        <v>13</v>
      </c>
    </row>
    <row r="391" spans="1:5" x14ac:dyDescent="0.3">
      <c r="A391" s="58">
        <v>40788</v>
      </c>
      <c r="B391" s="110">
        <f t="shared" si="6"/>
        <v>2011</v>
      </c>
      <c r="C391" t="s">
        <v>349</v>
      </c>
      <c r="D391" t="s">
        <v>342</v>
      </c>
      <c r="E391">
        <v>22</v>
      </c>
    </row>
    <row r="392" spans="1:5" x14ac:dyDescent="0.3">
      <c r="A392" s="58">
        <v>40372</v>
      </c>
      <c r="B392" s="110">
        <f t="shared" si="6"/>
        <v>2010</v>
      </c>
      <c r="C392" t="s">
        <v>30</v>
      </c>
      <c r="D392" t="s">
        <v>353</v>
      </c>
      <c r="E392">
        <v>2</v>
      </c>
    </row>
    <row r="393" spans="1:5" x14ac:dyDescent="0.3">
      <c r="A393" s="58">
        <v>40767</v>
      </c>
      <c r="B393" s="110">
        <f t="shared" si="6"/>
        <v>2011</v>
      </c>
      <c r="C393" t="s">
        <v>28</v>
      </c>
      <c r="D393" t="s">
        <v>340</v>
      </c>
      <c r="E393">
        <v>17</v>
      </c>
    </row>
    <row r="394" spans="1:5" x14ac:dyDescent="0.3">
      <c r="A394" s="58">
        <v>40422</v>
      </c>
      <c r="B394" s="110">
        <f t="shared" si="6"/>
        <v>2010</v>
      </c>
      <c r="C394" t="s">
        <v>30</v>
      </c>
      <c r="D394" t="s">
        <v>353</v>
      </c>
      <c r="E394">
        <v>2</v>
      </c>
    </row>
    <row r="395" spans="1:5" x14ac:dyDescent="0.3">
      <c r="A395" s="58">
        <v>40565</v>
      </c>
      <c r="B395" s="110">
        <f t="shared" si="6"/>
        <v>2011</v>
      </c>
      <c r="C395" t="s">
        <v>28</v>
      </c>
      <c r="D395" t="s">
        <v>347</v>
      </c>
      <c r="E395">
        <v>6</v>
      </c>
    </row>
    <row r="396" spans="1:5" x14ac:dyDescent="0.3">
      <c r="A396" s="58">
        <v>40901</v>
      </c>
      <c r="B396" s="110">
        <f t="shared" si="6"/>
        <v>2011</v>
      </c>
      <c r="C396" t="s">
        <v>349</v>
      </c>
      <c r="D396" t="s">
        <v>352</v>
      </c>
      <c r="E396">
        <v>1</v>
      </c>
    </row>
    <row r="397" spans="1:5" x14ac:dyDescent="0.3">
      <c r="A397" s="58">
        <v>40910</v>
      </c>
      <c r="B397" s="110">
        <f t="shared" si="6"/>
        <v>2012</v>
      </c>
      <c r="C397" t="s">
        <v>350</v>
      </c>
      <c r="D397" t="s">
        <v>347</v>
      </c>
      <c r="E397">
        <v>2</v>
      </c>
    </row>
    <row r="398" spans="1:5" x14ac:dyDescent="0.3">
      <c r="A398" s="58">
        <v>40481</v>
      </c>
      <c r="B398" s="110">
        <f t="shared" si="6"/>
        <v>2010</v>
      </c>
      <c r="C398" t="s">
        <v>339</v>
      </c>
      <c r="D398" t="s">
        <v>351</v>
      </c>
      <c r="E398">
        <v>8</v>
      </c>
    </row>
    <row r="399" spans="1:5" x14ac:dyDescent="0.3">
      <c r="A399" s="58">
        <v>40980</v>
      </c>
      <c r="B399" s="110">
        <f t="shared" si="6"/>
        <v>2012</v>
      </c>
      <c r="C399" t="s">
        <v>346</v>
      </c>
      <c r="D399" t="s">
        <v>342</v>
      </c>
      <c r="E399">
        <v>11</v>
      </c>
    </row>
    <row r="400" spans="1:5" x14ac:dyDescent="0.3">
      <c r="A400" s="58">
        <v>40957</v>
      </c>
      <c r="B400" s="110">
        <f t="shared" si="6"/>
        <v>2012</v>
      </c>
      <c r="C400" t="s">
        <v>349</v>
      </c>
      <c r="D400" t="s">
        <v>351</v>
      </c>
      <c r="E400">
        <v>24</v>
      </c>
    </row>
    <row r="401" spans="1:5" x14ac:dyDescent="0.3">
      <c r="A401" s="58">
        <v>40744</v>
      </c>
      <c r="B401" s="110">
        <f t="shared" si="6"/>
        <v>2011</v>
      </c>
      <c r="C401" t="s">
        <v>350</v>
      </c>
      <c r="D401" t="s">
        <v>351</v>
      </c>
      <c r="E401">
        <v>19</v>
      </c>
    </row>
    <row r="402" spans="1:5" x14ac:dyDescent="0.3">
      <c r="A402" s="58">
        <v>40342</v>
      </c>
      <c r="B402" s="110">
        <f t="shared" si="6"/>
        <v>2010</v>
      </c>
      <c r="C402" t="s">
        <v>339</v>
      </c>
      <c r="D402" t="s">
        <v>353</v>
      </c>
      <c r="E402">
        <v>15</v>
      </c>
    </row>
    <row r="403" spans="1:5" x14ac:dyDescent="0.3">
      <c r="A403" s="58">
        <v>40387</v>
      </c>
      <c r="B403" s="110">
        <f t="shared" si="6"/>
        <v>2010</v>
      </c>
      <c r="C403" t="s">
        <v>350</v>
      </c>
      <c r="D403" t="s">
        <v>347</v>
      </c>
      <c r="E403">
        <v>2</v>
      </c>
    </row>
    <row r="404" spans="1:5" x14ac:dyDescent="0.3">
      <c r="A404" s="58">
        <v>40647</v>
      </c>
      <c r="B404" s="110">
        <f t="shared" si="6"/>
        <v>2011</v>
      </c>
      <c r="C404" t="s">
        <v>28</v>
      </c>
      <c r="D404" t="s">
        <v>351</v>
      </c>
      <c r="E404">
        <v>24</v>
      </c>
    </row>
    <row r="405" spans="1:5" x14ac:dyDescent="0.3">
      <c r="A405" s="58">
        <v>40838</v>
      </c>
      <c r="B405" s="110">
        <f t="shared" si="6"/>
        <v>2011</v>
      </c>
      <c r="C405" t="s">
        <v>350</v>
      </c>
      <c r="D405" t="s">
        <v>353</v>
      </c>
      <c r="E405">
        <v>4</v>
      </c>
    </row>
    <row r="406" spans="1:5" x14ac:dyDescent="0.3">
      <c r="A406" s="58">
        <v>40532</v>
      </c>
      <c r="B406" s="110">
        <f t="shared" si="6"/>
        <v>2010</v>
      </c>
      <c r="C406" t="s">
        <v>349</v>
      </c>
      <c r="D406" t="s">
        <v>352</v>
      </c>
      <c r="E406">
        <v>25</v>
      </c>
    </row>
    <row r="407" spans="1:5" x14ac:dyDescent="0.3">
      <c r="A407" s="58">
        <v>40326</v>
      </c>
      <c r="B407" s="110">
        <f t="shared" si="6"/>
        <v>2010</v>
      </c>
      <c r="C407" t="s">
        <v>346</v>
      </c>
      <c r="D407" t="s">
        <v>347</v>
      </c>
      <c r="E407">
        <v>4</v>
      </c>
    </row>
    <row r="408" spans="1:5" x14ac:dyDescent="0.3">
      <c r="A408" s="58">
        <v>40519</v>
      </c>
      <c r="B408" s="110">
        <f t="shared" si="6"/>
        <v>2010</v>
      </c>
      <c r="C408" t="s">
        <v>339</v>
      </c>
      <c r="D408" t="s">
        <v>351</v>
      </c>
      <c r="E408">
        <v>14</v>
      </c>
    </row>
    <row r="409" spans="1:5" x14ac:dyDescent="0.3">
      <c r="A409" s="58">
        <v>40843</v>
      </c>
      <c r="B409" s="110">
        <f t="shared" si="6"/>
        <v>2011</v>
      </c>
      <c r="C409" t="s">
        <v>339</v>
      </c>
      <c r="D409" t="s">
        <v>342</v>
      </c>
      <c r="E409">
        <v>18</v>
      </c>
    </row>
    <row r="410" spans="1:5" x14ac:dyDescent="0.3">
      <c r="A410" s="58">
        <v>40905</v>
      </c>
      <c r="B410" s="110">
        <f t="shared" si="6"/>
        <v>2011</v>
      </c>
      <c r="C410" t="s">
        <v>339</v>
      </c>
      <c r="D410" t="s">
        <v>352</v>
      </c>
      <c r="E410">
        <v>20</v>
      </c>
    </row>
    <row r="411" spans="1:5" x14ac:dyDescent="0.3">
      <c r="A411" s="58">
        <v>40807</v>
      </c>
      <c r="B411" s="110">
        <f t="shared" si="6"/>
        <v>2011</v>
      </c>
      <c r="C411" t="s">
        <v>28</v>
      </c>
      <c r="D411" t="s">
        <v>352</v>
      </c>
      <c r="E411">
        <v>11</v>
      </c>
    </row>
    <row r="412" spans="1:5" x14ac:dyDescent="0.3">
      <c r="A412" s="58">
        <v>40787</v>
      </c>
      <c r="B412" s="110">
        <f t="shared" si="6"/>
        <v>2011</v>
      </c>
      <c r="C412" t="s">
        <v>339</v>
      </c>
      <c r="D412" t="s">
        <v>342</v>
      </c>
      <c r="E412">
        <v>21</v>
      </c>
    </row>
    <row r="413" spans="1:5" x14ac:dyDescent="0.3">
      <c r="A413" s="58">
        <v>40331</v>
      </c>
      <c r="B413" s="110">
        <f t="shared" si="6"/>
        <v>2010</v>
      </c>
      <c r="C413" t="s">
        <v>30</v>
      </c>
      <c r="D413" t="s">
        <v>352</v>
      </c>
      <c r="E413">
        <v>12</v>
      </c>
    </row>
    <row r="414" spans="1:5" x14ac:dyDescent="0.3">
      <c r="A414" s="58">
        <v>40938</v>
      </c>
      <c r="B414" s="110">
        <f t="shared" si="6"/>
        <v>2012</v>
      </c>
      <c r="C414" t="s">
        <v>349</v>
      </c>
      <c r="D414" t="s">
        <v>347</v>
      </c>
      <c r="E414">
        <v>7</v>
      </c>
    </row>
    <row r="415" spans="1:5" x14ac:dyDescent="0.3">
      <c r="A415" s="58">
        <v>40940</v>
      </c>
      <c r="B415" s="110">
        <f t="shared" si="6"/>
        <v>2012</v>
      </c>
      <c r="C415" t="s">
        <v>350</v>
      </c>
      <c r="D415" t="s">
        <v>353</v>
      </c>
      <c r="E415">
        <v>16</v>
      </c>
    </row>
    <row r="416" spans="1:5" x14ac:dyDescent="0.3">
      <c r="A416" s="58">
        <v>40754</v>
      </c>
      <c r="B416" s="110">
        <f t="shared" si="6"/>
        <v>2011</v>
      </c>
      <c r="C416" t="s">
        <v>346</v>
      </c>
      <c r="D416" t="s">
        <v>351</v>
      </c>
      <c r="E416">
        <v>3</v>
      </c>
    </row>
    <row r="417" spans="1:5" x14ac:dyDescent="0.3">
      <c r="A417" s="58">
        <v>40572</v>
      </c>
      <c r="B417" s="110">
        <f t="shared" si="6"/>
        <v>2011</v>
      </c>
      <c r="C417" t="s">
        <v>350</v>
      </c>
      <c r="D417" t="s">
        <v>340</v>
      </c>
      <c r="E417">
        <v>2</v>
      </c>
    </row>
    <row r="418" spans="1:5" x14ac:dyDescent="0.3">
      <c r="A418" s="58">
        <v>40907</v>
      </c>
      <c r="B418" s="110">
        <f t="shared" si="6"/>
        <v>2011</v>
      </c>
      <c r="C418" t="s">
        <v>350</v>
      </c>
      <c r="D418" t="s">
        <v>353</v>
      </c>
      <c r="E418">
        <v>9</v>
      </c>
    </row>
    <row r="419" spans="1:5" x14ac:dyDescent="0.3">
      <c r="A419" s="58">
        <v>41006</v>
      </c>
      <c r="B419" s="110">
        <f t="shared" si="6"/>
        <v>2012</v>
      </c>
      <c r="C419" t="s">
        <v>30</v>
      </c>
      <c r="D419" t="s">
        <v>347</v>
      </c>
      <c r="E419">
        <v>10</v>
      </c>
    </row>
    <row r="420" spans="1:5" x14ac:dyDescent="0.3">
      <c r="A420" s="58">
        <v>40732</v>
      </c>
      <c r="B420" s="110">
        <f t="shared" si="6"/>
        <v>2011</v>
      </c>
      <c r="C420" t="s">
        <v>349</v>
      </c>
      <c r="D420" t="s">
        <v>352</v>
      </c>
      <c r="E420">
        <v>15</v>
      </c>
    </row>
    <row r="421" spans="1:5" x14ac:dyDescent="0.3">
      <c r="A421" s="58">
        <v>40587</v>
      </c>
      <c r="B421" s="110">
        <f t="shared" si="6"/>
        <v>2011</v>
      </c>
      <c r="C421" t="s">
        <v>346</v>
      </c>
      <c r="D421" t="s">
        <v>353</v>
      </c>
      <c r="E421">
        <v>8</v>
      </c>
    </row>
    <row r="422" spans="1:5" x14ac:dyDescent="0.3">
      <c r="A422" s="58">
        <v>40921</v>
      </c>
      <c r="B422" s="110">
        <f t="shared" si="6"/>
        <v>2012</v>
      </c>
      <c r="C422" t="s">
        <v>346</v>
      </c>
      <c r="D422" t="s">
        <v>347</v>
      </c>
      <c r="E422">
        <v>25</v>
      </c>
    </row>
    <row r="423" spans="1:5" x14ac:dyDescent="0.3">
      <c r="A423" s="58">
        <v>40573</v>
      </c>
      <c r="B423" s="110">
        <f t="shared" si="6"/>
        <v>2011</v>
      </c>
      <c r="C423" t="s">
        <v>346</v>
      </c>
      <c r="D423" t="s">
        <v>340</v>
      </c>
      <c r="E423">
        <v>22</v>
      </c>
    </row>
    <row r="424" spans="1:5" x14ac:dyDescent="0.3">
      <c r="A424" s="58">
        <v>40956</v>
      </c>
      <c r="B424" s="110">
        <f t="shared" si="6"/>
        <v>2012</v>
      </c>
      <c r="C424" t="s">
        <v>30</v>
      </c>
      <c r="D424" t="s">
        <v>353</v>
      </c>
      <c r="E424">
        <v>24</v>
      </c>
    </row>
    <row r="425" spans="1:5" x14ac:dyDescent="0.3">
      <c r="A425" s="58">
        <v>40460</v>
      </c>
      <c r="B425" s="110">
        <f t="shared" si="6"/>
        <v>2010</v>
      </c>
      <c r="C425" t="s">
        <v>28</v>
      </c>
      <c r="D425" t="s">
        <v>342</v>
      </c>
      <c r="E425">
        <v>2</v>
      </c>
    </row>
    <row r="426" spans="1:5" x14ac:dyDescent="0.3">
      <c r="A426" s="58">
        <v>40923</v>
      </c>
      <c r="B426" s="110">
        <f t="shared" si="6"/>
        <v>2012</v>
      </c>
      <c r="C426" t="s">
        <v>349</v>
      </c>
      <c r="D426" t="s">
        <v>347</v>
      </c>
      <c r="E426">
        <v>12</v>
      </c>
    </row>
    <row r="427" spans="1:5" x14ac:dyDescent="0.3">
      <c r="A427" s="58">
        <v>40347</v>
      </c>
      <c r="B427" s="110">
        <f t="shared" si="6"/>
        <v>2010</v>
      </c>
      <c r="C427" t="s">
        <v>339</v>
      </c>
      <c r="D427" t="s">
        <v>340</v>
      </c>
      <c r="E427">
        <v>10</v>
      </c>
    </row>
    <row r="428" spans="1:5" x14ac:dyDescent="0.3">
      <c r="A428" s="58">
        <v>40880</v>
      </c>
      <c r="B428" s="110">
        <f t="shared" si="6"/>
        <v>2011</v>
      </c>
      <c r="C428" t="s">
        <v>28</v>
      </c>
      <c r="D428" t="s">
        <v>351</v>
      </c>
      <c r="E428">
        <v>2</v>
      </c>
    </row>
    <row r="429" spans="1:5" x14ac:dyDescent="0.3">
      <c r="A429" s="58">
        <v>40985</v>
      </c>
      <c r="B429" s="110">
        <f t="shared" si="6"/>
        <v>2012</v>
      </c>
      <c r="C429" t="s">
        <v>346</v>
      </c>
      <c r="D429" t="s">
        <v>353</v>
      </c>
      <c r="E429">
        <v>25</v>
      </c>
    </row>
    <row r="430" spans="1:5" x14ac:dyDescent="0.3">
      <c r="A430" s="58">
        <v>40555</v>
      </c>
      <c r="B430" s="110">
        <f t="shared" si="6"/>
        <v>2011</v>
      </c>
      <c r="C430" t="s">
        <v>339</v>
      </c>
      <c r="D430" t="s">
        <v>347</v>
      </c>
      <c r="E430">
        <v>14</v>
      </c>
    </row>
    <row r="431" spans="1:5" x14ac:dyDescent="0.3">
      <c r="A431" s="58">
        <v>40348</v>
      </c>
      <c r="B431" s="110">
        <f t="shared" si="6"/>
        <v>2010</v>
      </c>
      <c r="C431" t="s">
        <v>30</v>
      </c>
      <c r="D431" t="s">
        <v>352</v>
      </c>
      <c r="E431">
        <v>25</v>
      </c>
    </row>
    <row r="432" spans="1:5" x14ac:dyDescent="0.3">
      <c r="A432" s="58">
        <v>40560</v>
      </c>
      <c r="B432" s="110">
        <f t="shared" si="6"/>
        <v>2011</v>
      </c>
      <c r="C432" t="s">
        <v>28</v>
      </c>
      <c r="D432" t="s">
        <v>352</v>
      </c>
      <c r="E432">
        <v>1</v>
      </c>
    </row>
    <row r="433" spans="1:5" x14ac:dyDescent="0.3">
      <c r="A433" s="58">
        <v>40982</v>
      </c>
      <c r="B433" s="110">
        <f t="shared" si="6"/>
        <v>2012</v>
      </c>
      <c r="C433" t="s">
        <v>349</v>
      </c>
      <c r="D433" t="s">
        <v>342</v>
      </c>
      <c r="E433">
        <v>1</v>
      </c>
    </row>
    <row r="434" spans="1:5" x14ac:dyDescent="0.3">
      <c r="A434" s="58">
        <v>40884</v>
      </c>
      <c r="B434" s="110">
        <f t="shared" si="6"/>
        <v>2011</v>
      </c>
      <c r="C434" t="s">
        <v>28</v>
      </c>
      <c r="D434" t="s">
        <v>352</v>
      </c>
      <c r="E434">
        <v>10</v>
      </c>
    </row>
    <row r="435" spans="1:5" x14ac:dyDescent="0.3">
      <c r="A435" s="58">
        <v>40347</v>
      </c>
      <c r="B435" s="110">
        <f t="shared" si="6"/>
        <v>2010</v>
      </c>
      <c r="C435" t="s">
        <v>349</v>
      </c>
      <c r="D435" t="s">
        <v>353</v>
      </c>
      <c r="E435">
        <v>19</v>
      </c>
    </row>
    <row r="436" spans="1:5" x14ac:dyDescent="0.3">
      <c r="A436" s="58">
        <v>40431</v>
      </c>
      <c r="B436" s="110">
        <f t="shared" si="6"/>
        <v>2010</v>
      </c>
      <c r="C436" t="s">
        <v>339</v>
      </c>
      <c r="D436" t="s">
        <v>351</v>
      </c>
      <c r="E436">
        <v>4</v>
      </c>
    </row>
    <row r="437" spans="1:5" x14ac:dyDescent="0.3">
      <c r="A437" s="58">
        <v>40992</v>
      </c>
      <c r="B437" s="110">
        <f t="shared" si="6"/>
        <v>2012</v>
      </c>
      <c r="C437" t="s">
        <v>349</v>
      </c>
      <c r="D437" t="s">
        <v>351</v>
      </c>
      <c r="E437">
        <v>22</v>
      </c>
    </row>
    <row r="438" spans="1:5" x14ac:dyDescent="0.3">
      <c r="A438" s="58">
        <v>40803</v>
      </c>
      <c r="B438" s="110">
        <f t="shared" si="6"/>
        <v>2011</v>
      </c>
      <c r="C438" t="s">
        <v>349</v>
      </c>
      <c r="D438" t="s">
        <v>347</v>
      </c>
      <c r="E438">
        <v>17</v>
      </c>
    </row>
    <row r="439" spans="1:5" x14ac:dyDescent="0.3">
      <c r="A439" s="58">
        <v>40838</v>
      </c>
      <c r="B439" s="110">
        <f t="shared" si="6"/>
        <v>2011</v>
      </c>
      <c r="C439" t="s">
        <v>346</v>
      </c>
      <c r="D439" t="s">
        <v>340</v>
      </c>
      <c r="E439">
        <v>18</v>
      </c>
    </row>
    <row r="440" spans="1:5" x14ac:dyDescent="0.3">
      <c r="A440" s="58">
        <v>40665</v>
      </c>
      <c r="B440" s="110">
        <f t="shared" si="6"/>
        <v>2011</v>
      </c>
      <c r="C440" t="s">
        <v>346</v>
      </c>
      <c r="D440" t="s">
        <v>352</v>
      </c>
      <c r="E440">
        <v>21</v>
      </c>
    </row>
    <row r="441" spans="1:5" x14ac:dyDescent="0.3">
      <c r="A441" s="58">
        <v>40767</v>
      </c>
      <c r="B441" s="110">
        <f t="shared" si="6"/>
        <v>2011</v>
      </c>
      <c r="C441" t="s">
        <v>28</v>
      </c>
      <c r="D441" t="s">
        <v>352</v>
      </c>
      <c r="E441">
        <v>7</v>
      </c>
    </row>
    <row r="442" spans="1:5" x14ac:dyDescent="0.3">
      <c r="A442" s="58">
        <v>40701</v>
      </c>
      <c r="B442" s="110">
        <f t="shared" si="6"/>
        <v>2011</v>
      </c>
      <c r="C442" t="s">
        <v>346</v>
      </c>
      <c r="D442" t="s">
        <v>342</v>
      </c>
      <c r="E442">
        <v>16</v>
      </c>
    </row>
    <row r="443" spans="1:5" x14ac:dyDescent="0.3">
      <c r="A443" s="58">
        <v>40714</v>
      </c>
      <c r="B443" s="110">
        <f t="shared" si="6"/>
        <v>2011</v>
      </c>
      <c r="C443" t="s">
        <v>28</v>
      </c>
      <c r="D443" t="s">
        <v>347</v>
      </c>
      <c r="E443">
        <v>25</v>
      </c>
    </row>
    <row r="444" spans="1:5" x14ac:dyDescent="0.3">
      <c r="A444" s="58">
        <v>40362</v>
      </c>
      <c r="B444" s="110">
        <f t="shared" si="6"/>
        <v>2010</v>
      </c>
      <c r="C444" t="s">
        <v>349</v>
      </c>
      <c r="D444" t="s">
        <v>347</v>
      </c>
      <c r="E444">
        <v>1</v>
      </c>
    </row>
    <row r="445" spans="1:5" x14ac:dyDescent="0.3">
      <c r="A445" s="58">
        <v>40549</v>
      </c>
      <c r="B445" s="110">
        <f t="shared" si="6"/>
        <v>2011</v>
      </c>
      <c r="C445" t="s">
        <v>339</v>
      </c>
      <c r="D445" t="s">
        <v>340</v>
      </c>
      <c r="E445">
        <v>13</v>
      </c>
    </row>
    <row r="446" spans="1:5" x14ac:dyDescent="0.3">
      <c r="A446" s="58">
        <v>40331</v>
      </c>
      <c r="B446" s="110">
        <f t="shared" si="6"/>
        <v>2010</v>
      </c>
      <c r="C446" t="s">
        <v>350</v>
      </c>
      <c r="D446" t="s">
        <v>342</v>
      </c>
      <c r="E446">
        <v>1</v>
      </c>
    </row>
    <row r="447" spans="1:5" x14ac:dyDescent="0.3">
      <c r="A447" s="58">
        <v>40659</v>
      </c>
      <c r="B447" s="110">
        <f t="shared" si="6"/>
        <v>2011</v>
      </c>
      <c r="C447" t="s">
        <v>30</v>
      </c>
      <c r="D447" t="s">
        <v>353</v>
      </c>
      <c r="E447">
        <v>13</v>
      </c>
    </row>
    <row r="448" spans="1:5" x14ac:dyDescent="0.3">
      <c r="A448" s="58">
        <v>40941</v>
      </c>
      <c r="B448" s="110">
        <f t="shared" si="6"/>
        <v>2012</v>
      </c>
      <c r="C448" t="s">
        <v>350</v>
      </c>
      <c r="D448" t="s">
        <v>352</v>
      </c>
      <c r="E448">
        <v>13</v>
      </c>
    </row>
    <row r="449" spans="1:5" x14ac:dyDescent="0.3">
      <c r="A449" s="58">
        <v>40994</v>
      </c>
      <c r="B449" s="110">
        <f t="shared" si="6"/>
        <v>2012</v>
      </c>
      <c r="C449" t="s">
        <v>30</v>
      </c>
      <c r="D449" t="s">
        <v>352</v>
      </c>
      <c r="E449">
        <v>2</v>
      </c>
    </row>
    <row r="450" spans="1:5" x14ac:dyDescent="0.3">
      <c r="A450" s="58">
        <v>40999</v>
      </c>
      <c r="B450" s="110">
        <f t="shared" si="6"/>
        <v>2012</v>
      </c>
      <c r="C450" t="s">
        <v>349</v>
      </c>
      <c r="D450" t="s">
        <v>353</v>
      </c>
      <c r="E450">
        <v>13</v>
      </c>
    </row>
    <row r="451" spans="1:5" x14ac:dyDescent="0.3">
      <c r="A451" s="58">
        <v>40922</v>
      </c>
      <c r="B451" s="110">
        <f t="shared" si="6"/>
        <v>2012</v>
      </c>
      <c r="C451" t="s">
        <v>28</v>
      </c>
      <c r="D451" t="s">
        <v>351</v>
      </c>
      <c r="E451">
        <v>8</v>
      </c>
    </row>
    <row r="452" spans="1:5" x14ac:dyDescent="0.3">
      <c r="A452" s="58">
        <v>40647</v>
      </c>
      <c r="B452" s="110">
        <f t="shared" si="6"/>
        <v>2011</v>
      </c>
      <c r="C452" t="s">
        <v>30</v>
      </c>
      <c r="D452" t="s">
        <v>352</v>
      </c>
      <c r="E452">
        <v>4</v>
      </c>
    </row>
    <row r="453" spans="1:5" x14ac:dyDescent="0.3">
      <c r="A453" s="58">
        <v>40829</v>
      </c>
      <c r="B453" s="110">
        <f t="shared" si="6"/>
        <v>2011</v>
      </c>
      <c r="C453" t="s">
        <v>346</v>
      </c>
      <c r="D453" t="s">
        <v>340</v>
      </c>
      <c r="E453">
        <v>23</v>
      </c>
    </row>
    <row r="454" spans="1:5" x14ac:dyDescent="0.3">
      <c r="A454" s="58">
        <v>40566</v>
      </c>
      <c r="B454" s="110">
        <f t="shared" ref="B454:B517" si="7">YEAR(A454)</f>
        <v>2011</v>
      </c>
      <c r="C454" t="s">
        <v>349</v>
      </c>
      <c r="D454" t="s">
        <v>351</v>
      </c>
      <c r="E454">
        <v>7</v>
      </c>
    </row>
    <row r="455" spans="1:5" x14ac:dyDescent="0.3">
      <c r="A455" s="58">
        <v>40670</v>
      </c>
      <c r="B455" s="110">
        <f t="shared" si="7"/>
        <v>2011</v>
      </c>
      <c r="C455" t="s">
        <v>349</v>
      </c>
      <c r="D455" t="s">
        <v>340</v>
      </c>
      <c r="E455">
        <v>19</v>
      </c>
    </row>
    <row r="456" spans="1:5" x14ac:dyDescent="0.3">
      <c r="A456" s="58">
        <v>40893</v>
      </c>
      <c r="B456" s="110">
        <f t="shared" si="7"/>
        <v>2011</v>
      </c>
      <c r="C456" t="s">
        <v>349</v>
      </c>
      <c r="D456" t="s">
        <v>347</v>
      </c>
      <c r="E456">
        <v>17</v>
      </c>
    </row>
    <row r="457" spans="1:5" x14ac:dyDescent="0.3">
      <c r="A457" s="58">
        <v>40372</v>
      </c>
      <c r="B457" s="110">
        <f t="shared" si="7"/>
        <v>2010</v>
      </c>
      <c r="C457" t="s">
        <v>349</v>
      </c>
      <c r="D457" t="s">
        <v>342</v>
      </c>
      <c r="E457">
        <v>4</v>
      </c>
    </row>
    <row r="458" spans="1:5" x14ac:dyDescent="0.3">
      <c r="A458" s="58">
        <v>40313</v>
      </c>
      <c r="B458" s="110">
        <f t="shared" si="7"/>
        <v>2010</v>
      </c>
      <c r="C458" t="s">
        <v>30</v>
      </c>
      <c r="D458" t="s">
        <v>352</v>
      </c>
      <c r="E458">
        <v>11</v>
      </c>
    </row>
    <row r="459" spans="1:5" x14ac:dyDescent="0.3">
      <c r="A459" s="58">
        <v>40896</v>
      </c>
      <c r="B459" s="110">
        <f t="shared" si="7"/>
        <v>2011</v>
      </c>
      <c r="C459" t="s">
        <v>346</v>
      </c>
      <c r="D459" t="s">
        <v>351</v>
      </c>
      <c r="E459">
        <v>6</v>
      </c>
    </row>
    <row r="460" spans="1:5" x14ac:dyDescent="0.3">
      <c r="A460" s="58">
        <v>40952</v>
      </c>
      <c r="B460" s="110">
        <f t="shared" si="7"/>
        <v>2012</v>
      </c>
      <c r="C460" t="s">
        <v>339</v>
      </c>
      <c r="D460" t="s">
        <v>347</v>
      </c>
      <c r="E460">
        <v>23</v>
      </c>
    </row>
    <row r="461" spans="1:5" x14ac:dyDescent="0.3">
      <c r="A461" s="58">
        <v>40631</v>
      </c>
      <c r="B461" s="110">
        <f t="shared" si="7"/>
        <v>2011</v>
      </c>
      <c r="C461" t="s">
        <v>350</v>
      </c>
      <c r="D461" t="s">
        <v>342</v>
      </c>
      <c r="E461">
        <v>19</v>
      </c>
    </row>
    <row r="462" spans="1:5" x14ac:dyDescent="0.3">
      <c r="A462" s="58">
        <v>40427</v>
      </c>
      <c r="B462" s="110">
        <f t="shared" si="7"/>
        <v>2010</v>
      </c>
      <c r="C462" t="s">
        <v>339</v>
      </c>
      <c r="D462" t="s">
        <v>340</v>
      </c>
      <c r="E462">
        <v>20</v>
      </c>
    </row>
    <row r="463" spans="1:5" x14ac:dyDescent="0.3">
      <c r="A463" s="58">
        <v>40405</v>
      </c>
      <c r="B463" s="110">
        <f t="shared" si="7"/>
        <v>2010</v>
      </c>
      <c r="C463" t="s">
        <v>350</v>
      </c>
      <c r="D463" t="s">
        <v>342</v>
      </c>
      <c r="E463">
        <v>11</v>
      </c>
    </row>
    <row r="464" spans="1:5" x14ac:dyDescent="0.3">
      <c r="A464" s="58">
        <v>40456</v>
      </c>
      <c r="B464" s="110">
        <f t="shared" si="7"/>
        <v>2010</v>
      </c>
      <c r="C464" t="s">
        <v>339</v>
      </c>
      <c r="D464" t="s">
        <v>342</v>
      </c>
      <c r="E464">
        <v>5</v>
      </c>
    </row>
    <row r="465" spans="1:5" x14ac:dyDescent="0.3">
      <c r="A465" s="58">
        <v>40587</v>
      </c>
      <c r="B465" s="110">
        <f t="shared" si="7"/>
        <v>2011</v>
      </c>
      <c r="C465" t="s">
        <v>28</v>
      </c>
      <c r="D465" t="s">
        <v>347</v>
      </c>
      <c r="E465">
        <v>16</v>
      </c>
    </row>
    <row r="466" spans="1:5" x14ac:dyDescent="0.3">
      <c r="A466" s="58">
        <v>40544</v>
      </c>
      <c r="B466" s="110">
        <f t="shared" si="7"/>
        <v>2011</v>
      </c>
      <c r="C466" t="s">
        <v>349</v>
      </c>
      <c r="D466" t="s">
        <v>342</v>
      </c>
      <c r="E466">
        <v>2</v>
      </c>
    </row>
    <row r="467" spans="1:5" x14ac:dyDescent="0.3">
      <c r="A467" s="58">
        <v>40732</v>
      </c>
      <c r="B467" s="110">
        <f t="shared" si="7"/>
        <v>2011</v>
      </c>
      <c r="C467" t="s">
        <v>30</v>
      </c>
      <c r="D467" t="s">
        <v>342</v>
      </c>
      <c r="E467">
        <v>11</v>
      </c>
    </row>
    <row r="468" spans="1:5" x14ac:dyDescent="0.3">
      <c r="A468" s="58">
        <v>40386</v>
      </c>
      <c r="B468" s="110">
        <f t="shared" si="7"/>
        <v>2010</v>
      </c>
      <c r="C468" t="s">
        <v>339</v>
      </c>
      <c r="D468" t="s">
        <v>342</v>
      </c>
      <c r="E468">
        <v>9</v>
      </c>
    </row>
    <row r="469" spans="1:5" x14ac:dyDescent="0.3">
      <c r="A469" s="58">
        <v>40545</v>
      </c>
      <c r="B469" s="110">
        <f t="shared" si="7"/>
        <v>2011</v>
      </c>
      <c r="C469" t="s">
        <v>349</v>
      </c>
      <c r="D469" t="s">
        <v>353</v>
      </c>
      <c r="E469">
        <v>3</v>
      </c>
    </row>
    <row r="470" spans="1:5" x14ac:dyDescent="0.3">
      <c r="A470" s="58">
        <v>40593</v>
      </c>
      <c r="B470" s="110">
        <f t="shared" si="7"/>
        <v>2011</v>
      </c>
      <c r="C470" t="s">
        <v>350</v>
      </c>
      <c r="D470" t="s">
        <v>353</v>
      </c>
      <c r="E470">
        <v>13</v>
      </c>
    </row>
    <row r="471" spans="1:5" x14ac:dyDescent="0.3">
      <c r="A471" s="58">
        <v>40365</v>
      </c>
      <c r="B471" s="110">
        <f t="shared" si="7"/>
        <v>2010</v>
      </c>
      <c r="C471" t="s">
        <v>346</v>
      </c>
      <c r="D471" t="s">
        <v>340</v>
      </c>
      <c r="E471">
        <v>18</v>
      </c>
    </row>
    <row r="472" spans="1:5" x14ac:dyDescent="0.3">
      <c r="A472" s="58">
        <v>40474</v>
      </c>
      <c r="B472" s="110">
        <f t="shared" si="7"/>
        <v>2010</v>
      </c>
      <c r="C472" t="s">
        <v>346</v>
      </c>
      <c r="D472" t="s">
        <v>340</v>
      </c>
      <c r="E472">
        <v>9</v>
      </c>
    </row>
    <row r="473" spans="1:5" x14ac:dyDescent="0.3">
      <c r="A473" s="58">
        <v>40603</v>
      </c>
      <c r="B473" s="110">
        <f t="shared" si="7"/>
        <v>2011</v>
      </c>
      <c r="C473" t="s">
        <v>30</v>
      </c>
      <c r="D473" t="s">
        <v>347</v>
      </c>
      <c r="E473">
        <v>5</v>
      </c>
    </row>
    <row r="474" spans="1:5" x14ac:dyDescent="0.3">
      <c r="A474" s="58">
        <v>40727</v>
      </c>
      <c r="B474" s="110">
        <f t="shared" si="7"/>
        <v>2011</v>
      </c>
      <c r="C474" t="s">
        <v>28</v>
      </c>
      <c r="D474" t="s">
        <v>342</v>
      </c>
      <c r="E474">
        <v>1</v>
      </c>
    </row>
    <row r="475" spans="1:5" x14ac:dyDescent="0.3">
      <c r="A475" s="58">
        <v>40999</v>
      </c>
      <c r="B475" s="110">
        <f t="shared" si="7"/>
        <v>2012</v>
      </c>
      <c r="C475" t="s">
        <v>30</v>
      </c>
      <c r="D475" t="s">
        <v>342</v>
      </c>
      <c r="E475">
        <v>6</v>
      </c>
    </row>
    <row r="476" spans="1:5" x14ac:dyDescent="0.3">
      <c r="A476" s="58">
        <v>40372</v>
      </c>
      <c r="B476" s="110">
        <f t="shared" si="7"/>
        <v>2010</v>
      </c>
      <c r="C476" t="s">
        <v>346</v>
      </c>
      <c r="D476" t="s">
        <v>351</v>
      </c>
      <c r="E476">
        <v>7</v>
      </c>
    </row>
    <row r="477" spans="1:5" x14ac:dyDescent="0.3">
      <c r="A477" s="58">
        <v>40315</v>
      </c>
      <c r="B477" s="110">
        <f t="shared" si="7"/>
        <v>2010</v>
      </c>
      <c r="C477" t="s">
        <v>339</v>
      </c>
      <c r="D477" t="s">
        <v>353</v>
      </c>
      <c r="E477">
        <v>24</v>
      </c>
    </row>
    <row r="478" spans="1:5" x14ac:dyDescent="0.3">
      <c r="A478" s="58">
        <v>40726</v>
      </c>
      <c r="B478" s="110">
        <f t="shared" si="7"/>
        <v>2011</v>
      </c>
      <c r="C478" t="s">
        <v>30</v>
      </c>
      <c r="D478" t="s">
        <v>340</v>
      </c>
      <c r="E478">
        <v>15</v>
      </c>
    </row>
    <row r="479" spans="1:5" x14ac:dyDescent="0.3">
      <c r="A479" s="58">
        <v>40565</v>
      </c>
      <c r="B479" s="110">
        <f t="shared" si="7"/>
        <v>2011</v>
      </c>
      <c r="C479" t="s">
        <v>350</v>
      </c>
      <c r="D479" t="s">
        <v>347</v>
      </c>
      <c r="E479">
        <v>12</v>
      </c>
    </row>
    <row r="480" spans="1:5" x14ac:dyDescent="0.3">
      <c r="A480" s="58">
        <v>40734</v>
      </c>
      <c r="B480" s="110">
        <f t="shared" si="7"/>
        <v>2011</v>
      </c>
      <c r="C480" t="s">
        <v>349</v>
      </c>
      <c r="D480" t="s">
        <v>352</v>
      </c>
      <c r="E480">
        <v>1</v>
      </c>
    </row>
    <row r="481" spans="1:5" x14ac:dyDescent="0.3">
      <c r="A481" s="58">
        <v>40628</v>
      </c>
      <c r="B481" s="110">
        <f t="shared" si="7"/>
        <v>2011</v>
      </c>
      <c r="C481" t="s">
        <v>346</v>
      </c>
      <c r="D481" t="s">
        <v>352</v>
      </c>
      <c r="E481">
        <v>12</v>
      </c>
    </row>
    <row r="482" spans="1:5" x14ac:dyDescent="0.3">
      <c r="A482" s="58">
        <v>40400</v>
      </c>
      <c r="B482" s="110">
        <f t="shared" si="7"/>
        <v>2010</v>
      </c>
      <c r="C482" t="s">
        <v>350</v>
      </c>
      <c r="D482" t="s">
        <v>351</v>
      </c>
      <c r="E482">
        <v>9</v>
      </c>
    </row>
    <row r="483" spans="1:5" x14ac:dyDescent="0.3">
      <c r="A483" s="58">
        <v>40412</v>
      </c>
      <c r="B483" s="110">
        <f t="shared" si="7"/>
        <v>2010</v>
      </c>
      <c r="C483" t="s">
        <v>349</v>
      </c>
      <c r="D483" t="s">
        <v>340</v>
      </c>
      <c r="E483">
        <v>1</v>
      </c>
    </row>
    <row r="484" spans="1:5" x14ac:dyDescent="0.3">
      <c r="A484" s="58">
        <v>40914</v>
      </c>
      <c r="B484" s="110">
        <f t="shared" si="7"/>
        <v>2012</v>
      </c>
      <c r="C484" t="s">
        <v>350</v>
      </c>
      <c r="D484" t="s">
        <v>352</v>
      </c>
      <c r="E484">
        <v>4</v>
      </c>
    </row>
    <row r="485" spans="1:5" x14ac:dyDescent="0.3">
      <c r="A485" s="58">
        <v>40666</v>
      </c>
      <c r="B485" s="110">
        <f t="shared" si="7"/>
        <v>2011</v>
      </c>
      <c r="C485" t="s">
        <v>339</v>
      </c>
      <c r="D485" t="s">
        <v>347</v>
      </c>
      <c r="E485">
        <v>20</v>
      </c>
    </row>
    <row r="486" spans="1:5" x14ac:dyDescent="0.3">
      <c r="A486" s="58">
        <v>40995</v>
      </c>
      <c r="B486" s="110">
        <f t="shared" si="7"/>
        <v>2012</v>
      </c>
      <c r="C486" t="s">
        <v>28</v>
      </c>
      <c r="D486" t="s">
        <v>347</v>
      </c>
      <c r="E486">
        <v>19</v>
      </c>
    </row>
    <row r="487" spans="1:5" x14ac:dyDescent="0.3">
      <c r="A487" s="58">
        <v>40769</v>
      </c>
      <c r="B487" s="110">
        <f t="shared" si="7"/>
        <v>2011</v>
      </c>
      <c r="C487" t="s">
        <v>346</v>
      </c>
      <c r="D487" t="s">
        <v>342</v>
      </c>
      <c r="E487">
        <v>4</v>
      </c>
    </row>
    <row r="488" spans="1:5" x14ac:dyDescent="0.3">
      <c r="A488" s="58">
        <v>40519</v>
      </c>
      <c r="B488" s="110">
        <f t="shared" si="7"/>
        <v>2010</v>
      </c>
      <c r="C488" t="s">
        <v>350</v>
      </c>
      <c r="D488" t="s">
        <v>351</v>
      </c>
      <c r="E488">
        <v>4</v>
      </c>
    </row>
    <row r="489" spans="1:5" x14ac:dyDescent="0.3">
      <c r="A489" s="58">
        <v>40688</v>
      </c>
      <c r="B489" s="110">
        <f t="shared" si="7"/>
        <v>2011</v>
      </c>
      <c r="C489" t="s">
        <v>28</v>
      </c>
      <c r="D489" t="s">
        <v>340</v>
      </c>
      <c r="E489">
        <v>23</v>
      </c>
    </row>
    <row r="490" spans="1:5" x14ac:dyDescent="0.3">
      <c r="A490" s="58">
        <v>40504</v>
      </c>
      <c r="B490" s="110">
        <f t="shared" si="7"/>
        <v>2010</v>
      </c>
      <c r="C490" t="s">
        <v>339</v>
      </c>
      <c r="D490" t="s">
        <v>340</v>
      </c>
      <c r="E490">
        <v>17</v>
      </c>
    </row>
    <row r="491" spans="1:5" x14ac:dyDescent="0.3">
      <c r="A491" s="58">
        <v>40650</v>
      </c>
      <c r="B491" s="110">
        <f t="shared" si="7"/>
        <v>2011</v>
      </c>
      <c r="C491" t="s">
        <v>30</v>
      </c>
      <c r="D491" t="s">
        <v>352</v>
      </c>
      <c r="E491">
        <v>21</v>
      </c>
    </row>
    <row r="492" spans="1:5" x14ac:dyDescent="0.3">
      <c r="A492" s="58">
        <v>40986</v>
      </c>
      <c r="B492" s="110">
        <f t="shared" si="7"/>
        <v>2012</v>
      </c>
      <c r="C492" t="s">
        <v>349</v>
      </c>
      <c r="D492" t="s">
        <v>340</v>
      </c>
      <c r="E492">
        <v>19</v>
      </c>
    </row>
    <row r="493" spans="1:5" x14ac:dyDescent="0.3">
      <c r="A493" s="58">
        <v>40444</v>
      </c>
      <c r="B493" s="110">
        <f t="shared" si="7"/>
        <v>2010</v>
      </c>
      <c r="C493" t="s">
        <v>349</v>
      </c>
      <c r="D493" t="s">
        <v>352</v>
      </c>
      <c r="E493">
        <v>17</v>
      </c>
    </row>
    <row r="494" spans="1:5" x14ac:dyDescent="0.3">
      <c r="A494" s="58">
        <v>40749</v>
      </c>
      <c r="B494" s="110">
        <f t="shared" si="7"/>
        <v>2011</v>
      </c>
      <c r="C494" t="s">
        <v>30</v>
      </c>
      <c r="D494" t="s">
        <v>353</v>
      </c>
      <c r="E494">
        <v>24</v>
      </c>
    </row>
    <row r="495" spans="1:5" x14ac:dyDescent="0.3">
      <c r="A495" s="58">
        <v>40747</v>
      </c>
      <c r="B495" s="110">
        <f t="shared" si="7"/>
        <v>2011</v>
      </c>
      <c r="C495" t="s">
        <v>30</v>
      </c>
      <c r="D495" t="s">
        <v>352</v>
      </c>
      <c r="E495">
        <v>21</v>
      </c>
    </row>
    <row r="496" spans="1:5" x14ac:dyDescent="0.3">
      <c r="A496" s="58">
        <v>40815</v>
      </c>
      <c r="B496" s="110">
        <f t="shared" si="7"/>
        <v>2011</v>
      </c>
      <c r="C496" t="s">
        <v>346</v>
      </c>
      <c r="D496" t="s">
        <v>342</v>
      </c>
      <c r="E496">
        <v>20</v>
      </c>
    </row>
    <row r="497" spans="1:5" x14ac:dyDescent="0.3">
      <c r="A497" s="58">
        <v>40397</v>
      </c>
      <c r="B497" s="110">
        <f t="shared" si="7"/>
        <v>2010</v>
      </c>
      <c r="C497" t="s">
        <v>28</v>
      </c>
      <c r="D497" t="s">
        <v>340</v>
      </c>
      <c r="E497">
        <v>19</v>
      </c>
    </row>
    <row r="498" spans="1:5" x14ac:dyDescent="0.3">
      <c r="A498" s="58">
        <v>40419</v>
      </c>
      <c r="B498" s="110">
        <f t="shared" si="7"/>
        <v>2010</v>
      </c>
      <c r="C498" t="s">
        <v>339</v>
      </c>
      <c r="D498" t="s">
        <v>352</v>
      </c>
      <c r="E498">
        <v>19</v>
      </c>
    </row>
    <row r="499" spans="1:5" x14ac:dyDescent="0.3">
      <c r="A499" s="58">
        <v>40491</v>
      </c>
      <c r="B499" s="110">
        <f t="shared" si="7"/>
        <v>2010</v>
      </c>
      <c r="C499" t="s">
        <v>28</v>
      </c>
      <c r="D499" t="s">
        <v>351</v>
      </c>
      <c r="E499">
        <v>25</v>
      </c>
    </row>
    <row r="500" spans="1:5" x14ac:dyDescent="0.3">
      <c r="A500" s="58">
        <v>40842</v>
      </c>
      <c r="B500" s="110">
        <f t="shared" si="7"/>
        <v>2011</v>
      </c>
      <c r="C500" t="s">
        <v>350</v>
      </c>
      <c r="D500" t="s">
        <v>342</v>
      </c>
      <c r="E500">
        <v>8</v>
      </c>
    </row>
    <row r="501" spans="1:5" x14ac:dyDescent="0.3">
      <c r="A501" s="58">
        <v>40803</v>
      </c>
      <c r="B501" s="110">
        <f t="shared" si="7"/>
        <v>2011</v>
      </c>
      <c r="C501" t="s">
        <v>349</v>
      </c>
      <c r="D501" t="s">
        <v>347</v>
      </c>
      <c r="E501">
        <v>7</v>
      </c>
    </row>
    <row r="502" spans="1:5" x14ac:dyDescent="0.3">
      <c r="A502" s="58">
        <v>40588</v>
      </c>
      <c r="B502" s="110">
        <f t="shared" si="7"/>
        <v>2011</v>
      </c>
      <c r="C502" t="s">
        <v>28</v>
      </c>
      <c r="D502" t="s">
        <v>342</v>
      </c>
      <c r="E502">
        <v>22</v>
      </c>
    </row>
    <row r="503" spans="1:5" x14ac:dyDescent="0.3">
      <c r="A503" s="58">
        <v>40583</v>
      </c>
      <c r="B503" s="110">
        <f t="shared" si="7"/>
        <v>2011</v>
      </c>
      <c r="C503" t="s">
        <v>30</v>
      </c>
      <c r="D503" t="s">
        <v>351</v>
      </c>
      <c r="E503">
        <v>16</v>
      </c>
    </row>
    <row r="504" spans="1:5" x14ac:dyDescent="0.3">
      <c r="A504" s="58">
        <v>40941</v>
      </c>
      <c r="B504" s="110">
        <f t="shared" si="7"/>
        <v>2012</v>
      </c>
      <c r="C504" t="s">
        <v>346</v>
      </c>
      <c r="D504" t="s">
        <v>352</v>
      </c>
      <c r="E504">
        <v>10</v>
      </c>
    </row>
    <row r="505" spans="1:5" x14ac:dyDescent="0.3">
      <c r="A505" s="58">
        <v>40331</v>
      </c>
      <c r="B505" s="110">
        <f t="shared" si="7"/>
        <v>2010</v>
      </c>
      <c r="C505" t="s">
        <v>339</v>
      </c>
      <c r="D505" t="s">
        <v>352</v>
      </c>
      <c r="E505">
        <v>16</v>
      </c>
    </row>
    <row r="506" spans="1:5" x14ac:dyDescent="0.3">
      <c r="A506" s="58">
        <v>40510</v>
      </c>
      <c r="B506" s="110">
        <f t="shared" si="7"/>
        <v>2010</v>
      </c>
      <c r="C506" t="s">
        <v>350</v>
      </c>
      <c r="D506" t="s">
        <v>340</v>
      </c>
      <c r="E506">
        <v>6</v>
      </c>
    </row>
    <row r="507" spans="1:5" x14ac:dyDescent="0.3">
      <c r="A507" s="58">
        <v>40406</v>
      </c>
      <c r="B507" s="110">
        <f t="shared" si="7"/>
        <v>2010</v>
      </c>
      <c r="C507" t="s">
        <v>349</v>
      </c>
      <c r="D507" t="s">
        <v>342</v>
      </c>
      <c r="E507">
        <v>13</v>
      </c>
    </row>
    <row r="508" spans="1:5" x14ac:dyDescent="0.3">
      <c r="A508" s="58">
        <v>40799</v>
      </c>
      <c r="B508" s="110">
        <f t="shared" si="7"/>
        <v>2011</v>
      </c>
      <c r="C508" t="s">
        <v>350</v>
      </c>
      <c r="D508" t="s">
        <v>342</v>
      </c>
      <c r="E508">
        <v>14</v>
      </c>
    </row>
    <row r="509" spans="1:5" x14ac:dyDescent="0.3">
      <c r="A509" s="58">
        <v>40729</v>
      </c>
      <c r="B509" s="110">
        <f t="shared" si="7"/>
        <v>2011</v>
      </c>
      <c r="C509" t="s">
        <v>349</v>
      </c>
      <c r="D509" t="s">
        <v>353</v>
      </c>
      <c r="E509">
        <v>2</v>
      </c>
    </row>
    <row r="510" spans="1:5" x14ac:dyDescent="0.3">
      <c r="A510" s="58">
        <v>40684</v>
      </c>
      <c r="B510" s="110">
        <f t="shared" si="7"/>
        <v>2011</v>
      </c>
      <c r="C510" t="s">
        <v>346</v>
      </c>
      <c r="D510" t="s">
        <v>351</v>
      </c>
      <c r="E510">
        <v>19</v>
      </c>
    </row>
    <row r="511" spans="1:5" x14ac:dyDescent="0.3">
      <c r="A511" s="58">
        <v>40403</v>
      </c>
      <c r="B511" s="110">
        <f t="shared" si="7"/>
        <v>2010</v>
      </c>
      <c r="C511" t="s">
        <v>350</v>
      </c>
      <c r="D511" t="s">
        <v>340</v>
      </c>
      <c r="E511">
        <v>7</v>
      </c>
    </row>
    <row r="512" spans="1:5" x14ac:dyDescent="0.3">
      <c r="A512" s="58">
        <v>40954</v>
      </c>
      <c r="B512" s="110">
        <f t="shared" si="7"/>
        <v>2012</v>
      </c>
      <c r="C512" t="s">
        <v>346</v>
      </c>
      <c r="D512" t="s">
        <v>351</v>
      </c>
      <c r="E512">
        <v>8</v>
      </c>
    </row>
    <row r="513" spans="1:5" x14ac:dyDescent="0.3">
      <c r="A513" s="58">
        <v>40499</v>
      </c>
      <c r="B513" s="110">
        <f t="shared" si="7"/>
        <v>2010</v>
      </c>
      <c r="C513" t="s">
        <v>349</v>
      </c>
      <c r="D513" t="s">
        <v>342</v>
      </c>
      <c r="E513">
        <v>4</v>
      </c>
    </row>
    <row r="514" spans="1:5" x14ac:dyDescent="0.3">
      <c r="A514" s="58">
        <v>40718</v>
      </c>
      <c r="B514" s="110">
        <f t="shared" si="7"/>
        <v>2011</v>
      </c>
      <c r="C514" t="s">
        <v>349</v>
      </c>
      <c r="D514" t="s">
        <v>351</v>
      </c>
      <c r="E514">
        <v>9</v>
      </c>
    </row>
    <row r="515" spans="1:5" x14ac:dyDescent="0.3">
      <c r="A515" s="58">
        <v>40428</v>
      </c>
      <c r="B515" s="110">
        <f t="shared" si="7"/>
        <v>2010</v>
      </c>
      <c r="C515" t="s">
        <v>28</v>
      </c>
      <c r="D515" t="s">
        <v>347</v>
      </c>
      <c r="E515">
        <v>24</v>
      </c>
    </row>
    <row r="516" spans="1:5" x14ac:dyDescent="0.3">
      <c r="A516" s="58">
        <v>40526</v>
      </c>
      <c r="B516" s="110">
        <f t="shared" si="7"/>
        <v>2010</v>
      </c>
      <c r="C516" t="s">
        <v>350</v>
      </c>
      <c r="D516" t="s">
        <v>342</v>
      </c>
      <c r="E516">
        <v>15</v>
      </c>
    </row>
    <row r="517" spans="1:5" x14ac:dyDescent="0.3">
      <c r="A517" s="58">
        <v>40312</v>
      </c>
      <c r="B517" s="110">
        <f t="shared" si="7"/>
        <v>2010</v>
      </c>
      <c r="C517" t="s">
        <v>339</v>
      </c>
      <c r="D517" t="s">
        <v>352</v>
      </c>
      <c r="E517">
        <v>10</v>
      </c>
    </row>
    <row r="518" spans="1:5" x14ac:dyDescent="0.3">
      <c r="A518" s="58">
        <v>40570</v>
      </c>
      <c r="B518" s="110">
        <f t="shared" ref="B518:B581" si="8">YEAR(A518)</f>
        <v>2011</v>
      </c>
      <c r="C518" t="s">
        <v>349</v>
      </c>
      <c r="D518" t="s">
        <v>353</v>
      </c>
      <c r="E518">
        <v>14</v>
      </c>
    </row>
    <row r="519" spans="1:5" x14ac:dyDescent="0.3">
      <c r="A519" s="58">
        <v>40656</v>
      </c>
      <c r="B519" s="110">
        <f t="shared" si="8"/>
        <v>2011</v>
      </c>
      <c r="C519" t="s">
        <v>28</v>
      </c>
      <c r="D519" t="s">
        <v>351</v>
      </c>
      <c r="E519">
        <v>24</v>
      </c>
    </row>
    <row r="520" spans="1:5" x14ac:dyDescent="0.3">
      <c r="A520" s="58">
        <v>40795</v>
      </c>
      <c r="B520" s="110">
        <f t="shared" si="8"/>
        <v>2011</v>
      </c>
      <c r="C520" t="s">
        <v>28</v>
      </c>
      <c r="D520" t="s">
        <v>347</v>
      </c>
      <c r="E520">
        <v>9</v>
      </c>
    </row>
    <row r="521" spans="1:5" x14ac:dyDescent="0.3">
      <c r="A521" s="58">
        <v>40585</v>
      </c>
      <c r="B521" s="110">
        <f t="shared" si="8"/>
        <v>2011</v>
      </c>
      <c r="C521" t="s">
        <v>349</v>
      </c>
      <c r="D521" t="s">
        <v>353</v>
      </c>
      <c r="E521">
        <v>21</v>
      </c>
    </row>
    <row r="522" spans="1:5" x14ac:dyDescent="0.3">
      <c r="A522" s="58">
        <v>40530</v>
      </c>
      <c r="B522" s="110">
        <f t="shared" si="8"/>
        <v>2010</v>
      </c>
      <c r="C522" t="s">
        <v>30</v>
      </c>
      <c r="D522" t="s">
        <v>352</v>
      </c>
      <c r="E522">
        <v>7</v>
      </c>
    </row>
    <row r="523" spans="1:5" x14ac:dyDescent="0.3">
      <c r="A523" s="58">
        <v>40713</v>
      </c>
      <c r="B523" s="110">
        <f t="shared" si="8"/>
        <v>2011</v>
      </c>
      <c r="C523" t="s">
        <v>30</v>
      </c>
      <c r="D523" t="s">
        <v>351</v>
      </c>
      <c r="E523">
        <v>2</v>
      </c>
    </row>
    <row r="524" spans="1:5" x14ac:dyDescent="0.3">
      <c r="A524" s="58">
        <v>40513</v>
      </c>
      <c r="B524" s="110">
        <f t="shared" si="8"/>
        <v>2010</v>
      </c>
      <c r="C524" t="s">
        <v>339</v>
      </c>
      <c r="D524" t="s">
        <v>342</v>
      </c>
      <c r="E524">
        <v>4</v>
      </c>
    </row>
    <row r="525" spans="1:5" x14ac:dyDescent="0.3">
      <c r="A525" s="58">
        <v>40499</v>
      </c>
      <c r="B525" s="110">
        <f t="shared" si="8"/>
        <v>2010</v>
      </c>
      <c r="C525" t="s">
        <v>30</v>
      </c>
      <c r="D525" t="s">
        <v>353</v>
      </c>
      <c r="E525">
        <v>6</v>
      </c>
    </row>
    <row r="526" spans="1:5" x14ac:dyDescent="0.3">
      <c r="A526" s="58">
        <v>40792</v>
      </c>
      <c r="B526" s="110">
        <f t="shared" si="8"/>
        <v>2011</v>
      </c>
      <c r="C526" t="s">
        <v>28</v>
      </c>
      <c r="D526" t="s">
        <v>352</v>
      </c>
      <c r="E526">
        <v>2</v>
      </c>
    </row>
    <row r="527" spans="1:5" x14ac:dyDescent="0.3">
      <c r="A527" s="58">
        <v>40936</v>
      </c>
      <c r="B527" s="110">
        <f t="shared" si="8"/>
        <v>2012</v>
      </c>
      <c r="C527" t="s">
        <v>346</v>
      </c>
      <c r="D527" t="s">
        <v>340</v>
      </c>
      <c r="E527">
        <v>23</v>
      </c>
    </row>
    <row r="528" spans="1:5" x14ac:dyDescent="0.3">
      <c r="A528" s="58">
        <v>40919</v>
      </c>
      <c r="B528" s="110">
        <f t="shared" si="8"/>
        <v>2012</v>
      </c>
      <c r="C528" t="s">
        <v>339</v>
      </c>
      <c r="D528" t="s">
        <v>342</v>
      </c>
      <c r="E528">
        <v>5</v>
      </c>
    </row>
    <row r="529" spans="1:5" x14ac:dyDescent="0.3">
      <c r="A529" s="58">
        <v>40593</v>
      </c>
      <c r="B529" s="110">
        <f t="shared" si="8"/>
        <v>2011</v>
      </c>
      <c r="C529" t="s">
        <v>346</v>
      </c>
      <c r="D529" t="s">
        <v>353</v>
      </c>
      <c r="E529">
        <v>11</v>
      </c>
    </row>
    <row r="530" spans="1:5" x14ac:dyDescent="0.3">
      <c r="A530" s="58">
        <v>40443</v>
      </c>
      <c r="B530" s="110">
        <f t="shared" si="8"/>
        <v>2010</v>
      </c>
      <c r="C530" t="s">
        <v>350</v>
      </c>
      <c r="D530" t="s">
        <v>352</v>
      </c>
      <c r="E530">
        <v>24</v>
      </c>
    </row>
    <row r="531" spans="1:5" x14ac:dyDescent="0.3">
      <c r="A531" s="58">
        <v>40312</v>
      </c>
      <c r="B531" s="110">
        <f t="shared" si="8"/>
        <v>2010</v>
      </c>
      <c r="C531" t="s">
        <v>350</v>
      </c>
      <c r="D531" t="s">
        <v>347</v>
      </c>
      <c r="E531">
        <v>22</v>
      </c>
    </row>
    <row r="532" spans="1:5" x14ac:dyDescent="0.3">
      <c r="A532" s="58">
        <v>40459</v>
      </c>
      <c r="B532" s="110">
        <f t="shared" si="8"/>
        <v>2010</v>
      </c>
      <c r="C532" t="s">
        <v>339</v>
      </c>
      <c r="D532" t="s">
        <v>342</v>
      </c>
      <c r="E532">
        <v>18</v>
      </c>
    </row>
    <row r="533" spans="1:5" x14ac:dyDescent="0.3">
      <c r="A533" s="58">
        <v>40451</v>
      </c>
      <c r="B533" s="110">
        <f t="shared" si="8"/>
        <v>2010</v>
      </c>
      <c r="C533" t="s">
        <v>349</v>
      </c>
      <c r="D533" t="s">
        <v>340</v>
      </c>
      <c r="E533">
        <v>3</v>
      </c>
    </row>
    <row r="534" spans="1:5" x14ac:dyDescent="0.3">
      <c r="A534" s="58">
        <v>40785</v>
      </c>
      <c r="B534" s="110">
        <f t="shared" si="8"/>
        <v>2011</v>
      </c>
      <c r="C534" t="s">
        <v>349</v>
      </c>
      <c r="D534" t="s">
        <v>342</v>
      </c>
      <c r="E534">
        <v>9</v>
      </c>
    </row>
    <row r="535" spans="1:5" x14ac:dyDescent="0.3">
      <c r="A535" s="58">
        <v>40498</v>
      </c>
      <c r="B535" s="110">
        <f t="shared" si="8"/>
        <v>2010</v>
      </c>
      <c r="C535" t="s">
        <v>350</v>
      </c>
      <c r="D535" t="s">
        <v>351</v>
      </c>
      <c r="E535">
        <v>23</v>
      </c>
    </row>
    <row r="536" spans="1:5" x14ac:dyDescent="0.3">
      <c r="A536" s="58">
        <v>40477</v>
      </c>
      <c r="B536" s="110">
        <f t="shared" si="8"/>
        <v>2010</v>
      </c>
      <c r="C536" t="s">
        <v>346</v>
      </c>
      <c r="D536" t="s">
        <v>353</v>
      </c>
      <c r="E536">
        <v>10</v>
      </c>
    </row>
    <row r="537" spans="1:5" x14ac:dyDescent="0.3">
      <c r="A537" s="58">
        <v>40850</v>
      </c>
      <c r="B537" s="110">
        <f t="shared" si="8"/>
        <v>2011</v>
      </c>
      <c r="C537" t="s">
        <v>339</v>
      </c>
      <c r="D537" t="s">
        <v>340</v>
      </c>
      <c r="E537">
        <v>24</v>
      </c>
    </row>
    <row r="538" spans="1:5" x14ac:dyDescent="0.3">
      <c r="A538" s="58">
        <v>40751</v>
      </c>
      <c r="B538" s="110">
        <f t="shared" si="8"/>
        <v>2011</v>
      </c>
      <c r="C538" t="s">
        <v>350</v>
      </c>
      <c r="D538" t="s">
        <v>351</v>
      </c>
      <c r="E538">
        <v>24</v>
      </c>
    </row>
    <row r="539" spans="1:5" x14ac:dyDescent="0.3">
      <c r="A539" s="58">
        <v>40630</v>
      </c>
      <c r="B539" s="110">
        <f t="shared" si="8"/>
        <v>2011</v>
      </c>
      <c r="C539" t="s">
        <v>346</v>
      </c>
      <c r="D539" t="s">
        <v>352</v>
      </c>
      <c r="E539">
        <v>25</v>
      </c>
    </row>
    <row r="540" spans="1:5" x14ac:dyDescent="0.3">
      <c r="A540" s="58">
        <v>40579</v>
      </c>
      <c r="B540" s="110">
        <f t="shared" si="8"/>
        <v>2011</v>
      </c>
      <c r="C540" t="s">
        <v>30</v>
      </c>
      <c r="D540" t="s">
        <v>352</v>
      </c>
      <c r="E540">
        <v>2</v>
      </c>
    </row>
    <row r="541" spans="1:5" x14ac:dyDescent="0.3">
      <c r="A541" s="58">
        <v>40774</v>
      </c>
      <c r="B541" s="110">
        <f t="shared" si="8"/>
        <v>2011</v>
      </c>
      <c r="C541" t="s">
        <v>346</v>
      </c>
      <c r="D541" t="s">
        <v>351</v>
      </c>
      <c r="E541">
        <v>2</v>
      </c>
    </row>
    <row r="542" spans="1:5" x14ac:dyDescent="0.3">
      <c r="A542" s="58">
        <v>40895</v>
      </c>
      <c r="B542" s="110">
        <f t="shared" si="8"/>
        <v>2011</v>
      </c>
      <c r="C542" t="s">
        <v>346</v>
      </c>
      <c r="D542" t="s">
        <v>340</v>
      </c>
      <c r="E542">
        <v>3</v>
      </c>
    </row>
    <row r="543" spans="1:5" x14ac:dyDescent="0.3">
      <c r="A543" s="58">
        <v>40981</v>
      </c>
      <c r="B543" s="110">
        <f t="shared" si="8"/>
        <v>2012</v>
      </c>
      <c r="C543" t="s">
        <v>350</v>
      </c>
      <c r="D543" t="s">
        <v>353</v>
      </c>
      <c r="E543">
        <v>2</v>
      </c>
    </row>
    <row r="544" spans="1:5" x14ac:dyDescent="0.3">
      <c r="A544" s="58">
        <v>40328</v>
      </c>
      <c r="B544" s="110">
        <f t="shared" si="8"/>
        <v>2010</v>
      </c>
      <c r="C544" t="s">
        <v>350</v>
      </c>
      <c r="D544" t="s">
        <v>353</v>
      </c>
      <c r="E544">
        <v>13</v>
      </c>
    </row>
    <row r="545" spans="1:5" x14ac:dyDescent="0.3">
      <c r="A545" s="58">
        <v>40643</v>
      </c>
      <c r="B545" s="110">
        <f t="shared" si="8"/>
        <v>2011</v>
      </c>
      <c r="C545" t="s">
        <v>349</v>
      </c>
      <c r="D545" t="s">
        <v>352</v>
      </c>
      <c r="E545">
        <v>10</v>
      </c>
    </row>
    <row r="546" spans="1:5" x14ac:dyDescent="0.3">
      <c r="A546" s="58">
        <v>40548</v>
      </c>
      <c r="B546" s="110">
        <f t="shared" si="8"/>
        <v>2011</v>
      </c>
      <c r="C546" t="s">
        <v>30</v>
      </c>
      <c r="D546" t="s">
        <v>352</v>
      </c>
      <c r="E546">
        <v>19</v>
      </c>
    </row>
    <row r="547" spans="1:5" x14ac:dyDescent="0.3">
      <c r="A547" s="58">
        <v>40776</v>
      </c>
      <c r="B547" s="110">
        <f t="shared" si="8"/>
        <v>2011</v>
      </c>
      <c r="C547" t="s">
        <v>346</v>
      </c>
      <c r="D547" t="s">
        <v>352</v>
      </c>
      <c r="E547">
        <v>3</v>
      </c>
    </row>
    <row r="548" spans="1:5" x14ac:dyDescent="0.3">
      <c r="A548" s="58">
        <v>40971</v>
      </c>
      <c r="B548" s="110">
        <f t="shared" si="8"/>
        <v>2012</v>
      </c>
      <c r="C548" t="s">
        <v>349</v>
      </c>
      <c r="D548" t="s">
        <v>347</v>
      </c>
      <c r="E548">
        <v>10</v>
      </c>
    </row>
    <row r="549" spans="1:5" x14ac:dyDescent="0.3">
      <c r="A549" s="58">
        <v>40850</v>
      </c>
      <c r="B549" s="110">
        <f t="shared" si="8"/>
        <v>2011</v>
      </c>
      <c r="C549" t="s">
        <v>346</v>
      </c>
      <c r="D549" t="s">
        <v>351</v>
      </c>
      <c r="E549">
        <v>13</v>
      </c>
    </row>
    <row r="550" spans="1:5" x14ac:dyDescent="0.3">
      <c r="A550" s="58">
        <v>40820</v>
      </c>
      <c r="B550" s="110">
        <f t="shared" si="8"/>
        <v>2011</v>
      </c>
      <c r="C550" t="s">
        <v>28</v>
      </c>
      <c r="D550" t="s">
        <v>340</v>
      </c>
      <c r="E550">
        <v>19</v>
      </c>
    </row>
    <row r="551" spans="1:5" x14ac:dyDescent="0.3">
      <c r="A551" s="58">
        <v>40662</v>
      </c>
      <c r="B551" s="110">
        <f t="shared" si="8"/>
        <v>2011</v>
      </c>
      <c r="C551" t="s">
        <v>350</v>
      </c>
      <c r="D551" t="s">
        <v>342</v>
      </c>
      <c r="E551">
        <v>13</v>
      </c>
    </row>
    <row r="552" spans="1:5" x14ac:dyDescent="0.3">
      <c r="A552" s="58">
        <v>40583</v>
      </c>
      <c r="B552" s="110">
        <f t="shared" si="8"/>
        <v>2011</v>
      </c>
      <c r="C552" t="s">
        <v>346</v>
      </c>
      <c r="D552" t="s">
        <v>352</v>
      </c>
      <c r="E552">
        <v>17</v>
      </c>
    </row>
    <row r="553" spans="1:5" x14ac:dyDescent="0.3">
      <c r="A553" s="58">
        <v>40330</v>
      </c>
      <c r="B553" s="110">
        <f t="shared" si="8"/>
        <v>2010</v>
      </c>
      <c r="C553" t="s">
        <v>349</v>
      </c>
      <c r="D553" t="s">
        <v>351</v>
      </c>
      <c r="E553">
        <v>4</v>
      </c>
    </row>
    <row r="554" spans="1:5" x14ac:dyDescent="0.3">
      <c r="A554" s="58">
        <v>40868</v>
      </c>
      <c r="B554" s="110">
        <f t="shared" si="8"/>
        <v>2011</v>
      </c>
      <c r="C554" t="s">
        <v>349</v>
      </c>
      <c r="D554" t="s">
        <v>347</v>
      </c>
      <c r="E554">
        <v>7</v>
      </c>
    </row>
    <row r="555" spans="1:5" x14ac:dyDescent="0.3">
      <c r="A555" s="58">
        <v>40329</v>
      </c>
      <c r="B555" s="110">
        <f t="shared" si="8"/>
        <v>2010</v>
      </c>
      <c r="C555" t="s">
        <v>350</v>
      </c>
      <c r="D555" t="s">
        <v>340</v>
      </c>
      <c r="E555">
        <v>16</v>
      </c>
    </row>
    <row r="556" spans="1:5" x14ac:dyDescent="0.3">
      <c r="A556" s="58">
        <v>40802</v>
      </c>
      <c r="B556" s="110">
        <f t="shared" si="8"/>
        <v>2011</v>
      </c>
      <c r="C556" t="s">
        <v>350</v>
      </c>
      <c r="D556" t="s">
        <v>353</v>
      </c>
      <c r="E556">
        <v>14</v>
      </c>
    </row>
    <row r="557" spans="1:5" x14ac:dyDescent="0.3">
      <c r="A557" s="58">
        <v>40637</v>
      </c>
      <c r="B557" s="110">
        <f t="shared" si="8"/>
        <v>2011</v>
      </c>
      <c r="C557" t="s">
        <v>339</v>
      </c>
      <c r="D557" t="s">
        <v>340</v>
      </c>
      <c r="E557">
        <v>6</v>
      </c>
    </row>
    <row r="558" spans="1:5" x14ac:dyDescent="0.3">
      <c r="A558" s="58">
        <v>40789</v>
      </c>
      <c r="B558" s="110">
        <f t="shared" si="8"/>
        <v>2011</v>
      </c>
      <c r="C558" t="s">
        <v>339</v>
      </c>
      <c r="D558" t="s">
        <v>340</v>
      </c>
      <c r="E558">
        <v>1</v>
      </c>
    </row>
    <row r="559" spans="1:5" x14ac:dyDescent="0.3">
      <c r="A559" s="58">
        <v>40397</v>
      </c>
      <c r="B559" s="110">
        <f t="shared" si="8"/>
        <v>2010</v>
      </c>
      <c r="C559" t="s">
        <v>349</v>
      </c>
      <c r="D559" t="s">
        <v>340</v>
      </c>
      <c r="E559">
        <v>15</v>
      </c>
    </row>
    <row r="560" spans="1:5" x14ac:dyDescent="0.3">
      <c r="A560" s="58">
        <v>40558</v>
      </c>
      <c r="B560" s="110">
        <f t="shared" si="8"/>
        <v>2011</v>
      </c>
      <c r="C560" t="s">
        <v>28</v>
      </c>
      <c r="D560" t="s">
        <v>342</v>
      </c>
      <c r="E560">
        <v>17</v>
      </c>
    </row>
    <row r="561" spans="1:5" x14ac:dyDescent="0.3">
      <c r="A561" s="58">
        <v>40451</v>
      </c>
      <c r="B561" s="110">
        <f t="shared" si="8"/>
        <v>2010</v>
      </c>
      <c r="C561" t="s">
        <v>350</v>
      </c>
      <c r="D561" t="s">
        <v>347</v>
      </c>
      <c r="E561">
        <v>23</v>
      </c>
    </row>
    <row r="562" spans="1:5" x14ac:dyDescent="0.3">
      <c r="A562" s="58">
        <v>41003</v>
      </c>
      <c r="B562" s="110">
        <f t="shared" si="8"/>
        <v>2012</v>
      </c>
      <c r="C562" t="s">
        <v>339</v>
      </c>
      <c r="D562" t="s">
        <v>352</v>
      </c>
      <c r="E562">
        <v>14</v>
      </c>
    </row>
    <row r="563" spans="1:5" x14ac:dyDescent="0.3">
      <c r="A563" s="58">
        <v>40506</v>
      </c>
      <c r="B563" s="110">
        <f t="shared" si="8"/>
        <v>2010</v>
      </c>
      <c r="C563" t="s">
        <v>28</v>
      </c>
      <c r="D563" t="s">
        <v>351</v>
      </c>
      <c r="E563">
        <v>5</v>
      </c>
    </row>
    <row r="564" spans="1:5" x14ac:dyDescent="0.3">
      <c r="A564" s="58">
        <v>40405</v>
      </c>
      <c r="B564" s="110">
        <f t="shared" si="8"/>
        <v>2010</v>
      </c>
      <c r="C564" t="s">
        <v>339</v>
      </c>
      <c r="D564" t="s">
        <v>351</v>
      </c>
      <c r="E564">
        <v>18</v>
      </c>
    </row>
    <row r="565" spans="1:5" x14ac:dyDescent="0.3">
      <c r="A565" s="58">
        <v>40805</v>
      </c>
      <c r="B565" s="110">
        <f t="shared" si="8"/>
        <v>2011</v>
      </c>
      <c r="C565" t="s">
        <v>349</v>
      </c>
      <c r="D565" t="s">
        <v>340</v>
      </c>
      <c r="E565">
        <v>3</v>
      </c>
    </row>
    <row r="566" spans="1:5" x14ac:dyDescent="0.3">
      <c r="A566" s="58">
        <v>40967</v>
      </c>
      <c r="B566" s="110">
        <f t="shared" si="8"/>
        <v>2012</v>
      </c>
      <c r="C566" t="s">
        <v>350</v>
      </c>
      <c r="D566" t="s">
        <v>342</v>
      </c>
      <c r="E566">
        <v>6</v>
      </c>
    </row>
    <row r="567" spans="1:5" x14ac:dyDescent="0.3">
      <c r="A567" s="58">
        <v>40794</v>
      </c>
      <c r="B567" s="110">
        <f t="shared" si="8"/>
        <v>2011</v>
      </c>
      <c r="C567" t="s">
        <v>339</v>
      </c>
      <c r="D567" t="s">
        <v>342</v>
      </c>
      <c r="E567">
        <v>3</v>
      </c>
    </row>
    <row r="568" spans="1:5" x14ac:dyDescent="0.3">
      <c r="A568" s="58">
        <v>40952</v>
      </c>
      <c r="B568" s="110">
        <f t="shared" si="8"/>
        <v>2012</v>
      </c>
      <c r="C568" t="s">
        <v>28</v>
      </c>
      <c r="D568" t="s">
        <v>351</v>
      </c>
      <c r="E568">
        <v>24</v>
      </c>
    </row>
    <row r="569" spans="1:5" x14ac:dyDescent="0.3">
      <c r="A569" s="58">
        <v>40876</v>
      </c>
      <c r="B569" s="110">
        <f t="shared" si="8"/>
        <v>2011</v>
      </c>
      <c r="C569" t="s">
        <v>346</v>
      </c>
      <c r="D569" t="s">
        <v>351</v>
      </c>
      <c r="E569">
        <v>10</v>
      </c>
    </row>
    <row r="570" spans="1:5" x14ac:dyDescent="0.3">
      <c r="A570" s="58">
        <v>40604</v>
      </c>
      <c r="B570" s="110">
        <f t="shared" si="8"/>
        <v>2011</v>
      </c>
      <c r="C570" t="s">
        <v>28</v>
      </c>
      <c r="D570" t="s">
        <v>353</v>
      </c>
      <c r="E570">
        <v>15</v>
      </c>
    </row>
    <row r="571" spans="1:5" x14ac:dyDescent="0.3">
      <c r="A571" s="58">
        <v>40556</v>
      </c>
      <c r="B571" s="110">
        <f t="shared" si="8"/>
        <v>2011</v>
      </c>
      <c r="C571" t="s">
        <v>30</v>
      </c>
      <c r="D571" t="s">
        <v>340</v>
      </c>
      <c r="E571">
        <v>21</v>
      </c>
    </row>
    <row r="572" spans="1:5" x14ac:dyDescent="0.3">
      <c r="A572" s="58">
        <v>40762</v>
      </c>
      <c r="B572" s="110">
        <f t="shared" si="8"/>
        <v>2011</v>
      </c>
      <c r="C572" t="s">
        <v>28</v>
      </c>
      <c r="D572" t="s">
        <v>352</v>
      </c>
      <c r="E572">
        <v>3</v>
      </c>
    </row>
    <row r="573" spans="1:5" x14ac:dyDescent="0.3">
      <c r="A573" s="58">
        <v>40701</v>
      </c>
      <c r="B573" s="110">
        <f t="shared" si="8"/>
        <v>2011</v>
      </c>
      <c r="C573" t="s">
        <v>350</v>
      </c>
      <c r="D573" t="s">
        <v>353</v>
      </c>
      <c r="E573">
        <v>20</v>
      </c>
    </row>
    <row r="574" spans="1:5" x14ac:dyDescent="0.3">
      <c r="A574" s="58">
        <v>40486</v>
      </c>
      <c r="B574" s="110">
        <f t="shared" si="8"/>
        <v>2010</v>
      </c>
      <c r="C574" t="s">
        <v>349</v>
      </c>
      <c r="D574" t="s">
        <v>353</v>
      </c>
      <c r="E574">
        <v>17</v>
      </c>
    </row>
    <row r="575" spans="1:5" x14ac:dyDescent="0.3">
      <c r="A575" s="58">
        <v>40534</v>
      </c>
      <c r="B575" s="110">
        <f t="shared" si="8"/>
        <v>2010</v>
      </c>
      <c r="C575" t="s">
        <v>339</v>
      </c>
      <c r="D575" t="s">
        <v>347</v>
      </c>
      <c r="E575">
        <v>22</v>
      </c>
    </row>
    <row r="576" spans="1:5" x14ac:dyDescent="0.3">
      <c r="A576" s="58">
        <v>40608</v>
      </c>
      <c r="B576" s="110">
        <f t="shared" si="8"/>
        <v>2011</v>
      </c>
      <c r="C576" t="s">
        <v>28</v>
      </c>
      <c r="D576" t="s">
        <v>353</v>
      </c>
      <c r="E576">
        <v>12</v>
      </c>
    </row>
    <row r="577" spans="1:5" x14ac:dyDescent="0.3">
      <c r="A577" s="58">
        <v>40572</v>
      </c>
      <c r="B577" s="110">
        <f t="shared" si="8"/>
        <v>2011</v>
      </c>
      <c r="C577" t="s">
        <v>350</v>
      </c>
      <c r="D577" t="s">
        <v>342</v>
      </c>
      <c r="E577">
        <v>12</v>
      </c>
    </row>
    <row r="578" spans="1:5" x14ac:dyDescent="0.3">
      <c r="A578" s="58">
        <v>40328</v>
      </c>
      <c r="B578" s="110">
        <f t="shared" si="8"/>
        <v>2010</v>
      </c>
      <c r="C578" t="s">
        <v>339</v>
      </c>
      <c r="D578" t="s">
        <v>340</v>
      </c>
      <c r="E578">
        <v>11</v>
      </c>
    </row>
    <row r="579" spans="1:5" x14ac:dyDescent="0.3">
      <c r="A579" s="58">
        <v>40959</v>
      </c>
      <c r="B579" s="110">
        <f t="shared" si="8"/>
        <v>2012</v>
      </c>
      <c r="C579" t="s">
        <v>349</v>
      </c>
      <c r="D579" t="s">
        <v>353</v>
      </c>
      <c r="E579">
        <v>8</v>
      </c>
    </row>
    <row r="580" spans="1:5" x14ac:dyDescent="0.3">
      <c r="A580" s="58">
        <v>40888</v>
      </c>
      <c r="B580" s="110">
        <f t="shared" si="8"/>
        <v>2011</v>
      </c>
      <c r="C580" t="s">
        <v>349</v>
      </c>
      <c r="D580" t="s">
        <v>347</v>
      </c>
      <c r="E580">
        <v>11</v>
      </c>
    </row>
    <row r="581" spans="1:5" x14ac:dyDescent="0.3">
      <c r="A581" s="58">
        <v>40500</v>
      </c>
      <c r="B581" s="110">
        <f t="shared" si="8"/>
        <v>2010</v>
      </c>
      <c r="C581" t="s">
        <v>28</v>
      </c>
      <c r="D581" t="s">
        <v>340</v>
      </c>
      <c r="E581">
        <v>3</v>
      </c>
    </row>
    <row r="582" spans="1:5" x14ac:dyDescent="0.3">
      <c r="A582" s="58">
        <v>40450</v>
      </c>
      <c r="B582" s="110">
        <f t="shared" ref="B582:B645" si="9">YEAR(A582)</f>
        <v>2010</v>
      </c>
      <c r="C582" t="s">
        <v>28</v>
      </c>
      <c r="D582" t="s">
        <v>342</v>
      </c>
      <c r="E582">
        <v>15</v>
      </c>
    </row>
    <row r="583" spans="1:5" x14ac:dyDescent="0.3">
      <c r="A583" s="58">
        <v>40507</v>
      </c>
      <c r="B583" s="110">
        <f t="shared" si="9"/>
        <v>2010</v>
      </c>
      <c r="C583" t="s">
        <v>349</v>
      </c>
      <c r="D583" t="s">
        <v>342</v>
      </c>
      <c r="E583">
        <v>12</v>
      </c>
    </row>
    <row r="584" spans="1:5" x14ac:dyDescent="0.3">
      <c r="A584" s="58">
        <v>40695</v>
      </c>
      <c r="B584" s="110">
        <f t="shared" si="9"/>
        <v>2011</v>
      </c>
      <c r="C584" t="s">
        <v>28</v>
      </c>
      <c r="D584" t="s">
        <v>351</v>
      </c>
      <c r="E584">
        <v>1</v>
      </c>
    </row>
    <row r="585" spans="1:5" x14ac:dyDescent="0.3">
      <c r="A585" s="58">
        <v>40362</v>
      </c>
      <c r="B585" s="110">
        <f t="shared" si="9"/>
        <v>2010</v>
      </c>
      <c r="C585" t="s">
        <v>349</v>
      </c>
      <c r="D585" t="s">
        <v>340</v>
      </c>
      <c r="E585">
        <v>8</v>
      </c>
    </row>
    <row r="586" spans="1:5" x14ac:dyDescent="0.3">
      <c r="A586" s="58">
        <v>40459</v>
      </c>
      <c r="B586" s="110">
        <f t="shared" si="9"/>
        <v>2010</v>
      </c>
      <c r="C586" t="s">
        <v>349</v>
      </c>
      <c r="D586" t="s">
        <v>352</v>
      </c>
      <c r="E586">
        <v>9</v>
      </c>
    </row>
    <row r="587" spans="1:5" x14ac:dyDescent="0.3">
      <c r="A587" s="58">
        <v>40847</v>
      </c>
      <c r="B587" s="110">
        <f t="shared" si="9"/>
        <v>2011</v>
      </c>
      <c r="C587" t="s">
        <v>349</v>
      </c>
      <c r="D587" t="s">
        <v>351</v>
      </c>
      <c r="E587">
        <v>5</v>
      </c>
    </row>
    <row r="588" spans="1:5" x14ac:dyDescent="0.3">
      <c r="A588" s="58">
        <v>40913</v>
      </c>
      <c r="B588" s="110">
        <f t="shared" si="9"/>
        <v>2012</v>
      </c>
      <c r="C588" t="s">
        <v>30</v>
      </c>
      <c r="D588" t="s">
        <v>342</v>
      </c>
      <c r="E588">
        <v>11</v>
      </c>
    </row>
    <row r="589" spans="1:5" x14ac:dyDescent="0.3">
      <c r="A589" s="58">
        <v>40952</v>
      </c>
      <c r="B589" s="110">
        <f t="shared" si="9"/>
        <v>2012</v>
      </c>
      <c r="C589" t="s">
        <v>350</v>
      </c>
      <c r="D589" t="s">
        <v>352</v>
      </c>
      <c r="E589">
        <v>15</v>
      </c>
    </row>
    <row r="590" spans="1:5" x14ac:dyDescent="0.3">
      <c r="A590" s="58">
        <v>40536</v>
      </c>
      <c r="B590" s="110">
        <f t="shared" si="9"/>
        <v>2010</v>
      </c>
      <c r="C590" t="s">
        <v>339</v>
      </c>
      <c r="D590" t="s">
        <v>351</v>
      </c>
      <c r="E590">
        <v>5</v>
      </c>
    </row>
    <row r="591" spans="1:5" x14ac:dyDescent="0.3">
      <c r="A591" s="58">
        <v>40959</v>
      </c>
      <c r="B591" s="110">
        <f t="shared" si="9"/>
        <v>2012</v>
      </c>
      <c r="C591" t="s">
        <v>339</v>
      </c>
      <c r="D591" t="s">
        <v>352</v>
      </c>
      <c r="E591">
        <v>4</v>
      </c>
    </row>
    <row r="592" spans="1:5" x14ac:dyDescent="0.3">
      <c r="A592" s="58">
        <v>40454</v>
      </c>
      <c r="B592" s="110">
        <f t="shared" si="9"/>
        <v>2010</v>
      </c>
      <c r="C592" t="s">
        <v>350</v>
      </c>
      <c r="D592" t="s">
        <v>347</v>
      </c>
      <c r="E592">
        <v>23</v>
      </c>
    </row>
    <row r="593" spans="1:5" x14ac:dyDescent="0.3">
      <c r="A593" s="58">
        <v>40902</v>
      </c>
      <c r="B593" s="110">
        <f t="shared" si="9"/>
        <v>2011</v>
      </c>
      <c r="C593" t="s">
        <v>339</v>
      </c>
      <c r="D593" t="s">
        <v>353</v>
      </c>
      <c r="E593">
        <v>13</v>
      </c>
    </row>
    <row r="594" spans="1:5" x14ac:dyDescent="0.3">
      <c r="A594" s="58">
        <v>40549</v>
      </c>
      <c r="B594" s="110">
        <f t="shared" si="9"/>
        <v>2011</v>
      </c>
      <c r="C594" t="s">
        <v>350</v>
      </c>
      <c r="D594" t="s">
        <v>352</v>
      </c>
      <c r="E594">
        <v>25</v>
      </c>
    </row>
    <row r="595" spans="1:5" x14ac:dyDescent="0.3">
      <c r="A595" s="58">
        <v>40994</v>
      </c>
      <c r="B595" s="110">
        <f t="shared" si="9"/>
        <v>2012</v>
      </c>
      <c r="C595" t="s">
        <v>28</v>
      </c>
      <c r="D595" t="s">
        <v>347</v>
      </c>
      <c r="E595">
        <v>25</v>
      </c>
    </row>
    <row r="596" spans="1:5" x14ac:dyDescent="0.3">
      <c r="A596" s="58">
        <v>40537</v>
      </c>
      <c r="B596" s="110">
        <f t="shared" si="9"/>
        <v>2010</v>
      </c>
      <c r="C596" t="s">
        <v>346</v>
      </c>
      <c r="D596" t="s">
        <v>347</v>
      </c>
      <c r="E596">
        <v>9</v>
      </c>
    </row>
    <row r="597" spans="1:5" x14ac:dyDescent="0.3">
      <c r="A597" s="58">
        <v>40655</v>
      </c>
      <c r="B597" s="110">
        <f t="shared" si="9"/>
        <v>2011</v>
      </c>
      <c r="C597" t="s">
        <v>28</v>
      </c>
      <c r="D597" t="s">
        <v>347</v>
      </c>
      <c r="E597">
        <v>12</v>
      </c>
    </row>
    <row r="598" spans="1:5" x14ac:dyDescent="0.3">
      <c r="A598" s="58">
        <v>40912</v>
      </c>
      <c r="B598" s="110">
        <f t="shared" si="9"/>
        <v>2012</v>
      </c>
      <c r="C598" t="s">
        <v>346</v>
      </c>
      <c r="D598" t="s">
        <v>347</v>
      </c>
      <c r="E598">
        <v>4</v>
      </c>
    </row>
    <row r="599" spans="1:5" x14ac:dyDescent="0.3">
      <c r="A599" s="58">
        <v>40622</v>
      </c>
      <c r="B599" s="110">
        <f t="shared" si="9"/>
        <v>2011</v>
      </c>
      <c r="C599" t="s">
        <v>349</v>
      </c>
      <c r="D599" t="s">
        <v>342</v>
      </c>
      <c r="E599">
        <v>7</v>
      </c>
    </row>
    <row r="600" spans="1:5" x14ac:dyDescent="0.3">
      <c r="A600" s="58">
        <v>40986</v>
      </c>
      <c r="B600" s="110">
        <f t="shared" si="9"/>
        <v>2012</v>
      </c>
      <c r="C600" t="s">
        <v>349</v>
      </c>
      <c r="D600" t="s">
        <v>352</v>
      </c>
      <c r="E600">
        <v>23</v>
      </c>
    </row>
    <row r="601" spans="1:5" x14ac:dyDescent="0.3">
      <c r="A601" s="58">
        <v>40418</v>
      </c>
      <c r="B601" s="110">
        <f t="shared" si="9"/>
        <v>2010</v>
      </c>
      <c r="C601" t="s">
        <v>346</v>
      </c>
      <c r="D601" t="s">
        <v>352</v>
      </c>
      <c r="E601">
        <v>25</v>
      </c>
    </row>
    <row r="602" spans="1:5" x14ac:dyDescent="0.3">
      <c r="A602" s="58">
        <v>40485</v>
      </c>
      <c r="B602" s="110">
        <f t="shared" si="9"/>
        <v>2010</v>
      </c>
      <c r="C602" t="s">
        <v>339</v>
      </c>
      <c r="D602" t="s">
        <v>347</v>
      </c>
      <c r="E602">
        <v>11</v>
      </c>
    </row>
    <row r="603" spans="1:5" x14ac:dyDescent="0.3">
      <c r="A603" s="58">
        <v>40323</v>
      </c>
      <c r="B603" s="110">
        <f t="shared" si="9"/>
        <v>2010</v>
      </c>
      <c r="C603" t="s">
        <v>350</v>
      </c>
      <c r="D603" t="s">
        <v>347</v>
      </c>
      <c r="E603">
        <v>18</v>
      </c>
    </row>
    <row r="604" spans="1:5" x14ac:dyDescent="0.3">
      <c r="A604" s="58">
        <v>40338</v>
      </c>
      <c r="B604" s="110">
        <f t="shared" si="9"/>
        <v>2010</v>
      </c>
      <c r="C604" t="s">
        <v>28</v>
      </c>
      <c r="D604" t="s">
        <v>340</v>
      </c>
      <c r="E604">
        <v>11</v>
      </c>
    </row>
    <row r="605" spans="1:5" x14ac:dyDescent="0.3">
      <c r="A605" s="58">
        <v>40960</v>
      </c>
      <c r="B605" s="110">
        <f t="shared" si="9"/>
        <v>2012</v>
      </c>
      <c r="C605" t="s">
        <v>346</v>
      </c>
      <c r="D605" t="s">
        <v>342</v>
      </c>
      <c r="E605">
        <v>5</v>
      </c>
    </row>
    <row r="606" spans="1:5" x14ac:dyDescent="0.3">
      <c r="A606" s="58">
        <v>40958</v>
      </c>
      <c r="B606" s="110">
        <f t="shared" si="9"/>
        <v>2012</v>
      </c>
      <c r="C606" t="s">
        <v>350</v>
      </c>
      <c r="D606" t="s">
        <v>342</v>
      </c>
      <c r="E606">
        <v>8</v>
      </c>
    </row>
    <row r="607" spans="1:5" x14ac:dyDescent="0.3">
      <c r="A607" s="58">
        <v>40407</v>
      </c>
      <c r="B607" s="110">
        <f t="shared" si="9"/>
        <v>2010</v>
      </c>
      <c r="C607" t="s">
        <v>339</v>
      </c>
      <c r="D607" t="s">
        <v>347</v>
      </c>
      <c r="E607">
        <v>10</v>
      </c>
    </row>
    <row r="608" spans="1:5" x14ac:dyDescent="0.3">
      <c r="A608" s="58">
        <v>40427</v>
      </c>
      <c r="B608" s="110">
        <f t="shared" si="9"/>
        <v>2010</v>
      </c>
      <c r="C608" t="s">
        <v>349</v>
      </c>
      <c r="D608" t="s">
        <v>342</v>
      </c>
      <c r="E608">
        <v>13</v>
      </c>
    </row>
    <row r="609" spans="1:5" x14ac:dyDescent="0.3">
      <c r="A609" s="58">
        <v>40387</v>
      </c>
      <c r="B609" s="110">
        <f t="shared" si="9"/>
        <v>2010</v>
      </c>
      <c r="C609" t="s">
        <v>346</v>
      </c>
      <c r="D609" t="s">
        <v>351</v>
      </c>
      <c r="E609">
        <v>9</v>
      </c>
    </row>
    <row r="610" spans="1:5" x14ac:dyDescent="0.3">
      <c r="A610" s="58">
        <v>40841</v>
      </c>
      <c r="B610" s="110">
        <f t="shared" si="9"/>
        <v>2011</v>
      </c>
      <c r="C610" t="s">
        <v>350</v>
      </c>
      <c r="D610" t="s">
        <v>353</v>
      </c>
      <c r="E610">
        <v>24</v>
      </c>
    </row>
    <row r="611" spans="1:5" x14ac:dyDescent="0.3">
      <c r="A611" s="58">
        <v>40336</v>
      </c>
      <c r="B611" s="110">
        <f t="shared" si="9"/>
        <v>2010</v>
      </c>
      <c r="C611" t="s">
        <v>28</v>
      </c>
      <c r="D611" t="s">
        <v>342</v>
      </c>
      <c r="E611">
        <v>12</v>
      </c>
    </row>
    <row r="612" spans="1:5" x14ac:dyDescent="0.3">
      <c r="A612" s="58">
        <v>40948</v>
      </c>
      <c r="B612" s="110">
        <f t="shared" si="9"/>
        <v>2012</v>
      </c>
      <c r="C612" t="s">
        <v>346</v>
      </c>
      <c r="D612" t="s">
        <v>353</v>
      </c>
      <c r="E612">
        <v>24</v>
      </c>
    </row>
    <row r="613" spans="1:5" x14ac:dyDescent="0.3">
      <c r="A613" s="58">
        <v>40893</v>
      </c>
      <c r="B613" s="110">
        <f t="shared" si="9"/>
        <v>2011</v>
      </c>
      <c r="C613" t="s">
        <v>28</v>
      </c>
      <c r="D613" t="s">
        <v>353</v>
      </c>
      <c r="E613">
        <v>16</v>
      </c>
    </row>
    <row r="614" spans="1:5" x14ac:dyDescent="0.3">
      <c r="A614" s="58">
        <v>40699</v>
      </c>
      <c r="B614" s="110">
        <f t="shared" si="9"/>
        <v>2011</v>
      </c>
      <c r="C614" t="s">
        <v>349</v>
      </c>
      <c r="D614" t="s">
        <v>340</v>
      </c>
      <c r="E614">
        <v>3</v>
      </c>
    </row>
    <row r="615" spans="1:5" x14ac:dyDescent="0.3">
      <c r="A615" s="58">
        <v>40639</v>
      </c>
      <c r="B615" s="110">
        <f t="shared" si="9"/>
        <v>2011</v>
      </c>
      <c r="C615" t="s">
        <v>28</v>
      </c>
      <c r="D615" t="s">
        <v>342</v>
      </c>
      <c r="E615">
        <v>23</v>
      </c>
    </row>
    <row r="616" spans="1:5" x14ac:dyDescent="0.3">
      <c r="A616" s="58">
        <v>40375</v>
      </c>
      <c r="B616" s="110">
        <f t="shared" si="9"/>
        <v>2010</v>
      </c>
      <c r="C616" t="s">
        <v>346</v>
      </c>
      <c r="D616" t="s">
        <v>351</v>
      </c>
      <c r="E616">
        <v>20</v>
      </c>
    </row>
    <row r="617" spans="1:5" x14ac:dyDescent="0.3">
      <c r="A617" s="58">
        <v>40805</v>
      </c>
      <c r="B617" s="110">
        <f t="shared" si="9"/>
        <v>2011</v>
      </c>
      <c r="C617" t="s">
        <v>349</v>
      </c>
      <c r="D617" t="s">
        <v>347</v>
      </c>
      <c r="E617">
        <v>18</v>
      </c>
    </row>
    <row r="618" spans="1:5" x14ac:dyDescent="0.3">
      <c r="A618" s="58">
        <v>40869</v>
      </c>
      <c r="B618" s="110">
        <f t="shared" si="9"/>
        <v>2011</v>
      </c>
      <c r="C618" t="s">
        <v>346</v>
      </c>
      <c r="D618" t="s">
        <v>352</v>
      </c>
      <c r="E618">
        <v>9</v>
      </c>
    </row>
    <row r="619" spans="1:5" x14ac:dyDescent="0.3">
      <c r="A619" s="58">
        <v>40450</v>
      </c>
      <c r="B619" s="110">
        <f t="shared" si="9"/>
        <v>2010</v>
      </c>
      <c r="C619" t="s">
        <v>346</v>
      </c>
      <c r="D619" t="s">
        <v>347</v>
      </c>
      <c r="E619">
        <v>2</v>
      </c>
    </row>
    <row r="620" spans="1:5" x14ac:dyDescent="0.3">
      <c r="A620" s="58">
        <v>40931</v>
      </c>
      <c r="B620" s="110">
        <f t="shared" si="9"/>
        <v>2012</v>
      </c>
      <c r="C620" t="s">
        <v>349</v>
      </c>
      <c r="D620" t="s">
        <v>353</v>
      </c>
      <c r="E620">
        <v>9</v>
      </c>
    </row>
    <row r="621" spans="1:5" x14ac:dyDescent="0.3">
      <c r="A621" s="58">
        <v>40696</v>
      </c>
      <c r="B621" s="110">
        <f t="shared" si="9"/>
        <v>2011</v>
      </c>
      <c r="C621" t="s">
        <v>349</v>
      </c>
      <c r="D621" t="s">
        <v>353</v>
      </c>
      <c r="E621">
        <v>1</v>
      </c>
    </row>
    <row r="622" spans="1:5" x14ac:dyDescent="0.3">
      <c r="A622" s="58">
        <v>40785</v>
      </c>
      <c r="B622" s="110">
        <f t="shared" si="9"/>
        <v>2011</v>
      </c>
      <c r="C622" t="s">
        <v>350</v>
      </c>
      <c r="D622" t="s">
        <v>342</v>
      </c>
      <c r="E622">
        <v>16</v>
      </c>
    </row>
    <row r="623" spans="1:5" x14ac:dyDescent="0.3">
      <c r="A623" s="58">
        <v>40419</v>
      </c>
      <c r="B623" s="110">
        <f t="shared" si="9"/>
        <v>2010</v>
      </c>
      <c r="C623" t="s">
        <v>350</v>
      </c>
      <c r="D623" t="s">
        <v>342</v>
      </c>
      <c r="E623">
        <v>18</v>
      </c>
    </row>
    <row r="624" spans="1:5" x14ac:dyDescent="0.3">
      <c r="A624" s="58">
        <v>40477</v>
      </c>
      <c r="B624" s="110">
        <f t="shared" si="9"/>
        <v>2010</v>
      </c>
      <c r="C624" t="s">
        <v>28</v>
      </c>
      <c r="D624" t="s">
        <v>340</v>
      </c>
      <c r="E624">
        <v>18</v>
      </c>
    </row>
    <row r="625" spans="1:5" x14ac:dyDescent="0.3">
      <c r="A625" s="58">
        <v>40668</v>
      </c>
      <c r="B625" s="110">
        <f t="shared" si="9"/>
        <v>2011</v>
      </c>
      <c r="C625" t="s">
        <v>339</v>
      </c>
      <c r="D625" t="s">
        <v>351</v>
      </c>
      <c r="E625">
        <v>9</v>
      </c>
    </row>
    <row r="626" spans="1:5" x14ac:dyDescent="0.3">
      <c r="A626" s="58">
        <v>40927</v>
      </c>
      <c r="B626" s="110">
        <f t="shared" si="9"/>
        <v>2012</v>
      </c>
      <c r="C626" t="s">
        <v>350</v>
      </c>
      <c r="D626" t="s">
        <v>347</v>
      </c>
      <c r="E626">
        <v>25</v>
      </c>
    </row>
    <row r="627" spans="1:5" x14ac:dyDescent="0.3">
      <c r="A627" s="58">
        <v>40655</v>
      </c>
      <c r="B627" s="110">
        <f t="shared" si="9"/>
        <v>2011</v>
      </c>
      <c r="C627" t="s">
        <v>30</v>
      </c>
      <c r="D627" t="s">
        <v>352</v>
      </c>
      <c r="E627">
        <v>4</v>
      </c>
    </row>
    <row r="628" spans="1:5" x14ac:dyDescent="0.3">
      <c r="A628" s="58">
        <v>40867</v>
      </c>
      <c r="B628" s="110">
        <f t="shared" si="9"/>
        <v>2011</v>
      </c>
      <c r="C628" t="s">
        <v>350</v>
      </c>
      <c r="D628" t="s">
        <v>352</v>
      </c>
      <c r="E628">
        <v>12</v>
      </c>
    </row>
    <row r="629" spans="1:5" x14ac:dyDescent="0.3">
      <c r="A629" s="58">
        <v>40426</v>
      </c>
      <c r="B629" s="110">
        <f t="shared" si="9"/>
        <v>2010</v>
      </c>
      <c r="C629" t="s">
        <v>339</v>
      </c>
      <c r="D629" t="s">
        <v>351</v>
      </c>
      <c r="E629">
        <v>6</v>
      </c>
    </row>
    <row r="630" spans="1:5" x14ac:dyDescent="0.3">
      <c r="A630" s="58">
        <v>40449</v>
      </c>
      <c r="B630" s="110">
        <f t="shared" si="9"/>
        <v>2010</v>
      </c>
      <c r="C630" t="s">
        <v>339</v>
      </c>
      <c r="D630" t="s">
        <v>347</v>
      </c>
      <c r="E630">
        <v>9</v>
      </c>
    </row>
    <row r="631" spans="1:5" x14ac:dyDescent="0.3">
      <c r="A631" s="58">
        <v>40466</v>
      </c>
      <c r="B631" s="110">
        <f t="shared" si="9"/>
        <v>2010</v>
      </c>
      <c r="C631" t="s">
        <v>346</v>
      </c>
      <c r="D631" t="s">
        <v>342</v>
      </c>
      <c r="E631">
        <v>16</v>
      </c>
    </row>
    <row r="632" spans="1:5" x14ac:dyDescent="0.3">
      <c r="A632" s="58">
        <v>40481</v>
      </c>
      <c r="B632" s="110">
        <f t="shared" si="9"/>
        <v>2010</v>
      </c>
      <c r="C632" t="s">
        <v>28</v>
      </c>
      <c r="D632" t="s">
        <v>353</v>
      </c>
      <c r="E632">
        <v>17</v>
      </c>
    </row>
    <row r="633" spans="1:5" x14ac:dyDescent="0.3">
      <c r="A633" s="58">
        <v>40330</v>
      </c>
      <c r="B633" s="110">
        <f t="shared" si="9"/>
        <v>2010</v>
      </c>
      <c r="C633" t="s">
        <v>30</v>
      </c>
      <c r="D633" t="s">
        <v>340</v>
      </c>
      <c r="E633">
        <v>21</v>
      </c>
    </row>
    <row r="634" spans="1:5" x14ac:dyDescent="0.3">
      <c r="A634" s="58">
        <v>40814</v>
      </c>
      <c r="B634" s="110">
        <f t="shared" si="9"/>
        <v>2011</v>
      </c>
      <c r="C634" t="s">
        <v>350</v>
      </c>
      <c r="D634" t="s">
        <v>347</v>
      </c>
      <c r="E634">
        <v>23</v>
      </c>
    </row>
    <row r="635" spans="1:5" x14ac:dyDescent="0.3">
      <c r="A635" s="58">
        <v>40611</v>
      </c>
      <c r="B635" s="110">
        <f t="shared" si="9"/>
        <v>2011</v>
      </c>
      <c r="C635" t="s">
        <v>346</v>
      </c>
      <c r="D635" t="s">
        <v>352</v>
      </c>
      <c r="E635">
        <v>6</v>
      </c>
    </row>
    <row r="636" spans="1:5" x14ac:dyDescent="0.3">
      <c r="A636" s="58">
        <v>40415</v>
      </c>
      <c r="B636" s="110">
        <f t="shared" si="9"/>
        <v>2010</v>
      </c>
      <c r="C636" t="s">
        <v>349</v>
      </c>
      <c r="D636" t="s">
        <v>353</v>
      </c>
      <c r="E636">
        <v>17</v>
      </c>
    </row>
    <row r="637" spans="1:5" x14ac:dyDescent="0.3">
      <c r="A637" s="58">
        <v>40743</v>
      </c>
      <c r="B637" s="110">
        <f t="shared" si="9"/>
        <v>2011</v>
      </c>
      <c r="C637" t="s">
        <v>346</v>
      </c>
      <c r="D637" t="s">
        <v>342</v>
      </c>
      <c r="E637">
        <v>11</v>
      </c>
    </row>
    <row r="638" spans="1:5" x14ac:dyDescent="0.3">
      <c r="A638" s="58">
        <v>40308</v>
      </c>
      <c r="B638" s="110">
        <f t="shared" si="9"/>
        <v>2010</v>
      </c>
      <c r="C638" t="s">
        <v>339</v>
      </c>
      <c r="D638" t="s">
        <v>352</v>
      </c>
      <c r="E638">
        <v>13</v>
      </c>
    </row>
    <row r="639" spans="1:5" x14ac:dyDescent="0.3">
      <c r="A639" s="58">
        <v>40839</v>
      </c>
      <c r="B639" s="110">
        <f t="shared" si="9"/>
        <v>2011</v>
      </c>
      <c r="C639" t="s">
        <v>350</v>
      </c>
      <c r="D639" t="s">
        <v>351</v>
      </c>
      <c r="E639">
        <v>9</v>
      </c>
    </row>
    <row r="640" spans="1:5" x14ac:dyDescent="0.3">
      <c r="A640" s="58">
        <v>40336</v>
      </c>
      <c r="B640" s="110">
        <f t="shared" si="9"/>
        <v>2010</v>
      </c>
      <c r="C640" t="s">
        <v>28</v>
      </c>
      <c r="D640" t="s">
        <v>353</v>
      </c>
      <c r="E640">
        <v>23</v>
      </c>
    </row>
    <row r="641" spans="1:5" x14ac:dyDescent="0.3">
      <c r="A641" s="58">
        <v>40803</v>
      </c>
      <c r="B641" s="110">
        <f t="shared" si="9"/>
        <v>2011</v>
      </c>
      <c r="C641" t="s">
        <v>30</v>
      </c>
      <c r="D641" t="s">
        <v>353</v>
      </c>
      <c r="E641">
        <v>17</v>
      </c>
    </row>
    <row r="642" spans="1:5" x14ac:dyDescent="0.3">
      <c r="A642" s="58">
        <v>40330</v>
      </c>
      <c r="B642" s="110">
        <f t="shared" si="9"/>
        <v>2010</v>
      </c>
      <c r="C642" t="s">
        <v>350</v>
      </c>
      <c r="D642" t="s">
        <v>340</v>
      </c>
      <c r="E642">
        <v>14</v>
      </c>
    </row>
    <row r="643" spans="1:5" x14ac:dyDescent="0.3">
      <c r="A643" s="58">
        <v>40434</v>
      </c>
      <c r="B643" s="110">
        <f t="shared" si="9"/>
        <v>2010</v>
      </c>
      <c r="C643" t="s">
        <v>30</v>
      </c>
      <c r="D643" t="s">
        <v>340</v>
      </c>
      <c r="E643">
        <v>15</v>
      </c>
    </row>
    <row r="644" spans="1:5" x14ac:dyDescent="0.3">
      <c r="A644" s="58">
        <v>40331</v>
      </c>
      <c r="B644" s="110">
        <f t="shared" si="9"/>
        <v>2010</v>
      </c>
      <c r="C644" t="s">
        <v>30</v>
      </c>
      <c r="D644" t="s">
        <v>353</v>
      </c>
      <c r="E644">
        <v>25</v>
      </c>
    </row>
    <row r="645" spans="1:5" x14ac:dyDescent="0.3">
      <c r="A645" s="58">
        <v>40732</v>
      </c>
      <c r="B645" s="110">
        <f t="shared" si="9"/>
        <v>2011</v>
      </c>
      <c r="C645" t="s">
        <v>349</v>
      </c>
      <c r="D645" t="s">
        <v>342</v>
      </c>
      <c r="E645">
        <v>3</v>
      </c>
    </row>
    <row r="646" spans="1:5" x14ac:dyDescent="0.3">
      <c r="A646" s="58">
        <v>40897</v>
      </c>
      <c r="B646" s="110">
        <f t="shared" ref="B646:B685" si="10">YEAR(A646)</f>
        <v>2011</v>
      </c>
      <c r="C646" t="s">
        <v>28</v>
      </c>
      <c r="D646" t="s">
        <v>352</v>
      </c>
      <c r="E646">
        <v>18</v>
      </c>
    </row>
    <row r="647" spans="1:5" x14ac:dyDescent="0.3">
      <c r="A647" s="58">
        <v>40496</v>
      </c>
      <c r="B647" s="110">
        <f t="shared" si="10"/>
        <v>2010</v>
      </c>
      <c r="C647" t="s">
        <v>350</v>
      </c>
      <c r="D647" t="s">
        <v>347</v>
      </c>
      <c r="E647">
        <v>25</v>
      </c>
    </row>
    <row r="648" spans="1:5" x14ac:dyDescent="0.3">
      <c r="A648" s="58">
        <v>40697</v>
      </c>
      <c r="B648" s="110">
        <f t="shared" si="10"/>
        <v>2011</v>
      </c>
      <c r="C648" t="s">
        <v>339</v>
      </c>
      <c r="D648" t="s">
        <v>351</v>
      </c>
      <c r="E648">
        <v>20</v>
      </c>
    </row>
    <row r="649" spans="1:5" x14ac:dyDescent="0.3">
      <c r="A649" s="58">
        <v>40510</v>
      </c>
      <c r="B649" s="110">
        <f t="shared" si="10"/>
        <v>2010</v>
      </c>
      <c r="C649" t="s">
        <v>339</v>
      </c>
      <c r="D649" t="s">
        <v>352</v>
      </c>
      <c r="E649">
        <v>4</v>
      </c>
    </row>
    <row r="650" spans="1:5" x14ac:dyDescent="0.3">
      <c r="A650" s="58">
        <v>40834</v>
      </c>
      <c r="B650" s="110">
        <f t="shared" si="10"/>
        <v>2011</v>
      </c>
      <c r="C650" t="s">
        <v>30</v>
      </c>
      <c r="D650" t="s">
        <v>347</v>
      </c>
      <c r="E650">
        <v>22</v>
      </c>
    </row>
    <row r="651" spans="1:5" x14ac:dyDescent="0.3">
      <c r="A651" s="58">
        <v>40532</v>
      </c>
      <c r="B651" s="110">
        <f t="shared" si="10"/>
        <v>2010</v>
      </c>
      <c r="C651" t="s">
        <v>346</v>
      </c>
      <c r="D651" t="s">
        <v>353</v>
      </c>
      <c r="E651">
        <v>9</v>
      </c>
    </row>
    <row r="652" spans="1:5" x14ac:dyDescent="0.3">
      <c r="A652" s="58">
        <v>40386</v>
      </c>
      <c r="B652" s="110">
        <f t="shared" si="10"/>
        <v>2010</v>
      </c>
      <c r="C652" t="s">
        <v>350</v>
      </c>
      <c r="D652" t="s">
        <v>342</v>
      </c>
      <c r="E652">
        <v>12</v>
      </c>
    </row>
    <row r="653" spans="1:5" x14ac:dyDescent="0.3">
      <c r="A653" s="58">
        <v>40446</v>
      </c>
      <c r="B653" s="110">
        <f t="shared" si="10"/>
        <v>2010</v>
      </c>
      <c r="C653" t="s">
        <v>339</v>
      </c>
      <c r="D653" t="s">
        <v>352</v>
      </c>
      <c r="E653">
        <v>23</v>
      </c>
    </row>
    <row r="654" spans="1:5" x14ac:dyDescent="0.3">
      <c r="A654" s="58">
        <v>40335</v>
      </c>
      <c r="B654" s="110">
        <f t="shared" si="10"/>
        <v>2010</v>
      </c>
      <c r="C654" t="s">
        <v>346</v>
      </c>
      <c r="D654" t="s">
        <v>352</v>
      </c>
      <c r="E654">
        <v>22</v>
      </c>
    </row>
    <row r="655" spans="1:5" x14ac:dyDescent="0.3">
      <c r="A655" s="58">
        <v>40924</v>
      </c>
      <c r="B655" s="110">
        <f t="shared" si="10"/>
        <v>2012</v>
      </c>
      <c r="C655" t="s">
        <v>346</v>
      </c>
      <c r="D655" t="s">
        <v>342</v>
      </c>
      <c r="E655">
        <v>19</v>
      </c>
    </row>
    <row r="656" spans="1:5" x14ac:dyDescent="0.3">
      <c r="A656" s="58">
        <v>40484</v>
      </c>
      <c r="B656" s="110">
        <f t="shared" si="10"/>
        <v>2010</v>
      </c>
      <c r="C656" t="s">
        <v>350</v>
      </c>
      <c r="D656" t="s">
        <v>352</v>
      </c>
      <c r="E656">
        <v>18</v>
      </c>
    </row>
    <row r="657" spans="1:5" x14ac:dyDescent="0.3">
      <c r="A657" s="58">
        <v>40440</v>
      </c>
      <c r="B657" s="110">
        <f t="shared" si="10"/>
        <v>2010</v>
      </c>
      <c r="C657" t="s">
        <v>350</v>
      </c>
      <c r="D657" t="s">
        <v>342</v>
      </c>
      <c r="E657">
        <v>5</v>
      </c>
    </row>
    <row r="658" spans="1:5" x14ac:dyDescent="0.3">
      <c r="A658" s="58">
        <v>40557</v>
      </c>
      <c r="B658" s="110">
        <f t="shared" si="10"/>
        <v>2011</v>
      </c>
      <c r="C658" t="s">
        <v>350</v>
      </c>
      <c r="D658" t="s">
        <v>342</v>
      </c>
      <c r="E658">
        <v>25</v>
      </c>
    </row>
    <row r="659" spans="1:5" x14ac:dyDescent="0.3">
      <c r="A659" s="58">
        <v>40427</v>
      </c>
      <c r="B659" s="110">
        <f t="shared" si="10"/>
        <v>2010</v>
      </c>
      <c r="C659" t="s">
        <v>350</v>
      </c>
      <c r="D659" t="s">
        <v>351</v>
      </c>
      <c r="E659">
        <v>11</v>
      </c>
    </row>
    <row r="660" spans="1:5" x14ac:dyDescent="0.3">
      <c r="A660" s="58">
        <v>40727</v>
      </c>
      <c r="B660" s="110">
        <f t="shared" si="10"/>
        <v>2011</v>
      </c>
      <c r="C660" t="s">
        <v>30</v>
      </c>
      <c r="D660" t="s">
        <v>351</v>
      </c>
      <c r="E660">
        <v>21</v>
      </c>
    </row>
    <row r="661" spans="1:5" x14ac:dyDescent="0.3">
      <c r="A661" s="58">
        <v>40581</v>
      </c>
      <c r="B661" s="110">
        <f t="shared" si="10"/>
        <v>2011</v>
      </c>
      <c r="C661" t="s">
        <v>349</v>
      </c>
      <c r="D661" t="s">
        <v>352</v>
      </c>
      <c r="E661">
        <v>11</v>
      </c>
    </row>
    <row r="662" spans="1:5" x14ac:dyDescent="0.3">
      <c r="A662" s="58">
        <v>40942</v>
      </c>
      <c r="B662" s="110">
        <f t="shared" si="10"/>
        <v>2012</v>
      </c>
      <c r="C662" t="s">
        <v>30</v>
      </c>
      <c r="D662" t="s">
        <v>347</v>
      </c>
      <c r="E662">
        <v>20</v>
      </c>
    </row>
    <row r="663" spans="1:5" x14ac:dyDescent="0.3">
      <c r="A663" s="58">
        <v>40889</v>
      </c>
      <c r="B663" s="110">
        <f t="shared" si="10"/>
        <v>2011</v>
      </c>
      <c r="C663" t="s">
        <v>349</v>
      </c>
      <c r="D663" t="s">
        <v>353</v>
      </c>
      <c r="E663">
        <v>9</v>
      </c>
    </row>
    <row r="664" spans="1:5" x14ac:dyDescent="0.3">
      <c r="A664" s="58">
        <v>40527</v>
      </c>
      <c r="B664" s="110">
        <f t="shared" si="10"/>
        <v>2010</v>
      </c>
      <c r="C664" t="s">
        <v>339</v>
      </c>
      <c r="D664" t="s">
        <v>352</v>
      </c>
      <c r="E664">
        <v>10</v>
      </c>
    </row>
    <row r="665" spans="1:5" x14ac:dyDescent="0.3">
      <c r="A665" s="58">
        <v>40563</v>
      </c>
      <c r="B665" s="110">
        <f t="shared" si="10"/>
        <v>2011</v>
      </c>
      <c r="C665" t="s">
        <v>28</v>
      </c>
      <c r="D665" t="s">
        <v>352</v>
      </c>
      <c r="E665">
        <v>19</v>
      </c>
    </row>
    <row r="666" spans="1:5" x14ac:dyDescent="0.3">
      <c r="A666" s="58">
        <v>40636</v>
      </c>
      <c r="B666" s="110">
        <f t="shared" si="10"/>
        <v>2011</v>
      </c>
      <c r="C666" t="s">
        <v>350</v>
      </c>
      <c r="D666" t="s">
        <v>342</v>
      </c>
      <c r="E666">
        <v>3</v>
      </c>
    </row>
    <row r="667" spans="1:5" x14ac:dyDescent="0.3">
      <c r="A667" s="58">
        <v>40850</v>
      </c>
      <c r="B667" s="110">
        <f t="shared" si="10"/>
        <v>2011</v>
      </c>
      <c r="C667" t="s">
        <v>28</v>
      </c>
      <c r="D667" t="s">
        <v>342</v>
      </c>
      <c r="E667">
        <v>14</v>
      </c>
    </row>
    <row r="668" spans="1:5" x14ac:dyDescent="0.3">
      <c r="A668" s="58">
        <v>40884</v>
      </c>
      <c r="B668" s="110">
        <f t="shared" si="10"/>
        <v>2011</v>
      </c>
      <c r="C668" t="s">
        <v>339</v>
      </c>
      <c r="D668" t="s">
        <v>342</v>
      </c>
      <c r="E668">
        <v>12</v>
      </c>
    </row>
    <row r="669" spans="1:5" x14ac:dyDescent="0.3">
      <c r="A669" s="58">
        <v>40881</v>
      </c>
      <c r="B669" s="110">
        <f t="shared" si="10"/>
        <v>2011</v>
      </c>
      <c r="C669" t="s">
        <v>350</v>
      </c>
      <c r="D669" t="s">
        <v>342</v>
      </c>
      <c r="E669">
        <v>4</v>
      </c>
    </row>
    <row r="670" spans="1:5" x14ac:dyDescent="0.3">
      <c r="A670" s="58">
        <v>40785</v>
      </c>
      <c r="B670" s="110">
        <f t="shared" si="10"/>
        <v>2011</v>
      </c>
      <c r="C670" t="s">
        <v>30</v>
      </c>
      <c r="D670" t="s">
        <v>352</v>
      </c>
      <c r="E670">
        <v>13</v>
      </c>
    </row>
    <row r="671" spans="1:5" x14ac:dyDescent="0.3">
      <c r="A671" s="58">
        <v>40917</v>
      </c>
      <c r="B671" s="110">
        <f t="shared" si="10"/>
        <v>2012</v>
      </c>
      <c r="C671" t="s">
        <v>350</v>
      </c>
      <c r="D671" t="s">
        <v>340</v>
      </c>
      <c r="E671">
        <v>24</v>
      </c>
    </row>
    <row r="672" spans="1:5" x14ac:dyDescent="0.3">
      <c r="A672" s="58">
        <v>40367</v>
      </c>
      <c r="B672" s="110">
        <f t="shared" si="10"/>
        <v>2010</v>
      </c>
      <c r="C672" t="s">
        <v>346</v>
      </c>
      <c r="D672" t="s">
        <v>340</v>
      </c>
      <c r="E672">
        <v>24</v>
      </c>
    </row>
    <row r="673" spans="1:5" x14ac:dyDescent="0.3">
      <c r="A673" s="58">
        <v>40399</v>
      </c>
      <c r="B673" s="110">
        <f t="shared" si="10"/>
        <v>2010</v>
      </c>
      <c r="C673" t="s">
        <v>28</v>
      </c>
      <c r="D673" t="s">
        <v>347</v>
      </c>
      <c r="E673">
        <v>1</v>
      </c>
    </row>
    <row r="674" spans="1:5" x14ac:dyDescent="0.3">
      <c r="A674" s="58">
        <v>40805</v>
      </c>
      <c r="B674" s="110">
        <f t="shared" si="10"/>
        <v>2011</v>
      </c>
      <c r="C674" t="s">
        <v>30</v>
      </c>
      <c r="D674" t="s">
        <v>347</v>
      </c>
      <c r="E674">
        <v>16</v>
      </c>
    </row>
    <row r="675" spans="1:5" x14ac:dyDescent="0.3">
      <c r="A675" s="58">
        <v>40941</v>
      </c>
      <c r="B675" s="110">
        <f t="shared" si="10"/>
        <v>2012</v>
      </c>
      <c r="C675" t="s">
        <v>346</v>
      </c>
      <c r="D675" t="s">
        <v>352</v>
      </c>
      <c r="E675">
        <v>24</v>
      </c>
    </row>
    <row r="676" spans="1:5" x14ac:dyDescent="0.3">
      <c r="A676" s="58">
        <v>40416</v>
      </c>
      <c r="B676" s="110">
        <f t="shared" si="10"/>
        <v>2010</v>
      </c>
      <c r="C676" t="s">
        <v>350</v>
      </c>
      <c r="D676" t="s">
        <v>352</v>
      </c>
      <c r="E676">
        <v>7</v>
      </c>
    </row>
    <row r="677" spans="1:5" x14ac:dyDescent="0.3">
      <c r="A677" s="58">
        <v>40563</v>
      </c>
      <c r="B677" s="110">
        <f t="shared" si="10"/>
        <v>2011</v>
      </c>
      <c r="C677" t="s">
        <v>346</v>
      </c>
      <c r="D677" t="s">
        <v>352</v>
      </c>
      <c r="E677">
        <v>4</v>
      </c>
    </row>
    <row r="678" spans="1:5" x14ac:dyDescent="0.3">
      <c r="A678" s="58">
        <v>40458</v>
      </c>
      <c r="B678" s="110">
        <f t="shared" si="10"/>
        <v>2010</v>
      </c>
      <c r="C678" t="s">
        <v>349</v>
      </c>
      <c r="D678" t="s">
        <v>353</v>
      </c>
      <c r="E678">
        <v>23</v>
      </c>
    </row>
    <row r="679" spans="1:5" x14ac:dyDescent="0.3">
      <c r="A679" s="58">
        <v>40497</v>
      </c>
      <c r="B679" s="110">
        <f t="shared" si="10"/>
        <v>2010</v>
      </c>
      <c r="C679" t="s">
        <v>349</v>
      </c>
      <c r="D679" t="s">
        <v>353</v>
      </c>
      <c r="E679">
        <v>19</v>
      </c>
    </row>
    <row r="680" spans="1:5" x14ac:dyDescent="0.3">
      <c r="A680" s="58">
        <v>40668</v>
      </c>
      <c r="B680" s="110">
        <f t="shared" si="10"/>
        <v>2011</v>
      </c>
      <c r="C680" t="s">
        <v>30</v>
      </c>
      <c r="D680" t="s">
        <v>351</v>
      </c>
      <c r="E680">
        <v>10</v>
      </c>
    </row>
    <row r="681" spans="1:5" x14ac:dyDescent="0.3">
      <c r="A681" s="58">
        <v>40644</v>
      </c>
      <c r="B681" s="110">
        <f t="shared" si="10"/>
        <v>2011</v>
      </c>
      <c r="C681" t="s">
        <v>346</v>
      </c>
      <c r="D681" t="s">
        <v>352</v>
      </c>
      <c r="E681">
        <v>1</v>
      </c>
    </row>
    <row r="682" spans="1:5" x14ac:dyDescent="0.3">
      <c r="A682" s="58">
        <v>41007</v>
      </c>
      <c r="B682" s="110">
        <f t="shared" si="10"/>
        <v>2012</v>
      </c>
      <c r="C682" t="s">
        <v>28</v>
      </c>
      <c r="D682" t="s">
        <v>351</v>
      </c>
      <c r="E682">
        <v>19</v>
      </c>
    </row>
    <row r="683" spans="1:5" x14ac:dyDescent="0.3">
      <c r="A683" s="58">
        <v>40862</v>
      </c>
      <c r="B683" s="110">
        <f t="shared" si="10"/>
        <v>2011</v>
      </c>
      <c r="C683" t="s">
        <v>30</v>
      </c>
      <c r="D683" t="s">
        <v>353</v>
      </c>
      <c r="E683">
        <v>13</v>
      </c>
    </row>
    <row r="684" spans="1:5" x14ac:dyDescent="0.3">
      <c r="A684" s="58">
        <v>40908</v>
      </c>
      <c r="B684" s="110">
        <f t="shared" si="10"/>
        <v>2011</v>
      </c>
      <c r="C684" t="s">
        <v>339</v>
      </c>
      <c r="D684" t="s">
        <v>347</v>
      </c>
      <c r="E684">
        <v>20</v>
      </c>
    </row>
    <row r="685" spans="1:5" x14ac:dyDescent="0.3">
      <c r="A685" s="58">
        <v>40863</v>
      </c>
      <c r="B685" s="110">
        <f t="shared" si="10"/>
        <v>2011</v>
      </c>
      <c r="C685" t="s">
        <v>339</v>
      </c>
      <c r="D685" t="s">
        <v>342</v>
      </c>
      <c r="E685">
        <v>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K8" sqref="K8"/>
    </sheetView>
  </sheetViews>
  <sheetFormatPr defaultRowHeight="14.4" x14ac:dyDescent="0.3"/>
  <cols>
    <col min="1" max="1" width="12" bestFit="1" customWidth="1"/>
    <col min="2" max="2" width="13.33203125" customWidth="1"/>
    <col min="3" max="3" width="14.88671875" customWidth="1"/>
    <col min="4" max="4" width="14.5546875" customWidth="1"/>
    <col min="5" max="5" width="14.109375" bestFit="1" customWidth="1"/>
    <col min="6" max="6" width="2.109375" customWidth="1"/>
    <col min="7" max="7" width="12.5546875" bestFit="1" customWidth="1"/>
    <col min="8" max="8" width="11.88671875" bestFit="1" customWidth="1"/>
    <col min="9" max="9" width="11.6640625" bestFit="1" customWidth="1"/>
    <col min="10" max="10" width="9.109375" customWidth="1"/>
    <col min="11" max="11" width="13.109375" bestFit="1" customWidth="1"/>
  </cols>
  <sheetData>
    <row r="1" spans="1:9" ht="28.8" x14ac:dyDescent="0.3">
      <c r="A1" s="25" t="s">
        <v>361</v>
      </c>
      <c r="B1" s="25"/>
      <c r="C1" s="25"/>
      <c r="D1" s="25"/>
      <c r="E1" s="25"/>
      <c r="F1" s="25"/>
      <c r="G1" s="25"/>
      <c r="H1" s="25"/>
      <c r="I1" s="25"/>
    </row>
    <row r="3" spans="1:9" x14ac:dyDescent="0.3">
      <c r="A3" s="8" t="s">
        <v>194</v>
      </c>
      <c r="B3" s="8" t="s">
        <v>37</v>
      </c>
      <c r="C3" s="8" t="s">
        <v>362</v>
      </c>
      <c r="D3" s="8" t="s">
        <v>363</v>
      </c>
      <c r="E3" s="8" t="s">
        <v>364</v>
      </c>
      <c r="G3" s="78" t="s">
        <v>289</v>
      </c>
      <c r="H3" s="79"/>
      <c r="I3" s="80"/>
    </row>
    <row r="4" spans="1:9" x14ac:dyDescent="0.3">
      <c r="A4" s="4" t="s">
        <v>365</v>
      </c>
      <c r="B4" s="7">
        <v>343916</v>
      </c>
      <c r="C4" s="7">
        <v>959920</v>
      </c>
      <c r="D4" s="4">
        <v>4.0999999999999996</v>
      </c>
      <c r="E4" s="16" t="str">
        <f>IF(AND(($B$4:$B$23&gt;=$G$5),($C$4:$C$23&gt;=$H$5),($D$4:$D$23&gt;=$I$5)),"YES","NO")</f>
        <v>YES</v>
      </c>
      <c r="G4" s="8" t="s">
        <v>37</v>
      </c>
      <c r="H4" s="8" t="s">
        <v>362</v>
      </c>
      <c r="I4" s="8" t="s">
        <v>363</v>
      </c>
    </row>
    <row r="5" spans="1:9" x14ac:dyDescent="0.3">
      <c r="A5" s="4" t="s">
        <v>366</v>
      </c>
      <c r="B5" s="7">
        <v>275394</v>
      </c>
      <c r="C5" s="7">
        <v>1040339</v>
      </c>
      <c r="D5" s="4">
        <v>1.4</v>
      </c>
      <c r="E5" s="16" t="str">
        <f t="shared" ref="E5:E23" si="0">IF(AND(($B$4:$B$23&gt;=$G$5),($C$4:$C$23&gt;=$H$5),($D$4:$D$23&gt;=$I$5)),"YES","NO")</f>
        <v>NO</v>
      </c>
      <c r="G5" s="7">
        <v>250000</v>
      </c>
      <c r="H5" s="7">
        <v>900000</v>
      </c>
      <c r="I5" s="4">
        <v>2.5</v>
      </c>
    </row>
    <row r="6" spans="1:9" x14ac:dyDescent="0.3">
      <c r="A6" s="4" t="s">
        <v>367</v>
      </c>
      <c r="B6" s="7">
        <v>256331</v>
      </c>
      <c r="C6" s="7">
        <v>1008433</v>
      </c>
      <c r="D6" s="4">
        <v>1.7</v>
      </c>
      <c r="E6" s="16" t="str">
        <f t="shared" si="0"/>
        <v>NO</v>
      </c>
      <c r="G6" t="s">
        <v>368</v>
      </c>
      <c r="H6" t="s">
        <v>368</v>
      </c>
      <c r="I6" t="s">
        <v>368</v>
      </c>
    </row>
    <row r="7" spans="1:9" x14ac:dyDescent="0.3">
      <c r="A7" s="4" t="s">
        <v>369</v>
      </c>
      <c r="B7" s="7">
        <v>431027</v>
      </c>
      <c r="C7" s="7">
        <v>959975</v>
      </c>
      <c r="D7" s="4">
        <v>1.1000000000000001</v>
      </c>
      <c r="E7" s="16" t="str">
        <f t="shared" si="0"/>
        <v>NO</v>
      </c>
    </row>
    <row r="8" spans="1:9" x14ac:dyDescent="0.3">
      <c r="A8" s="4" t="s">
        <v>370</v>
      </c>
      <c r="B8" s="7">
        <v>283174</v>
      </c>
      <c r="C8" s="7">
        <v>963773</v>
      </c>
      <c r="D8" s="4">
        <v>3.6</v>
      </c>
      <c r="E8" s="16" t="str">
        <f t="shared" si="0"/>
        <v>YES</v>
      </c>
    </row>
    <row r="9" spans="1:9" x14ac:dyDescent="0.3">
      <c r="A9" s="4" t="s">
        <v>371</v>
      </c>
      <c r="B9" s="7">
        <v>296303</v>
      </c>
      <c r="C9" s="7">
        <v>839012</v>
      </c>
      <c r="D9" s="4">
        <v>3</v>
      </c>
      <c r="E9" s="16" t="str">
        <f t="shared" si="0"/>
        <v>NO</v>
      </c>
    </row>
    <row r="10" spans="1:9" x14ac:dyDescent="0.3">
      <c r="A10" s="4" t="s">
        <v>372</v>
      </c>
      <c r="B10" s="7">
        <v>264264</v>
      </c>
      <c r="C10" s="7">
        <v>866385</v>
      </c>
      <c r="D10" s="4">
        <v>3.3</v>
      </c>
      <c r="E10" s="16" t="str">
        <f t="shared" si="0"/>
        <v>NO</v>
      </c>
    </row>
    <row r="11" spans="1:9" x14ac:dyDescent="0.3">
      <c r="A11" s="4" t="s">
        <v>373</v>
      </c>
      <c r="B11" s="7">
        <v>224181</v>
      </c>
      <c r="C11" s="7">
        <v>799282</v>
      </c>
      <c r="D11" s="4">
        <v>1.1000000000000001</v>
      </c>
      <c r="E11" s="16" t="str">
        <f t="shared" si="0"/>
        <v>NO</v>
      </c>
    </row>
    <row r="12" spans="1:9" x14ac:dyDescent="0.3">
      <c r="A12" s="4" t="s">
        <v>374</v>
      </c>
      <c r="B12" s="7">
        <v>267021</v>
      </c>
      <c r="C12" s="7">
        <v>788125</v>
      </c>
      <c r="D12" s="4">
        <v>1.4</v>
      </c>
      <c r="E12" s="16" t="str">
        <f t="shared" si="0"/>
        <v>NO</v>
      </c>
    </row>
    <row r="13" spans="1:9" x14ac:dyDescent="0.3">
      <c r="A13" s="4" t="s">
        <v>375</v>
      </c>
      <c r="B13" s="7">
        <v>209565</v>
      </c>
      <c r="C13" s="7">
        <v>963794</v>
      </c>
      <c r="D13" s="4">
        <v>3.1</v>
      </c>
      <c r="E13" s="16" t="str">
        <f t="shared" si="0"/>
        <v>NO</v>
      </c>
    </row>
    <row r="14" spans="1:9" x14ac:dyDescent="0.3">
      <c r="A14" s="4" t="s">
        <v>376</v>
      </c>
      <c r="B14" s="7">
        <v>205064</v>
      </c>
      <c r="C14" s="7">
        <v>766797</v>
      </c>
      <c r="D14" s="4">
        <v>2.5</v>
      </c>
      <c r="E14" s="16" t="str">
        <f t="shared" si="0"/>
        <v>NO</v>
      </c>
    </row>
    <row r="15" spans="1:9" x14ac:dyDescent="0.3">
      <c r="A15" s="4" t="s">
        <v>377</v>
      </c>
      <c r="B15" s="7">
        <v>307681</v>
      </c>
      <c r="C15" s="7">
        <v>1000711</v>
      </c>
      <c r="D15" s="4">
        <v>4.8</v>
      </c>
      <c r="E15" s="16" t="str">
        <f t="shared" si="0"/>
        <v>YES</v>
      </c>
    </row>
    <row r="16" spans="1:9" x14ac:dyDescent="0.3">
      <c r="A16" s="4" t="s">
        <v>378</v>
      </c>
      <c r="B16" s="7">
        <v>415514</v>
      </c>
      <c r="C16" s="7">
        <v>1080614</v>
      </c>
      <c r="D16" s="4">
        <v>1.4</v>
      </c>
      <c r="E16" s="16" t="str">
        <f t="shared" si="0"/>
        <v>NO</v>
      </c>
    </row>
    <row r="17" spans="1:5" x14ac:dyDescent="0.3">
      <c r="A17" s="4" t="s">
        <v>379</v>
      </c>
      <c r="B17" s="7">
        <v>198004</v>
      </c>
      <c r="C17" s="7">
        <v>1014811</v>
      </c>
      <c r="D17" s="4">
        <v>2.2999999999999998</v>
      </c>
      <c r="E17" s="16" t="str">
        <f t="shared" si="0"/>
        <v>NO</v>
      </c>
    </row>
    <row r="18" spans="1:5" x14ac:dyDescent="0.3">
      <c r="A18" s="4" t="s">
        <v>380</v>
      </c>
      <c r="B18" s="7">
        <v>133078</v>
      </c>
      <c r="C18" s="7">
        <v>764241</v>
      </c>
      <c r="D18" s="4">
        <v>2.6</v>
      </c>
      <c r="E18" s="16" t="str">
        <f t="shared" si="0"/>
        <v>NO</v>
      </c>
    </row>
    <row r="19" spans="1:5" x14ac:dyDescent="0.3">
      <c r="A19" s="4" t="s">
        <v>381</v>
      </c>
      <c r="B19" s="7">
        <v>228636</v>
      </c>
      <c r="C19" s="7">
        <v>798686</v>
      </c>
      <c r="D19" s="4">
        <v>4.8</v>
      </c>
      <c r="E19" s="16" t="str">
        <f t="shared" si="0"/>
        <v>NO</v>
      </c>
    </row>
    <row r="20" spans="1:5" x14ac:dyDescent="0.3">
      <c r="A20" s="4" t="s">
        <v>382</v>
      </c>
      <c r="B20" s="7">
        <v>188991</v>
      </c>
      <c r="C20" s="7">
        <v>1072008</v>
      </c>
      <c r="D20" s="4">
        <v>3.6</v>
      </c>
      <c r="E20" s="16" t="str">
        <f t="shared" si="0"/>
        <v>NO</v>
      </c>
    </row>
    <row r="21" spans="1:5" x14ac:dyDescent="0.3">
      <c r="A21" s="4" t="s">
        <v>383</v>
      </c>
      <c r="B21" s="7">
        <v>263076</v>
      </c>
      <c r="C21" s="7">
        <v>1006448</v>
      </c>
      <c r="D21" s="4">
        <v>4.9000000000000004</v>
      </c>
      <c r="E21" s="16" t="str">
        <f t="shared" si="0"/>
        <v>YES</v>
      </c>
    </row>
    <row r="22" spans="1:5" x14ac:dyDescent="0.3">
      <c r="A22" s="4" t="s">
        <v>384</v>
      </c>
      <c r="B22" s="7">
        <v>352011</v>
      </c>
      <c r="C22" s="7">
        <v>867680</v>
      </c>
      <c r="D22" s="4">
        <v>2.5</v>
      </c>
      <c r="E22" s="16" t="str">
        <f t="shared" si="0"/>
        <v>NO</v>
      </c>
    </row>
    <row r="23" spans="1:5" x14ac:dyDescent="0.3">
      <c r="A23" s="4" t="s">
        <v>385</v>
      </c>
      <c r="B23" s="7">
        <v>361081</v>
      </c>
      <c r="C23" s="7">
        <v>1035101</v>
      </c>
      <c r="D23" s="4">
        <v>1</v>
      </c>
      <c r="E23" s="16" t="str">
        <f t="shared" si="0"/>
        <v>NO</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F13" sqref="F13"/>
    </sheetView>
  </sheetViews>
  <sheetFormatPr defaultRowHeight="14.4" x14ac:dyDescent="0.3"/>
  <cols>
    <col min="1" max="1" width="12" bestFit="1" customWidth="1"/>
    <col min="2" max="2" width="13.33203125" customWidth="1"/>
    <col min="3" max="3" width="17.6640625" bestFit="1" customWidth="1"/>
    <col min="4" max="4" width="14.5546875" customWidth="1"/>
    <col min="5" max="5" width="14.109375" bestFit="1" customWidth="1"/>
    <col min="6" max="6" width="2.109375" customWidth="1"/>
    <col min="7" max="7" width="17.6640625" bestFit="1" customWidth="1"/>
    <col min="8" max="8" width="11.88671875" bestFit="1" customWidth="1"/>
    <col min="9" max="9" width="11.6640625" bestFit="1" customWidth="1"/>
    <col min="10" max="10" width="2.109375" customWidth="1"/>
    <col min="11" max="11" width="13.109375" bestFit="1" customWidth="1"/>
  </cols>
  <sheetData>
    <row r="1" spans="1:8" x14ac:dyDescent="0.3">
      <c r="A1" s="71" t="s">
        <v>386</v>
      </c>
      <c r="B1" s="71"/>
      <c r="C1" s="71"/>
      <c r="D1" s="71"/>
      <c r="E1" s="71"/>
      <c r="F1" s="71"/>
      <c r="G1" s="71"/>
      <c r="H1" s="71"/>
    </row>
    <row r="5" spans="1:8" x14ac:dyDescent="0.3">
      <c r="A5" s="11" t="s">
        <v>35</v>
      </c>
      <c r="B5" s="11" t="s">
        <v>387</v>
      </c>
      <c r="C5" s="11" t="s">
        <v>388</v>
      </c>
      <c r="D5" s="11" t="s">
        <v>389</v>
      </c>
      <c r="G5" s="11" t="s">
        <v>388</v>
      </c>
      <c r="H5" s="11" t="s">
        <v>389</v>
      </c>
    </row>
    <row r="6" spans="1:8" x14ac:dyDescent="0.3">
      <c r="A6" s="17">
        <v>40308</v>
      </c>
      <c r="B6" s="4" t="s">
        <v>257</v>
      </c>
      <c r="C6" s="4">
        <v>73</v>
      </c>
      <c r="D6" s="16">
        <f>VLOOKUP($C6,$G$6:$H$9,2,1)</f>
        <v>50</v>
      </c>
      <c r="G6" s="4">
        <v>0</v>
      </c>
      <c r="H6" s="7">
        <v>0</v>
      </c>
    </row>
    <row r="7" spans="1:8" x14ac:dyDescent="0.3">
      <c r="A7" s="17">
        <v>40308</v>
      </c>
      <c r="B7" s="4" t="s">
        <v>269</v>
      </c>
      <c r="C7" s="4">
        <v>22</v>
      </c>
      <c r="D7" s="16">
        <f t="shared" ref="D7:D30" si="0">VLOOKUP($C7,$G$6:$H$9,2,1)</f>
        <v>0</v>
      </c>
      <c r="G7" s="4">
        <v>60</v>
      </c>
      <c r="H7" s="7">
        <v>50</v>
      </c>
    </row>
    <row r="8" spans="1:8" x14ac:dyDescent="0.3">
      <c r="A8" s="17">
        <v>40308</v>
      </c>
      <c r="B8" s="4" t="s">
        <v>258</v>
      </c>
      <c r="C8" s="4">
        <v>92</v>
      </c>
      <c r="D8" s="16">
        <f t="shared" si="0"/>
        <v>75</v>
      </c>
      <c r="G8" s="4">
        <v>90</v>
      </c>
      <c r="H8" s="7">
        <v>75</v>
      </c>
    </row>
    <row r="9" spans="1:8" x14ac:dyDescent="0.3">
      <c r="A9" s="17">
        <v>40308</v>
      </c>
      <c r="B9" s="4" t="s">
        <v>263</v>
      </c>
      <c r="C9" s="4">
        <v>77</v>
      </c>
      <c r="D9" s="16">
        <f t="shared" si="0"/>
        <v>50</v>
      </c>
      <c r="G9" s="4">
        <v>150</v>
      </c>
      <c r="H9" s="7">
        <v>150</v>
      </c>
    </row>
    <row r="10" spans="1:8" x14ac:dyDescent="0.3">
      <c r="A10" s="17">
        <v>40308</v>
      </c>
      <c r="B10" s="4" t="s">
        <v>262</v>
      </c>
      <c r="C10" s="4">
        <v>78</v>
      </c>
      <c r="D10" s="16">
        <f t="shared" si="0"/>
        <v>50</v>
      </c>
    </row>
    <row r="11" spans="1:8" x14ac:dyDescent="0.3">
      <c r="A11" s="17">
        <v>40308</v>
      </c>
      <c r="B11" s="4" t="s">
        <v>267</v>
      </c>
      <c r="C11" s="4">
        <v>93</v>
      </c>
      <c r="D11" s="16">
        <f t="shared" si="0"/>
        <v>75</v>
      </c>
    </row>
    <row r="12" spans="1:8" x14ac:dyDescent="0.3">
      <c r="A12" s="17">
        <v>40308</v>
      </c>
      <c r="B12" s="4" t="s">
        <v>251</v>
      </c>
      <c r="C12" s="4">
        <v>90</v>
      </c>
      <c r="D12" s="16">
        <f t="shared" si="0"/>
        <v>75</v>
      </c>
    </row>
    <row r="13" spans="1:8" x14ac:dyDescent="0.3">
      <c r="A13" s="17">
        <v>40308</v>
      </c>
      <c r="B13" s="4" t="s">
        <v>176</v>
      </c>
      <c r="C13" s="4">
        <v>88</v>
      </c>
      <c r="D13" s="16">
        <f t="shared" si="0"/>
        <v>50</v>
      </c>
    </row>
    <row r="14" spans="1:8" x14ac:dyDescent="0.3">
      <c r="A14" s="17">
        <v>40308</v>
      </c>
      <c r="B14" s="4" t="s">
        <v>265</v>
      </c>
      <c r="C14" s="4">
        <v>77</v>
      </c>
      <c r="D14" s="16">
        <f t="shared" si="0"/>
        <v>50</v>
      </c>
    </row>
    <row r="15" spans="1:8" x14ac:dyDescent="0.3">
      <c r="A15" s="17">
        <v>40308</v>
      </c>
      <c r="B15" s="4" t="s">
        <v>268</v>
      </c>
      <c r="C15" s="4">
        <v>81</v>
      </c>
      <c r="D15" s="16">
        <f t="shared" si="0"/>
        <v>50</v>
      </c>
    </row>
    <row r="16" spans="1:8" x14ac:dyDescent="0.3">
      <c r="A16" s="17">
        <v>40308</v>
      </c>
      <c r="B16" s="4" t="s">
        <v>180</v>
      </c>
      <c r="C16" s="4">
        <v>81</v>
      </c>
      <c r="D16" s="16">
        <f t="shared" si="0"/>
        <v>50</v>
      </c>
    </row>
    <row r="17" spans="1:4" x14ac:dyDescent="0.3">
      <c r="A17" s="17">
        <v>40308</v>
      </c>
      <c r="B17" s="4" t="s">
        <v>181</v>
      </c>
      <c r="C17" s="4">
        <v>86</v>
      </c>
      <c r="D17" s="16">
        <f t="shared" si="0"/>
        <v>50</v>
      </c>
    </row>
    <row r="18" spans="1:4" x14ac:dyDescent="0.3">
      <c r="A18" s="17">
        <v>40308</v>
      </c>
      <c r="B18" s="4" t="s">
        <v>274</v>
      </c>
      <c r="C18" s="4">
        <v>91</v>
      </c>
      <c r="D18" s="16">
        <f t="shared" si="0"/>
        <v>75</v>
      </c>
    </row>
    <row r="19" spans="1:4" x14ac:dyDescent="0.3">
      <c r="A19" s="17">
        <v>40308</v>
      </c>
      <c r="B19" s="4" t="s">
        <v>272</v>
      </c>
      <c r="C19" s="4">
        <v>84</v>
      </c>
      <c r="D19" s="16">
        <f t="shared" si="0"/>
        <v>50</v>
      </c>
    </row>
    <row r="20" spans="1:4" x14ac:dyDescent="0.3">
      <c r="A20" s="17">
        <v>40308</v>
      </c>
      <c r="B20" s="4" t="s">
        <v>260</v>
      </c>
      <c r="C20" s="4">
        <v>89</v>
      </c>
      <c r="D20" s="16">
        <f t="shared" si="0"/>
        <v>50</v>
      </c>
    </row>
    <row r="21" spans="1:4" x14ac:dyDescent="0.3">
      <c r="A21" s="17">
        <v>40308</v>
      </c>
      <c r="B21" s="4" t="s">
        <v>273</v>
      </c>
      <c r="C21" s="4">
        <v>74</v>
      </c>
      <c r="D21" s="16">
        <f t="shared" si="0"/>
        <v>50</v>
      </c>
    </row>
    <row r="22" spans="1:4" x14ac:dyDescent="0.3">
      <c r="A22" s="17">
        <v>40308</v>
      </c>
      <c r="B22" s="4" t="s">
        <v>270</v>
      </c>
      <c r="C22" s="4">
        <v>86</v>
      </c>
      <c r="D22" s="16">
        <f t="shared" si="0"/>
        <v>50</v>
      </c>
    </row>
    <row r="23" spans="1:4" x14ac:dyDescent="0.3">
      <c r="A23" s="17">
        <v>40308</v>
      </c>
      <c r="B23" s="4" t="s">
        <v>266</v>
      </c>
      <c r="C23" s="4">
        <v>94</v>
      </c>
      <c r="D23" s="16">
        <f t="shared" si="0"/>
        <v>75</v>
      </c>
    </row>
    <row r="24" spans="1:4" x14ac:dyDescent="0.3">
      <c r="A24" s="17">
        <v>40308</v>
      </c>
      <c r="B24" s="4" t="s">
        <v>271</v>
      </c>
      <c r="C24" s="4">
        <v>70</v>
      </c>
      <c r="D24" s="16">
        <f t="shared" si="0"/>
        <v>50</v>
      </c>
    </row>
    <row r="25" spans="1:4" x14ac:dyDescent="0.3">
      <c r="A25" s="17">
        <v>40308</v>
      </c>
      <c r="B25" s="4" t="s">
        <v>264</v>
      </c>
      <c r="C25" s="4">
        <v>0</v>
      </c>
      <c r="D25" s="16">
        <f t="shared" si="0"/>
        <v>0</v>
      </c>
    </row>
    <row r="26" spans="1:4" x14ac:dyDescent="0.3">
      <c r="A26" s="17">
        <v>40308</v>
      </c>
      <c r="B26" s="4" t="s">
        <v>390</v>
      </c>
      <c r="C26" s="4">
        <v>86</v>
      </c>
      <c r="D26" s="16">
        <f t="shared" si="0"/>
        <v>50</v>
      </c>
    </row>
    <row r="27" spans="1:4" x14ac:dyDescent="0.3">
      <c r="A27" s="17">
        <v>40308</v>
      </c>
      <c r="B27" s="4" t="s">
        <v>256</v>
      </c>
      <c r="C27" s="4">
        <v>88</v>
      </c>
      <c r="D27" s="16">
        <f t="shared" si="0"/>
        <v>50</v>
      </c>
    </row>
    <row r="28" spans="1:4" x14ac:dyDescent="0.3">
      <c r="A28" s="17">
        <v>40308</v>
      </c>
      <c r="B28" s="4" t="s">
        <v>261</v>
      </c>
      <c r="C28" s="4">
        <v>94</v>
      </c>
      <c r="D28" s="16">
        <f t="shared" si="0"/>
        <v>75</v>
      </c>
    </row>
    <row r="29" spans="1:4" x14ac:dyDescent="0.3">
      <c r="A29" s="17">
        <v>40308</v>
      </c>
      <c r="B29" s="4" t="s">
        <v>391</v>
      </c>
      <c r="C29" s="4">
        <v>84</v>
      </c>
      <c r="D29" s="16">
        <f t="shared" si="0"/>
        <v>50</v>
      </c>
    </row>
    <row r="30" spans="1:4" x14ac:dyDescent="0.3">
      <c r="A30" s="17">
        <v>40308</v>
      </c>
      <c r="B30" s="4" t="s">
        <v>253</v>
      </c>
      <c r="C30" s="4">
        <v>79</v>
      </c>
      <c r="D30" s="16">
        <f t="shared" si="0"/>
        <v>50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0"/>
  <sheetViews>
    <sheetView workbookViewId="0">
      <selection activeCell="A4" sqref="A4"/>
    </sheetView>
  </sheetViews>
  <sheetFormatPr defaultRowHeight="14.4" x14ac:dyDescent="0.3"/>
  <cols>
    <col min="1" max="1" width="17" bestFit="1" customWidth="1"/>
    <col min="2" max="2" width="18" customWidth="1"/>
    <col min="3" max="3" width="14" bestFit="1" customWidth="1"/>
    <col min="4" max="4" width="13.109375" customWidth="1"/>
    <col min="5" max="5" width="10.88671875" bestFit="1" customWidth="1"/>
    <col min="27" max="27" width="15.6640625" bestFit="1" customWidth="1"/>
    <col min="28" max="28" width="11.109375" bestFit="1" customWidth="1"/>
    <col min="29" max="30" width="10.6640625" bestFit="1" customWidth="1"/>
    <col min="31" max="31" width="10.88671875" bestFit="1" customWidth="1"/>
  </cols>
  <sheetData>
    <row r="1" spans="1:31" ht="28.8" x14ac:dyDescent="0.3">
      <c r="A1" s="25" t="str">
        <f>"In cell "&amp;ADDRESS(ROW(A4),COLUMN(A4),4)&amp;" add a drop-down list for "&amp;A3&amp;". Then in range "&amp;ADDRESS(ROW(B4),COLUMN(B4),4)&amp;":"&amp;ADDRESS(ROW(E4),COLUMN(E4),4)&amp;" create a formula that will retrieve the employee data from the table below."</f>
        <v>In cell A4 add a drop-down list for Employee ID. Then in range B4:E4 create a formula that will retrieve the employee data from the table below.</v>
      </c>
      <c r="B1" s="25"/>
      <c r="C1" s="25"/>
      <c r="D1" s="25"/>
      <c r="E1" s="25"/>
      <c r="F1" s="25"/>
      <c r="G1" s="25"/>
      <c r="H1" s="25"/>
      <c r="I1" s="25"/>
      <c r="J1" s="25"/>
      <c r="AA1" t="s">
        <v>392</v>
      </c>
    </row>
    <row r="2" spans="1:31" x14ac:dyDescent="0.3">
      <c r="AA2" s="27" t="s">
        <v>393</v>
      </c>
      <c r="AB2" s="27" t="s">
        <v>394</v>
      </c>
      <c r="AC2" s="27" t="s">
        <v>395</v>
      </c>
      <c r="AD2" s="27" t="s">
        <v>396</v>
      </c>
      <c r="AE2" s="27" t="s">
        <v>397</v>
      </c>
    </row>
    <row r="3" spans="1:31" x14ac:dyDescent="0.3">
      <c r="A3" s="11" t="s">
        <v>393</v>
      </c>
      <c r="B3" s="11" t="s">
        <v>394</v>
      </c>
      <c r="C3" s="11" t="s">
        <v>395</v>
      </c>
      <c r="D3" s="11" t="s">
        <v>396</v>
      </c>
      <c r="E3" s="11" t="s">
        <v>397</v>
      </c>
      <c r="AA3" t="str">
        <f ca="1">CHAR(65+INT(RAND()*25+1))&amp;CHAR(65+INT(RAND()*25+1))&amp;CHAR(65+INT(RAND()*25+1))&amp;CHAR(65+INT(RAND()*25+1))&amp;"-"&amp;RANDBETWEEN(1000,9999)&amp;"-"&amp;TEXT(ROWS(AA$2:AA3),"0000")</f>
        <v>OPTU-8883-0002</v>
      </c>
      <c r="AB3" t="s">
        <v>398</v>
      </c>
      <c r="AC3" t="s">
        <v>399</v>
      </c>
      <c r="AD3" s="58">
        <f ca="1">RANDBETWEEN(37000,40300)</f>
        <v>38378</v>
      </c>
      <c r="AE3" s="9">
        <f ca="1">RANDBETWEEN(29000,59000)</f>
        <v>47355</v>
      </c>
    </row>
    <row r="4" spans="1:31" x14ac:dyDescent="0.3">
      <c r="A4" s="4" t="s">
        <v>428</v>
      </c>
      <c r="B4" s="81" t="str">
        <f>VLOOKUP($A$4,$A$7:$E$90,2,0)</f>
        <v>FirstName11</v>
      </c>
      <c r="C4" s="81" t="str">
        <f>VLOOKUP($A$4,$A$7:$E$90,3,0)</f>
        <v>LastName12</v>
      </c>
      <c r="D4" s="81">
        <f>VLOOKUP($A$4,$A$7:$E$90,4,0)</f>
        <v>38636</v>
      </c>
      <c r="E4" s="81">
        <f>VLOOKUP($A$4,$A$7:$E$90,5,0)</f>
        <v>34630</v>
      </c>
    </row>
    <row r="6" spans="1:31" x14ac:dyDescent="0.3">
      <c r="A6" s="27" t="s">
        <v>393</v>
      </c>
      <c r="B6" s="27" t="s">
        <v>394</v>
      </c>
      <c r="C6" s="27" t="s">
        <v>395</v>
      </c>
      <c r="D6" s="27" t="s">
        <v>396</v>
      </c>
      <c r="E6" s="27" t="s">
        <v>397</v>
      </c>
    </row>
    <row r="7" spans="1:31" x14ac:dyDescent="0.3">
      <c r="A7" t="s">
        <v>401</v>
      </c>
      <c r="B7" t="s">
        <v>398</v>
      </c>
      <c r="C7" t="s">
        <v>399</v>
      </c>
      <c r="D7" s="58">
        <v>38532</v>
      </c>
      <c r="E7" s="9">
        <v>53543</v>
      </c>
    </row>
    <row r="8" spans="1:31" x14ac:dyDescent="0.3">
      <c r="A8" t="s">
        <v>402</v>
      </c>
      <c r="B8" t="s">
        <v>403</v>
      </c>
      <c r="C8" t="s">
        <v>404</v>
      </c>
      <c r="D8" s="58">
        <v>38478</v>
      </c>
      <c r="E8" s="9">
        <v>29713</v>
      </c>
    </row>
    <row r="9" spans="1:31" x14ac:dyDescent="0.3">
      <c r="A9" t="s">
        <v>405</v>
      </c>
      <c r="B9" t="s">
        <v>406</v>
      </c>
      <c r="C9" t="s">
        <v>407</v>
      </c>
      <c r="D9" s="58">
        <v>40189</v>
      </c>
      <c r="E9" s="9">
        <v>58222</v>
      </c>
    </row>
    <row r="10" spans="1:31" x14ac:dyDescent="0.3">
      <c r="A10" t="s">
        <v>408</v>
      </c>
      <c r="B10" t="s">
        <v>409</v>
      </c>
      <c r="C10" t="s">
        <v>410</v>
      </c>
      <c r="D10" s="58">
        <v>40280</v>
      </c>
      <c r="E10" s="9">
        <v>31083</v>
      </c>
    </row>
    <row r="11" spans="1:31" x14ac:dyDescent="0.3">
      <c r="A11" t="s">
        <v>411</v>
      </c>
      <c r="B11" t="s">
        <v>412</v>
      </c>
      <c r="C11" t="s">
        <v>413</v>
      </c>
      <c r="D11" s="58">
        <v>39503</v>
      </c>
      <c r="E11" s="9">
        <v>38656</v>
      </c>
    </row>
    <row r="12" spans="1:31" x14ac:dyDescent="0.3">
      <c r="A12" t="s">
        <v>414</v>
      </c>
      <c r="B12" t="s">
        <v>415</v>
      </c>
      <c r="C12" t="s">
        <v>416</v>
      </c>
      <c r="D12" s="58">
        <v>37133</v>
      </c>
      <c r="E12" s="9">
        <v>56298</v>
      </c>
    </row>
    <row r="13" spans="1:31" x14ac:dyDescent="0.3">
      <c r="A13" t="s">
        <v>417</v>
      </c>
      <c r="B13" t="s">
        <v>418</v>
      </c>
      <c r="C13" t="s">
        <v>419</v>
      </c>
      <c r="D13" s="58">
        <v>37177</v>
      </c>
      <c r="E13" s="9">
        <v>40540</v>
      </c>
    </row>
    <row r="14" spans="1:31" x14ac:dyDescent="0.3">
      <c r="A14" t="s">
        <v>420</v>
      </c>
      <c r="B14" t="s">
        <v>421</v>
      </c>
      <c r="C14" t="s">
        <v>422</v>
      </c>
      <c r="D14" s="58">
        <v>37474</v>
      </c>
      <c r="E14" s="9">
        <v>32458</v>
      </c>
    </row>
    <row r="15" spans="1:31" x14ac:dyDescent="0.3">
      <c r="A15" t="s">
        <v>400</v>
      </c>
      <c r="B15" t="s">
        <v>423</v>
      </c>
      <c r="C15" t="s">
        <v>424</v>
      </c>
      <c r="D15" s="58">
        <v>37689</v>
      </c>
      <c r="E15" s="9">
        <v>58644</v>
      </c>
    </row>
    <row r="16" spans="1:31" x14ac:dyDescent="0.3">
      <c r="A16" t="s">
        <v>425</v>
      </c>
      <c r="B16" t="s">
        <v>426</v>
      </c>
      <c r="C16" t="s">
        <v>427</v>
      </c>
      <c r="D16" s="58">
        <v>37932</v>
      </c>
      <c r="E16" s="9">
        <v>36264</v>
      </c>
    </row>
    <row r="17" spans="1:5" x14ac:dyDescent="0.3">
      <c r="A17" t="s">
        <v>428</v>
      </c>
      <c r="B17" t="s">
        <v>429</v>
      </c>
      <c r="C17" t="s">
        <v>430</v>
      </c>
      <c r="D17" s="58">
        <v>38636</v>
      </c>
      <c r="E17" s="9">
        <v>34630</v>
      </c>
    </row>
    <row r="18" spans="1:5" x14ac:dyDescent="0.3">
      <c r="A18" t="s">
        <v>431</v>
      </c>
      <c r="B18" t="s">
        <v>432</v>
      </c>
      <c r="C18" t="s">
        <v>433</v>
      </c>
      <c r="D18" s="58">
        <v>37506</v>
      </c>
      <c r="E18" s="9">
        <v>52432</v>
      </c>
    </row>
    <row r="19" spans="1:5" x14ac:dyDescent="0.3">
      <c r="A19" t="s">
        <v>434</v>
      </c>
      <c r="B19" t="s">
        <v>435</v>
      </c>
      <c r="C19" t="s">
        <v>436</v>
      </c>
      <c r="D19" s="58">
        <v>37599</v>
      </c>
      <c r="E19" s="9">
        <v>39565</v>
      </c>
    </row>
    <row r="20" spans="1:5" x14ac:dyDescent="0.3">
      <c r="A20" t="s">
        <v>437</v>
      </c>
      <c r="B20" t="s">
        <v>438</v>
      </c>
      <c r="C20" t="s">
        <v>439</v>
      </c>
      <c r="D20" s="58">
        <v>40276</v>
      </c>
      <c r="E20" s="9">
        <v>32941</v>
      </c>
    </row>
    <row r="21" spans="1:5" x14ac:dyDescent="0.3">
      <c r="A21" t="s">
        <v>440</v>
      </c>
      <c r="B21" t="s">
        <v>441</v>
      </c>
      <c r="C21" t="s">
        <v>442</v>
      </c>
      <c r="D21" s="58">
        <v>38830</v>
      </c>
      <c r="E21" s="9">
        <v>52813</v>
      </c>
    </row>
    <row r="22" spans="1:5" x14ac:dyDescent="0.3">
      <c r="A22" t="s">
        <v>443</v>
      </c>
      <c r="B22" t="s">
        <v>444</v>
      </c>
      <c r="C22" t="s">
        <v>445</v>
      </c>
      <c r="D22" s="58">
        <v>37509</v>
      </c>
      <c r="E22" s="9">
        <v>48002</v>
      </c>
    </row>
    <row r="23" spans="1:5" x14ac:dyDescent="0.3">
      <c r="A23" t="s">
        <v>446</v>
      </c>
      <c r="B23" t="s">
        <v>447</v>
      </c>
      <c r="C23" t="s">
        <v>448</v>
      </c>
      <c r="D23" s="58">
        <v>37892</v>
      </c>
      <c r="E23" s="9">
        <v>30414</v>
      </c>
    </row>
    <row r="24" spans="1:5" x14ac:dyDescent="0.3">
      <c r="A24" t="s">
        <v>449</v>
      </c>
      <c r="B24" t="s">
        <v>450</v>
      </c>
      <c r="C24" t="s">
        <v>451</v>
      </c>
      <c r="D24" s="58">
        <v>37341</v>
      </c>
      <c r="E24" s="9">
        <v>46956</v>
      </c>
    </row>
    <row r="25" spans="1:5" x14ac:dyDescent="0.3">
      <c r="A25" t="s">
        <v>452</v>
      </c>
      <c r="B25" t="s">
        <v>453</v>
      </c>
      <c r="C25" t="s">
        <v>454</v>
      </c>
      <c r="D25" s="58">
        <v>39800</v>
      </c>
      <c r="E25" s="9">
        <v>45420</v>
      </c>
    </row>
    <row r="26" spans="1:5" x14ac:dyDescent="0.3">
      <c r="A26" t="s">
        <v>455</v>
      </c>
      <c r="B26" t="s">
        <v>456</v>
      </c>
      <c r="C26" t="s">
        <v>457</v>
      </c>
      <c r="D26" s="58">
        <v>39491</v>
      </c>
      <c r="E26" s="9">
        <v>38059</v>
      </c>
    </row>
    <row r="27" spans="1:5" x14ac:dyDescent="0.3">
      <c r="A27" t="s">
        <v>458</v>
      </c>
      <c r="B27" t="s">
        <v>459</v>
      </c>
      <c r="C27" t="s">
        <v>460</v>
      </c>
      <c r="D27" s="58">
        <v>38301</v>
      </c>
      <c r="E27" s="9">
        <v>51869</v>
      </c>
    </row>
    <row r="28" spans="1:5" x14ac:dyDescent="0.3">
      <c r="A28" t="s">
        <v>461</v>
      </c>
      <c r="B28" t="s">
        <v>462</v>
      </c>
      <c r="C28" t="s">
        <v>463</v>
      </c>
      <c r="D28" s="58">
        <v>38053</v>
      </c>
      <c r="E28" s="9">
        <v>32333</v>
      </c>
    </row>
    <row r="29" spans="1:5" x14ac:dyDescent="0.3">
      <c r="A29" t="s">
        <v>464</v>
      </c>
      <c r="B29" t="s">
        <v>465</v>
      </c>
      <c r="C29" t="s">
        <v>466</v>
      </c>
      <c r="D29" s="58">
        <v>39015</v>
      </c>
      <c r="E29" s="9">
        <v>56868</v>
      </c>
    </row>
    <row r="30" spans="1:5" x14ac:dyDescent="0.3">
      <c r="A30" t="s">
        <v>467</v>
      </c>
      <c r="B30" t="s">
        <v>468</v>
      </c>
      <c r="C30" t="s">
        <v>469</v>
      </c>
      <c r="D30" s="58">
        <v>40033</v>
      </c>
      <c r="E30" s="9">
        <v>31846</v>
      </c>
    </row>
    <row r="31" spans="1:5" x14ac:dyDescent="0.3">
      <c r="A31" t="s">
        <v>470</v>
      </c>
      <c r="B31" t="s">
        <v>471</v>
      </c>
      <c r="C31" t="s">
        <v>472</v>
      </c>
      <c r="D31" s="58">
        <v>37990</v>
      </c>
      <c r="E31" s="9">
        <v>45553</v>
      </c>
    </row>
    <row r="32" spans="1:5" x14ac:dyDescent="0.3">
      <c r="A32" t="s">
        <v>473</v>
      </c>
      <c r="B32" t="s">
        <v>474</v>
      </c>
      <c r="C32" t="s">
        <v>475</v>
      </c>
      <c r="D32" s="58">
        <v>37743</v>
      </c>
      <c r="E32" s="9">
        <v>37253</v>
      </c>
    </row>
    <row r="33" spans="1:5" x14ac:dyDescent="0.3">
      <c r="A33" t="s">
        <v>476</v>
      </c>
      <c r="B33" t="s">
        <v>477</v>
      </c>
      <c r="C33" t="s">
        <v>478</v>
      </c>
      <c r="D33" s="58">
        <v>37940</v>
      </c>
      <c r="E33" s="9">
        <v>53211</v>
      </c>
    </row>
    <row r="34" spans="1:5" x14ac:dyDescent="0.3">
      <c r="A34" t="s">
        <v>479</v>
      </c>
      <c r="B34" t="s">
        <v>480</v>
      </c>
      <c r="C34" t="s">
        <v>481</v>
      </c>
      <c r="D34" s="58">
        <v>38433</v>
      </c>
      <c r="E34" s="9">
        <v>44756</v>
      </c>
    </row>
    <row r="35" spans="1:5" x14ac:dyDescent="0.3">
      <c r="A35" t="s">
        <v>482</v>
      </c>
      <c r="B35" t="s">
        <v>483</v>
      </c>
      <c r="C35" t="s">
        <v>484</v>
      </c>
      <c r="D35" s="58">
        <v>38088</v>
      </c>
      <c r="E35" s="9">
        <v>52914</v>
      </c>
    </row>
    <row r="36" spans="1:5" x14ac:dyDescent="0.3">
      <c r="A36" t="s">
        <v>485</v>
      </c>
      <c r="B36" t="s">
        <v>486</v>
      </c>
      <c r="C36" t="s">
        <v>487</v>
      </c>
      <c r="D36" s="58">
        <v>38056</v>
      </c>
      <c r="E36" s="9">
        <v>38639</v>
      </c>
    </row>
    <row r="37" spans="1:5" x14ac:dyDescent="0.3">
      <c r="A37" t="s">
        <v>488</v>
      </c>
      <c r="B37" t="s">
        <v>489</v>
      </c>
      <c r="C37" t="s">
        <v>490</v>
      </c>
      <c r="D37" s="58">
        <v>39647</v>
      </c>
      <c r="E37" s="9">
        <v>39784</v>
      </c>
    </row>
    <row r="38" spans="1:5" x14ac:dyDescent="0.3">
      <c r="A38" t="s">
        <v>491</v>
      </c>
      <c r="B38" t="s">
        <v>492</v>
      </c>
      <c r="C38" t="s">
        <v>493</v>
      </c>
      <c r="D38" s="58">
        <v>38235</v>
      </c>
      <c r="E38" s="9">
        <v>47441</v>
      </c>
    </row>
    <row r="39" spans="1:5" x14ac:dyDescent="0.3">
      <c r="A39" t="s">
        <v>494</v>
      </c>
      <c r="B39" t="s">
        <v>495</v>
      </c>
      <c r="C39" t="s">
        <v>496</v>
      </c>
      <c r="D39" s="58">
        <v>37944</v>
      </c>
      <c r="E39" s="9">
        <v>29245</v>
      </c>
    </row>
    <row r="40" spans="1:5" x14ac:dyDescent="0.3">
      <c r="A40" t="s">
        <v>497</v>
      </c>
      <c r="B40" t="s">
        <v>498</v>
      </c>
      <c r="C40" t="s">
        <v>499</v>
      </c>
      <c r="D40" s="58">
        <v>38601</v>
      </c>
      <c r="E40" s="9">
        <v>50076</v>
      </c>
    </row>
    <row r="41" spans="1:5" x14ac:dyDescent="0.3">
      <c r="A41" t="s">
        <v>500</v>
      </c>
      <c r="B41" t="s">
        <v>501</v>
      </c>
      <c r="C41" t="s">
        <v>502</v>
      </c>
      <c r="D41" s="58">
        <v>40253</v>
      </c>
      <c r="E41" s="9">
        <v>55045</v>
      </c>
    </row>
    <row r="42" spans="1:5" x14ac:dyDescent="0.3">
      <c r="A42" t="s">
        <v>503</v>
      </c>
      <c r="B42" t="s">
        <v>504</v>
      </c>
      <c r="C42" t="s">
        <v>505</v>
      </c>
      <c r="D42" s="58">
        <v>38153</v>
      </c>
      <c r="E42" s="9">
        <v>48541</v>
      </c>
    </row>
    <row r="43" spans="1:5" x14ac:dyDescent="0.3">
      <c r="A43" t="s">
        <v>506</v>
      </c>
      <c r="B43" t="s">
        <v>507</v>
      </c>
      <c r="C43" t="s">
        <v>508</v>
      </c>
      <c r="D43" s="58">
        <v>39446</v>
      </c>
      <c r="E43" s="9">
        <v>58564</v>
      </c>
    </row>
    <row r="44" spans="1:5" x14ac:dyDescent="0.3">
      <c r="A44" t="s">
        <v>509</v>
      </c>
      <c r="B44" t="s">
        <v>510</v>
      </c>
      <c r="C44" t="s">
        <v>511</v>
      </c>
      <c r="D44" s="58">
        <v>39914</v>
      </c>
      <c r="E44" s="9">
        <v>39727</v>
      </c>
    </row>
    <row r="45" spans="1:5" x14ac:dyDescent="0.3">
      <c r="A45" t="s">
        <v>512</v>
      </c>
      <c r="B45" t="s">
        <v>513</v>
      </c>
      <c r="C45" t="s">
        <v>514</v>
      </c>
      <c r="D45" s="58">
        <v>39882</v>
      </c>
      <c r="E45" s="9">
        <v>36487</v>
      </c>
    </row>
    <row r="46" spans="1:5" x14ac:dyDescent="0.3">
      <c r="A46" t="s">
        <v>515</v>
      </c>
      <c r="B46" t="s">
        <v>516</v>
      </c>
      <c r="C46" t="s">
        <v>517</v>
      </c>
      <c r="D46" s="58">
        <v>38964</v>
      </c>
      <c r="E46" s="9">
        <v>40059</v>
      </c>
    </row>
    <row r="47" spans="1:5" x14ac:dyDescent="0.3">
      <c r="A47" t="s">
        <v>518</v>
      </c>
      <c r="B47" t="s">
        <v>519</v>
      </c>
      <c r="C47" t="s">
        <v>520</v>
      </c>
      <c r="D47" s="58">
        <v>38713</v>
      </c>
      <c r="E47" s="9">
        <v>53426</v>
      </c>
    </row>
    <row r="48" spans="1:5" x14ac:dyDescent="0.3">
      <c r="A48" t="s">
        <v>521</v>
      </c>
      <c r="B48" t="s">
        <v>522</v>
      </c>
      <c r="C48" t="s">
        <v>523</v>
      </c>
      <c r="D48" s="58">
        <v>37092</v>
      </c>
      <c r="E48" s="9">
        <v>29305</v>
      </c>
    </row>
    <row r="49" spans="1:5" x14ac:dyDescent="0.3">
      <c r="A49" t="s">
        <v>524</v>
      </c>
      <c r="B49" t="s">
        <v>525</v>
      </c>
      <c r="C49" t="s">
        <v>526</v>
      </c>
      <c r="D49" s="58">
        <v>37582</v>
      </c>
      <c r="E49" s="9">
        <v>58331</v>
      </c>
    </row>
    <row r="50" spans="1:5" x14ac:dyDescent="0.3">
      <c r="A50" t="s">
        <v>527</v>
      </c>
      <c r="B50" t="s">
        <v>528</v>
      </c>
      <c r="C50" t="s">
        <v>529</v>
      </c>
      <c r="D50" s="58">
        <v>39725</v>
      </c>
      <c r="E50" s="9">
        <v>29585</v>
      </c>
    </row>
    <row r="51" spans="1:5" x14ac:dyDescent="0.3">
      <c r="A51" t="s">
        <v>530</v>
      </c>
      <c r="B51" t="s">
        <v>531</v>
      </c>
      <c r="C51" t="s">
        <v>532</v>
      </c>
      <c r="D51" s="58">
        <v>39142</v>
      </c>
      <c r="E51" s="9">
        <v>33046</v>
      </c>
    </row>
    <row r="52" spans="1:5" x14ac:dyDescent="0.3">
      <c r="A52" t="s">
        <v>533</v>
      </c>
      <c r="B52" t="s">
        <v>534</v>
      </c>
      <c r="C52" t="s">
        <v>535</v>
      </c>
      <c r="D52" s="58">
        <v>39083</v>
      </c>
      <c r="E52" s="9">
        <v>45022</v>
      </c>
    </row>
    <row r="53" spans="1:5" x14ac:dyDescent="0.3">
      <c r="A53" t="s">
        <v>536</v>
      </c>
      <c r="B53" t="s">
        <v>537</v>
      </c>
      <c r="C53" t="s">
        <v>538</v>
      </c>
      <c r="D53" s="58">
        <v>37144</v>
      </c>
      <c r="E53" s="9">
        <v>46361</v>
      </c>
    </row>
    <row r="54" spans="1:5" x14ac:dyDescent="0.3">
      <c r="A54" t="s">
        <v>539</v>
      </c>
      <c r="B54" t="s">
        <v>540</v>
      </c>
      <c r="C54" t="s">
        <v>541</v>
      </c>
      <c r="D54" s="58">
        <v>39089</v>
      </c>
      <c r="E54" s="9">
        <v>53093</v>
      </c>
    </row>
    <row r="55" spans="1:5" x14ac:dyDescent="0.3">
      <c r="A55" t="s">
        <v>542</v>
      </c>
      <c r="B55" t="s">
        <v>543</v>
      </c>
      <c r="C55" t="s">
        <v>544</v>
      </c>
      <c r="D55" s="58">
        <v>39593</v>
      </c>
      <c r="E55" s="9">
        <v>57760</v>
      </c>
    </row>
    <row r="56" spans="1:5" x14ac:dyDescent="0.3">
      <c r="A56" t="s">
        <v>545</v>
      </c>
      <c r="B56" t="s">
        <v>546</v>
      </c>
      <c r="C56" t="s">
        <v>547</v>
      </c>
      <c r="D56" s="58">
        <v>37188</v>
      </c>
      <c r="E56" s="9">
        <v>50068</v>
      </c>
    </row>
    <row r="57" spans="1:5" x14ac:dyDescent="0.3">
      <c r="A57" t="s">
        <v>548</v>
      </c>
      <c r="B57" t="s">
        <v>549</v>
      </c>
      <c r="C57" t="s">
        <v>550</v>
      </c>
      <c r="D57" s="58">
        <v>38622</v>
      </c>
      <c r="E57" s="9">
        <v>34946</v>
      </c>
    </row>
    <row r="58" spans="1:5" x14ac:dyDescent="0.3">
      <c r="A58" t="s">
        <v>551</v>
      </c>
      <c r="B58" t="s">
        <v>552</v>
      </c>
      <c r="C58" t="s">
        <v>553</v>
      </c>
      <c r="D58" s="58">
        <v>39961</v>
      </c>
      <c r="E58" s="9">
        <v>47062</v>
      </c>
    </row>
    <row r="59" spans="1:5" x14ac:dyDescent="0.3">
      <c r="A59" t="s">
        <v>554</v>
      </c>
      <c r="B59" t="s">
        <v>555</v>
      </c>
      <c r="C59" t="s">
        <v>556</v>
      </c>
      <c r="D59" s="58">
        <v>39460</v>
      </c>
      <c r="E59" s="9">
        <v>36840</v>
      </c>
    </row>
    <row r="60" spans="1:5" x14ac:dyDescent="0.3">
      <c r="A60" t="s">
        <v>557</v>
      </c>
      <c r="B60" t="s">
        <v>558</v>
      </c>
      <c r="C60" t="s">
        <v>559</v>
      </c>
      <c r="D60" s="58">
        <v>39900</v>
      </c>
      <c r="E60" s="9">
        <v>56499</v>
      </c>
    </row>
    <row r="61" spans="1:5" x14ac:dyDescent="0.3">
      <c r="A61" t="s">
        <v>560</v>
      </c>
      <c r="B61" t="s">
        <v>561</v>
      </c>
      <c r="C61" t="s">
        <v>562</v>
      </c>
      <c r="D61" s="58">
        <v>37257</v>
      </c>
      <c r="E61" s="9">
        <v>30813</v>
      </c>
    </row>
    <row r="62" spans="1:5" x14ac:dyDescent="0.3">
      <c r="A62" t="s">
        <v>563</v>
      </c>
      <c r="B62" t="s">
        <v>564</v>
      </c>
      <c r="C62" t="s">
        <v>565</v>
      </c>
      <c r="D62" s="58">
        <v>37052</v>
      </c>
      <c r="E62" s="9">
        <v>46092</v>
      </c>
    </row>
    <row r="63" spans="1:5" x14ac:dyDescent="0.3">
      <c r="A63" t="s">
        <v>566</v>
      </c>
      <c r="B63" t="s">
        <v>567</v>
      </c>
      <c r="C63" t="s">
        <v>568</v>
      </c>
      <c r="D63" s="58">
        <v>37404</v>
      </c>
      <c r="E63" s="9">
        <v>33192</v>
      </c>
    </row>
    <row r="64" spans="1:5" x14ac:dyDescent="0.3">
      <c r="A64" t="s">
        <v>569</v>
      </c>
      <c r="B64" t="s">
        <v>570</v>
      </c>
      <c r="C64" t="s">
        <v>571</v>
      </c>
      <c r="D64" s="58">
        <v>38564</v>
      </c>
      <c r="E64" s="9">
        <v>41632</v>
      </c>
    </row>
    <row r="65" spans="1:5" x14ac:dyDescent="0.3">
      <c r="A65" t="s">
        <v>572</v>
      </c>
      <c r="B65" t="s">
        <v>573</v>
      </c>
      <c r="C65" t="s">
        <v>574</v>
      </c>
      <c r="D65" s="58">
        <v>39459</v>
      </c>
      <c r="E65" s="9">
        <v>37236</v>
      </c>
    </row>
    <row r="66" spans="1:5" x14ac:dyDescent="0.3">
      <c r="A66" t="s">
        <v>575</v>
      </c>
      <c r="B66" t="s">
        <v>576</v>
      </c>
      <c r="C66" t="s">
        <v>577</v>
      </c>
      <c r="D66" s="58">
        <v>38301</v>
      </c>
      <c r="E66" s="9">
        <v>58741</v>
      </c>
    </row>
    <row r="67" spans="1:5" x14ac:dyDescent="0.3">
      <c r="A67" t="s">
        <v>578</v>
      </c>
      <c r="B67" t="s">
        <v>579</v>
      </c>
      <c r="C67" t="s">
        <v>580</v>
      </c>
      <c r="D67" s="58">
        <v>38450</v>
      </c>
      <c r="E67" s="9">
        <v>40138</v>
      </c>
    </row>
    <row r="68" spans="1:5" x14ac:dyDescent="0.3">
      <c r="A68" t="s">
        <v>581</v>
      </c>
      <c r="B68" t="s">
        <v>582</v>
      </c>
      <c r="C68" t="s">
        <v>583</v>
      </c>
      <c r="D68" s="58">
        <v>38590</v>
      </c>
      <c r="E68" s="9">
        <v>42648</v>
      </c>
    </row>
    <row r="69" spans="1:5" x14ac:dyDescent="0.3">
      <c r="A69" t="s">
        <v>584</v>
      </c>
      <c r="B69" t="s">
        <v>585</v>
      </c>
      <c r="C69" t="s">
        <v>586</v>
      </c>
      <c r="D69" s="58">
        <v>38705</v>
      </c>
      <c r="E69" s="9">
        <v>40470</v>
      </c>
    </row>
    <row r="70" spans="1:5" x14ac:dyDescent="0.3">
      <c r="A70" t="s">
        <v>587</v>
      </c>
      <c r="B70" t="s">
        <v>588</v>
      </c>
      <c r="C70" t="s">
        <v>589</v>
      </c>
      <c r="D70" s="58">
        <v>38375</v>
      </c>
      <c r="E70" s="9">
        <v>55414</v>
      </c>
    </row>
    <row r="71" spans="1:5" x14ac:dyDescent="0.3">
      <c r="A71" t="s">
        <v>590</v>
      </c>
      <c r="B71" t="s">
        <v>591</v>
      </c>
      <c r="C71" t="s">
        <v>592</v>
      </c>
      <c r="D71" s="58">
        <v>37608</v>
      </c>
      <c r="E71" s="9">
        <v>37570</v>
      </c>
    </row>
    <row r="72" spans="1:5" x14ac:dyDescent="0.3">
      <c r="A72" t="s">
        <v>593</v>
      </c>
      <c r="B72" t="s">
        <v>594</v>
      </c>
      <c r="C72" t="s">
        <v>595</v>
      </c>
      <c r="D72" s="58">
        <v>40103</v>
      </c>
      <c r="E72" s="9">
        <v>37093</v>
      </c>
    </row>
    <row r="73" spans="1:5" x14ac:dyDescent="0.3">
      <c r="A73" t="s">
        <v>596</v>
      </c>
      <c r="B73" t="s">
        <v>597</v>
      </c>
      <c r="C73" t="s">
        <v>598</v>
      </c>
      <c r="D73" s="58">
        <v>38565</v>
      </c>
      <c r="E73" s="9">
        <v>49595</v>
      </c>
    </row>
    <row r="74" spans="1:5" x14ac:dyDescent="0.3">
      <c r="A74" t="s">
        <v>599</v>
      </c>
      <c r="B74" t="s">
        <v>600</v>
      </c>
      <c r="C74" t="s">
        <v>601</v>
      </c>
      <c r="D74" s="58">
        <v>39274</v>
      </c>
      <c r="E74" s="9">
        <v>34085</v>
      </c>
    </row>
    <row r="75" spans="1:5" x14ac:dyDescent="0.3">
      <c r="A75" t="s">
        <v>602</v>
      </c>
      <c r="B75" t="s">
        <v>603</v>
      </c>
      <c r="C75" t="s">
        <v>604</v>
      </c>
      <c r="D75" s="58">
        <v>38712</v>
      </c>
      <c r="E75" s="9">
        <v>53954</v>
      </c>
    </row>
    <row r="76" spans="1:5" x14ac:dyDescent="0.3">
      <c r="A76" t="s">
        <v>605</v>
      </c>
      <c r="B76" t="s">
        <v>606</v>
      </c>
      <c r="C76" t="s">
        <v>607</v>
      </c>
      <c r="D76" s="58">
        <v>39000</v>
      </c>
      <c r="E76" s="9">
        <v>47233</v>
      </c>
    </row>
    <row r="77" spans="1:5" x14ac:dyDescent="0.3">
      <c r="A77" t="s">
        <v>608</v>
      </c>
      <c r="B77" t="s">
        <v>609</v>
      </c>
      <c r="C77" t="s">
        <v>610</v>
      </c>
      <c r="D77" s="58">
        <v>39277</v>
      </c>
      <c r="E77" s="9">
        <v>51492</v>
      </c>
    </row>
    <row r="78" spans="1:5" x14ac:dyDescent="0.3">
      <c r="A78" t="s">
        <v>611</v>
      </c>
      <c r="B78" t="s">
        <v>612</v>
      </c>
      <c r="C78" t="s">
        <v>613</v>
      </c>
      <c r="D78" s="58">
        <v>40127</v>
      </c>
      <c r="E78" s="9">
        <v>38646</v>
      </c>
    </row>
    <row r="79" spans="1:5" x14ac:dyDescent="0.3">
      <c r="A79" t="s">
        <v>614</v>
      </c>
      <c r="B79" t="s">
        <v>615</v>
      </c>
      <c r="C79" t="s">
        <v>616</v>
      </c>
      <c r="D79" s="58">
        <v>37353</v>
      </c>
      <c r="E79" s="9">
        <v>33528</v>
      </c>
    </row>
    <row r="80" spans="1:5" x14ac:dyDescent="0.3">
      <c r="A80" t="s">
        <v>617</v>
      </c>
      <c r="B80" t="s">
        <v>618</v>
      </c>
      <c r="C80" t="s">
        <v>619</v>
      </c>
      <c r="D80" s="58">
        <v>37162</v>
      </c>
      <c r="E80" s="9">
        <v>36251</v>
      </c>
    </row>
    <row r="81" spans="1:5" x14ac:dyDescent="0.3">
      <c r="A81" t="s">
        <v>620</v>
      </c>
      <c r="B81" t="s">
        <v>621</v>
      </c>
      <c r="C81" t="s">
        <v>622</v>
      </c>
      <c r="D81" s="58">
        <v>38974</v>
      </c>
      <c r="E81" s="9">
        <v>48782</v>
      </c>
    </row>
    <row r="82" spans="1:5" x14ac:dyDescent="0.3">
      <c r="A82" t="s">
        <v>623</v>
      </c>
      <c r="B82" t="s">
        <v>624</v>
      </c>
      <c r="C82" t="s">
        <v>625</v>
      </c>
      <c r="D82" s="58">
        <v>38110</v>
      </c>
      <c r="E82" s="9">
        <v>35037</v>
      </c>
    </row>
    <row r="83" spans="1:5" x14ac:dyDescent="0.3">
      <c r="A83" t="s">
        <v>626</v>
      </c>
      <c r="B83" t="s">
        <v>627</v>
      </c>
      <c r="C83" t="s">
        <v>628</v>
      </c>
      <c r="D83" s="58">
        <v>39428</v>
      </c>
      <c r="E83" s="9">
        <v>42336</v>
      </c>
    </row>
    <row r="84" spans="1:5" x14ac:dyDescent="0.3">
      <c r="A84" t="s">
        <v>629</v>
      </c>
      <c r="B84" t="s">
        <v>630</v>
      </c>
      <c r="C84" t="s">
        <v>631</v>
      </c>
      <c r="D84" s="58">
        <v>38682</v>
      </c>
      <c r="E84" s="9">
        <v>31082</v>
      </c>
    </row>
    <row r="85" spans="1:5" x14ac:dyDescent="0.3">
      <c r="A85" t="s">
        <v>632</v>
      </c>
      <c r="B85" t="s">
        <v>633</v>
      </c>
      <c r="C85" t="s">
        <v>634</v>
      </c>
      <c r="D85" s="58">
        <v>38933</v>
      </c>
      <c r="E85" s="9">
        <v>38708</v>
      </c>
    </row>
    <row r="86" spans="1:5" x14ac:dyDescent="0.3">
      <c r="A86" t="s">
        <v>635</v>
      </c>
      <c r="B86" t="s">
        <v>636</v>
      </c>
      <c r="C86" t="s">
        <v>637</v>
      </c>
      <c r="D86" s="58">
        <v>40117</v>
      </c>
      <c r="E86" s="9">
        <v>47936</v>
      </c>
    </row>
    <row r="87" spans="1:5" x14ac:dyDescent="0.3">
      <c r="A87" t="s">
        <v>638</v>
      </c>
      <c r="B87" t="s">
        <v>639</v>
      </c>
      <c r="C87" t="s">
        <v>640</v>
      </c>
      <c r="D87" s="58">
        <v>38645</v>
      </c>
      <c r="E87" s="9">
        <v>35066</v>
      </c>
    </row>
    <row r="88" spans="1:5" x14ac:dyDescent="0.3">
      <c r="A88" t="s">
        <v>641</v>
      </c>
      <c r="B88" t="s">
        <v>642</v>
      </c>
      <c r="C88" t="s">
        <v>643</v>
      </c>
      <c r="D88" s="58">
        <v>38293</v>
      </c>
      <c r="E88" s="9">
        <v>46057</v>
      </c>
    </row>
    <row r="89" spans="1:5" x14ac:dyDescent="0.3">
      <c r="A89" t="s">
        <v>644</v>
      </c>
      <c r="B89" t="s">
        <v>645</v>
      </c>
      <c r="C89" t="s">
        <v>646</v>
      </c>
      <c r="D89" s="58">
        <v>38570</v>
      </c>
      <c r="E89" s="9">
        <v>37358</v>
      </c>
    </row>
    <row r="90" spans="1:5" x14ac:dyDescent="0.3">
      <c r="A90" t="s">
        <v>647</v>
      </c>
      <c r="B90" t="s">
        <v>648</v>
      </c>
      <c r="C90" t="s">
        <v>649</v>
      </c>
      <c r="D90" s="58">
        <v>39141</v>
      </c>
      <c r="E90" s="9">
        <v>50486</v>
      </c>
    </row>
  </sheetData>
  <dataValidations count="1">
    <dataValidation type="list" allowBlank="1" showInputMessage="1" showErrorMessage="1" sqref="A4">
      <formula1>$A$7:$A$90</formula1>
    </dataValidation>
  </dataValidation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L10" sqref="L10"/>
    </sheetView>
  </sheetViews>
  <sheetFormatPr defaultRowHeight="14.4" x14ac:dyDescent="0.3"/>
  <cols>
    <col min="1" max="1" width="16.33203125" bestFit="1" customWidth="1"/>
    <col min="2" max="8" width="9.88671875" bestFit="1" customWidth="1"/>
    <col min="9" max="9" width="7.88671875" bestFit="1" customWidth="1"/>
    <col min="10" max="10" width="14.33203125" bestFit="1" customWidth="1"/>
    <col min="27" max="27" width="15.6640625" bestFit="1" customWidth="1"/>
    <col min="28" max="28" width="11.109375" bestFit="1" customWidth="1"/>
    <col min="29" max="30" width="10.6640625" bestFit="1" customWidth="1"/>
    <col min="31" max="31" width="10.88671875" bestFit="1" customWidth="1"/>
  </cols>
  <sheetData>
    <row r="1" spans="1:10" ht="28.8" x14ac:dyDescent="0.3">
      <c r="A1" s="25" t="s">
        <v>650</v>
      </c>
      <c r="B1" s="25"/>
      <c r="C1" s="25"/>
      <c r="D1" s="25"/>
      <c r="E1" s="25"/>
      <c r="F1" s="25"/>
      <c r="G1" s="25"/>
      <c r="H1" s="25"/>
      <c r="I1" s="25"/>
      <c r="J1" s="25"/>
    </row>
    <row r="4" spans="1:10" x14ac:dyDescent="0.3">
      <c r="A4" s="5" t="s">
        <v>651</v>
      </c>
      <c r="B4" s="82" t="s">
        <v>652</v>
      </c>
      <c r="C4" s="82" t="s">
        <v>653</v>
      </c>
      <c r="D4" s="82" t="s">
        <v>654</v>
      </c>
      <c r="E4" s="82" t="s">
        <v>655</v>
      </c>
      <c r="F4" s="82" t="s">
        <v>656</v>
      </c>
      <c r="G4" s="82" t="s">
        <v>657</v>
      </c>
      <c r="H4" s="82" t="s">
        <v>658</v>
      </c>
      <c r="I4" s="5" t="s">
        <v>659</v>
      </c>
      <c r="J4" s="5" t="s">
        <v>660</v>
      </c>
    </row>
    <row r="5" spans="1:10" x14ac:dyDescent="0.3">
      <c r="A5" s="82" t="s">
        <v>96</v>
      </c>
      <c r="B5" s="35">
        <v>57.97</v>
      </c>
      <c r="C5" s="35">
        <v>72.2</v>
      </c>
      <c r="D5" s="35">
        <v>39.01</v>
      </c>
      <c r="E5" s="35">
        <v>60.33</v>
      </c>
      <c r="F5" s="35">
        <v>71.400000000000006</v>
      </c>
      <c r="G5" s="35">
        <v>72.819999999999993</v>
      </c>
      <c r="H5" s="35">
        <v>60.93</v>
      </c>
      <c r="I5" s="83">
        <f>MIN(B5:H5)</f>
        <v>39.01</v>
      </c>
      <c r="J5" s="16" t="str">
        <f>INDEX($B$4:$H$4, MATCH(I5,B5:H5,0))</f>
        <v>Supplier 3</v>
      </c>
    </row>
    <row r="6" spans="1:10" x14ac:dyDescent="0.3">
      <c r="A6" s="82" t="s">
        <v>97</v>
      </c>
      <c r="B6" s="35">
        <v>51.67</v>
      </c>
      <c r="C6" s="35">
        <v>29.87</v>
      </c>
      <c r="D6" s="35">
        <v>52.23</v>
      </c>
      <c r="E6" s="35">
        <v>48.34</v>
      </c>
      <c r="F6" s="35">
        <v>51.37</v>
      </c>
      <c r="G6" s="35">
        <v>52.58</v>
      </c>
      <c r="H6" s="35">
        <v>51.64</v>
      </c>
      <c r="I6" s="83">
        <f t="shared" ref="I6:I21" si="0">MIN(B6:H6)</f>
        <v>29.87</v>
      </c>
      <c r="J6" s="16" t="str">
        <f t="shared" ref="J6:J21" si="1">INDEX($B$4:$H$4, MATCH(I6,B6:H6,0))</f>
        <v>Supplier 2</v>
      </c>
    </row>
    <row r="7" spans="1:10" x14ac:dyDescent="0.3">
      <c r="A7" s="82" t="s">
        <v>98</v>
      </c>
      <c r="B7" s="35">
        <v>64.73</v>
      </c>
      <c r="C7" s="35">
        <v>40.590000000000003</v>
      </c>
      <c r="D7" s="35">
        <v>61.76</v>
      </c>
      <c r="E7" s="35">
        <v>35.56</v>
      </c>
      <c r="F7" s="35">
        <v>28.81</v>
      </c>
      <c r="G7" s="35">
        <v>74.77</v>
      </c>
      <c r="H7" s="35">
        <v>64.55</v>
      </c>
      <c r="I7" s="83">
        <f t="shared" si="0"/>
        <v>28.81</v>
      </c>
      <c r="J7" s="16" t="str">
        <f t="shared" si="1"/>
        <v>Supplier 5</v>
      </c>
    </row>
    <row r="8" spans="1:10" x14ac:dyDescent="0.3">
      <c r="A8" s="82" t="s">
        <v>99</v>
      </c>
      <c r="B8" s="35">
        <v>73.02</v>
      </c>
      <c r="C8" s="35">
        <v>64.98</v>
      </c>
      <c r="D8" s="35">
        <v>53.34</v>
      </c>
      <c r="E8" s="35">
        <v>62.14</v>
      </c>
      <c r="F8" s="35">
        <v>29.69</v>
      </c>
      <c r="G8" s="35">
        <v>50.67</v>
      </c>
      <c r="H8" s="35">
        <v>48.59</v>
      </c>
      <c r="I8" s="83">
        <f t="shared" si="0"/>
        <v>29.69</v>
      </c>
      <c r="J8" s="16" t="str">
        <f t="shared" si="1"/>
        <v>Supplier 5</v>
      </c>
    </row>
    <row r="9" spans="1:10" x14ac:dyDescent="0.3">
      <c r="A9" s="82" t="s">
        <v>100</v>
      </c>
      <c r="B9" s="35">
        <v>72.36</v>
      </c>
      <c r="C9" s="35">
        <v>32.44</v>
      </c>
      <c r="D9" s="35">
        <v>65.069999999999993</v>
      </c>
      <c r="E9" s="35">
        <v>35.71</v>
      </c>
      <c r="F9" s="35">
        <v>52.5</v>
      </c>
      <c r="G9" s="35">
        <v>52.86</v>
      </c>
      <c r="H9" s="35">
        <v>43</v>
      </c>
      <c r="I9" s="83">
        <f t="shared" si="0"/>
        <v>32.44</v>
      </c>
      <c r="J9" s="16" t="str">
        <f t="shared" si="1"/>
        <v>Supplier 2</v>
      </c>
    </row>
    <row r="10" spans="1:10" x14ac:dyDescent="0.3">
      <c r="A10" s="82" t="s">
        <v>101</v>
      </c>
      <c r="B10" s="35">
        <v>47.52</v>
      </c>
      <c r="C10" s="35">
        <v>47.39</v>
      </c>
      <c r="D10" s="35">
        <v>26.32</v>
      </c>
      <c r="E10" s="35">
        <v>47.34</v>
      </c>
      <c r="F10" s="35">
        <v>49.11</v>
      </c>
      <c r="G10" s="35">
        <v>56.24</v>
      </c>
      <c r="H10" s="35">
        <v>73.069999999999993</v>
      </c>
      <c r="I10" s="83">
        <f t="shared" si="0"/>
        <v>26.32</v>
      </c>
      <c r="J10" s="16" t="str">
        <f t="shared" si="1"/>
        <v>Supplier 3</v>
      </c>
    </row>
    <row r="11" spans="1:10" x14ac:dyDescent="0.3">
      <c r="A11" s="82" t="s">
        <v>661</v>
      </c>
      <c r="B11" s="35">
        <v>66.02</v>
      </c>
      <c r="C11" s="35">
        <v>68.8</v>
      </c>
      <c r="D11" s="35">
        <v>33.14</v>
      </c>
      <c r="E11" s="35">
        <v>60.98</v>
      </c>
      <c r="F11" s="35">
        <v>28.11</v>
      </c>
      <c r="G11" s="35">
        <v>54.45</v>
      </c>
      <c r="H11" s="35">
        <v>56.33</v>
      </c>
      <c r="I11" s="83">
        <f t="shared" si="0"/>
        <v>28.11</v>
      </c>
      <c r="J11" s="16" t="str">
        <f t="shared" si="1"/>
        <v>Supplier 5</v>
      </c>
    </row>
    <row r="12" spans="1:10" x14ac:dyDescent="0.3">
      <c r="A12" s="82" t="s">
        <v>662</v>
      </c>
      <c r="B12" s="35">
        <v>74.569999999999993</v>
      </c>
      <c r="C12" s="35">
        <v>43.65</v>
      </c>
      <c r="D12" s="35">
        <v>41.36</v>
      </c>
      <c r="E12" s="35">
        <v>39.86</v>
      </c>
      <c r="F12" s="35">
        <v>39.22</v>
      </c>
      <c r="G12" s="35">
        <v>58.92</v>
      </c>
      <c r="H12" s="35">
        <v>67.209999999999994</v>
      </c>
      <c r="I12" s="83">
        <f t="shared" si="0"/>
        <v>39.22</v>
      </c>
      <c r="J12" s="16" t="str">
        <f t="shared" si="1"/>
        <v>Supplier 5</v>
      </c>
    </row>
    <row r="13" spans="1:10" x14ac:dyDescent="0.3">
      <c r="A13" s="82" t="s">
        <v>663</v>
      </c>
      <c r="B13" s="35">
        <v>71.55</v>
      </c>
      <c r="C13" s="35">
        <v>55.67</v>
      </c>
      <c r="D13" s="35">
        <v>57.99</v>
      </c>
      <c r="E13" s="35">
        <v>69.540000000000006</v>
      </c>
      <c r="F13" s="35">
        <v>47.16</v>
      </c>
      <c r="G13" s="35">
        <v>72.78</v>
      </c>
      <c r="H13" s="35">
        <v>48.83</v>
      </c>
      <c r="I13" s="83">
        <f t="shared" si="0"/>
        <v>47.16</v>
      </c>
      <c r="J13" s="16" t="str">
        <f t="shared" si="1"/>
        <v>Supplier 5</v>
      </c>
    </row>
    <row r="14" spans="1:10" x14ac:dyDescent="0.3">
      <c r="A14" s="82" t="s">
        <v>664</v>
      </c>
      <c r="B14" s="35">
        <v>50.06</v>
      </c>
      <c r="C14" s="35">
        <v>70.11</v>
      </c>
      <c r="D14" s="35">
        <v>41.98</v>
      </c>
      <c r="E14" s="35">
        <v>63.71</v>
      </c>
      <c r="F14" s="35">
        <v>51.05</v>
      </c>
      <c r="G14" s="35">
        <v>26.44</v>
      </c>
      <c r="H14" s="35">
        <v>30.49</v>
      </c>
      <c r="I14" s="83">
        <f t="shared" si="0"/>
        <v>26.44</v>
      </c>
      <c r="J14" s="16" t="str">
        <f t="shared" si="1"/>
        <v>Supplier 6</v>
      </c>
    </row>
    <row r="15" spans="1:10" x14ac:dyDescent="0.3">
      <c r="A15" s="82" t="s">
        <v>665</v>
      </c>
      <c r="B15" s="35">
        <v>39.92</v>
      </c>
      <c r="C15" s="35">
        <v>69.05</v>
      </c>
      <c r="D15" s="35">
        <v>71.14</v>
      </c>
      <c r="E15" s="35">
        <v>62.54</v>
      </c>
      <c r="F15" s="35">
        <v>59.59</v>
      </c>
      <c r="G15" s="35">
        <v>55.17</v>
      </c>
      <c r="H15" s="35">
        <v>65.290000000000006</v>
      </c>
      <c r="I15" s="83">
        <f t="shared" si="0"/>
        <v>39.92</v>
      </c>
      <c r="J15" s="16" t="str">
        <f t="shared" si="1"/>
        <v>Supplier 1</v>
      </c>
    </row>
    <row r="16" spans="1:10" x14ac:dyDescent="0.3">
      <c r="A16" s="82" t="s">
        <v>666</v>
      </c>
      <c r="B16" s="35">
        <v>31.03</v>
      </c>
      <c r="C16" s="35">
        <v>60.19</v>
      </c>
      <c r="D16" s="35">
        <v>31.82</v>
      </c>
      <c r="E16" s="35">
        <v>30.53</v>
      </c>
      <c r="F16" s="35">
        <v>62.71</v>
      </c>
      <c r="G16" s="35">
        <v>46.56</v>
      </c>
      <c r="H16" s="35">
        <v>44.78</v>
      </c>
      <c r="I16" s="83">
        <f t="shared" si="0"/>
        <v>30.53</v>
      </c>
      <c r="J16" s="16" t="str">
        <f t="shared" si="1"/>
        <v>Supplier 4</v>
      </c>
    </row>
    <row r="17" spans="1:10" x14ac:dyDescent="0.3">
      <c r="A17" s="82" t="s">
        <v>667</v>
      </c>
      <c r="B17" s="35">
        <v>65.98</v>
      </c>
      <c r="C17" s="35">
        <v>49.93</v>
      </c>
      <c r="D17" s="35">
        <v>60.68</v>
      </c>
      <c r="E17" s="35">
        <v>72.040000000000006</v>
      </c>
      <c r="F17" s="35">
        <v>68.239999999999995</v>
      </c>
      <c r="G17" s="35">
        <v>55.82</v>
      </c>
      <c r="H17" s="35">
        <v>34.57</v>
      </c>
      <c r="I17" s="83">
        <f t="shared" si="0"/>
        <v>34.57</v>
      </c>
      <c r="J17" s="16" t="str">
        <f t="shared" si="1"/>
        <v>Supplier 7</v>
      </c>
    </row>
    <row r="18" spans="1:10" x14ac:dyDescent="0.3">
      <c r="A18" s="82" t="s">
        <v>668</v>
      </c>
      <c r="B18" s="35">
        <v>40.090000000000003</v>
      </c>
      <c r="C18" s="35">
        <v>27.33</v>
      </c>
      <c r="D18" s="35">
        <v>62.3</v>
      </c>
      <c r="E18" s="35">
        <v>41.04</v>
      </c>
      <c r="F18" s="35">
        <v>44.3</v>
      </c>
      <c r="G18" s="35">
        <v>40.67</v>
      </c>
      <c r="H18" s="35">
        <v>26.93</v>
      </c>
      <c r="I18" s="83">
        <f t="shared" si="0"/>
        <v>26.93</v>
      </c>
      <c r="J18" s="16" t="str">
        <f t="shared" si="1"/>
        <v>Supplier 7</v>
      </c>
    </row>
    <row r="19" spans="1:10" x14ac:dyDescent="0.3">
      <c r="A19" s="82" t="s">
        <v>669</v>
      </c>
      <c r="B19" s="35">
        <v>73.59</v>
      </c>
      <c r="C19" s="35">
        <v>58.8</v>
      </c>
      <c r="D19" s="35">
        <v>56.93</v>
      </c>
      <c r="E19" s="35">
        <v>47.5</v>
      </c>
      <c r="F19" s="35">
        <v>43.76</v>
      </c>
      <c r="G19" s="35">
        <v>27.49</v>
      </c>
      <c r="H19" s="35">
        <v>58.85</v>
      </c>
      <c r="I19" s="83">
        <f t="shared" si="0"/>
        <v>27.49</v>
      </c>
      <c r="J19" s="16" t="str">
        <f t="shared" si="1"/>
        <v>Supplier 6</v>
      </c>
    </row>
    <row r="20" spans="1:10" x14ac:dyDescent="0.3">
      <c r="A20" s="82" t="s">
        <v>670</v>
      </c>
      <c r="B20" s="35">
        <v>57.86</v>
      </c>
      <c r="C20" s="35">
        <v>62.93</v>
      </c>
      <c r="D20" s="35">
        <v>48.05</v>
      </c>
      <c r="E20" s="35">
        <v>37.69</v>
      </c>
      <c r="F20" s="35">
        <v>32.81</v>
      </c>
      <c r="G20" s="35">
        <v>50.7</v>
      </c>
      <c r="H20" s="35">
        <v>46.65</v>
      </c>
      <c r="I20" s="83">
        <f t="shared" si="0"/>
        <v>32.81</v>
      </c>
      <c r="J20" s="16" t="str">
        <f t="shared" si="1"/>
        <v>Supplier 5</v>
      </c>
    </row>
    <row r="21" spans="1:10" x14ac:dyDescent="0.3">
      <c r="A21" s="82" t="s">
        <v>671</v>
      </c>
      <c r="B21" s="35">
        <v>59.02</v>
      </c>
      <c r="C21" s="35">
        <v>42.07</v>
      </c>
      <c r="D21" s="35">
        <v>45.23</v>
      </c>
      <c r="E21" s="35">
        <v>62.1</v>
      </c>
      <c r="F21" s="35">
        <v>60.28</v>
      </c>
      <c r="G21" s="35">
        <v>52.26</v>
      </c>
      <c r="H21" s="35">
        <v>36.049999999999997</v>
      </c>
      <c r="I21" s="83">
        <f t="shared" si="0"/>
        <v>36.049999999999997</v>
      </c>
      <c r="J21" s="16" t="str">
        <f t="shared" si="1"/>
        <v>Supplier 7</v>
      </c>
    </row>
  </sheetData>
  <conditionalFormatting sqref="B5:H21">
    <cfRule type="duplicateValues" dxfId="2" priority="1"/>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F9" sqref="F9"/>
    </sheetView>
  </sheetViews>
  <sheetFormatPr defaultRowHeight="14.4" x14ac:dyDescent="0.3"/>
  <cols>
    <col min="1" max="1" width="13.5546875" bestFit="1" customWidth="1"/>
    <col min="2" max="2" width="10" bestFit="1" customWidth="1"/>
    <col min="4" max="4" width="15.88671875" bestFit="1" customWidth="1"/>
    <col min="8" max="8" width="17.6640625" bestFit="1" customWidth="1"/>
    <col min="9" max="9" width="15.88671875" bestFit="1" customWidth="1"/>
  </cols>
  <sheetData>
    <row r="1" spans="1:10" ht="28.8" x14ac:dyDescent="0.3">
      <c r="A1" s="25" t="s">
        <v>672</v>
      </c>
      <c r="B1" s="25"/>
      <c r="C1" s="25"/>
      <c r="D1" s="25"/>
      <c r="E1" s="25"/>
      <c r="F1" s="25"/>
      <c r="G1" s="25"/>
      <c r="H1" s="25"/>
      <c r="I1" s="25"/>
      <c r="J1" s="25"/>
    </row>
    <row r="5" spans="1:10" x14ac:dyDescent="0.3">
      <c r="A5" s="8" t="s">
        <v>35</v>
      </c>
      <c r="B5" s="8" t="s">
        <v>673</v>
      </c>
      <c r="C5" s="8" t="s">
        <v>37</v>
      </c>
      <c r="D5" s="8" t="s">
        <v>674</v>
      </c>
      <c r="H5" s="15"/>
      <c r="I5" s="15"/>
    </row>
    <row r="6" spans="1:10" x14ac:dyDescent="0.3">
      <c r="A6" s="17">
        <v>40314</v>
      </c>
      <c r="B6" s="4" t="s">
        <v>675</v>
      </c>
      <c r="C6" s="7">
        <v>131.07</v>
      </c>
      <c r="D6" s="16" t="str">
        <f>VLOOKUP($B$5:$B$24,$H$6:$I$9,2,0)</f>
        <v>OUTDOOR-1570</v>
      </c>
      <c r="H6" s="15" t="s">
        <v>676</v>
      </c>
      <c r="I6" s="15" t="str">
        <f>D5</f>
        <v>InStore Category</v>
      </c>
    </row>
    <row r="7" spans="1:10" x14ac:dyDescent="0.3">
      <c r="A7" s="17">
        <v>40315</v>
      </c>
      <c r="B7" s="4" t="s">
        <v>675</v>
      </c>
      <c r="C7" s="7">
        <v>159.47999999999999</v>
      </c>
      <c r="D7" s="16" t="str">
        <f t="shared" ref="D7:D24" si="0">VLOOKUP($B$5:$B$24,$H$6:$I$9,2,0)</f>
        <v>OUTDOOR-1570</v>
      </c>
      <c r="H7" s="4" t="s">
        <v>677</v>
      </c>
      <c r="I7" s="4" t="s">
        <v>678</v>
      </c>
    </row>
    <row r="8" spans="1:10" x14ac:dyDescent="0.3">
      <c r="A8" s="17">
        <v>40316</v>
      </c>
      <c r="B8" s="4" t="s">
        <v>679</v>
      </c>
      <c r="C8" s="7">
        <v>84.98</v>
      </c>
      <c r="D8" s="16" t="str">
        <f t="shared" si="0"/>
        <v>SPORT-1876</v>
      </c>
      <c r="H8" s="4" t="s">
        <v>679</v>
      </c>
      <c r="I8" s="4" t="s">
        <v>680</v>
      </c>
    </row>
    <row r="9" spans="1:10" x14ac:dyDescent="0.3">
      <c r="A9" s="17">
        <v>40317</v>
      </c>
      <c r="B9" s="4" t="s">
        <v>675</v>
      </c>
      <c r="C9" s="7">
        <v>85.33</v>
      </c>
      <c r="D9" s="16" t="str">
        <f t="shared" si="0"/>
        <v>OUTDOOR-1570</v>
      </c>
      <c r="H9" s="4" t="s">
        <v>675</v>
      </c>
      <c r="I9" s="4" t="s">
        <v>681</v>
      </c>
    </row>
    <row r="10" spans="1:10" x14ac:dyDescent="0.3">
      <c r="A10" s="17">
        <v>40318</v>
      </c>
      <c r="B10" s="4" t="s">
        <v>679</v>
      </c>
      <c r="C10" s="7">
        <v>109.55</v>
      </c>
      <c r="D10" s="16" t="str">
        <f t="shared" si="0"/>
        <v>SPORT-1876</v>
      </c>
    </row>
    <row r="11" spans="1:10" x14ac:dyDescent="0.3">
      <c r="A11" s="17">
        <v>40319</v>
      </c>
      <c r="B11" s="4" t="s">
        <v>677</v>
      </c>
      <c r="C11" s="7">
        <v>151.96</v>
      </c>
      <c r="D11" s="16" t="str">
        <f t="shared" si="0"/>
        <v>RAD-1084</v>
      </c>
    </row>
    <row r="12" spans="1:10" x14ac:dyDescent="0.3">
      <c r="A12" s="17">
        <v>40320</v>
      </c>
      <c r="B12" s="4" t="s">
        <v>677</v>
      </c>
      <c r="C12" s="7">
        <v>87.65</v>
      </c>
      <c r="D12" s="16" t="str">
        <f t="shared" si="0"/>
        <v>RAD-1084</v>
      </c>
    </row>
    <row r="13" spans="1:10" x14ac:dyDescent="0.3">
      <c r="A13" s="17">
        <v>40321</v>
      </c>
      <c r="B13" s="4" t="s">
        <v>679</v>
      </c>
      <c r="C13" s="7">
        <v>135.76</v>
      </c>
      <c r="D13" s="16" t="str">
        <f t="shared" si="0"/>
        <v>SPORT-1876</v>
      </c>
    </row>
    <row r="14" spans="1:10" x14ac:dyDescent="0.3">
      <c r="A14" s="17">
        <v>40322</v>
      </c>
      <c r="B14" s="4" t="s">
        <v>677</v>
      </c>
      <c r="C14" s="7">
        <v>153.51</v>
      </c>
      <c r="D14" s="16" t="str">
        <f t="shared" si="0"/>
        <v>RAD-1084</v>
      </c>
    </row>
    <row r="15" spans="1:10" x14ac:dyDescent="0.3">
      <c r="A15" s="17">
        <v>40323</v>
      </c>
      <c r="B15" s="4" t="s">
        <v>677</v>
      </c>
      <c r="C15" s="7">
        <v>113.04</v>
      </c>
      <c r="D15" s="16" t="str">
        <f t="shared" si="0"/>
        <v>RAD-1084</v>
      </c>
    </row>
    <row r="16" spans="1:10" x14ac:dyDescent="0.3">
      <c r="A16" s="17">
        <v>40324</v>
      </c>
      <c r="B16" s="4" t="s">
        <v>679</v>
      </c>
      <c r="C16" s="7">
        <v>138.41999999999999</v>
      </c>
      <c r="D16" s="16" t="str">
        <f t="shared" si="0"/>
        <v>SPORT-1876</v>
      </c>
    </row>
    <row r="17" spans="1:4" x14ac:dyDescent="0.3">
      <c r="A17" s="17">
        <v>40325</v>
      </c>
      <c r="B17" s="4" t="s">
        <v>677</v>
      </c>
      <c r="C17" s="7">
        <v>154.69</v>
      </c>
      <c r="D17" s="16" t="str">
        <f t="shared" si="0"/>
        <v>RAD-1084</v>
      </c>
    </row>
    <row r="18" spans="1:4" x14ac:dyDescent="0.3">
      <c r="A18" s="17">
        <v>40326</v>
      </c>
      <c r="B18" s="4" t="s">
        <v>675</v>
      </c>
      <c r="C18" s="7">
        <v>145.99</v>
      </c>
      <c r="D18" s="16" t="str">
        <f t="shared" si="0"/>
        <v>OUTDOOR-1570</v>
      </c>
    </row>
    <row r="19" spans="1:4" x14ac:dyDescent="0.3">
      <c r="A19" s="17">
        <v>40327</v>
      </c>
      <c r="B19" s="4" t="s">
        <v>675</v>
      </c>
      <c r="C19" s="7">
        <v>97.45</v>
      </c>
      <c r="D19" s="16" t="str">
        <f t="shared" si="0"/>
        <v>OUTDOOR-1570</v>
      </c>
    </row>
    <row r="20" spans="1:4" x14ac:dyDescent="0.3">
      <c r="A20" s="17">
        <v>40328</v>
      </c>
      <c r="B20" s="4" t="s">
        <v>675</v>
      </c>
      <c r="C20" s="7">
        <v>130.43</v>
      </c>
      <c r="D20" s="16" t="str">
        <f t="shared" si="0"/>
        <v>OUTDOOR-1570</v>
      </c>
    </row>
    <row r="21" spans="1:4" x14ac:dyDescent="0.3">
      <c r="A21" s="17">
        <v>40329</v>
      </c>
      <c r="B21" s="4" t="s">
        <v>675</v>
      </c>
      <c r="C21" s="7">
        <v>118.56</v>
      </c>
      <c r="D21" s="16" t="str">
        <f t="shared" si="0"/>
        <v>OUTDOOR-1570</v>
      </c>
    </row>
    <row r="22" spans="1:4" x14ac:dyDescent="0.3">
      <c r="A22" s="17">
        <v>40330</v>
      </c>
      <c r="B22" s="4" t="s">
        <v>675</v>
      </c>
      <c r="C22" s="7">
        <v>127.48</v>
      </c>
      <c r="D22" s="16" t="str">
        <f t="shared" si="0"/>
        <v>OUTDOOR-1570</v>
      </c>
    </row>
    <row r="23" spans="1:4" x14ac:dyDescent="0.3">
      <c r="A23" s="17">
        <v>40331</v>
      </c>
      <c r="B23" s="4" t="s">
        <v>675</v>
      </c>
      <c r="C23" s="7">
        <v>95.27</v>
      </c>
      <c r="D23" s="16" t="str">
        <f t="shared" si="0"/>
        <v>OUTDOOR-1570</v>
      </c>
    </row>
    <row r="24" spans="1:4" x14ac:dyDescent="0.3">
      <c r="A24" s="17">
        <v>40332</v>
      </c>
      <c r="B24" s="4" t="s">
        <v>679</v>
      </c>
      <c r="C24" s="7">
        <v>146.35</v>
      </c>
      <c r="D24" s="16" t="str">
        <f t="shared" si="0"/>
        <v>SPORT-1876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F5" sqref="F5"/>
    </sheetView>
  </sheetViews>
  <sheetFormatPr defaultRowHeight="14.4" x14ac:dyDescent="0.3"/>
  <cols>
    <col min="1" max="1" width="10.44140625" bestFit="1" customWidth="1"/>
    <col min="2" max="2" width="9.88671875" bestFit="1" customWidth="1"/>
    <col min="3" max="3" width="8.88671875" bestFit="1" customWidth="1"/>
    <col min="4" max="4" width="12.5546875" bestFit="1" customWidth="1"/>
    <col min="5" max="5" width="18.33203125" bestFit="1" customWidth="1"/>
    <col min="6" max="6" width="11.88671875" bestFit="1" customWidth="1"/>
    <col min="8" max="8" width="8.88671875" bestFit="1" customWidth="1"/>
    <col min="9" max="9" width="8.33203125" bestFit="1" customWidth="1"/>
    <col min="11" max="11" width="8.88671875" bestFit="1" customWidth="1"/>
    <col min="12" max="12" width="7" bestFit="1" customWidth="1"/>
    <col min="14" max="14" width="15" bestFit="1" customWidth="1"/>
  </cols>
  <sheetData>
    <row r="1" spans="1:12" ht="43.2" x14ac:dyDescent="0.3">
      <c r="A1" s="1" t="s">
        <v>682</v>
      </c>
      <c r="B1" s="2"/>
      <c r="C1" s="2"/>
      <c r="D1" s="2"/>
      <c r="E1" s="2"/>
      <c r="F1" s="2"/>
      <c r="G1" s="2"/>
      <c r="H1" s="2"/>
      <c r="I1" s="2"/>
      <c r="J1" s="2"/>
      <c r="K1" s="3"/>
    </row>
    <row r="3" spans="1:12" ht="57.6" x14ac:dyDescent="0.3">
      <c r="A3" s="11" t="s">
        <v>35</v>
      </c>
      <c r="B3" s="11" t="s">
        <v>37</v>
      </c>
      <c r="C3" s="11" t="s">
        <v>186</v>
      </c>
      <c r="D3" s="11" t="s">
        <v>683</v>
      </c>
      <c r="E3" s="11" t="s">
        <v>684</v>
      </c>
      <c r="F3" s="11" t="s">
        <v>389</v>
      </c>
      <c r="H3" s="84" t="s">
        <v>685</v>
      </c>
      <c r="I3" s="85"/>
      <c r="K3" s="84" t="s">
        <v>686</v>
      </c>
      <c r="L3" s="85"/>
    </row>
    <row r="4" spans="1:12" x14ac:dyDescent="0.3">
      <c r="A4" s="17">
        <v>40315</v>
      </c>
      <c r="B4" s="7">
        <v>3214.21</v>
      </c>
      <c r="C4" s="4" t="s">
        <v>687</v>
      </c>
      <c r="D4" s="4" t="s">
        <v>688</v>
      </c>
      <c r="E4" s="86" t="s">
        <v>689</v>
      </c>
      <c r="F4" s="16">
        <f>IF(D4="Productline1",(VLOOKUP($C$3:$C$24,$H$3:$I$7,2,0)),IF(D4="ProductLine2",(VLOOKUP($C$3:$C$24,$K$3:$L$7,2,0))))</f>
        <v>125</v>
      </c>
      <c r="H4" s="4" t="s">
        <v>690</v>
      </c>
      <c r="I4" s="7">
        <v>100</v>
      </c>
      <c r="K4" s="4" t="s">
        <v>691</v>
      </c>
      <c r="L4" s="4">
        <v>0.02</v>
      </c>
    </row>
    <row r="5" spans="1:12" x14ac:dyDescent="0.3">
      <c r="A5" s="17">
        <v>40316</v>
      </c>
      <c r="B5" s="7">
        <v>2839.58</v>
      </c>
      <c r="C5" s="4" t="s">
        <v>687</v>
      </c>
      <c r="D5" s="4" t="s">
        <v>688</v>
      </c>
      <c r="E5" s="4" t="s">
        <v>692</v>
      </c>
      <c r="F5" s="16">
        <f t="shared" ref="F5:F24" si="0">IF(D5="Productline1",(VLOOKUP($C$3:$C$24,$H$3:$I$7,2,0)),IF(D5="ProductLine2",(VLOOKUP($C$3:$C$24,$K$3:$L$7,2,0))))</f>
        <v>125</v>
      </c>
      <c r="H5" s="4" t="s">
        <v>693</v>
      </c>
      <c r="I5" s="7">
        <v>150</v>
      </c>
      <c r="K5" s="4" t="s">
        <v>694</v>
      </c>
      <c r="L5" s="4">
        <v>0.03</v>
      </c>
    </row>
    <row r="6" spans="1:12" x14ac:dyDescent="0.3">
      <c r="A6" s="17">
        <v>40317</v>
      </c>
      <c r="B6" s="7">
        <v>4080.47</v>
      </c>
      <c r="C6" s="4" t="s">
        <v>695</v>
      </c>
      <c r="D6" s="4" t="s">
        <v>688</v>
      </c>
      <c r="E6" s="4" t="s">
        <v>696</v>
      </c>
      <c r="F6" s="16">
        <f t="shared" si="0"/>
        <v>110</v>
      </c>
      <c r="H6" s="4" t="s">
        <v>687</v>
      </c>
      <c r="I6" s="7">
        <v>125</v>
      </c>
      <c r="K6" s="4" t="s">
        <v>697</v>
      </c>
      <c r="L6" s="4">
        <v>2.5000000000000001E-2</v>
      </c>
    </row>
    <row r="7" spans="1:12" x14ac:dyDescent="0.3">
      <c r="A7" s="17">
        <v>40318</v>
      </c>
      <c r="B7" s="7">
        <v>4393.67</v>
      </c>
      <c r="C7" s="4" t="s">
        <v>691</v>
      </c>
      <c r="D7" s="4" t="s">
        <v>698</v>
      </c>
      <c r="E7" s="4" t="s">
        <v>699</v>
      </c>
      <c r="F7" s="16">
        <f t="shared" si="0"/>
        <v>0.02</v>
      </c>
      <c r="H7" s="4" t="s">
        <v>695</v>
      </c>
      <c r="I7" s="7">
        <v>110</v>
      </c>
      <c r="K7" s="4" t="s">
        <v>700</v>
      </c>
      <c r="L7" s="4">
        <v>2.75E-2</v>
      </c>
    </row>
    <row r="8" spans="1:12" x14ac:dyDescent="0.3">
      <c r="A8" s="17">
        <v>40319</v>
      </c>
      <c r="B8" s="7">
        <v>4479.6000000000004</v>
      </c>
      <c r="C8" s="4" t="s">
        <v>700</v>
      </c>
      <c r="D8" s="4" t="s">
        <v>698</v>
      </c>
      <c r="E8" s="4" t="s">
        <v>701</v>
      </c>
      <c r="F8" s="16">
        <f t="shared" si="0"/>
        <v>2.75E-2</v>
      </c>
    </row>
    <row r="9" spans="1:12" x14ac:dyDescent="0.3">
      <c r="A9" s="17">
        <v>40320</v>
      </c>
      <c r="B9" s="7">
        <v>2654.98</v>
      </c>
      <c r="C9" s="4" t="s">
        <v>691</v>
      </c>
      <c r="D9" s="4" t="s">
        <v>698</v>
      </c>
      <c r="E9" s="4" t="s">
        <v>702</v>
      </c>
      <c r="F9" s="16">
        <f t="shared" si="0"/>
        <v>0.02</v>
      </c>
    </row>
    <row r="10" spans="1:12" x14ac:dyDescent="0.3">
      <c r="A10" s="17">
        <v>40321</v>
      </c>
      <c r="B10" s="7">
        <v>3994.22</v>
      </c>
      <c r="C10" s="4" t="s">
        <v>697</v>
      </c>
      <c r="D10" s="4" t="s">
        <v>698</v>
      </c>
      <c r="E10" s="4" t="s">
        <v>703</v>
      </c>
      <c r="F10" s="16">
        <f t="shared" si="0"/>
        <v>2.5000000000000001E-2</v>
      </c>
    </row>
    <row r="11" spans="1:12" x14ac:dyDescent="0.3">
      <c r="A11" s="17">
        <v>40322</v>
      </c>
      <c r="B11" s="7">
        <v>4098.8</v>
      </c>
      <c r="C11" s="4" t="s">
        <v>693</v>
      </c>
      <c r="D11" s="4" t="s">
        <v>688</v>
      </c>
      <c r="E11" s="4" t="s">
        <v>704</v>
      </c>
      <c r="F11" s="16">
        <f t="shared" si="0"/>
        <v>150</v>
      </c>
    </row>
    <row r="12" spans="1:12" x14ac:dyDescent="0.3">
      <c r="A12" s="17">
        <v>40323</v>
      </c>
      <c r="B12" s="7">
        <v>4734.34</v>
      </c>
      <c r="C12" s="4" t="s">
        <v>694</v>
      </c>
      <c r="D12" s="4" t="s">
        <v>698</v>
      </c>
      <c r="E12" s="4" t="s">
        <v>705</v>
      </c>
      <c r="F12" s="16">
        <f t="shared" si="0"/>
        <v>0.03</v>
      </c>
    </row>
    <row r="13" spans="1:12" x14ac:dyDescent="0.3">
      <c r="A13" s="17">
        <v>40324</v>
      </c>
      <c r="B13" s="7">
        <v>3493.1</v>
      </c>
      <c r="C13" s="4" t="s">
        <v>690</v>
      </c>
      <c r="D13" s="4" t="s">
        <v>688</v>
      </c>
      <c r="E13" s="4" t="s">
        <v>706</v>
      </c>
      <c r="F13" s="16">
        <f t="shared" si="0"/>
        <v>100</v>
      </c>
    </row>
    <row r="14" spans="1:12" x14ac:dyDescent="0.3">
      <c r="A14" s="17">
        <v>40325</v>
      </c>
      <c r="B14" s="7">
        <v>3284.31</v>
      </c>
      <c r="C14" s="4" t="s">
        <v>693</v>
      </c>
      <c r="D14" s="4" t="s">
        <v>688</v>
      </c>
      <c r="E14" s="4" t="s">
        <v>707</v>
      </c>
      <c r="F14" s="16">
        <f t="shared" si="0"/>
        <v>150</v>
      </c>
    </row>
    <row r="15" spans="1:12" x14ac:dyDescent="0.3">
      <c r="A15" s="17">
        <v>40326</v>
      </c>
      <c r="B15" s="7">
        <v>4766.3999999999996</v>
      </c>
      <c r="C15" s="4" t="s">
        <v>694</v>
      </c>
      <c r="D15" s="4" t="s">
        <v>698</v>
      </c>
      <c r="E15" s="4" t="s">
        <v>708</v>
      </c>
      <c r="F15" s="16">
        <f t="shared" si="0"/>
        <v>0.03</v>
      </c>
    </row>
    <row r="16" spans="1:12" x14ac:dyDescent="0.3">
      <c r="A16" s="17">
        <v>40327</v>
      </c>
      <c r="B16" s="7">
        <v>3601.61</v>
      </c>
      <c r="C16" s="4" t="s">
        <v>687</v>
      </c>
      <c r="D16" s="4" t="s">
        <v>688</v>
      </c>
      <c r="E16" s="4" t="s">
        <v>709</v>
      </c>
      <c r="F16" s="16">
        <f t="shared" si="0"/>
        <v>125</v>
      </c>
    </row>
    <row r="17" spans="1:6" x14ac:dyDescent="0.3">
      <c r="A17" s="17">
        <v>40328</v>
      </c>
      <c r="B17" s="7">
        <v>4272.68</v>
      </c>
      <c r="C17" s="4" t="s">
        <v>697</v>
      </c>
      <c r="D17" s="4" t="s">
        <v>698</v>
      </c>
      <c r="E17" s="4" t="s">
        <v>710</v>
      </c>
      <c r="F17" s="16">
        <f t="shared" si="0"/>
        <v>2.5000000000000001E-2</v>
      </c>
    </row>
    <row r="18" spans="1:6" x14ac:dyDescent="0.3">
      <c r="A18" s="17">
        <v>40329</v>
      </c>
      <c r="B18" s="7">
        <v>2142.69</v>
      </c>
      <c r="C18" s="4" t="s">
        <v>687</v>
      </c>
      <c r="D18" s="4" t="s">
        <v>688</v>
      </c>
      <c r="E18" s="4" t="s">
        <v>711</v>
      </c>
      <c r="F18" s="16">
        <f t="shared" si="0"/>
        <v>125</v>
      </c>
    </row>
    <row r="19" spans="1:6" x14ac:dyDescent="0.3">
      <c r="A19" s="17">
        <v>40330</v>
      </c>
      <c r="B19" s="7">
        <v>4389.33</v>
      </c>
      <c r="C19" s="4" t="s">
        <v>694</v>
      </c>
      <c r="D19" s="4" t="s">
        <v>698</v>
      </c>
      <c r="E19" s="4" t="s">
        <v>712</v>
      </c>
      <c r="F19" s="16">
        <f t="shared" si="0"/>
        <v>0.03</v>
      </c>
    </row>
    <row r="20" spans="1:6" x14ac:dyDescent="0.3">
      <c r="A20" s="17">
        <v>40331</v>
      </c>
      <c r="B20" s="7">
        <v>3876.18</v>
      </c>
      <c r="C20" s="4" t="s">
        <v>695</v>
      </c>
      <c r="D20" s="4" t="s">
        <v>688</v>
      </c>
      <c r="E20" s="4" t="s">
        <v>713</v>
      </c>
      <c r="F20" s="16">
        <f t="shared" si="0"/>
        <v>110</v>
      </c>
    </row>
    <row r="21" spans="1:6" x14ac:dyDescent="0.3">
      <c r="A21" s="17">
        <v>40332</v>
      </c>
      <c r="B21" s="7">
        <v>3907.71</v>
      </c>
      <c r="C21" s="4" t="s">
        <v>693</v>
      </c>
      <c r="D21" s="4" t="s">
        <v>688</v>
      </c>
      <c r="E21" s="4" t="s">
        <v>714</v>
      </c>
      <c r="F21" s="16">
        <f t="shared" si="0"/>
        <v>150</v>
      </c>
    </row>
    <row r="22" spans="1:6" x14ac:dyDescent="0.3">
      <c r="A22" s="17">
        <v>40333</v>
      </c>
      <c r="B22" s="7">
        <v>4150.7</v>
      </c>
      <c r="C22" s="4" t="s">
        <v>695</v>
      </c>
      <c r="D22" s="4" t="s">
        <v>688</v>
      </c>
      <c r="E22" s="4" t="s">
        <v>715</v>
      </c>
      <c r="F22" s="16">
        <f t="shared" si="0"/>
        <v>110</v>
      </c>
    </row>
    <row r="23" spans="1:6" x14ac:dyDescent="0.3">
      <c r="A23" s="17">
        <v>40334</v>
      </c>
      <c r="B23" s="7">
        <v>2773.03</v>
      </c>
      <c r="C23" s="4" t="s">
        <v>691</v>
      </c>
      <c r="D23" s="4" t="s">
        <v>698</v>
      </c>
      <c r="E23" s="4" t="s">
        <v>716</v>
      </c>
      <c r="F23" s="16">
        <f t="shared" si="0"/>
        <v>0.02</v>
      </c>
    </row>
    <row r="24" spans="1:6" x14ac:dyDescent="0.3">
      <c r="A24" s="17">
        <v>40335</v>
      </c>
      <c r="B24" s="7">
        <v>2145.5100000000002</v>
      </c>
      <c r="C24" s="4" t="s">
        <v>694</v>
      </c>
      <c r="D24" s="4" t="s">
        <v>698</v>
      </c>
      <c r="E24" s="4" t="s">
        <v>717</v>
      </c>
      <c r="F24" s="16">
        <f t="shared" si="0"/>
        <v>0.03</v>
      </c>
    </row>
    <row r="25" spans="1:6" x14ac:dyDescent="0.3">
      <c r="E25" s="87"/>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H5" sqref="H5"/>
    </sheetView>
  </sheetViews>
  <sheetFormatPr defaultRowHeight="14.4" x14ac:dyDescent="0.3"/>
  <cols>
    <col min="1" max="1" width="14.5546875" bestFit="1" customWidth="1"/>
    <col min="7" max="7" width="18.33203125" bestFit="1" customWidth="1"/>
    <col min="8" max="8" width="9.5546875" bestFit="1" customWidth="1"/>
  </cols>
  <sheetData>
    <row r="1" spans="1:8" ht="28.8" x14ac:dyDescent="0.3">
      <c r="A1" s="25" t="s">
        <v>718</v>
      </c>
      <c r="B1" s="25"/>
      <c r="C1" s="25"/>
      <c r="D1" s="25"/>
      <c r="E1" s="25"/>
      <c r="F1" s="25"/>
      <c r="G1" s="25"/>
      <c r="H1" s="25"/>
    </row>
    <row r="3" spans="1:8" ht="28.8" x14ac:dyDescent="0.3">
      <c r="A3" s="88" t="s">
        <v>719</v>
      </c>
      <c r="B3" s="89" t="s">
        <v>35</v>
      </c>
      <c r="C3" s="89" t="s">
        <v>720</v>
      </c>
      <c r="D3" s="89" t="s">
        <v>721</v>
      </c>
      <c r="E3" s="90" t="s">
        <v>722</v>
      </c>
      <c r="F3" s="89" t="s">
        <v>723</v>
      </c>
      <c r="G3" s="89" t="s">
        <v>724</v>
      </c>
      <c r="H3" s="91" t="s">
        <v>109</v>
      </c>
    </row>
    <row r="4" spans="1:8" x14ac:dyDescent="0.3">
      <c r="A4" s="92"/>
      <c r="B4" s="93"/>
      <c r="C4" s="93"/>
      <c r="D4" s="93"/>
      <c r="E4" s="93"/>
      <c r="F4" s="93"/>
      <c r="G4" s="94" t="s">
        <v>725</v>
      </c>
      <c r="H4" s="95">
        <v>7083.88</v>
      </c>
    </row>
    <row r="5" spans="1:8" x14ac:dyDescent="0.3">
      <c r="A5" s="96">
        <v>2113</v>
      </c>
      <c r="B5" s="97">
        <v>3833</v>
      </c>
      <c r="C5" s="98" t="s">
        <v>726</v>
      </c>
      <c r="D5" s="99">
        <v>80</v>
      </c>
      <c r="E5" s="98"/>
      <c r="F5" s="97"/>
      <c r="G5" s="100"/>
      <c r="H5" s="101"/>
    </row>
    <row r="6" spans="1:8" x14ac:dyDescent="0.3">
      <c r="A6" s="96">
        <v>2114</v>
      </c>
      <c r="B6" s="97">
        <v>3834</v>
      </c>
      <c r="C6" s="98" t="s">
        <v>727</v>
      </c>
      <c r="D6" s="99">
        <v>446</v>
      </c>
      <c r="E6" s="98"/>
      <c r="F6" s="97"/>
      <c r="G6" s="100"/>
      <c r="H6" s="101"/>
    </row>
    <row r="7" spans="1:8" x14ac:dyDescent="0.3">
      <c r="A7" s="96">
        <v>2115</v>
      </c>
      <c r="B7" s="97">
        <v>3835</v>
      </c>
      <c r="C7" s="98" t="s">
        <v>728</v>
      </c>
      <c r="D7" s="99">
        <v>35</v>
      </c>
      <c r="E7" s="98"/>
      <c r="F7" s="97"/>
      <c r="G7" s="100"/>
      <c r="H7" s="101"/>
    </row>
    <row r="8" spans="1:8" x14ac:dyDescent="0.3">
      <c r="A8" s="96">
        <v>2116</v>
      </c>
      <c r="B8" s="97">
        <v>3835</v>
      </c>
      <c r="C8" s="98" t="s">
        <v>728</v>
      </c>
      <c r="D8" s="99">
        <v>46</v>
      </c>
      <c r="E8" s="98"/>
      <c r="F8" s="97"/>
      <c r="G8" s="100"/>
      <c r="H8" s="101"/>
    </row>
    <row r="9" spans="1:8" x14ac:dyDescent="0.3">
      <c r="A9" s="102"/>
      <c r="B9" s="103">
        <v>3836</v>
      </c>
      <c r="C9" s="104" t="s">
        <v>729</v>
      </c>
      <c r="D9" s="99"/>
      <c r="E9" s="98"/>
      <c r="F9" s="103">
        <f>B9</f>
        <v>3836</v>
      </c>
      <c r="G9" s="105">
        <v>2405</v>
      </c>
      <c r="H9" s="101"/>
    </row>
    <row r="10" spans="1:8" x14ac:dyDescent="0.3">
      <c r="A10" s="96">
        <v>2117</v>
      </c>
      <c r="B10" s="97">
        <v>3836</v>
      </c>
      <c r="C10" s="98" t="s">
        <v>730</v>
      </c>
      <c r="D10" s="99">
        <v>387</v>
      </c>
      <c r="E10" s="98"/>
      <c r="F10" s="97"/>
      <c r="G10" s="100"/>
      <c r="H10" s="101"/>
    </row>
    <row r="11" spans="1:8" x14ac:dyDescent="0.3">
      <c r="A11" s="96">
        <v>2118</v>
      </c>
      <c r="B11" s="97">
        <v>3836</v>
      </c>
      <c r="C11" s="98" t="s">
        <v>727</v>
      </c>
      <c r="D11" s="99">
        <v>489</v>
      </c>
      <c r="E11" s="98"/>
      <c r="F11" s="97"/>
      <c r="G11" s="100"/>
      <c r="H11" s="101"/>
    </row>
    <row r="12" spans="1:8" x14ac:dyDescent="0.3">
      <c r="A12" s="102"/>
      <c r="B12" s="103">
        <v>3838</v>
      </c>
      <c r="C12" s="104" t="s">
        <v>729</v>
      </c>
      <c r="D12" s="99"/>
      <c r="E12" s="98"/>
      <c r="F12" s="103">
        <f>B12</f>
        <v>3838</v>
      </c>
      <c r="G12" s="105">
        <v>1288</v>
      </c>
      <c r="H12" s="101"/>
    </row>
    <row r="13" spans="1:8" x14ac:dyDescent="0.3">
      <c r="A13" s="96">
        <v>2119</v>
      </c>
      <c r="B13" s="97">
        <v>3839</v>
      </c>
      <c r="C13" s="98" t="s">
        <v>731</v>
      </c>
      <c r="D13" s="99">
        <v>467</v>
      </c>
      <c r="E13" s="98"/>
      <c r="F13" s="97"/>
      <c r="G13" s="100"/>
      <c r="H13" s="101"/>
    </row>
    <row r="14" spans="1:8" x14ac:dyDescent="0.3">
      <c r="A14" s="96">
        <v>2120</v>
      </c>
      <c r="B14" s="97">
        <v>3839</v>
      </c>
      <c r="C14" s="98" t="s">
        <v>732</v>
      </c>
      <c r="D14" s="99">
        <v>169</v>
      </c>
      <c r="E14" s="98"/>
      <c r="F14" s="97"/>
      <c r="G14" s="100"/>
      <c r="H14" s="101"/>
    </row>
    <row r="15" spans="1:8" x14ac:dyDescent="0.3">
      <c r="A15" s="96">
        <v>2121</v>
      </c>
      <c r="B15" s="97">
        <v>3839</v>
      </c>
      <c r="C15" s="98" t="s">
        <v>726</v>
      </c>
      <c r="D15" s="99">
        <v>323</v>
      </c>
      <c r="E15" s="98"/>
      <c r="F15" s="97"/>
      <c r="G15" s="100"/>
      <c r="H15" s="101"/>
    </row>
    <row r="16" spans="1:8" x14ac:dyDescent="0.3">
      <c r="A16" s="96">
        <v>2122</v>
      </c>
      <c r="B16" s="97">
        <v>3839</v>
      </c>
      <c r="C16" s="98" t="s">
        <v>730</v>
      </c>
      <c r="D16" s="99">
        <v>296</v>
      </c>
      <c r="E16" s="98"/>
      <c r="F16" s="97"/>
      <c r="G16" s="100"/>
      <c r="H16" s="101"/>
    </row>
    <row r="17" spans="1:8" x14ac:dyDescent="0.3">
      <c r="A17" s="96">
        <v>2123</v>
      </c>
      <c r="B17" s="97">
        <v>3840</v>
      </c>
      <c r="C17" s="98" t="s">
        <v>732</v>
      </c>
      <c r="D17" s="99">
        <v>229</v>
      </c>
      <c r="E17" s="98"/>
      <c r="F17" s="97"/>
      <c r="G17" s="100"/>
      <c r="H17" s="101"/>
    </row>
    <row r="18" spans="1:8" x14ac:dyDescent="0.3">
      <c r="A18" s="102"/>
      <c r="B18" s="103">
        <v>3840</v>
      </c>
      <c r="C18" s="104" t="s">
        <v>729</v>
      </c>
      <c r="D18" s="99"/>
      <c r="E18" s="98"/>
      <c r="F18" s="103">
        <f>B18</f>
        <v>3840</v>
      </c>
      <c r="G18" s="105">
        <v>1029</v>
      </c>
      <c r="H18" s="101"/>
    </row>
    <row r="19" spans="1:8" x14ac:dyDescent="0.3">
      <c r="A19" s="96"/>
      <c r="B19" s="97">
        <v>39846</v>
      </c>
      <c r="C19" s="98" t="s">
        <v>729</v>
      </c>
      <c r="D19" s="99"/>
      <c r="E19" s="98"/>
      <c r="F19" s="97">
        <f>B19</f>
        <v>39846</v>
      </c>
      <c r="G19" s="100">
        <v>1000</v>
      </c>
      <c r="H19" s="101"/>
    </row>
    <row r="20" spans="1:8" x14ac:dyDescent="0.3">
      <c r="A20" s="96"/>
      <c r="B20" s="97"/>
      <c r="C20" s="98"/>
      <c r="D20" s="99"/>
      <c r="E20" s="98"/>
      <c r="F20" s="97"/>
      <c r="G20" s="100"/>
      <c r="H20" s="101"/>
    </row>
    <row r="21" spans="1:8" x14ac:dyDescent="0.3">
      <c r="A21" s="96"/>
      <c r="B21" s="97"/>
      <c r="C21" s="98"/>
      <c r="D21" s="99"/>
      <c r="E21" s="98"/>
      <c r="F21" s="97"/>
      <c r="G21" s="100"/>
      <c r="H21" s="101"/>
    </row>
    <row r="22" spans="1:8" x14ac:dyDescent="0.3">
      <c r="A22" s="96"/>
      <c r="B22" s="97"/>
      <c r="C22" s="98"/>
      <c r="D22" s="99"/>
      <c r="E22" s="98"/>
      <c r="F22" s="97"/>
      <c r="G22" s="100"/>
      <c r="H22" s="101"/>
    </row>
    <row r="23" spans="1:8" x14ac:dyDescent="0.3">
      <c r="A23" s="96"/>
      <c r="B23" s="97"/>
      <c r="C23" s="98"/>
      <c r="D23" s="99"/>
      <c r="E23" s="98"/>
      <c r="F23" s="97"/>
      <c r="G23" s="100"/>
      <c r="H23" s="101"/>
    </row>
    <row r="24" spans="1:8" x14ac:dyDescent="0.3">
      <c r="A24" s="96"/>
      <c r="B24" s="97"/>
      <c r="C24" s="98"/>
      <c r="D24" s="99"/>
      <c r="E24" s="98"/>
      <c r="F24" s="97"/>
      <c r="G24" s="100"/>
      <c r="H24" s="101"/>
    </row>
    <row r="25" spans="1:8" x14ac:dyDescent="0.3">
      <c r="A25" s="96"/>
      <c r="B25" s="97"/>
      <c r="C25" s="98"/>
      <c r="D25" s="99"/>
      <c r="E25" s="98"/>
      <c r="F25" s="97"/>
      <c r="G25" s="100"/>
      <c r="H25" s="101"/>
    </row>
    <row r="26" spans="1:8" x14ac:dyDescent="0.3">
      <c r="A26" s="96"/>
      <c r="B26" s="97"/>
      <c r="C26" s="98"/>
      <c r="D26" s="99"/>
      <c r="E26" s="98"/>
      <c r="F26" s="97"/>
      <c r="G26" s="100"/>
      <c r="H26" s="101"/>
    </row>
    <row r="27" spans="1:8" x14ac:dyDescent="0.3">
      <c r="A27" s="96"/>
      <c r="B27" s="97"/>
      <c r="C27" s="98"/>
      <c r="D27" s="99"/>
      <c r="E27" s="98"/>
      <c r="F27" s="97"/>
      <c r="G27" s="100"/>
      <c r="H27" s="101"/>
    </row>
    <row r="28" spans="1:8" x14ac:dyDescent="0.3">
      <c r="A28" s="96"/>
      <c r="B28" s="97"/>
      <c r="C28" s="98"/>
      <c r="D28" s="99"/>
      <c r="E28" s="98"/>
      <c r="F28" s="97"/>
      <c r="G28" s="100"/>
      <c r="H28" s="10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workbookViewId="0">
      <selection activeCell="B5" sqref="B5"/>
    </sheetView>
  </sheetViews>
  <sheetFormatPr defaultRowHeight="14.4" x14ac:dyDescent="0.3"/>
  <cols>
    <col min="1" max="1" width="11.5546875" bestFit="1" customWidth="1"/>
    <col min="2" max="2" width="13.109375" bestFit="1" customWidth="1"/>
    <col min="3" max="12" width="11.5546875" bestFit="1" customWidth="1"/>
  </cols>
  <sheetData>
    <row r="1" spans="1:12" ht="28.8" x14ac:dyDescent="0.3">
      <c r="A1" s="25" t="s">
        <v>733</v>
      </c>
      <c r="B1" s="25"/>
      <c r="C1" s="25"/>
      <c r="D1" s="25"/>
      <c r="E1" s="25"/>
      <c r="F1" s="25"/>
      <c r="G1" s="25"/>
      <c r="H1" s="25"/>
    </row>
    <row r="3" spans="1:12" x14ac:dyDescent="0.3">
      <c r="A3" s="11" t="s">
        <v>237</v>
      </c>
      <c r="B3" s="4" t="s">
        <v>95</v>
      </c>
    </row>
    <row r="4" spans="1:12" x14ac:dyDescent="0.3">
      <c r="A4" s="11" t="s">
        <v>12</v>
      </c>
      <c r="B4" s="10">
        <f>SUM(INDEX($A$6:$L$94,0,MATCH($B$3,$A$6:$L$6,0)))</f>
        <v>1402884</v>
      </c>
    </row>
    <row r="6" spans="1:12" x14ac:dyDescent="0.3">
      <c r="A6" s="8" t="s">
        <v>93</v>
      </c>
      <c r="B6" s="8" t="s">
        <v>94</v>
      </c>
      <c r="C6" s="8" t="s">
        <v>95</v>
      </c>
      <c r="D6" s="8" t="s">
        <v>239</v>
      </c>
      <c r="E6" s="8" t="s">
        <v>240</v>
      </c>
      <c r="F6" s="8" t="s">
        <v>241</v>
      </c>
      <c r="G6" s="8" t="s">
        <v>242</v>
      </c>
      <c r="H6" s="8" t="s">
        <v>243</v>
      </c>
      <c r="I6" s="8" t="s">
        <v>244</v>
      </c>
      <c r="J6" s="8" t="s">
        <v>734</v>
      </c>
      <c r="K6" s="8" t="s">
        <v>735</v>
      </c>
      <c r="L6" s="8" t="s">
        <v>736</v>
      </c>
    </row>
    <row r="7" spans="1:12" x14ac:dyDescent="0.3">
      <c r="A7" s="7">
        <v>6236</v>
      </c>
      <c r="B7" s="7">
        <v>7325</v>
      </c>
      <c r="C7" s="7">
        <v>9421</v>
      </c>
      <c r="D7" s="7">
        <v>6520</v>
      </c>
      <c r="E7" s="7">
        <v>10403</v>
      </c>
      <c r="F7" s="7">
        <v>10746</v>
      </c>
      <c r="G7" s="7">
        <v>9700</v>
      </c>
      <c r="H7" s="7">
        <v>8536</v>
      </c>
      <c r="I7" s="7">
        <v>5199</v>
      </c>
      <c r="J7" s="7">
        <v>10997</v>
      </c>
      <c r="K7" s="7">
        <v>7730</v>
      </c>
      <c r="L7" s="7">
        <v>10232</v>
      </c>
    </row>
    <row r="8" spans="1:12" x14ac:dyDescent="0.3">
      <c r="A8" s="7">
        <v>9620</v>
      </c>
      <c r="B8" s="7">
        <v>8201</v>
      </c>
      <c r="C8" s="7">
        <v>10415</v>
      </c>
      <c r="D8" s="7">
        <v>10754</v>
      </c>
      <c r="E8" s="7">
        <v>5134</v>
      </c>
      <c r="F8" s="7">
        <v>9262</v>
      </c>
      <c r="G8" s="7">
        <v>5648</v>
      </c>
      <c r="H8" s="7">
        <v>6731</v>
      </c>
      <c r="I8" s="7">
        <v>8529</v>
      </c>
      <c r="J8" s="7">
        <v>8518</v>
      </c>
      <c r="K8" s="7">
        <v>7593</v>
      </c>
      <c r="L8" s="7">
        <v>8192</v>
      </c>
    </row>
    <row r="9" spans="1:12" x14ac:dyDescent="0.3">
      <c r="A9" s="7">
        <v>6422</v>
      </c>
      <c r="B9" s="7">
        <v>8750</v>
      </c>
      <c r="C9" s="7">
        <v>6679</v>
      </c>
      <c r="D9" s="7">
        <v>6913</v>
      </c>
      <c r="E9" s="7">
        <v>9010</v>
      </c>
      <c r="F9" s="7">
        <v>9361</v>
      </c>
      <c r="G9" s="7">
        <v>6262</v>
      </c>
      <c r="H9" s="7">
        <v>6368</v>
      </c>
      <c r="I9" s="7">
        <v>8294</v>
      </c>
      <c r="J9" s="7">
        <v>6223</v>
      </c>
      <c r="K9" s="7">
        <v>7005</v>
      </c>
      <c r="L9" s="7">
        <v>10495</v>
      </c>
    </row>
    <row r="10" spans="1:12" x14ac:dyDescent="0.3">
      <c r="A10" s="7">
        <v>9808</v>
      </c>
      <c r="B10" s="7">
        <v>5900</v>
      </c>
      <c r="C10" s="7">
        <v>6554</v>
      </c>
      <c r="D10" s="7">
        <v>8031</v>
      </c>
      <c r="E10" s="7">
        <v>8231</v>
      </c>
      <c r="F10" s="7">
        <v>9168</v>
      </c>
      <c r="G10" s="7">
        <v>8678</v>
      </c>
      <c r="H10" s="7">
        <v>8897</v>
      </c>
      <c r="I10" s="7">
        <v>10017</v>
      </c>
      <c r="J10" s="7">
        <v>6377</v>
      </c>
      <c r="K10" s="7">
        <v>10319</v>
      </c>
      <c r="L10" s="7">
        <v>9520</v>
      </c>
    </row>
    <row r="11" spans="1:12" x14ac:dyDescent="0.3">
      <c r="A11" s="7">
        <v>8884</v>
      </c>
      <c r="B11" s="7">
        <v>8988</v>
      </c>
      <c r="C11" s="7">
        <v>5520</v>
      </c>
      <c r="D11" s="7">
        <v>8825</v>
      </c>
      <c r="E11" s="7">
        <v>5522</v>
      </c>
      <c r="F11" s="7">
        <v>5812</v>
      </c>
      <c r="G11" s="7">
        <v>9472</v>
      </c>
      <c r="H11" s="7">
        <v>8465</v>
      </c>
      <c r="I11" s="7">
        <v>8909</v>
      </c>
      <c r="J11" s="7">
        <v>7298</v>
      </c>
      <c r="K11" s="7">
        <v>7283</v>
      </c>
      <c r="L11" s="7">
        <v>7809</v>
      </c>
    </row>
    <row r="12" spans="1:12" x14ac:dyDescent="0.3">
      <c r="A12" s="7">
        <v>6147</v>
      </c>
      <c r="B12" s="7">
        <v>6025</v>
      </c>
      <c r="C12" s="7">
        <v>8787</v>
      </c>
      <c r="D12" s="7">
        <v>6796</v>
      </c>
      <c r="E12" s="7">
        <v>5286</v>
      </c>
      <c r="F12" s="7">
        <v>9269</v>
      </c>
      <c r="G12" s="7">
        <v>10571</v>
      </c>
      <c r="H12" s="7">
        <v>6999</v>
      </c>
      <c r="I12" s="7">
        <v>10085</v>
      </c>
      <c r="J12" s="7">
        <v>6163</v>
      </c>
      <c r="K12" s="7">
        <v>9024</v>
      </c>
      <c r="L12" s="7">
        <v>6980</v>
      </c>
    </row>
    <row r="13" spans="1:12" x14ac:dyDescent="0.3">
      <c r="A13" s="7">
        <v>5000</v>
      </c>
      <c r="B13" s="7">
        <v>9513</v>
      </c>
      <c r="C13" s="7">
        <v>9272</v>
      </c>
      <c r="D13" s="7">
        <v>5242</v>
      </c>
      <c r="E13" s="7">
        <v>7492</v>
      </c>
      <c r="F13" s="7">
        <v>6309</v>
      </c>
      <c r="G13" s="7">
        <v>8721</v>
      </c>
      <c r="H13" s="7">
        <v>8409</v>
      </c>
      <c r="I13" s="7">
        <v>7660</v>
      </c>
      <c r="J13" s="7">
        <v>9832</v>
      </c>
      <c r="K13" s="7">
        <v>9017</v>
      </c>
      <c r="L13" s="7">
        <v>5525</v>
      </c>
    </row>
    <row r="14" spans="1:12" x14ac:dyDescent="0.3">
      <c r="A14" s="7">
        <v>6970</v>
      </c>
      <c r="B14" s="7">
        <v>9239</v>
      </c>
      <c r="C14" s="7">
        <v>5181</v>
      </c>
      <c r="D14" s="7">
        <v>10581</v>
      </c>
      <c r="E14" s="7">
        <v>9348</v>
      </c>
      <c r="F14" s="7">
        <v>10450</v>
      </c>
      <c r="G14" s="7">
        <v>8428</v>
      </c>
      <c r="H14" s="7">
        <v>5009</v>
      </c>
      <c r="I14" s="7">
        <v>6717</v>
      </c>
      <c r="J14" s="7">
        <v>10855</v>
      </c>
      <c r="K14" s="7">
        <v>10702</v>
      </c>
      <c r="L14" s="7">
        <v>5606</v>
      </c>
    </row>
    <row r="15" spans="1:12" x14ac:dyDescent="0.3">
      <c r="A15" s="7">
        <v>6273</v>
      </c>
      <c r="B15" s="7">
        <v>5430</v>
      </c>
      <c r="C15" s="7">
        <v>8289</v>
      </c>
      <c r="D15" s="7">
        <v>10612</v>
      </c>
      <c r="E15" s="7">
        <v>8322</v>
      </c>
      <c r="F15" s="7">
        <v>7308</v>
      </c>
      <c r="G15" s="7">
        <v>7147</v>
      </c>
      <c r="H15" s="7">
        <v>8587</v>
      </c>
      <c r="I15" s="7">
        <v>8432</v>
      </c>
      <c r="J15" s="7">
        <v>8694</v>
      </c>
      <c r="K15" s="7">
        <v>10120</v>
      </c>
      <c r="L15" s="7">
        <v>10544</v>
      </c>
    </row>
    <row r="16" spans="1:12" x14ac:dyDescent="0.3">
      <c r="A16" s="7">
        <v>7001</v>
      </c>
      <c r="B16" s="7">
        <v>9938</v>
      </c>
      <c r="C16" s="7">
        <v>5568</v>
      </c>
      <c r="D16" s="7">
        <v>5034</v>
      </c>
      <c r="E16" s="7">
        <v>8396</v>
      </c>
      <c r="F16" s="7">
        <v>10063</v>
      </c>
      <c r="G16" s="7">
        <v>10443</v>
      </c>
      <c r="H16" s="7">
        <v>8114</v>
      </c>
      <c r="I16" s="7">
        <v>8211</v>
      </c>
      <c r="J16" s="7">
        <v>10696</v>
      </c>
      <c r="K16" s="7">
        <v>9500</v>
      </c>
      <c r="L16" s="7">
        <v>8350</v>
      </c>
    </row>
    <row r="17" spans="1:12" x14ac:dyDescent="0.3">
      <c r="A17" s="7">
        <v>6653</v>
      </c>
      <c r="B17" s="7">
        <v>6483</v>
      </c>
      <c r="C17" s="7">
        <v>6388</v>
      </c>
      <c r="D17" s="7">
        <v>6938</v>
      </c>
      <c r="E17" s="7">
        <v>9610</v>
      </c>
      <c r="F17" s="7">
        <v>9826</v>
      </c>
      <c r="G17" s="7">
        <v>8223</v>
      </c>
      <c r="H17" s="7">
        <v>5232</v>
      </c>
      <c r="I17" s="7">
        <v>10847</v>
      </c>
      <c r="J17" s="7">
        <v>5015</v>
      </c>
      <c r="K17" s="7">
        <v>6125</v>
      </c>
      <c r="L17" s="7">
        <v>6869</v>
      </c>
    </row>
    <row r="18" spans="1:12" x14ac:dyDescent="0.3">
      <c r="A18" s="7">
        <v>6600</v>
      </c>
      <c r="B18" s="7">
        <v>5280</v>
      </c>
      <c r="C18" s="7">
        <v>10331</v>
      </c>
      <c r="D18" s="7">
        <v>9594</v>
      </c>
      <c r="E18" s="7">
        <v>8125</v>
      </c>
      <c r="F18" s="7">
        <v>7577</v>
      </c>
      <c r="G18" s="7">
        <v>10658</v>
      </c>
      <c r="H18" s="7">
        <v>8030</v>
      </c>
      <c r="I18" s="7">
        <v>8402</v>
      </c>
      <c r="J18" s="7">
        <v>6372</v>
      </c>
      <c r="K18" s="7">
        <v>10345</v>
      </c>
      <c r="L18" s="7">
        <v>5480</v>
      </c>
    </row>
    <row r="19" spans="1:12" x14ac:dyDescent="0.3">
      <c r="A19" s="7">
        <v>10889</v>
      </c>
      <c r="B19" s="7">
        <v>10349</v>
      </c>
      <c r="C19" s="7">
        <v>9273</v>
      </c>
      <c r="D19" s="7">
        <v>8365</v>
      </c>
      <c r="E19" s="7">
        <v>8120</v>
      </c>
      <c r="F19" s="7">
        <v>5817</v>
      </c>
      <c r="G19" s="7">
        <v>7853</v>
      </c>
      <c r="H19" s="7">
        <v>6668</v>
      </c>
      <c r="I19" s="7">
        <v>8918</v>
      </c>
      <c r="J19" s="7">
        <v>7982</v>
      </c>
      <c r="K19" s="7">
        <v>8951</v>
      </c>
      <c r="L19" s="7">
        <v>10102</v>
      </c>
    </row>
    <row r="20" spans="1:12" x14ac:dyDescent="0.3">
      <c r="A20" s="7">
        <v>9564</v>
      </c>
      <c r="B20" s="7">
        <v>6001</v>
      </c>
      <c r="C20" s="7">
        <v>9006</v>
      </c>
      <c r="D20" s="7">
        <v>9989</v>
      </c>
      <c r="E20" s="7">
        <v>10201</v>
      </c>
      <c r="F20" s="7">
        <v>9303</v>
      </c>
      <c r="G20" s="7">
        <v>6515</v>
      </c>
      <c r="H20" s="7">
        <v>6460</v>
      </c>
      <c r="I20" s="7">
        <v>6466</v>
      </c>
      <c r="J20" s="7">
        <v>5129</v>
      </c>
      <c r="K20" s="7">
        <v>7976</v>
      </c>
      <c r="L20" s="7">
        <v>8941</v>
      </c>
    </row>
    <row r="21" spans="1:12" x14ac:dyDescent="0.3">
      <c r="A21" s="7">
        <v>8082</v>
      </c>
      <c r="B21" s="7">
        <v>8562</v>
      </c>
      <c r="C21" s="7">
        <v>5421</v>
      </c>
      <c r="D21" s="7">
        <v>6095</v>
      </c>
      <c r="E21" s="7">
        <v>10853</v>
      </c>
      <c r="F21" s="7">
        <v>10556</v>
      </c>
      <c r="G21" s="7">
        <v>10823</v>
      </c>
      <c r="H21" s="7">
        <v>7653</v>
      </c>
      <c r="I21" s="7">
        <v>10535</v>
      </c>
      <c r="J21" s="7">
        <v>10693</v>
      </c>
      <c r="K21" s="7">
        <v>9098</v>
      </c>
      <c r="L21" s="7">
        <v>7647</v>
      </c>
    </row>
    <row r="22" spans="1:12" x14ac:dyDescent="0.3">
      <c r="A22" s="7">
        <v>5831</v>
      </c>
      <c r="B22" s="7">
        <v>9564</v>
      </c>
      <c r="C22" s="7">
        <v>6204</v>
      </c>
      <c r="D22" s="7">
        <v>9750</v>
      </c>
      <c r="E22" s="7">
        <v>6835</v>
      </c>
      <c r="F22" s="7">
        <v>6814</v>
      </c>
      <c r="G22" s="7">
        <v>8862</v>
      </c>
      <c r="H22" s="7">
        <v>5928</v>
      </c>
      <c r="I22" s="7">
        <v>8710</v>
      </c>
      <c r="J22" s="7">
        <v>5087</v>
      </c>
      <c r="K22" s="7">
        <v>8656</v>
      </c>
      <c r="L22" s="7">
        <v>7148</v>
      </c>
    </row>
    <row r="23" spans="1:12" x14ac:dyDescent="0.3">
      <c r="A23" s="7">
        <v>5677</v>
      </c>
      <c r="B23" s="7">
        <v>10487</v>
      </c>
      <c r="C23" s="7">
        <v>6848</v>
      </c>
      <c r="D23" s="7">
        <v>10646</v>
      </c>
      <c r="E23" s="7">
        <v>7557</v>
      </c>
      <c r="F23" s="7">
        <v>6390</v>
      </c>
      <c r="G23" s="7">
        <v>10581</v>
      </c>
      <c r="H23" s="7">
        <v>8137</v>
      </c>
      <c r="I23" s="7">
        <v>8313</v>
      </c>
      <c r="J23" s="7">
        <v>7896</v>
      </c>
      <c r="K23" s="7">
        <v>9983</v>
      </c>
      <c r="L23" s="7">
        <v>6373</v>
      </c>
    </row>
    <row r="24" spans="1:12" x14ac:dyDescent="0.3">
      <c r="A24" s="7">
        <v>9478</v>
      </c>
      <c r="B24" s="7">
        <v>8797</v>
      </c>
      <c r="C24" s="7">
        <v>5542</v>
      </c>
      <c r="D24" s="7">
        <v>8969</v>
      </c>
      <c r="E24" s="7">
        <v>5056</v>
      </c>
      <c r="F24" s="7">
        <v>8407</v>
      </c>
      <c r="G24" s="7">
        <v>8940</v>
      </c>
      <c r="H24" s="7">
        <v>8411</v>
      </c>
      <c r="I24" s="7">
        <v>10406</v>
      </c>
      <c r="J24" s="7">
        <v>9858</v>
      </c>
      <c r="K24" s="7">
        <v>6926</v>
      </c>
      <c r="L24" s="7">
        <v>9089</v>
      </c>
    </row>
    <row r="25" spans="1:12" x14ac:dyDescent="0.3">
      <c r="A25" s="7">
        <v>6859</v>
      </c>
      <c r="B25" s="7">
        <v>9917</v>
      </c>
      <c r="C25" s="7">
        <v>7619</v>
      </c>
      <c r="D25" s="7">
        <v>7734</v>
      </c>
      <c r="E25" s="7">
        <v>6525</v>
      </c>
      <c r="F25" s="7">
        <v>9793</v>
      </c>
      <c r="G25" s="7">
        <v>7033</v>
      </c>
      <c r="H25" s="7">
        <v>6777</v>
      </c>
      <c r="I25" s="7">
        <v>10766</v>
      </c>
      <c r="J25" s="7">
        <v>10046</v>
      </c>
      <c r="K25" s="7">
        <v>9938</v>
      </c>
      <c r="L25" s="7">
        <v>8298</v>
      </c>
    </row>
    <row r="26" spans="1:12" x14ac:dyDescent="0.3">
      <c r="A26" s="7">
        <v>8288</v>
      </c>
      <c r="B26" s="7">
        <v>5945</v>
      </c>
      <c r="C26" s="7">
        <v>7375</v>
      </c>
      <c r="D26" s="7">
        <v>10576</v>
      </c>
      <c r="E26" s="7">
        <v>5915</v>
      </c>
      <c r="F26" s="7">
        <v>9080</v>
      </c>
      <c r="G26" s="7">
        <v>9214</v>
      </c>
      <c r="H26" s="7">
        <v>8065</v>
      </c>
      <c r="I26" s="7">
        <v>7026</v>
      </c>
      <c r="J26" s="7">
        <v>6991</v>
      </c>
      <c r="K26" s="7">
        <v>5121</v>
      </c>
      <c r="L26" s="7">
        <v>7195</v>
      </c>
    </row>
    <row r="27" spans="1:12" x14ac:dyDescent="0.3">
      <c r="A27" s="7">
        <v>9669</v>
      </c>
      <c r="B27" s="7">
        <v>7469</v>
      </c>
      <c r="C27" s="7">
        <v>9715</v>
      </c>
      <c r="D27" s="7">
        <v>10633</v>
      </c>
      <c r="E27" s="7">
        <v>5135</v>
      </c>
      <c r="F27" s="7">
        <v>7888</v>
      </c>
      <c r="G27" s="7">
        <v>8621</v>
      </c>
      <c r="H27" s="7">
        <v>6117</v>
      </c>
      <c r="I27" s="7">
        <v>7201</v>
      </c>
      <c r="J27" s="7">
        <v>10343</v>
      </c>
      <c r="K27" s="7">
        <v>6098</v>
      </c>
      <c r="L27" s="7">
        <v>6133</v>
      </c>
    </row>
    <row r="28" spans="1:12" x14ac:dyDescent="0.3">
      <c r="A28" s="7">
        <v>10725</v>
      </c>
      <c r="B28" s="7">
        <v>8769</v>
      </c>
      <c r="C28" s="7">
        <v>8528</v>
      </c>
      <c r="D28" s="7">
        <v>10395</v>
      </c>
      <c r="E28" s="7">
        <v>10712</v>
      </c>
      <c r="F28" s="7">
        <v>10709</v>
      </c>
      <c r="G28" s="7">
        <v>5323</v>
      </c>
      <c r="H28" s="7">
        <v>6036</v>
      </c>
      <c r="I28" s="7">
        <v>8737</v>
      </c>
      <c r="J28" s="7">
        <v>10579</v>
      </c>
      <c r="K28" s="7">
        <v>8188</v>
      </c>
      <c r="L28" s="7">
        <v>9057</v>
      </c>
    </row>
    <row r="29" spans="1:12" x14ac:dyDescent="0.3">
      <c r="A29" s="7">
        <v>7803</v>
      </c>
      <c r="B29" s="7">
        <v>8620</v>
      </c>
      <c r="C29" s="7">
        <v>5792</v>
      </c>
      <c r="D29" s="7">
        <v>7557</v>
      </c>
      <c r="E29" s="7">
        <v>8041</v>
      </c>
      <c r="F29" s="7">
        <v>8900</v>
      </c>
      <c r="G29" s="7">
        <v>5315</v>
      </c>
      <c r="H29" s="7">
        <v>5582</v>
      </c>
      <c r="I29" s="7">
        <v>8763</v>
      </c>
      <c r="J29" s="7">
        <v>10205</v>
      </c>
      <c r="K29" s="7">
        <v>5407</v>
      </c>
      <c r="L29" s="7">
        <v>8462</v>
      </c>
    </row>
    <row r="30" spans="1:12" x14ac:dyDescent="0.3">
      <c r="A30" s="7">
        <v>5955</v>
      </c>
      <c r="B30" s="7">
        <v>9963</v>
      </c>
      <c r="C30" s="7">
        <v>10361</v>
      </c>
      <c r="D30" s="7">
        <v>8478</v>
      </c>
      <c r="E30" s="7">
        <v>10925</v>
      </c>
      <c r="F30" s="7">
        <v>8152</v>
      </c>
      <c r="G30" s="7">
        <v>8468</v>
      </c>
      <c r="H30" s="7">
        <v>10058</v>
      </c>
      <c r="I30" s="7">
        <v>9755</v>
      </c>
      <c r="J30" s="7">
        <v>9742</v>
      </c>
      <c r="K30" s="7">
        <v>6815</v>
      </c>
      <c r="L30" s="7">
        <v>5824</v>
      </c>
    </row>
    <row r="31" spans="1:12" x14ac:dyDescent="0.3">
      <c r="A31" s="7">
        <v>9067</v>
      </c>
      <c r="B31" s="7">
        <v>9963</v>
      </c>
      <c r="C31" s="7">
        <v>9323</v>
      </c>
      <c r="D31" s="7">
        <v>10270</v>
      </c>
      <c r="E31" s="7">
        <v>7507</v>
      </c>
      <c r="F31" s="7">
        <v>9542</v>
      </c>
      <c r="G31" s="7">
        <v>10199</v>
      </c>
      <c r="H31" s="7">
        <v>5233</v>
      </c>
      <c r="I31" s="7">
        <v>8017</v>
      </c>
      <c r="J31" s="7">
        <v>6163</v>
      </c>
      <c r="K31" s="7">
        <v>9665</v>
      </c>
      <c r="L31" s="7">
        <v>7921</v>
      </c>
    </row>
    <row r="32" spans="1:12" x14ac:dyDescent="0.3">
      <c r="A32" s="7">
        <v>10099</v>
      </c>
      <c r="B32" s="7">
        <v>5820</v>
      </c>
      <c r="C32" s="7">
        <v>7802</v>
      </c>
      <c r="D32" s="7">
        <v>10962</v>
      </c>
      <c r="E32" s="7">
        <v>9983</v>
      </c>
      <c r="F32" s="7">
        <v>5911</v>
      </c>
      <c r="G32" s="7">
        <v>10803</v>
      </c>
      <c r="H32" s="7">
        <v>8710</v>
      </c>
      <c r="I32" s="7">
        <v>6103</v>
      </c>
      <c r="J32" s="7">
        <v>9535</v>
      </c>
      <c r="K32" s="7">
        <v>6056</v>
      </c>
      <c r="L32" s="7">
        <v>8117</v>
      </c>
    </row>
    <row r="33" spans="1:12" x14ac:dyDescent="0.3">
      <c r="A33" s="7">
        <v>6723</v>
      </c>
      <c r="B33" s="7">
        <v>8518</v>
      </c>
      <c r="C33" s="7">
        <v>5653</v>
      </c>
      <c r="D33" s="7">
        <v>8361</v>
      </c>
      <c r="E33" s="7">
        <v>7281</v>
      </c>
      <c r="F33" s="7">
        <v>6605</v>
      </c>
      <c r="G33" s="7">
        <v>6285</v>
      </c>
      <c r="H33" s="7">
        <v>9135</v>
      </c>
      <c r="I33" s="7">
        <v>5703</v>
      </c>
      <c r="J33" s="7">
        <v>5288</v>
      </c>
      <c r="K33" s="7">
        <v>10974</v>
      </c>
      <c r="L33" s="7">
        <v>5193</v>
      </c>
    </row>
    <row r="34" spans="1:12" x14ac:dyDescent="0.3">
      <c r="A34" s="7">
        <v>7207</v>
      </c>
      <c r="B34" s="7">
        <v>5930</v>
      </c>
      <c r="C34" s="7">
        <v>8186</v>
      </c>
      <c r="D34" s="7">
        <v>7540</v>
      </c>
      <c r="E34" s="7">
        <v>7646</v>
      </c>
      <c r="F34" s="7">
        <v>10343</v>
      </c>
      <c r="G34" s="7">
        <v>7318</v>
      </c>
      <c r="H34" s="7">
        <v>10269</v>
      </c>
      <c r="I34" s="7">
        <v>8261</v>
      </c>
      <c r="J34" s="7">
        <v>9231</v>
      </c>
      <c r="K34" s="7">
        <v>6262</v>
      </c>
      <c r="L34" s="7">
        <v>8783</v>
      </c>
    </row>
    <row r="35" spans="1:12" x14ac:dyDescent="0.3">
      <c r="A35" s="7">
        <v>10694</v>
      </c>
      <c r="B35" s="7">
        <v>6816</v>
      </c>
      <c r="C35" s="7">
        <v>7906</v>
      </c>
      <c r="D35" s="7">
        <v>6746</v>
      </c>
      <c r="E35" s="7">
        <v>8555</v>
      </c>
      <c r="F35" s="7">
        <v>9635</v>
      </c>
      <c r="G35" s="7">
        <v>5324</v>
      </c>
      <c r="H35" s="7">
        <v>10640</v>
      </c>
      <c r="I35" s="7">
        <v>8480</v>
      </c>
      <c r="J35" s="7">
        <v>9433</v>
      </c>
      <c r="K35" s="7">
        <v>5078</v>
      </c>
      <c r="L35" s="7">
        <v>6709</v>
      </c>
    </row>
    <row r="36" spans="1:12" x14ac:dyDescent="0.3">
      <c r="A36" s="7">
        <v>9856</v>
      </c>
      <c r="B36" s="7">
        <v>6677</v>
      </c>
      <c r="C36" s="7">
        <v>6320</v>
      </c>
      <c r="D36" s="7">
        <v>10218</v>
      </c>
      <c r="E36" s="7">
        <v>10143</v>
      </c>
      <c r="F36" s="7">
        <v>10677</v>
      </c>
      <c r="G36" s="7">
        <v>10932</v>
      </c>
      <c r="H36" s="7">
        <v>7506</v>
      </c>
      <c r="I36" s="7">
        <v>5781</v>
      </c>
      <c r="J36" s="7">
        <v>8607</v>
      </c>
      <c r="K36" s="7">
        <v>5302</v>
      </c>
      <c r="L36" s="7">
        <v>6566</v>
      </c>
    </row>
    <row r="37" spans="1:12" x14ac:dyDescent="0.3">
      <c r="A37" s="7">
        <v>5839</v>
      </c>
      <c r="B37" s="7">
        <v>9320</v>
      </c>
      <c r="C37" s="7">
        <v>7714</v>
      </c>
      <c r="D37" s="7">
        <v>10772</v>
      </c>
      <c r="E37" s="7">
        <v>9676</v>
      </c>
      <c r="F37" s="7">
        <v>7711</v>
      </c>
      <c r="G37" s="7">
        <v>10201</v>
      </c>
      <c r="H37" s="7">
        <v>7722</v>
      </c>
      <c r="I37" s="7">
        <v>10587</v>
      </c>
      <c r="J37" s="7">
        <v>10056</v>
      </c>
      <c r="K37" s="7">
        <v>6142</v>
      </c>
      <c r="L37" s="7">
        <v>5635</v>
      </c>
    </row>
    <row r="38" spans="1:12" x14ac:dyDescent="0.3">
      <c r="A38" s="7">
        <v>8767</v>
      </c>
      <c r="B38" s="7">
        <v>5606</v>
      </c>
      <c r="C38" s="7">
        <v>8493</v>
      </c>
      <c r="D38" s="7">
        <v>6999</v>
      </c>
      <c r="E38" s="7">
        <v>10751</v>
      </c>
      <c r="F38" s="7">
        <v>5093</v>
      </c>
      <c r="G38" s="7">
        <v>5923</v>
      </c>
      <c r="H38" s="7">
        <v>7325</v>
      </c>
      <c r="I38" s="7">
        <v>7753</v>
      </c>
      <c r="J38" s="7">
        <v>5402</v>
      </c>
      <c r="K38" s="7">
        <v>6531</v>
      </c>
      <c r="L38" s="7">
        <v>6653</v>
      </c>
    </row>
    <row r="39" spans="1:12" x14ac:dyDescent="0.3">
      <c r="A39" s="7">
        <v>5527</v>
      </c>
      <c r="B39" s="7">
        <v>6553</v>
      </c>
      <c r="C39" s="7">
        <v>5506</v>
      </c>
      <c r="D39" s="7">
        <v>5356</v>
      </c>
      <c r="E39" s="7">
        <v>7604</v>
      </c>
      <c r="F39" s="7">
        <v>8403</v>
      </c>
      <c r="G39" s="7">
        <v>7412</v>
      </c>
      <c r="H39" s="7">
        <v>10653</v>
      </c>
      <c r="I39" s="7">
        <v>10499</v>
      </c>
      <c r="J39" s="7">
        <v>9016</v>
      </c>
      <c r="K39" s="7">
        <v>6178</v>
      </c>
      <c r="L39" s="7">
        <v>9519</v>
      </c>
    </row>
    <row r="40" spans="1:12" x14ac:dyDescent="0.3">
      <c r="A40" s="7">
        <v>10380</v>
      </c>
      <c r="B40" s="7">
        <v>10553</v>
      </c>
      <c r="C40" s="7">
        <v>9508</v>
      </c>
      <c r="D40" s="7">
        <v>5176</v>
      </c>
      <c r="E40" s="7">
        <v>5568</v>
      </c>
      <c r="F40" s="7">
        <v>7057</v>
      </c>
      <c r="G40" s="7">
        <v>6104</v>
      </c>
      <c r="H40" s="7">
        <v>8382</v>
      </c>
      <c r="I40" s="7">
        <v>6503</v>
      </c>
      <c r="J40" s="7">
        <v>5257</v>
      </c>
      <c r="K40" s="7">
        <v>9170</v>
      </c>
      <c r="L40" s="7">
        <v>10531</v>
      </c>
    </row>
    <row r="41" spans="1:12" x14ac:dyDescent="0.3">
      <c r="A41" s="7">
        <v>8687</v>
      </c>
      <c r="B41" s="7">
        <v>5385</v>
      </c>
      <c r="C41" s="7">
        <v>5803</v>
      </c>
      <c r="D41" s="7">
        <v>8389</v>
      </c>
      <c r="E41" s="7">
        <v>5721</v>
      </c>
      <c r="F41" s="7">
        <v>10325</v>
      </c>
      <c r="G41" s="7">
        <v>9424</v>
      </c>
      <c r="H41" s="7">
        <v>8919</v>
      </c>
      <c r="I41" s="7">
        <v>5596</v>
      </c>
      <c r="J41" s="7">
        <v>10318</v>
      </c>
      <c r="K41" s="7">
        <v>5455</v>
      </c>
      <c r="L41" s="7">
        <v>9570</v>
      </c>
    </row>
    <row r="42" spans="1:12" x14ac:dyDescent="0.3">
      <c r="A42" s="7">
        <v>7862</v>
      </c>
      <c r="B42" s="7">
        <v>10443</v>
      </c>
      <c r="C42" s="7">
        <v>9210</v>
      </c>
      <c r="D42" s="7">
        <v>5633</v>
      </c>
      <c r="E42" s="7">
        <v>10208</v>
      </c>
      <c r="F42" s="7">
        <v>8908</v>
      </c>
      <c r="G42" s="7">
        <v>8957</v>
      </c>
      <c r="H42" s="7">
        <v>5358</v>
      </c>
      <c r="I42" s="7">
        <v>5199</v>
      </c>
      <c r="J42" s="7">
        <v>8822</v>
      </c>
      <c r="K42" s="7">
        <v>5698</v>
      </c>
      <c r="L42" s="7">
        <v>5152</v>
      </c>
    </row>
    <row r="43" spans="1:12" x14ac:dyDescent="0.3">
      <c r="A43" s="7">
        <v>5622</v>
      </c>
      <c r="B43" s="7">
        <v>10077</v>
      </c>
      <c r="C43" s="7">
        <v>10398</v>
      </c>
      <c r="D43" s="7">
        <v>8886</v>
      </c>
      <c r="E43" s="7">
        <v>7422</v>
      </c>
      <c r="F43" s="7">
        <v>6182</v>
      </c>
      <c r="G43" s="7">
        <v>10160</v>
      </c>
      <c r="H43" s="7">
        <v>10709</v>
      </c>
      <c r="I43" s="7">
        <v>10829</v>
      </c>
      <c r="J43" s="7">
        <v>9018</v>
      </c>
      <c r="K43" s="7">
        <v>10974</v>
      </c>
      <c r="L43" s="7">
        <v>5576</v>
      </c>
    </row>
    <row r="44" spans="1:12" x14ac:dyDescent="0.3">
      <c r="A44" s="7">
        <v>8316</v>
      </c>
      <c r="B44" s="7">
        <v>9216</v>
      </c>
      <c r="C44" s="7">
        <v>7441</v>
      </c>
      <c r="D44" s="7">
        <v>6054</v>
      </c>
      <c r="E44" s="7">
        <v>9222</v>
      </c>
      <c r="F44" s="7">
        <v>6135</v>
      </c>
      <c r="G44" s="7">
        <v>6539</v>
      </c>
      <c r="H44" s="7">
        <v>6065</v>
      </c>
      <c r="I44" s="7">
        <v>5267</v>
      </c>
      <c r="J44" s="7">
        <v>5043</v>
      </c>
      <c r="K44" s="7">
        <v>8933</v>
      </c>
      <c r="L44" s="7">
        <v>7704</v>
      </c>
    </row>
    <row r="45" spans="1:12" x14ac:dyDescent="0.3">
      <c r="A45" s="7">
        <v>6577</v>
      </c>
      <c r="B45" s="7">
        <v>10584</v>
      </c>
      <c r="C45" s="7">
        <v>9889</v>
      </c>
      <c r="D45" s="7">
        <v>9061</v>
      </c>
      <c r="E45" s="7">
        <v>5038</v>
      </c>
      <c r="F45" s="7">
        <v>8350</v>
      </c>
      <c r="G45" s="7">
        <v>10187</v>
      </c>
      <c r="H45" s="7">
        <v>10585</v>
      </c>
      <c r="I45" s="7">
        <v>5242</v>
      </c>
      <c r="J45" s="7">
        <v>7416</v>
      </c>
      <c r="K45" s="7">
        <v>8290</v>
      </c>
      <c r="L45" s="7">
        <v>8367</v>
      </c>
    </row>
    <row r="46" spans="1:12" x14ac:dyDescent="0.3">
      <c r="A46" s="7">
        <v>5783</v>
      </c>
      <c r="B46" s="7">
        <v>5431</v>
      </c>
      <c r="C46" s="7">
        <v>8667</v>
      </c>
      <c r="D46" s="7">
        <v>10798</v>
      </c>
      <c r="E46" s="7">
        <v>9103</v>
      </c>
      <c r="F46" s="7">
        <v>6088</v>
      </c>
      <c r="G46" s="7">
        <v>7433</v>
      </c>
      <c r="H46" s="7">
        <v>7934</v>
      </c>
      <c r="I46" s="7">
        <v>9899</v>
      </c>
      <c r="J46" s="7">
        <v>10737</v>
      </c>
      <c r="K46" s="7">
        <v>8537</v>
      </c>
      <c r="L46" s="7">
        <v>6871</v>
      </c>
    </row>
    <row r="47" spans="1:12" x14ac:dyDescent="0.3">
      <c r="A47" s="7">
        <v>6085</v>
      </c>
      <c r="B47" s="7">
        <v>5407</v>
      </c>
      <c r="C47" s="7">
        <v>5046</v>
      </c>
      <c r="D47" s="7">
        <v>5715</v>
      </c>
      <c r="E47" s="7">
        <v>5745</v>
      </c>
      <c r="F47" s="7">
        <v>6213</v>
      </c>
      <c r="G47" s="7">
        <v>7689</v>
      </c>
      <c r="H47" s="7">
        <v>9691</v>
      </c>
      <c r="I47" s="7">
        <v>7095</v>
      </c>
      <c r="J47" s="7">
        <v>9151</v>
      </c>
      <c r="K47" s="7">
        <v>7501</v>
      </c>
      <c r="L47" s="7">
        <v>10396</v>
      </c>
    </row>
    <row r="48" spans="1:12" x14ac:dyDescent="0.3">
      <c r="A48" s="7">
        <v>10573</v>
      </c>
      <c r="B48" s="7">
        <v>6705</v>
      </c>
      <c r="C48" s="7">
        <v>7038</v>
      </c>
      <c r="D48" s="7">
        <v>9209</v>
      </c>
      <c r="E48" s="7">
        <v>6971</v>
      </c>
      <c r="F48" s="7">
        <v>6833</v>
      </c>
      <c r="G48" s="7">
        <v>8174</v>
      </c>
      <c r="H48" s="7">
        <v>5169</v>
      </c>
      <c r="I48" s="7">
        <v>9714</v>
      </c>
      <c r="J48" s="7">
        <v>6930</v>
      </c>
      <c r="K48" s="7">
        <v>6941</v>
      </c>
      <c r="L48" s="7">
        <v>6595</v>
      </c>
    </row>
    <row r="49" spans="1:12" x14ac:dyDescent="0.3">
      <c r="A49" s="7">
        <v>10475</v>
      </c>
      <c r="B49" s="7">
        <v>5938</v>
      </c>
      <c r="C49" s="7">
        <v>8564</v>
      </c>
      <c r="D49" s="7">
        <v>6740</v>
      </c>
      <c r="E49" s="7">
        <v>6894</v>
      </c>
      <c r="F49" s="7">
        <v>6488</v>
      </c>
      <c r="G49" s="7">
        <v>10489</v>
      </c>
      <c r="H49" s="7">
        <v>8067</v>
      </c>
      <c r="I49" s="7">
        <v>7002</v>
      </c>
      <c r="J49" s="7">
        <v>10261</v>
      </c>
      <c r="K49" s="7">
        <v>5881</v>
      </c>
      <c r="L49" s="7">
        <v>7296</v>
      </c>
    </row>
    <row r="50" spans="1:12" x14ac:dyDescent="0.3">
      <c r="A50" s="7">
        <v>5893</v>
      </c>
      <c r="B50" s="7">
        <v>7072</v>
      </c>
      <c r="C50" s="7">
        <v>10097</v>
      </c>
      <c r="D50" s="7">
        <v>8190</v>
      </c>
      <c r="E50" s="7">
        <v>6348</v>
      </c>
      <c r="F50" s="7">
        <v>10381</v>
      </c>
      <c r="G50" s="7">
        <v>8656</v>
      </c>
      <c r="H50" s="7">
        <v>10974</v>
      </c>
      <c r="I50" s="7">
        <v>7685</v>
      </c>
      <c r="J50" s="7">
        <v>8039</v>
      </c>
      <c r="K50" s="7">
        <v>5945</v>
      </c>
      <c r="L50" s="7">
        <v>6147</v>
      </c>
    </row>
    <row r="51" spans="1:12" x14ac:dyDescent="0.3">
      <c r="A51" s="7">
        <v>6201</v>
      </c>
      <c r="B51" s="7">
        <v>8515</v>
      </c>
      <c r="C51" s="7">
        <v>8224</v>
      </c>
      <c r="D51" s="7">
        <v>5499</v>
      </c>
      <c r="E51" s="7">
        <v>8892</v>
      </c>
      <c r="F51" s="7">
        <v>6661</v>
      </c>
      <c r="G51" s="7">
        <v>5364</v>
      </c>
      <c r="H51" s="7">
        <v>7057</v>
      </c>
      <c r="I51" s="7">
        <v>9208</v>
      </c>
      <c r="J51" s="7">
        <v>8075</v>
      </c>
      <c r="K51" s="7">
        <v>5149</v>
      </c>
      <c r="L51" s="7">
        <v>5221</v>
      </c>
    </row>
    <row r="52" spans="1:12" x14ac:dyDescent="0.3">
      <c r="A52" s="7">
        <v>5543</v>
      </c>
      <c r="B52" s="7">
        <v>7428</v>
      </c>
      <c r="C52" s="7">
        <v>7400</v>
      </c>
      <c r="D52" s="7">
        <v>6944</v>
      </c>
      <c r="E52" s="7">
        <v>6634</v>
      </c>
      <c r="F52" s="7">
        <v>7560</v>
      </c>
      <c r="G52" s="7">
        <v>9809</v>
      </c>
      <c r="H52" s="7">
        <v>6869</v>
      </c>
      <c r="I52" s="7">
        <v>9620</v>
      </c>
      <c r="J52" s="7">
        <v>8122</v>
      </c>
      <c r="K52" s="7">
        <v>7036</v>
      </c>
      <c r="L52" s="7">
        <v>5462</v>
      </c>
    </row>
    <row r="53" spans="1:12" x14ac:dyDescent="0.3">
      <c r="A53" s="7">
        <v>7199</v>
      </c>
      <c r="B53" s="7">
        <v>10718</v>
      </c>
      <c r="C53" s="7">
        <v>8306</v>
      </c>
      <c r="D53" s="7">
        <v>10986</v>
      </c>
      <c r="E53" s="7">
        <v>7630</v>
      </c>
      <c r="F53" s="7">
        <v>6939</v>
      </c>
      <c r="G53" s="7">
        <v>6492</v>
      </c>
      <c r="H53" s="7">
        <v>6450</v>
      </c>
      <c r="I53" s="7">
        <v>6206</v>
      </c>
      <c r="J53" s="7">
        <v>8209</v>
      </c>
      <c r="K53" s="7">
        <v>9126</v>
      </c>
      <c r="L53" s="7">
        <v>8768</v>
      </c>
    </row>
    <row r="54" spans="1:12" x14ac:dyDescent="0.3">
      <c r="A54" s="7">
        <v>5714</v>
      </c>
      <c r="B54" s="7">
        <v>7847</v>
      </c>
      <c r="C54" s="7">
        <v>10759</v>
      </c>
      <c r="D54" s="7">
        <v>10310</v>
      </c>
      <c r="E54" s="7">
        <v>6089</v>
      </c>
      <c r="F54" s="7">
        <v>8883</v>
      </c>
      <c r="G54" s="7">
        <v>8957</v>
      </c>
      <c r="H54" s="7">
        <v>7882</v>
      </c>
      <c r="I54" s="7">
        <v>7393</v>
      </c>
      <c r="J54" s="7">
        <v>7414</v>
      </c>
      <c r="K54" s="7">
        <v>8610</v>
      </c>
      <c r="L54" s="7">
        <v>6987</v>
      </c>
    </row>
    <row r="55" spans="1:12" x14ac:dyDescent="0.3">
      <c r="A55" s="7">
        <v>5041</v>
      </c>
      <c r="B55" s="7">
        <v>6151</v>
      </c>
      <c r="C55" s="7">
        <v>9561</v>
      </c>
      <c r="D55" s="7">
        <v>10389</v>
      </c>
      <c r="E55" s="7">
        <v>6116</v>
      </c>
      <c r="F55" s="7">
        <v>5689</v>
      </c>
      <c r="G55" s="7">
        <v>7578</v>
      </c>
      <c r="H55" s="7">
        <v>10632</v>
      </c>
      <c r="I55" s="7">
        <v>7232</v>
      </c>
      <c r="J55" s="7">
        <v>5412</v>
      </c>
      <c r="K55" s="7">
        <v>8541</v>
      </c>
      <c r="L55" s="7">
        <v>9035</v>
      </c>
    </row>
    <row r="56" spans="1:12" x14ac:dyDescent="0.3">
      <c r="A56" s="7">
        <v>10940</v>
      </c>
      <c r="B56" s="7">
        <v>10930</v>
      </c>
      <c r="C56" s="7">
        <v>10705</v>
      </c>
      <c r="D56" s="7">
        <v>9756</v>
      </c>
      <c r="E56" s="7">
        <v>9032</v>
      </c>
      <c r="F56" s="7">
        <v>10534</v>
      </c>
      <c r="G56" s="7">
        <v>8613</v>
      </c>
      <c r="H56" s="7">
        <v>5959</v>
      </c>
      <c r="I56" s="7">
        <v>7703</v>
      </c>
      <c r="J56" s="7">
        <v>8422</v>
      </c>
      <c r="K56" s="7">
        <v>5125</v>
      </c>
      <c r="L56" s="7">
        <v>6586</v>
      </c>
    </row>
    <row r="57" spans="1:12" x14ac:dyDescent="0.3">
      <c r="A57" s="7">
        <v>8610</v>
      </c>
      <c r="B57" s="7">
        <v>7654</v>
      </c>
      <c r="C57" s="7">
        <v>9423</v>
      </c>
      <c r="D57" s="7">
        <v>6143</v>
      </c>
      <c r="E57" s="7">
        <v>8633</v>
      </c>
      <c r="F57" s="7">
        <v>9066</v>
      </c>
      <c r="G57" s="7">
        <v>9974</v>
      </c>
      <c r="H57" s="7">
        <v>5364</v>
      </c>
      <c r="I57" s="7">
        <v>10523</v>
      </c>
      <c r="J57" s="7">
        <v>9424</v>
      </c>
      <c r="K57" s="7">
        <v>9902</v>
      </c>
      <c r="L57" s="7">
        <v>5021</v>
      </c>
    </row>
    <row r="58" spans="1:12" x14ac:dyDescent="0.3">
      <c r="A58" s="7">
        <v>6799</v>
      </c>
      <c r="B58" s="7">
        <v>8994</v>
      </c>
      <c r="C58" s="7">
        <v>10979</v>
      </c>
      <c r="D58" s="7">
        <v>7621</v>
      </c>
      <c r="E58" s="7">
        <v>8199</v>
      </c>
      <c r="F58" s="7">
        <v>5484</v>
      </c>
      <c r="G58" s="7">
        <v>10970</v>
      </c>
      <c r="H58" s="7">
        <v>5748</v>
      </c>
      <c r="I58" s="7">
        <v>10551</v>
      </c>
      <c r="J58" s="7">
        <v>8249</v>
      </c>
      <c r="K58" s="7">
        <v>6679</v>
      </c>
      <c r="L58" s="7">
        <v>10395</v>
      </c>
    </row>
    <row r="59" spans="1:12" x14ac:dyDescent="0.3">
      <c r="A59" s="7">
        <v>6108</v>
      </c>
      <c r="B59" s="7">
        <v>9274</v>
      </c>
      <c r="C59" s="7">
        <v>9192</v>
      </c>
      <c r="D59" s="7">
        <v>8314</v>
      </c>
      <c r="E59" s="7">
        <v>8205</v>
      </c>
      <c r="F59" s="7">
        <v>6760</v>
      </c>
      <c r="G59" s="7">
        <v>9780</v>
      </c>
      <c r="H59" s="7">
        <v>9122</v>
      </c>
      <c r="I59" s="7">
        <v>8893</v>
      </c>
      <c r="J59" s="7">
        <v>9733</v>
      </c>
      <c r="K59" s="7">
        <v>7655</v>
      </c>
      <c r="L59" s="7">
        <v>9477</v>
      </c>
    </row>
    <row r="60" spans="1:12" x14ac:dyDescent="0.3">
      <c r="A60" s="7">
        <v>9141</v>
      </c>
      <c r="B60" s="7">
        <v>9583</v>
      </c>
      <c r="C60" s="7">
        <v>6746</v>
      </c>
      <c r="D60" s="7">
        <v>9708</v>
      </c>
      <c r="E60" s="7">
        <v>8224</v>
      </c>
      <c r="F60" s="7">
        <v>10122</v>
      </c>
      <c r="G60" s="7">
        <v>7471</v>
      </c>
      <c r="H60" s="7">
        <v>6017</v>
      </c>
      <c r="I60" s="7">
        <v>9524</v>
      </c>
      <c r="J60" s="7">
        <v>9577</v>
      </c>
      <c r="K60" s="7">
        <v>9359</v>
      </c>
      <c r="L60" s="7">
        <v>6654</v>
      </c>
    </row>
    <row r="61" spans="1:12" x14ac:dyDescent="0.3">
      <c r="A61" s="7">
        <v>7429</v>
      </c>
      <c r="B61" s="7">
        <v>5336</v>
      </c>
      <c r="C61" s="7">
        <v>7822</v>
      </c>
      <c r="D61" s="7">
        <v>10218</v>
      </c>
      <c r="E61" s="7">
        <v>6126</v>
      </c>
      <c r="F61" s="7">
        <v>5391</v>
      </c>
      <c r="G61" s="7">
        <v>5976</v>
      </c>
      <c r="H61" s="7">
        <v>6860</v>
      </c>
      <c r="I61" s="7">
        <v>9387</v>
      </c>
      <c r="J61" s="7">
        <v>5702</v>
      </c>
      <c r="K61" s="7">
        <v>10424</v>
      </c>
      <c r="L61" s="7">
        <v>9813</v>
      </c>
    </row>
    <row r="62" spans="1:12" x14ac:dyDescent="0.3">
      <c r="A62" s="7">
        <v>6112</v>
      </c>
      <c r="B62" s="7">
        <v>10210</v>
      </c>
      <c r="C62" s="7">
        <v>9782</v>
      </c>
      <c r="D62" s="7">
        <v>5657</v>
      </c>
      <c r="E62" s="7">
        <v>5177</v>
      </c>
      <c r="F62" s="7">
        <v>7614</v>
      </c>
      <c r="G62" s="7">
        <v>6191</v>
      </c>
      <c r="H62" s="7">
        <v>9633</v>
      </c>
      <c r="I62" s="7">
        <v>5761</v>
      </c>
      <c r="J62" s="7">
        <v>8541</v>
      </c>
      <c r="K62" s="7">
        <v>10509</v>
      </c>
      <c r="L62" s="7">
        <v>9978</v>
      </c>
    </row>
    <row r="63" spans="1:12" x14ac:dyDescent="0.3">
      <c r="A63" s="7">
        <v>5754</v>
      </c>
      <c r="B63" s="7">
        <v>5040</v>
      </c>
      <c r="C63" s="7">
        <v>6313</v>
      </c>
      <c r="D63" s="7">
        <v>8787</v>
      </c>
      <c r="E63" s="7">
        <v>9227</v>
      </c>
      <c r="F63" s="7">
        <v>5588</v>
      </c>
      <c r="G63" s="7">
        <v>9154</v>
      </c>
      <c r="H63" s="7">
        <v>10466</v>
      </c>
      <c r="I63" s="7">
        <v>9784</v>
      </c>
      <c r="J63" s="7">
        <v>7477</v>
      </c>
      <c r="K63" s="7">
        <v>10121</v>
      </c>
      <c r="L63" s="7">
        <v>10823</v>
      </c>
    </row>
    <row r="64" spans="1:12" x14ac:dyDescent="0.3">
      <c r="A64" s="7">
        <v>10569</v>
      </c>
      <c r="B64" s="7">
        <v>9007</v>
      </c>
      <c r="C64" s="7">
        <v>10103</v>
      </c>
      <c r="D64" s="7">
        <v>7714</v>
      </c>
      <c r="E64" s="7">
        <v>7292</v>
      </c>
      <c r="F64" s="7">
        <v>7159</v>
      </c>
      <c r="G64" s="7">
        <v>10620</v>
      </c>
      <c r="H64" s="7">
        <v>10813</v>
      </c>
      <c r="I64" s="7">
        <v>6973</v>
      </c>
      <c r="J64" s="7">
        <v>7580</v>
      </c>
      <c r="K64" s="7">
        <v>5545</v>
      </c>
      <c r="L64" s="7">
        <v>8207</v>
      </c>
    </row>
    <row r="65" spans="1:12" x14ac:dyDescent="0.3">
      <c r="A65" s="7">
        <v>7080</v>
      </c>
      <c r="B65" s="7">
        <v>6470</v>
      </c>
      <c r="C65" s="7">
        <v>9881</v>
      </c>
      <c r="D65" s="7">
        <v>8594</v>
      </c>
      <c r="E65" s="7">
        <v>9732</v>
      </c>
      <c r="F65" s="7">
        <v>7823</v>
      </c>
      <c r="G65" s="7">
        <v>5981</v>
      </c>
      <c r="H65" s="7">
        <v>8934</v>
      </c>
      <c r="I65" s="7">
        <v>10831</v>
      </c>
      <c r="J65" s="7">
        <v>5724</v>
      </c>
      <c r="K65" s="7">
        <v>9097</v>
      </c>
      <c r="L65" s="7">
        <v>8696</v>
      </c>
    </row>
    <row r="66" spans="1:12" x14ac:dyDescent="0.3">
      <c r="A66" s="7">
        <v>8856</v>
      </c>
      <c r="B66" s="7">
        <v>5447</v>
      </c>
      <c r="C66" s="7">
        <v>7827</v>
      </c>
      <c r="D66" s="7">
        <v>9986</v>
      </c>
      <c r="E66" s="7">
        <v>10496</v>
      </c>
      <c r="F66" s="7">
        <v>10696</v>
      </c>
      <c r="G66" s="7">
        <v>7580</v>
      </c>
      <c r="H66" s="7">
        <v>9407</v>
      </c>
      <c r="I66" s="7">
        <v>7278</v>
      </c>
      <c r="J66" s="7">
        <v>8109</v>
      </c>
      <c r="K66" s="7">
        <v>6336</v>
      </c>
      <c r="L66" s="7">
        <v>8425</v>
      </c>
    </row>
    <row r="67" spans="1:12" x14ac:dyDescent="0.3">
      <c r="A67" s="7">
        <v>6376</v>
      </c>
      <c r="B67" s="7">
        <v>7309</v>
      </c>
      <c r="C67" s="7">
        <v>9808</v>
      </c>
      <c r="D67" s="7">
        <v>6437</v>
      </c>
      <c r="E67" s="7">
        <v>5896</v>
      </c>
      <c r="F67" s="7">
        <v>10135</v>
      </c>
      <c r="G67" s="7">
        <v>9752</v>
      </c>
      <c r="H67" s="7">
        <v>10295</v>
      </c>
      <c r="I67" s="7">
        <v>7642</v>
      </c>
      <c r="J67" s="7">
        <v>7856</v>
      </c>
      <c r="K67" s="7">
        <v>9723</v>
      </c>
      <c r="L67" s="7">
        <v>8865</v>
      </c>
    </row>
    <row r="68" spans="1:12" x14ac:dyDescent="0.3">
      <c r="A68" s="7">
        <v>10973</v>
      </c>
      <c r="B68" s="7">
        <v>6174</v>
      </c>
      <c r="C68" s="7">
        <v>6574</v>
      </c>
      <c r="D68" s="7">
        <v>6126</v>
      </c>
      <c r="E68" s="7">
        <v>9661</v>
      </c>
      <c r="F68" s="7">
        <v>5387</v>
      </c>
      <c r="G68" s="7">
        <v>7163</v>
      </c>
      <c r="H68" s="7">
        <v>8763</v>
      </c>
      <c r="I68" s="7">
        <v>8096</v>
      </c>
      <c r="J68" s="7">
        <v>8942</v>
      </c>
      <c r="K68" s="7">
        <v>8643</v>
      </c>
      <c r="L68" s="7">
        <v>9210</v>
      </c>
    </row>
    <row r="69" spans="1:12" x14ac:dyDescent="0.3">
      <c r="A69" s="7">
        <v>6136</v>
      </c>
      <c r="B69" s="7">
        <v>9777</v>
      </c>
      <c r="C69" s="7">
        <v>10664</v>
      </c>
      <c r="D69" s="7">
        <v>10663</v>
      </c>
      <c r="E69" s="7">
        <v>8552</v>
      </c>
      <c r="F69" s="7">
        <v>10339</v>
      </c>
      <c r="G69" s="7">
        <v>8769</v>
      </c>
      <c r="H69" s="7">
        <v>7051</v>
      </c>
      <c r="I69" s="7">
        <v>10373</v>
      </c>
      <c r="J69" s="7">
        <v>9736</v>
      </c>
      <c r="K69" s="7">
        <v>5523</v>
      </c>
      <c r="L69" s="7">
        <v>8970</v>
      </c>
    </row>
    <row r="70" spans="1:12" x14ac:dyDescent="0.3">
      <c r="A70" s="7">
        <v>9992</v>
      </c>
      <c r="B70" s="7">
        <v>9994</v>
      </c>
      <c r="C70" s="7">
        <v>7573</v>
      </c>
      <c r="D70" s="7">
        <v>6083</v>
      </c>
      <c r="E70" s="7">
        <v>9628</v>
      </c>
      <c r="F70" s="7">
        <v>6713</v>
      </c>
      <c r="G70" s="7">
        <v>7882</v>
      </c>
      <c r="H70" s="7">
        <v>6217</v>
      </c>
      <c r="I70" s="7">
        <v>10926</v>
      </c>
      <c r="J70" s="7">
        <v>9669</v>
      </c>
      <c r="K70" s="7">
        <v>8310</v>
      </c>
      <c r="L70" s="7">
        <v>7930</v>
      </c>
    </row>
    <row r="71" spans="1:12" x14ac:dyDescent="0.3">
      <c r="A71" s="7">
        <v>6851</v>
      </c>
      <c r="B71" s="7">
        <v>7123</v>
      </c>
      <c r="C71" s="7">
        <v>7944</v>
      </c>
      <c r="D71" s="7">
        <v>8882</v>
      </c>
      <c r="E71" s="7">
        <v>6235</v>
      </c>
      <c r="F71" s="7">
        <v>5999</v>
      </c>
      <c r="G71" s="7">
        <v>6743</v>
      </c>
      <c r="H71" s="7">
        <v>8199</v>
      </c>
      <c r="I71" s="7">
        <v>8830</v>
      </c>
      <c r="J71" s="7">
        <v>10375</v>
      </c>
      <c r="K71" s="7">
        <v>9131</v>
      </c>
      <c r="L71" s="7">
        <v>7042</v>
      </c>
    </row>
    <row r="72" spans="1:12" x14ac:dyDescent="0.3">
      <c r="A72" s="7">
        <v>6813</v>
      </c>
      <c r="B72" s="7">
        <v>10583</v>
      </c>
      <c r="C72" s="7">
        <v>5784</v>
      </c>
      <c r="D72" s="7">
        <v>8908</v>
      </c>
      <c r="E72" s="7">
        <v>7771</v>
      </c>
      <c r="F72" s="7">
        <v>5690</v>
      </c>
      <c r="G72" s="7">
        <v>7205</v>
      </c>
      <c r="H72" s="7">
        <v>9404</v>
      </c>
      <c r="I72" s="7">
        <v>9851</v>
      </c>
      <c r="J72" s="7">
        <v>10462</v>
      </c>
      <c r="K72" s="7">
        <v>8025</v>
      </c>
      <c r="L72" s="7">
        <v>8553</v>
      </c>
    </row>
    <row r="73" spans="1:12" x14ac:dyDescent="0.3">
      <c r="A73" s="7">
        <v>9743</v>
      </c>
      <c r="B73" s="7">
        <v>8962</v>
      </c>
      <c r="C73" s="7">
        <v>6553</v>
      </c>
      <c r="D73" s="7">
        <v>9053</v>
      </c>
      <c r="E73" s="7">
        <v>8147</v>
      </c>
      <c r="F73" s="7">
        <v>10191</v>
      </c>
      <c r="G73" s="7">
        <v>9062</v>
      </c>
      <c r="H73" s="7">
        <v>8416</v>
      </c>
      <c r="I73" s="7">
        <v>10735</v>
      </c>
      <c r="J73" s="7">
        <v>9307</v>
      </c>
      <c r="K73" s="7">
        <v>5447</v>
      </c>
      <c r="L73" s="7">
        <v>7266</v>
      </c>
    </row>
    <row r="74" spans="1:12" x14ac:dyDescent="0.3">
      <c r="A74" s="7">
        <v>8483</v>
      </c>
      <c r="B74" s="7">
        <v>10760</v>
      </c>
      <c r="C74" s="7">
        <v>8233</v>
      </c>
      <c r="D74" s="7">
        <v>9798</v>
      </c>
      <c r="E74" s="7">
        <v>9090</v>
      </c>
      <c r="F74" s="7">
        <v>7706</v>
      </c>
      <c r="G74" s="7">
        <v>8442</v>
      </c>
      <c r="H74" s="7">
        <v>7968</v>
      </c>
      <c r="I74" s="7">
        <v>5179</v>
      </c>
      <c r="J74" s="7">
        <v>5384</v>
      </c>
      <c r="K74" s="7">
        <v>5923</v>
      </c>
      <c r="L74" s="7">
        <v>6882</v>
      </c>
    </row>
    <row r="75" spans="1:12" x14ac:dyDescent="0.3">
      <c r="A75" s="7">
        <v>6899</v>
      </c>
      <c r="B75" s="7">
        <v>5679</v>
      </c>
      <c r="C75" s="7">
        <v>10017</v>
      </c>
      <c r="D75" s="7">
        <v>8439</v>
      </c>
      <c r="E75" s="7">
        <v>9433</v>
      </c>
      <c r="F75" s="7">
        <v>7254</v>
      </c>
      <c r="G75" s="7">
        <v>7284</v>
      </c>
      <c r="H75" s="7">
        <v>6339</v>
      </c>
      <c r="I75" s="7">
        <v>10863</v>
      </c>
      <c r="J75" s="7">
        <v>8176</v>
      </c>
      <c r="K75" s="7">
        <v>10687</v>
      </c>
      <c r="L75" s="7">
        <v>9063</v>
      </c>
    </row>
    <row r="76" spans="1:12" x14ac:dyDescent="0.3">
      <c r="A76" s="7">
        <v>8106</v>
      </c>
      <c r="B76" s="7">
        <v>10650</v>
      </c>
      <c r="C76" s="7">
        <v>8178</v>
      </c>
      <c r="D76" s="7">
        <v>7876</v>
      </c>
      <c r="E76" s="7">
        <v>9829</v>
      </c>
      <c r="F76" s="7">
        <v>6548</v>
      </c>
      <c r="G76" s="7">
        <v>6575</v>
      </c>
      <c r="H76" s="7">
        <v>8053</v>
      </c>
      <c r="I76" s="7">
        <v>9427</v>
      </c>
      <c r="J76" s="7">
        <v>8111</v>
      </c>
      <c r="K76" s="7">
        <v>8342</v>
      </c>
      <c r="L76" s="7">
        <v>10532</v>
      </c>
    </row>
    <row r="77" spans="1:12" x14ac:dyDescent="0.3">
      <c r="A77" s="7">
        <v>8146</v>
      </c>
      <c r="B77" s="7">
        <v>7744</v>
      </c>
      <c r="C77" s="7">
        <v>8731</v>
      </c>
      <c r="D77" s="7">
        <v>7498</v>
      </c>
      <c r="E77" s="7">
        <v>9243</v>
      </c>
      <c r="F77" s="7">
        <v>8319</v>
      </c>
      <c r="G77" s="7">
        <v>7574</v>
      </c>
      <c r="H77" s="7">
        <v>5218</v>
      </c>
      <c r="I77" s="7">
        <v>5189</v>
      </c>
      <c r="J77" s="7">
        <v>10405</v>
      </c>
      <c r="K77" s="7">
        <v>10305</v>
      </c>
      <c r="L77" s="7">
        <v>8265</v>
      </c>
    </row>
    <row r="78" spans="1:12" x14ac:dyDescent="0.3">
      <c r="A78" s="7">
        <v>5518</v>
      </c>
      <c r="B78" s="7">
        <v>9323</v>
      </c>
      <c r="C78" s="7">
        <v>5653</v>
      </c>
      <c r="D78" s="7">
        <v>8862</v>
      </c>
      <c r="E78" s="7">
        <v>7571</v>
      </c>
      <c r="F78" s="7">
        <v>7112</v>
      </c>
      <c r="G78" s="7">
        <v>7339</v>
      </c>
      <c r="H78" s="7">
        <v>7289</v>
      </c>
      <c r="I78" s="7">
        <v>6825</v>
      </c>
      <c r="J78" s="7">
        <v>5180</v>
      </c>
      <c r="K78" s="7">
        <v>6886</v>
      </c>
      <c r="L78" s="7">
        <v>10461</v>
      </c>
    </row>
    <row r="79" spans="1:12" x14ac:dyDescent="0.3">
      <c r="A79" s="7">
        <v>10253</v>
      </c>
      <c r="B79" s="7">
        <v>8111</v>
      </c>
      <c r="C79" s="7">
        <v>9810</v>
      </c>
      <c r="D79" s="7">
        <v>7848</v>
      </c>
      <c r="E79" s="7">
        <v>6282</v>
      </c>
      <c r="F79" s="7">
        <v>5947</v>
      </c>
      <c r="G79" s="7">
        <v>5000</v>
      </c>
      <c r="H79" s="7">
        <v>10066</v>
      </c>
      <c r="I79" s="7">
        <v>7665</v>
      </c>
      <c r="J79" s="7">
        <v>9510</v>
      </c>
      <c r="K79" s="7">
        <v>9590</v>
      </c>
      <c r="L79" s="7">
        <v>10301</v>
      </c>
    </row>
    <row r="80" spans="1:12" x14ac:dyDescent="0.3">
      <c r="A80" s="7">
        <v>9637</v>
      </c>
      <c r="B80" s="7">
        <v>8864</v>
      </c>
      <c r="C80" s="7">
        <v>10424</v>
      </c>
      <c r="D80" s="7">
        <v>10403</v>
      </c>
      <c r="E80" s="7">
        <v>7919</v>
      </c>
      <c r="F80" s="7">
        <v>10148</v>
      </c>
      <c r="G80" s="7">
        <v>8062</v>
      </c>
      <c r="H80" s="7">
        <v>9030</v>
      </c>
      <c r="I80" s="7">
        <v>10532</v>
      </c>
      <c r="J80" s="7">
        <v>8626</v>
      </c>
      <c r="K80" s="7">
        <v>5194</v>
      </c>
      <c r="L80" s="7">
        <v>6461</v>
      </c>
    </row>
    <row r="81" spans="1:12" x14ac:dyDescent="0.3">
      <c r="A81" s="7">
        <v>6267</v>
      </c>
      <c r="B81" s="7">
        <v>5823</v>
      </c>
      <c r="C81" s="7">
        <v>9020</v>
      </c>
      <c r="D81" s="7">
        <v>9163</v>
      </c>
      <c r="E81" s="7">
        <v>6344</v>
      </c>
      <c r="F81" s="7">
        <v>10287</v>
      </c>
      <c r="G81" s="7">
        <v>7060</v>
      </c>
      <c r="H81" s="7">
        <v>8040</v>
      </c>
      <c r="I81" s="7">
        <v>6949</v>
      </c>
      <c r="J81" s="7">
        <v>6830</v>
      </c>
      <c r="K81" s="7">
        <v>7887</v>
      </c>
      <c r="L81" s="7">
        <v>9961</v>
      </c>
    </row>
    <row r="82" spans="1:12" x14ac:dyDescent="0.3">
      <c r="A82" s="7">
        <v>8630</v>
      </c>
      <c r="B82" s="7">
        <v>6570</v>
      </c>
      <c r="C82" s="7">
        <v>5495</v>
      </c>
      <c r="D82" s="7">
        <v>10687</v>
      </c>
      <c r="E82" s="7">
        <v>10295</v>
      </c>
      <c r="F82" s="7">
        <v>8115</v>
      </c>
      <c r="G82" s="7">
        <v>7353</v>
      </c>
      <c r="H82" s="7">
        <v>5100</v>
      </c>
      <c r="I82" s="7">
        <v>8095</v>
      </c>
      <c r="J82" s="7">
        <v>10700</v>
      </c>
      <c r="K82" s="7">
        <v>9868</v>
      </c>
      <c r="L82" s="7">
        <v>9221</v>
      </c>
    </row>
    <row r="83" spans="1:12" x14ac:dyDescent="0.3">
      <c r="A83" s="7">
        <v>8397</v>
      </c>
      <c r="B83" s="7">
        <v>10051</v>
      </c>
      <c r="C83" s="7">
        <v>5834</v>
      </c>
      <c r="D83" s="7">
        <v>7947</v>
      </c>
      <c r="E83" s="7">
        <v>10564</v>
      </c>
      <c r="F83" s="7">
        <v>8093</v>
      </c>
      <c r="G83" s="7">
        <v>8634</v>
      </c>
      <c r="H83" s="7">
        <v>9843</v>
      </c>
      <c r="I83" s="7">
        <v>9625</v>
      </c>
      <c r="J83" s="7">
        <v>9210</v>
      </c>
      <c r="K83" s="7">
        <v>10045</v>
      </c>
      <c r="L83" s="7">
        <v>7591</v>
      </c>
    </row>
    <row r="84" spans="1:12" x14ac:dyDescent="0.3">
      <c r="A84" s="7">
        <v>9600</v>
      </c>
      <c r="B84" s="7">
        <v>10578</v>
      </c>
      <c r="C84" s="7">
        <v>9519</v>
      </c>
      <c r="D84" s="7">
        <v>7399</v>
      </c>
      <c r="E84" s="7">
        <v>5081</v>
      </c>
      <c r="F84" s="7">
        <v>5807</v>
      </c>
      <c r="G84" s="7">
        <v>7287</v>
      </c>
      <c r="H84" s="7">
        <v>9268</v>
      </c>
      <c r="I84" s="7">
        <v>5999</v>
      </c>
      <c r="J84" s="7">
        <v>9895</v>
      </c>
      <c r="K84" s="7">
        <v>5311</v>
      </c>
      <c r="L84" s="7">
        <v>8741</v>
      </c>
    </row>
    <row r="85" spans="1:12" x14ac:dyDescent="0.3">
      <c r="A85" s="7">
        <v>8378</v>
      </c>
      <c r="B85" s="7">
        <v>5199</v>
      </c>
      <c r="C85" s="7">
        <v>7359</v>
      </c>
      <c r="D85" s="7">
        <v>10834</v>
      </c>
      <c r="E85" s="7">
        <v>5026</v>
      </c>
      <c r="F85" s="7">
        <v>6688</v>
      </c>
      <c r="G85" s="7">
        <v>10761</v>
      </c>
      <c r="H85" s="7">
        <v>10501</v>
      </c>
      <c r="I85" s="7">
        <v>8772</v>
      </c>
      <c r="J85" s="7">
        <v>9265</v>
      </c>
      <c r="K85" s="7">
        <v>9447</v>
      </c>
      <c r="L85" s="7">
        <v>9940</v>
      </c>
    </row>
    <row r="86" spans="1:12" x14ac:dyDescent="0.3">
      <c r="A86" s="7">
        <v>8691</v>
      </c>
      <c r="B86" s="7">
        <v>7229</v>
      </c>
      <c r="C86" s="7">
        <v>10668</v>
      </c>
      <c r="D86" s="7">
        <v>8616</v>
      </c>
      <c r="E86" s="7">
        <v>5666</v>
      </c>
      <c r="F86" s="7">
        <v>5447</v>
      </c>
      <c r="G86" s="7">
        <v>8357</v>
      </c>
      <c r="H86" s="7">
        <v>8922</v>
      </c>
      <c r="I86" s="7">
        <v>8512</v>
      </c>
      <c r="J86" s="7">
        <v>6040</v>
      </c>
      <c r="K86" s="7">
        <v>7259</v>
      </c>
      <c r="L86" s="7">
        <v>8085</v>
      </c>
    </row>
    <row r="87" spans="1:12" x14ac:dyDescent="0.3">
      <c r="A87" s="7">
        <v>10197</v>
      </c>
      <c r="B87" s="7">
        <v>8030</v>
      </c>
      <c r="C87" s="7">
        <v>6882</v>
      </c>
      <c r="D87" s="7">
        <v>9062</v>
      </c>
      <c r="E87" s="7">
        <v>6523</v>
      </c>
      <c r="F87" s="7">
        <v>5968</v>
      </c>
      <c r="G87" s="7">
        <v>10205</v>
      </c>
      <c r="H87" s="7">
        <v>6758</v>
      </c>
      <c r="I87" s="7">
        <v>9867</v>
      </c>
      <c r="J87" s="7">
        <v>6595</v>
      </c>
      <c r="K87" s="7">
        <v>8181</v>
      </c>
      <c r="L87" s="7">
        <v>5567</v>
      </c>
    </row>
    <row r="88" spans="1:12" x14ac:dyDescent="0.3">
      <c r="A88" s="7">
        <v>9510</v>
      </c>
      <c r="B88" s="7">
        <v>5977</v>
      </c>
      <c r="C88" s="7">
        <v>8299</v>
      </c>
      <c r="D88" s="7">
        <v>9160</v>
      </c>
      <c r="E88" s="7">
        <v>10221</v>
      </c>
      <c r="F88" s="7">
        <v>10660</v>
      </c>
      <c r="G88" s="7">
        <v>6597</v>
      </c>
      <c r="H88" s="7">
        <v>5041</v>
      </c>
      <c r="I88" s="7">
        <v>8684</v>
      </c>
      <c r="J88" s="7">
        <v>10142</v>
      </c>
      <c r="K88" s="7">
        <v>8562</v>
      </c>
      <c r="L88" s="7">
        <v>5680</v>
      </c>
    </row>
    <row r="89" spans="1:12" x14ac:dyDescent="0.3">
      <c r="A89" s="7">
        <v>10451</v>
      </c>
      <c r="B89" s="7">
        <v>8614</v>
      </c>
      <c r="C89" s="7">
        <v>7491</v>
      </c>
      <c r="D89" s="7">
        <v>10297</v>
      </c>
      <c r="E89" s="7">
        <v>10742</v>
      </c>
      <c r="F89" s="7">
        <v>9807</v>
      </c>
      <c r="G89" s="7">
        <v>8809</v>
      </c>
      <c r="H89" s="7">
        <v>7113</v>
      </c>
      <c r="I89" s="7">
        <v>6656</v>
      </c>
      <c r="J89" s="7">
        <v>5548</v>
      </c>
      <c r="K89" s="7">
        <v>5455</v>
      </c>
      <c r="L89" s="7">
        <v>7283</v>
      </c>
    </row>
    <row r="90" spans="1:12" x14ac:dyDescent="0.3">
      <c r="A90" s="7">
        <v>8091</v>
      </c>
      <c r="B90" s="7">
        <v>10399</v>
      </c>
      <c r="C90" s="7">
        <v>6479</v>
      </c>
      <c r="D90" s="7">
        <v>5125</v>
      </c>
      <c r="E90" s="7">
        <v>5082</v>
      </c>
      <c r="F90" s="7">
        <v>8935</v>
      </c>
      <c r="G90" s="7">
        <v>7320</v>
      </c>
      <c r="H90" s="7">
        <v>5207</v>
      </c>
      <c r="I90" s="7">
        <v>6756</v>
      </c>
      <c r="J90" s="7">
        <v>10471</v>
      </c>
      <c r="K90" s="7">
        <v>8719</v>
      </c>
      <c r="L90" s="7">
        <v>9300</v>
      </c>
    </row>
    <row r="91" spans="1:12" x14ac:dyDescent="0.3">
      <c r="A91" s="7">
        <v>5581</v>
      </c>
      <c r="B91" s="7">
        <v>9638</v>
      </c>
      <c r="C91" s="7">
        <v>6755</v>
      </c>
      <c r="D91" s="7">
        <v>6132</v>
      </c>
      <c r="E91" s="7">
        <v>10926</v>
      </c>
      <c r="F91" s="7">
        <v>5755</v>
      </c>
      <c r="G91" s="7">
        <v>5168</v>
      </c>
      <c r="H91" s="7">
        <v>5588</v>
      </c>
      <c r="I91" s="7">
        <v>10821</v>
      </c>
      <c r="J91" s="7">
        <v>8076</v>
      </c>
      <c r="K91" s="7">
        <v>10119</v>
      </c>
      <c r="L91" s="7">
        <v>9636</v>
      </c>
    </row>
    <row r="92" spans="1:12" x14ac:dyDescent="0.3">
      <c r="A92" s="7">
        <v>6094</v>
      </c>
      <c r="B92" s="7">
        <v>9679</v>
      </c>
      <c r="C92" s="7">
        <v>8169</v>
      </c>
      <c r="D92" s="7">
        <v>9225</v>
      </c>
      <c r="E92" s="7">
        <v>7124</v>
      </c>
      <c r="F92" s="7">
        <v>9908</v>
      </c>
      <c r="G92" s="7">
        <v>9047</v>
      </c>
      <c r="H92" s="7">
        <v>6069</v>
      </c>
      <c r="I92" s="7">
        <v>6994</v>
      </c>
      <c r="J92" s="7">
        <v>10209</v>
      </c>
      <c r="K92" s="7">
        <v>6806</v>
      </c>
      <c r="L92" s="7">
        <v>10216</v>
      </c>
    </row>
    <row r="93" spans="1:12" x14ac:dyDescent="0.3">
      <c r="A93" s="7">
        <v>10378</v>
      </c>
      <c r="B93" s="7">
        <v>7378</v>
      </c>
      <c r="C93" s="7">
        <v>7850</v>
      </c>
      <c r="D93" s="7">
        <v>7193</v>
      </c>
      <c r="E93" s="7">
        <v>9162</v>
      </c>
      <c r="F93" s="7">
        <v>8156</v>
      </c>
      <c r="G93" s="7">
        <v>8714</v>
      </c>
      <c r="H93" s="7">
        <v>6988</v>
      </c>
      <c r="I93" s="7">
        <v>10249</v>
      </c>
      <c r="J93" s="7">
        <v>5320</v>
      </c>
      <c r="K93" s="7">
        <v>9584</v>
      </c>
      <c r="L93" s="7">
        <v>9095</v>
      </c>
    </row>
    <row r="94" spans="1:12" x14ac:dyDescent="0.3">
      <c r="A94" s="9">
        <f>SUM(A7:A93)</f>
        <v>685753</v>
      </c>
      <c r="B94" s="9">
        <f t="shared" ref="B94:L94" si="0">SUM(B7:B93)</f>
        <v>702351</v>
      </c>
      <c r="C94" s="9">
        <f t="shared" si="0"/>
        <v>701442</v>
      </c>
      <c r="D94" s="9">
        <f t="shared" si="0"/>
        <v>730444</v>
      </c>
      <c r="E94" s="9">
        <f t="shared" si="0"/>
        <v>691857</v>
      </c>
      <c r="F94" s="9">
        <f t="shared" si="0"/>
        <v>696923</v>
      </c>
      <c r="G94" s="9">
        <f t="shared" si="0"/>
        <v>712382</v>
      </c>
      <c r="H94" s="9">
        <f t="shared" si="0"/>
        <v>678274</v>
      </c>
      <c r="I94" s="9">
        <f t="shared" si="0"/>
        <v>725092</v>
      </c>
      <c r="J94" s="9">
        <f t="shared" si="0"/>
        <v>721124</v>
      </c>
      <c r="K94" s="9">
        <f t="shared" si="0"/>
        <v>691619</v>
      </c>
      <c r="L94" s="9">
        <f t="shared" si="0"/>
        <v>698837</v>
      </c>
    </row>
  </sheetData>
  <dataValidations count="1">
    <dataValidation type="list" allowBlank="1" showInputMessage="1" showErrorMessage="1" sqref="B3">
      <formula1>$A$6:$L$6</formula1>
    </dataValidation>
  </dataValidation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E10" sqref="E10"/>
    </sheetView>
  </sheetViews>
  <sheetFormatPr defaultRowHeight="14.4" x14ac:dyDescent="0.3"/>
  <cols>
    <col min="1" max="1" width="17.33203125" bestFit="1" customWidth="1"/>
    <col min="2" max="2" width="14.88671875" bestFit="1" customWidth="1"/>
    <col min="3" max="3" width="12" bestFit="1" customWidth="1"/>
    <col min="4" max="4" width="24.6640625" bestFit="1" customWidth="1"/>
    <col min="5" max="5" width="21.33203125" customWidth="1"/>
    <col min="6" max="6" width="11" bestFit="1" customWidth="1"/>
    <col min="7" max="7" width="18.44140625" bestFit="1" customWidth="1"/>
    <col min="8" max="12" width="11" bestFit="1" customWidth="1"/>
  </cols>
  <sheetData>
    <row r="1" spans="1:8" ht="43.2" x14ac:dyDescent="0.3">
      <c r="A1" s="1" t="s">
        <v>737</v>
      </c>
      <c r="B1" s="2"/>
      <c r="C1" s="2"/>
      <c r="D1" s="2"/>
      <c r="E1" s="2"/>
      <c r="F1" s="2"/>
      <c r="G1" s="2"/>
      <c r="H1" s="3"/>
    </row>
    <row r="3" spans="1:8" x14ac:dyDescent="0.3">
      <c r="A3" s="4" t="s">
        <v>37</v>
      </c>
      <c r="B3" s="4" t="s">
        <v>173</v>
      </c>
      <c r="D3" s="8" t="s">
        <v>738</v>
      </c>
      <c r="E3" s="10">
        <f>SUM(C10:C30)</f>
        <v>534394.57300000009</v>
      </c>
    </row>
    <row r="4" spans="1:8" x14ac:dyDescent="0.3">
      <c r="A4" s="7">
        <v>0</v>
      </c>
      <c r="B4" s="106">
        <v>0</v>
      </c>
      <c r="D4" s="8" t="s">
        <v>739</v>
      </c>
      <c r="E4" s="10">
        <f>AVERAGE(C10:C30)</f>
        <v>25447.360619047624</v>
      </c>
    </row>
    <row r="5" spans="1:8" x14ac:dyDescent="0.3">
      <c r="A5" s="7">
        <v>600000</v>
      </c>
      <c r="B5" s="106">
        <v>2.2499999999999999E-2</v>
      </c>
      <c r="D5" s="8" t="s">
        <v>740</v>
      </c>
      <c r="E5" s="10">
        <f>MEDIAN(C10:C30)</f>
        <v>16757.7075</v>
      </c>
    </row>
    <row r="6" spans="1:8" x14ac:dyDescent="0.3">
      <c r="A6" s="7">
        <v>750000</v>
      </c>
      <c r="B6" s="106">
        <v>3.7499999999999999E-2</v>
      </c>
    </row>
    <row r="7" spans="1:8" x14ac:dyDescent="0.3">
      <c r="A7" s="7">
        <v>1000000</v>
      </c>
      <c r="B7" s="106">
        <v>4.9000000000000002E-2</v>
      </c>
    </row>
    <row r="9" spans="1:8" ht="72" x14ac:dyDescent="0.3">
      <c r="A9" s="21" t="s">
        <v>684</v>
      </c>
      <c r="B9" s="21" t="s">
        <v>37</v>
      </c>
      <c r="C9" s="21" t="s">
        <v>741</v>
      </c>
      <c r="D9" s="69" t="s">
        <v>742</v>
      </c>
      <c r="E9" s="69" t="s">
        <v>743</v>
      </c>
    </row>
    <row r="10" spans="1:8" x14ac:dyDescent="0.3">
      <c r="A10" s="86" t="s">
        <v>689</v>
      </c>
      <c r="B10" s="7">
        <v>755784</v>
      </c>
      <c r="C10" s="10">
        <f>VLOOKUP(B10,$A$3:$B$7,2,1)*B10</f>
        <v>28341.899999999998</v>
      </c>
      <c r="D10" s="16">
        <f>RANK(C10,$C$10:$C$30,0)</f>
        <v>10</v>
      </c>
      <c r="E10" s="16">
        <f>_xlfn.RANK.AVG(C10,$C$10:$C$30,0)</f>
        <v>10</v>
      </c>
    </row>
    <row r="11" spans="1:8" x14ac:dyDescent="0.3">
      <c r="A11" s="4" t="s">
        <v>692</v>
      </c>
      <c r="B11" s="7">
        <v>825584</v>
      </c>
      <c r="C11" s="10">
        <f t="shared" ref="C11:C30" si="0">VLOOKUP(B11,$A$3:$B$7,2,1)*B11</f>
        <v>30959.399999999998</v>
      </c>
      <c r="D11" s="16">
        <f t="shared" ref="D11:D30" si="1">RANK(C11,$C$10:$C$30,0)</f>
        <v>6</v>
      </c>
      <c r="E11" s="16">
        <f t="shared" ref="E11:E30" si="2">_xlfn.RANK.AVG(C11,$C$10:$C$30,0)</f>
        <v>6</v>
      </c>
    </row>
    <row r="12" spans="1:8" x14ac:dyDescent="0.3">
      <c r="A12" s="4" t="s">
        <v>696</v>
      </c>
      <c r="B12" s="7">
        <v>658093</v>
      </c>
      <c r="C12" s="10">
        <f t="shared" si="0"/>
        <v>14807.092499999999</v>
      </c>
      <c r="D12" s="16">
        <f t="shared" si="1"/>
        <v>13</v>
      </c>
      <c r="E12" s="16">
        <f t="shared" si="2"/>
        <v>13</v>
      </c>
    </row>
    <row r="13" spans="1:8" x14ac:dyDescent="0.3">
      <c r="A13" s="4" t="s">
        <v>699</v>
      </c>
      <c r="B13" s="7">
        <v>627179</v>
      </c>
      <c r="C13" s="10">
        <f t="shared" si="0"/>
        <v>14111.5275</v>
      </c>
      <c r="D13" s="16">
        <f t="shared" si="1"/>
        <v>15</v>
      </c>
      <c r="E13" s="16">
        <f t="shared" si="2"/>
        <v>15</v>
      </c>
    </row>
    <row r="14" spans="1:8" x14ac:dyDescent="0.3">
      <c r="A14" s="4" t="s">
        <v>701</v>
      </c>
      <c r="B14" s="7">
        <v>667415</v>
      </c>
      <c r="C14" s="10">
        <f t="shared" si="0"/>
        <v>15016.8375</v>
      </c>
      <c r="D14" s="16">
        <f t="shared" si="1"/>
        <v>12</v>
      </c>
      <c r="E14" s="16">
        <f t="shared" si="2"/>
        <v>12</v>
      </c>
    </row>
    <row r="15" spans="1:8" x14ac:dyDescent="0.3">
      <c r="A15" s="4" t="s">
        <v>702</v>
      </c>
      <c r="B15" s="7">
        <v>1137012</v>
      </c>
      <c r="C15" s="10">
        <f t="shared" si="0"/>
        <v>55713.588000000003</v>
      </c>
      <c r="D15" s="16">
        <f t="shared" si="1"/>
        <v>1</v>
      </c>
      <c r="E15" s="16">
        <f t="shared" si="2"/>
        <v>1</v>
      </c>
    </row>
    <row r="16" spans="1:8" x14ac:dyDescent="0.3">
      <c r="A16" s="4" t="s">
        <v>703</v>
      </c>
      <c r="B16" s="7">
        <v>629464</v>
      </c>
      <c r="C16" s="10">
        <f t="shared" si="0"/>
        <v>14162.939999999999</v>
      </c>
      <c r="D16" s="16">
        <f t="shared" si="1"/>
        <v>14</v>
      </c>
      <c r="E16" s="16">
        <f t="shared" si="2"/>
        <v>14</v>
      </c>
    </row>
    <row r="17" spans="1:5" x14ac:dyDescent="0.3">
      <c r="A17" s="4" t="s">
        <v>704</v>
      </c>
      <c r="B17" s="7">
        <v>1062421</v>
      </c>
      <c r="C17" s="10">
        <f t="shared" si="0"/>
        <v>52058.629000000001</v>
      </c>
      <c r="D17" s="16">
        <f t="shared" si="1"/>
        <v>5</v>
      </c>
      <c r="E17" s="16">
        <f t="shared" si="2"/>
        <v>5</v>
      </c>
    </row>
    <row r="18" spans="1:5" x14ac:dyDescent="0.3">
      <c r="A18" s="4" t="s">
        <v>705</v>
      </c>
      <c r="B18" s="7">
        <v>1112913</v>
      </c>
      <c r="C18" s="10">
        <f t="shared" si="0"/>
        <v>54532.737000000001</v>
      </c>
      <c r="D18" s="16">
        <f t="shared" si="1"/>
        <v>3</v>
      </c>
      <c r="E18" s="16">
        <f t="shared" si="2"/>
        <v>3</v>
      </c>
    </row>
    <row r="19" spans="1:5" x14ac:dyDescent="0.3">
      <c r="A19" s="4" t="s">
        <v>706</v>
      </c>
      <c r="B19" s="7">
        <v>585516</v>
      </c>
      <c r="C19" s="10">
        <f t="shared" si="0"/>
        <v>0</v>
      </c>
      <c r="D19" s="16">
        <f t="shared" si="1"/>
        <v>19</v>
      </c>
      <c r="E19" s="16">
        <f t="shared" si="2"/>
        <v>20</v>
      </c>
    </row>
    <row r="20" spans="1:5" x14ac:dyDescent="0.3">
      <c r="A20" s="4" t="s">
        <v>707</v>
      </c>
      <c r="B20" s="7">
        <v>1123408</v>
      </c>
      <c r="C20" s="10">
        <f t="shared" si="0"/>
        <v>55046.992000000006</v>
      </c>
      <c r="D20" s="16">
        <f t="shared" si="1"/>
        <v>2</v>
      </c>
      <c r="E20" s="16">
        <f t="shared" si="2"/>
        <v>2</v>
      </c>
    </row>
    <row r="21" spans="1:5" x14ac:dyDescent="0.3">
      <c r="A21" s="4" t="s">
        <v>708</v>
      </c>
      <c r="B21" s="7">
        <v>541892</v>
      </c>
      <c r="C21" s="10">
        <f t="shared" si="0"/>
        <v>0</v>
      </c>
      <c r="D21" s="16">
        <f t="shared" si="1"/>
        <v>19</v>
      </c>
      <c r="E21" s="16">
        <f t="shared" si="2"/>
        <v>20</v>
      </c>
    </row>
    <row r="22" spans="1:5" x14ac:dyDescent="0.3">
      <c r="A22" s="4" t="s">
        <v>709</v>
      </c>
      <c r="B22" s="7">
        <v>613217</v>
      </c>
      <c r="C22" s="10">
        <f t="shared" si="0"/>
        <v>13797.3825</v>
      </c>
      <c r="D22" s="16">
        <f t="shared" si="1"/>
        <v>16</v>
      </c>
      <c r="E22" s="16">
        <f t="shared" si="2"/>
        <v>16</v>
      </c>
    </row>
    <row r="23" spans="1:5" x14ac:dyDescent="0.3">
      <c r="A23" s="4" t="s">
        <v>710</v>
      </c>
      <c r="B23" s="7">
        <v>1077908</v>
      </c>
      <c r="C23" s="10">
        <f t="shared" si="0"/>
        <v>52817.492000000006</v>
      </c>
      <c r="D23" s="16">
        <f t="shared" si="1"/>
        <v>4</v>
      </c>
      <c r="E23" s="16">
        <f t="shared" si="2"/>
        <v>4</v>
      </c>
    </row>
    <row r="24" spans="1:5" x14ac:dyDescent="0.3">
      <c r="A24" s="4" t="s">
        <v>711</v>
      </c>
      <c r="B24" s="7">
        <v>602835</v>
      </c>
      <c r="C24" s="10">
        <f t="shared" si="0"/>
        <v>13563.7875</v>
      </c>
      <c r="D24" s="16">
        <f t="shared" si="1"/>
        <v>18</v>
      </c>
      <c r="E24" s="16">
        <f t="shared" si="2"/>
        <v>18</v>
      </c>
    </row>
    <row r="25" spans="1:5" x14ac:dyDescent="0.3">
      <c r="A25" s="4" t="s">
        <v>712</v>
      </c>
      <c r="B25" s="7">
        <v>792588</v>
      </c>
      <c r="C25" s="10">
        <f t="shared" si="0"/>
        <v>29722.05</v>
      </c>
      <c r="D25" s="16">
        <f t="shared" si="1"/>
        <v>7</v>
      </c>
      <c r="E25" s="16">
        <f t="shared" si="2"/>
        <v>7.5</v>
      </c>
    </row>
    <row r="26" spans="1:5" x14ac:dyDescent="0.3">
      <c r="A26" s="4" t="s">
        <v>713</v>
      </c>
      <c r="B26" s="7">
        <v>792588</v>
      </c>
      <c r="C26" s="10">
        <f t="shared" si="0"/>
        <v>29722.05</v>
      </c>
      <c r="D26" s="16">
        <f t="shared" si="1"/>
        <v>7</v>
      </c>
      <c r="E26" s="16">
        <f t="shared" si="2"/>
        <v>7.5</v>
      </c>
    </row>
    <row r="27" spans="1:5" x14ac:dyDescent="0.3">
      <c r="A27" s="4" t="s">
        <v>714</v>
      </c>
      <c r="B27" s="7">
        <v>786165</v>
      </c>
      <c r="C27" s="10">
        <f t="shared" si="0"/>
        <v>29481.1875</v>
      </c>
      <c r="D27" s="16">
        <f t="shared" si="1"/>
        <v>9</v>
      </c>
      <c r="E27" s="16">
        <f t="shared" si="2"/>
        <v>9</v>
      </c>
    </row>
    <row r="28" spans="1:5" x14ac:dyDescent="0.3">
      <c r="A28" s="4" t="s">
        <v>715</v>
      </c>
      <c r="B28" s="7">
        <v>513718</v>
      </c>
      <c r="C28" s="10">
        <f t="shared" si="0"/>
        <v>0</v>
      </c>
      <c r="D28" s="16">
        <f t="shared" si="1"/>
        <v>19</v>
      </c>
      <c r="E28" s="16">
        <f t="shared" si="2"/>
        <v>20</v>
      </c>
    </row>
    <row r="29" spans="1:5" x14ac:dyDescent="0.3">
      <c r="A29" s="4" t="s">
        <v>716</v>
      </c>
      <c r="B29" s="7">
        <v>744787</v>
      </c>
      <c r="C29" s="10">
        <f t="shared" si="0"/>
        <v>16757.7075</v>
      </c>
      <c r="D29" s="16">
        <f t="shared" si="1"/>
        <v>11</v>
      </c>
      <c r="E29" s="16">
        <f t="shared" si="2"/>
        <v>11</v>
      </c>
    </row>
    <row r="30" spans="1:5" x14ac:dyDescent="0.3">
      <c r="A30" s="4" t="s">
        <v>717</v>
      </c>
      <c r="B30" s="7">
        <v>612501</v>
      </c>
      <c r="C30" s="10">
        <f t="shared" si="0"/>
        <v>13781.272499999999</v>
      </c>
      <c r="D30" s="16">
        <f t="shared" si="1"/>
        <v>17</v>
      </c>
      <c r="E30" s="16">
        <f t="shared" si="2"/>
        <v>17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activeCell="G9" sqref="G9"/>
    </sheetView>
  </sheetViews>
  <sheetFormatPr defaultRowHeight="14.4" x14ac:dyDescent="0.3"/>
  <cols>
    <col min="1" max="1" width="18.33203125" customWidth="1"/>
    <col min="2" max="2" width="12.88671875" customWidth="1"/>
    <col min="3" max="3" width="11" bestFit="1" customWidth="1"/>
    <col min="4" max="4" width="14.6640625" bestFit="1" customWidth="1"/>
    <col min="5" max="5" width="47.5546875" bestFit="1" customWidth="1"/>
    <col min="6" max="6" width="15.109375" bestFit="1" customWidth="1"/>
    <col min="7" max="7" width="18.44140625" bestFit="1" customWidth="1"/>
    <col min="8" max="12" width="11" bestFit="1" customWidth="1"/>
  </cols>
  <sheetData>
    <row r="1" spans="1:8" ht="57.6" x14ac:dyDescent="0.3">
      <c r="A1" s="1" t="s">
        <v>744</v>
      </c>
      <c r="B1" s="2"/>
      <c r="C1" s="2"/>
      <c r="D1" s="2"/>
      <c r="E1" s="2"/>
      <c r="F1" s="2"/>
      <c r="G1" s="2"/>
      <c r="H1" s="3"/>
    </row>
    <row r="3" spans="1:8" x14ac:dyDescent="0.3">
      <c r="A3" s="8" t="s">
        <v>745</v>
      </c>
      <c r="B3" s="8" t="s">
        <v>746</v>
      </c>
      <c r="D3" s="8" t="s">
        <v>745</v>
      </c>
      <c r="E3" s="8" t="s">
        <v>673</v>
      </c>
      <c r="F3" s="8" t="s">
        <v>747</v>
      </c>
    </row>
    <row r="4" spans="1:8" x14ac:dyDescent="0.3">
      <c r="A4" s="7">
        <v>121868</v>
      </c>
      <c r="B4" s="144">
        <f>VLOOKUP(A4,$D$3:$F$9,3,1)*A4</f>
        <v>24373.600000000002</v>
      </c>
      <c r="D4" s="7">
        <v>0</v>
      </c>
      <c r="E4" s="10" t="str">
        <f>DOLLAR(D4,0)&amp;"&gt;=Taxable Amount &lt;"&amp;DOLLAR(D5,0)&amp;",rate is"&amp;TEXT(F4,"0.00%")</f>
        <v>$0&gt;=Taxable Amount &lt;$7,500,rate is0.00%</v>
      </c>
      <c r="F4" s="107">
        <v>0</v>
      </c>
    </row>
    <row r="5" spans="1:8" x14ac:dyDescent="0.3">
      <c r="A5" s="7">
        <v>90056</v>
      </c>
      <c r="B5" s="144">
        <f t="shared" ref="B5:B14" si="0">VLOOKUP(A5,$D$3:$F$9,3,1)*A5</f>
        <v>18011.2</v>
      </c>
      <c r="D5" s="7">
        <v>7500</v>
      </c>
      <c r="E5" s="10" t="str">
        <f t="shared" ref="E5:E8" si="1">DOLLAR(D5,0)&amp;"&gt;=Taxable Amount &lt;"&amp;DOLLAR(D6,0)&amp;",rate is"&amp;TEXT(F5,"0.00%")</f>
        <v>$7,500&gt;=Taxable Amount &lt;$10,000,rate is10.00%</v>
      </c>
      <c r="F5" s="107">
        <v>0.1</v>
      </c>
    </row>
    <row r="6" spans="1:8" x14ac:dyDescent="0.3">
      <c r="A6" s="7">
        <v>116385</v>
      </c>
      <c r="B6" s="144">
        <f t="shared" si="0"/>
        <v>23277</v>
      </c>
      <c r="D6" s="7">
        <v>10000</v>
      </c>
      <c r="E6" s="10" t="str">
        <f t="shared" si="1"/>
        <v>$10,000&gt;=Taxable Amount &lt;$50,000,rate is12.00%</v>
      </c>
      <c r="F6" s="107">
        <v>0.12</v>
      </c>
    </row>
    <row r="7" spans="1:8" x14ac:dyDescent="0.3">
      <c r="A7" s="7">
        <v>16228</v>
      </c>
      <c r="B7" s="144">
        <f t="shared" si="0"/>
        <v>1947.36</v>
      </c>
      <c r="D7" s="7">
        <v>50000</v>
      </c>
      <c r="E7" s="10" t="str">
        <f t="shared" si="1"/>
        <v>$50,000&gt;=Taxable Amount &lt;$90,000,rate is15.00%</v>
      </c>
      <c r="F7" s="107">
        <v>0.15</v>
      </c>
    </row>
    <row r="8" spans="1:8" x14ac:dyDescent="0.3">
      <c r="A8" s="7">
        <v>121980</v>
      </c>
      <c r="B8" s="144">
        <f t="shared" si="0"/>
        <v>24396</v>
      </c>
      <c r="D8" s="7">
        <v>90000</v>
      </c>
      <c r="E8" s="10" t="str">
        <f t="shared" si="1"/>
        <v>$90,000&gt;=Taxable Amount &lt;$1,100,000,rate is20.00%</v>
      </c>
      <c r="F8" s="107">
        <v>0.2</v>
      </c>
    </row>
    <row r="9" spans="1:8" x14ac:dyDescent="0.3">
      <c r="A9" s="7">
        <v>25465</v>
      </c>
      <c r="B9" s="144">
        <f t="shared" si="0"/>
        <v>3055.7999999999997</v>
      </c>
      <c r="D9" s="7">
        <v>1100000</v>
      </c>
      <c r="E9" s="10" t="str">
        <f>"Taxable Amount &lt;"&amp;DOLLAR(D9,0)&amp;",rate is"&amp;TEXT(F9,"0.00%")</f>
        <v>Taxable Amount &lt;$1,100,000,rate is25.00%</v>
      </c>
      <c r="F9" s="107">
        <v>0.25</v>
      </c>
    </row>
    <row r="10" spans="1:8" x14ac:dyDescent="0.3">
      <c r="A10" s="7">
        <v>105940</v>
      </c>
      <c r="B10" s="144">
        <f t="shared" si="0"/>
        <v>21188</v>
      </c>
    </row>
    <row r="11" spans="1:8" x14ac:dyDescent="0.3">
      <c r="A11" s="7">
        <v>96825</v>
      </c>
      <c r="B11" s="144">
        <f t="shared" si="0"/>
        <v>19365</v>
      </c>
    </row>
    <row r="12" spans="1:8" x14ac:dyDescent="0.3">
      <c r="A12" s="7">
        <v>124100</v>
      </c>
      <c r="B12" s="144">
        <f t="shared" si="0"/>
        <v>24820</v>
      </c>
    </row>
    <row r="13" spans="1:8" x14ac:dyDescent="0.3">
      <c r="A13" s="7">
        <v>95618</v>
      </c>
      <c r="B13" s="144">
        <f t="shared" si="0"/>
        <v>19123.600000000002</v>
      </c>
    </row>
    <row r="14" spans="1:8" x14ac:dyDescent="0.3">
      <c r="A14" s="7">
        <v>8211</v>
      </c>
      <c r="B14" s="144">
        <f t="shared" si="0"/>
        <v>821.1</v>
      </c>
    </row>
    <row r="17" spans="5:5" x14ac:dyDescent="0.3">
      <c r="E17" s="65" t="s">
        <v>748</v>
      </c>
    </row>
    <row r="18" spans="5:5" x14ac:dyDescent="0.3">
      <c r="E18" s="4" t="s">
        <v>749</v>
      </c>
    </row>
    <row r="19" spans="5:5" x14ac:dyDescent="0.3">
      <c r="E19" s="4" t="s">
        <v>750</v>
      </c>
    </row>
    <row r="20" spans="5:5" x14ac:dyDescent="0.3">
      <c r="E20" s="4" t="s">
        <v>751</v>
      </c>
    </row>
    <row r="21" spans="5:5" x14ac:dyDescent="0.3">
      <c r="E21" s="4" t="s">
        <v>752</v>
      </c>
    </row>
    <row r="22" spans="5:5" x14ac:dyDescent="0.3">
      <c r="E22" s="4" t="s">
        <v>753</v>
      </c>
    </row>
    <row r="23" spans="5:5" x14ac:dyDescent="0.3">
      <c r="E23" s="4" t="s">
        <v>754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E8" sqref="E8"/>
    </sheetView>
  </sheetViews>
  <sheetFormatPr defaultRowHeight="14.4" x14ac:dyDescent="0.3"/>
  <cols>
    <col min="1" max="1" width="14.6640625" bestFit="1" customWidth="1"/>
    <col min="2" max="8" width="9" customWidth="1"/>
    <col min="9" max="12" width="11" bestFit="1" customWidth="1"/>
  </cols>
  <sheetData>
    <row r="1" spans="1:8" x14ac:dyDescent="0.3">
      <c r="A1" s="1" t="s">
        <v>760</v>
      </c>
      <c r="B1" s="2"/>
      <c r="C1" s="2"/>
      <c r="D1" s="2"/>
      <c r="E1" s="2"/>
      <c r="F1" s="2"/>
      <c r="G1" s="2"/>
      <c r="H1" s="3"/>
    </row>
    <row r="3" spans="1:8" x14ac:dyDescent="0.3">
      <c r="A3" s="11" t="s">
        <v>755</v>
      </c>
      <c r="B3" s="11" t="s">
        <v>37</v>
      </c>
      <c r="C3" s="11" t="s">
        <v>756</v>
      </c>
    </row>
    <row r="4" spans="1:8" x14ac:dyDescent="0.3">
      <c r="A4" s="4">
        <v>23004</v>
      </c>
      <c r="B4" s="7">
        <v>280</v>
      </c>
      <c r="C4" s="4" t="s">
        <v>757</v>
      </c>
    </row>
    <row r="5" spans="1:8" x14ac:dyDescent="0.3">
      <c r="A5" s="4">
        <v>23005</v>
      </c>
      <c r="B5" s="7">
        <v>691</v>
      </c>
      <c r="C5" s="4" t="s">
        <v>758</v>
      </c>
    </row>
    <row r="6" spans="1:8" x14ac:dyDescent="0.3">
      <c r="A6" s="4"/>
      <c r="B6" s="7"/>
      <c r="C6" s="4"/>
    </row>
    <row r="7" spans="1:8" x14ac:dyDescent="0.3">
      <c r="A7" s="4">
        <v>23006</v>
      </c>
      <c r="B7" s="7">
        <v>713</v>
      </c>
      <c r="C7" s="4" t="s">
        <v>757</v>
      </c>
    </row>
    <row r="8" spans="1:8" x14ac:dyDescent="0.3">
      <c r="A8" s="4">
        <v>23007</v>
      </c>
      <c r="B8" s="7">
        <v>305</v>
      </c>
      <c r="C8" s="4" t="s">
        <v>758</v>
      </c>
    </row>
    <row r="9" spans="1:8" x14ac:dyDescent="0.3">
      <c r="A9" s="4">
        <v>23008</v>
      </c>
      <c r="B9" s="7">
        <v>178</v>
      </c>
      <c r="C9" s="4" t="s">
        <v>757</v>
      </c>
    </row>
    <row r="10" spans="1:8" x14ac:dyDescent="0.3">
      <c r="A10" s="4">
        <v>23009</v>
      </c>
      <c r="B10" s="7">
        <v>512</v>
      </c>
      <c r="C10" s="4" t="s">
        <v>758</v>
      </c>
    </row>
    <row r="11" spans="1:8" x14ac:dyDescent="0.3">
      <c r="A11" s="4">
        <v>23010</v>
      </c>
      <c r="B11" s="7">
        <v>893</v>
      </c>
      <c r="C11" s="4" t="s">
        <v>758</v>
      </c>
    </row>
    <row r="12" spans="1:8" x14ac:dyDescent="0.3">
      <c r="A12" s="4"/>
      <c r="B12" s="7"/>
      <c r="C12" s="4"/>
    </row>
    <row r="13" spans="1:8" x14ac:dyDescent="0.3">
      <c r="A13" s="4">
        <v>23011</v>
      </c>
      <c r="B13" s="7">
        <v>645</v>
      </c>
      <c r="C13" s="4" t="s">
        <v>758</v>
      </c>
    </row>
    <row r="14" spans="1:8" x14ac:dyDescent="0.3">
      <c r="A14" s="4">
        <v>23012</v>
      </c>
      <c r="B14" s="7">
        <v>907</v>
      </c>
      <c r="C14" s="4" t="s">
        <v>758</v>
      </c>
    </row>
    <row r="15" spans="1:8" x14ac:dyDescent="0.3">
      <c r="A15" s="4">
        <v>23013</v>
      </c>
      <c r="B15" s="7">
        <v>615</v>
      </c>
      <c r="C15" s="4" t="s">
        <v>759</v>
      </c>
    </row>
    <row r="16" spans="1:8" x14ac:dyDescent="0.3">
      <c r="A16" s="4">
        <v>23014</v>
      </c>
      <c r="B16" s="7">
        <v>834</v>
      </c>
      <c r="C16" s="4" t="s">
        <v>757</v>
      </c>
    </row>
    <row r="17" spans="1:3" x14ac:dyDescent="0.3">
      <c r="A17" s="4">
        <v>23015</v>
      </c>
      <c r="B17" s="7">
        <v>670</v>
      </c>
      <c r="C17" s="4" t="s">
        <v>759</v>
      </c>
    </row>
    <row r="18" spans="1:3" x14ac:dyDescent="0.3">
      <c r="A18" s="4"/>
      <c r="B18" s="7"/>
      <c r="C18" s="4"/>
    </row>
    <row r="19" spans="1:3" x14ac:dyDescent="0.3">
      <c r="A19" s="4">
        <v>23016</v>
      </c>
      <c r="B19" s="7">
        <v>146</v>
      </c>
      <c r="C19" s="4" t="s">
        <v>757</v>
      </c>
    </row>
    <row r="20" spans="1:3" x14ac:dyDescent="0.3">
      <c r="A20" s="4">
        <v>23017</v>
      </c>
      <c r="B20" s="7">
        <v>666</v>
      </c>
      <c r="C20" s="4" t="s">
        <v>759</v>
      </c>
    </row>
    <row r="21" spans="1:3" x14ac:dyDescent="0.3">
      <c r="A21" s="4"/>
      <c r="B21" s="7"/>
      <c r="C21" s="4"/>
    </row>
    <row r="22" spans="1:3" x14ac:dyDescent="0.3">
      <c r="A22" s="4"/>
      <c r="B22" s="7"/>
      <c r="C22" s="4"/>
    </row>
    <row r="23" spans="1:3" x14ac:dyDescent="0.3">
      <c r="A23" s="4">
        <v>23018</v>
      </c>
      <c r="B23" s="7">
        <v>598</v>
      </c>
      <c r="C23" s="4" t="s">
        <v>758</v>
      </c>
    </row>
    <row r="24" spans="1:3" x14ac:dyDescent="0.3">
      <c r="A24" s="4">
        <v>23019</v>
      </c>
      <c r="B24" s="7">
        <v>821</v>
      </c>
      <c r="C24" s="4" t="s">
        <v>758</v>
      </c>
    </row>
  </sheetData>
  <autoFilter ref="A3:C24"/>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
  <sheetViews>
    <sheetView workbookViewId="0">
      <selection activeCell="J13" sqref="J13"/>
    </sheetView>
  </sheetViews>
  <sheetFormatPr defaultRowHeight="14.4" x14ac:dyDescent="0.3"/>
  <cols>
    <col min="1" max="1" width="9.6640625" bestFit="1" customWidth="1"/>
    <col min="6" max="6" width="12.5546875" customWidth="1"/>
    <col min="7" max="7" width="11.6640625" bestFit="1" customWidth="1"/>
    <col min="8" max="8" width="12.6640625" bestFit="1" customWidth="1"/>
  </cols>
  <sheetData>
    <row r="1" spans="1:8" ht="28.8" x14ac:dyDescent="0.3">
      <c r="A1" s="1" t="s">
        <v>761</v>
      </c>
      <c r="B1" s="2"/>
      <c r="C1" s="2"/>
      <c r="D1" s="2"/>
      <c r="E1" s="2"/>
      <c r="F1" s="2"/>
      <c r="G1" s="2"/>
      <c r="H1" s="3"/>
    </row>
    <row r="3" spans="1:8" x14ac:dyDescent="0.3">
      <c r="A3" s="5" t="s">
        <v>35</v>
      </c>
      <c r="B3" s="5" t="s">
        <v>36</v>
      </c>
      <c r="C3" s="5" t="s">
        <v>37</v>
      </c>
      <c r="D3" s="145" t="s">
        <v>237</v>
      </c>
    </row>
    <row r="4" spans="1:8" x14ac:dyDescent="0.3">
      <c r="A4" s="17">
        <v>40255</v>
      </c>
      <c r="B4" s="4" t="s">
        <v>40</v>
      </c>
      <c r="C4" s="7">
        <v>73</v>
      </c>
      <c r="D4" t="str">
        <f>TEXT(A4,"mmmm")</f>
        <v>March</v>
      </c>
      <c r="F4" s="111" t="s">
        <v>2308</v>
      </c>
      <c r="G4" t="s">
        <v>2307</v>
      </c>
      <c r="H4" t="s">
        <v>2336</v>
      </c>
    </row>
    <row r="5" spans="1:8" x14ac:dyDescent="0.3">
      <c r="A5" s="17">
        <v>40256</v>
      </c>
      <c r="B5" s="4" t="s">
        <v>41</v>
      </c>
      <c r="C5" s="7">
        <v>121</v>
      </c>
      <c r="D5" t="str">
        <f t="shared" ref="D5:D68" si="0">TEXT(A5,"mmmm")</f>
        <v>March</v>
      </c>
      <c r="F5" s="112" t="s">
        <v>2329</v>
      </c>
      <c r="G5" s="110">
        <v>1522</v>
      </c>
      <c r="H5" s="110">
        <v>1522</v>
      </c>
    </row>
    <row r="6" spans="1:8" x14ac:dyDescent="0.3">
      <c r="A6" s="17">
        <v>40257</v>
      </c>
      <c r="B6" s="4" t="s">
        <v>40</v>
      </c>
      <c r="C6" s="7">
        <v>167</v>
      </c>
      <c r="D6" t="str">
        <f t="shared" si="0"/>
        <v>March</v>
      </c>
      <c r="F6" s="112" t="s">
        <v>2330</v>
      </c>
      <c r="G6" s="110">
        <v>3003</v>
      </c>
      <c r="H6" s="110">
        <v>4525</v>
      </c>
    </row>
    <row r="7" spans="1:8" x14ac:dyDescent="0.3">
      <c r="A7" s="17">
        <v>40258</v>
      </c>
      <c r="B7" s="4" t="s">
        <v>42</v>
      </c>
      <c r="C7" s="7">
        <v>167</v>
      </c>
      <c r="D7" t="str">
        <f t="shared" si="0"/>
        <v>March</v>
      </c>
      <c r="F7" s="112" t="s">
        <v>240</v>
      </c>
      <c r="G7" s="110">
        <v>3365</v>
      </c>
      <c r="H7" s="110">
        <v>7890</v>
      </c>
    </row>
    <row r="8" spans="1:8" x14ac:dyDescent="0.3">
      <c r="A8" s="17">
        <v>40259</v>
      </c>
      <c r="B8" s="4" t="s">
        <v>43</v>
      </c>
      <c r="C8" s="7">
        <v>75</v>
      </c>
      <c r="D8" t="str">
        <f t="shared" si="0"/>
        <v>March</v>
      </c>
      <c r="F8" s="112" t="s">
        <v>2331</v>
      </c>
      <c r="G8" s="110">
        <v>3664</v>
      </c>
      <c r="H8" s="110">
        <v>11554</v>
      </c>
    </row>
    <row r="9" spans="1:8" x14ac:dyDescent="0.3">
      <c r="A9" s="17">
        <v>40260</v>
      </c>
      <c r="B9" s="4" t="s">
        <v>40</v>
      </c>
      <c r="C9" s="7">
        <v>157</v>
      </c>
      <c r="D9" t="str">
        <f t="shared" si="0"/>
        <v>March</v>
      </c>
      <c r="F9" s="112" t="s">
        <v>2332</v>
      </c>
      <c r="G9" s="110">
        <v>3515</v>
      </c>
      <c r="H9" s="110">
        <v>15069</v>
      </c>
    </row>
    <row r="10" spans="1:8" x14ac:dyDescent="0.3">
      <c r="A10" s="17">
        <v>40261</v>
      </c>
      <c r="B10" s="4" t="s">
        <v>43</v>
      </c>
      <c r="C10" s="7">
        <v>61</v>
      </c>
      <c r="D10" t="str">
        <f t="shared" si="0"/>
        <v>March</v>
      </c>
      <c r="F10" s="112" t="s">
        <v>2333</v>
      </c>
      <c r="G10" s="110">
        <v>3468</v>
      </c>
      <c r="H10" s="110">
        <v>18537</v>
      </c>
    </row>
    <row r="11" spans="1:8" x14ac:dyDescent="0.3">
      <c r="A11" s="17">
        <v>40262</v>
      </c>
      <c r="B11" s="4" t="s">
        <v>40</v>
      </c>
      <c r="C11" s="7">
        <v>108</v>
      </c>
      <c r="D11" t="str">
        <f t="shared" si="0"/>
        <v>March</v>
      </c>
      <c r="F11" s="112" t="s">
        <v>2334</v>
      </c>
      <c r="G11" s="110">
        <v>3240</v>
      </c>
      <c r="H11" s="110">
        <v>21777</v>
      </c>
    </row>
    <row r="12" spans="1:8" x14ac:dyDescent="0.3">
      <c r="A12" s="17">
        <v>40263</v>
      </c>
      <c r="B12" s="4" t="s">
        <v>41</v>
      </c>
      <c r="C12" s="7">
        <v>139</v>
      </c>
      <c r="D12" t="str">
        <f t="shared" si="0"/>
        <v>March</v>
      </c>
      <c r="F12" s="112" t="s">
        <v>2335</v>
      </c>
      <c r="G12" s="110">
        <v>968</v>
      </c>
      <c r="H12" s="110">
        <v>22745</v>
      </c>
    </row>
    <row r="13" spans="1:8" x14ac:dyDescent="0.3">
      <c r="A13" s="17">
        <v>40264</v>
      </c>
      <c r="B13" s="4" t="s">
        <v>28</v>
      </c>
      <c r="C13" s="7">
        <v>130</v>
      </c>
      <c r="D13" t="str">
        <f t="shared" si="0"/>
        <v>March</v>
      </c>
      <c r="F13" s="112" t="s">
        <v>235</v>
      </c>
      <c r="G13" s="110">
        <v>22745</v>
      </c>
      <c r="H13" s="110"/>
    </row>
    <row r="14" spans="1:8" x14ac:dyDescent="0.3">
      <c r="A14" s="17">
        <v>40265</v>
      </c>
      <c r="B14" s="4" t="s">
        <v>43</v>
      </c>
      <c r="C14" s="7">
        <v>66</v>
      </c>
      <c r="D14" t="str">
        <f t="shared" si="0"/>
        <v>March</v>
      </c>
    </row>
    <row r="15" spans="1:8" x14ac:dyDescent="0.3">
      <c r="A15" s="17">
        <v>40266</v>
      </c>
      <c r="B15" s="4" t="s">
        <v>28</v>
      </c>
      <c r="C15" s="7">
        <v>86</v>
      </c>
      <c r="D15" t="str">
        <f t="shared" si="0"/>
        <v>March</v>
      </c>
    </row>
    <row r="16" spans="1:8" x14ac:dyDescent="0.3">
      <c r="A16" s="17">
        <v>40267</v>
      </c>
      <c r="B16" s="4" t="s">
        <v>42</v>
      </c>
      <c r="C16" s="7">
        <v>122</v>
      </c>
      <c r="D16" t="str">
        <f t="shared" si="0"/>
        <v>March</v>
      </c>
    </row>
    <row r="17" spans="1:4" x14ac:dyDescent="0.3">
      <c r="A17" s="17">
        <v>40268</v>
      </c>
      <c r="B17" s="4" t="s">
        <v>28</v>
      </c>
      <c r="C17" s="7">
        <v>50</v>
      </c>
      <c r="D17" t="str">
        <f t="shared" si="0"/>
        <v>March</v>
      </c>
    </row>
    <row r="18" spans="1:4" x14ac:dyDescent="0.3">
      <c r="A18" s="17">
        <v>40269</v>
      </c>
      <c r="B18" s="4" t="s">
        <v>43</v>
      </c>
      <c r="C18" s="7">
        <v>77</v>
      </c>
      <c r="D18" t="str">
        <f t="shared" si="0"/>
        <v>April</v>
      </c>
    </row>
    <row r="19" spans="1:4" x14ac:dyDescent="0.3">
      <c r="A19" s="17">
        <v>40270</v>
      </c>
      <c r="B19" s="4" t="s">
        <v>40</v>
      </c>
      <c r="C19" s="7">
        <v>140</v>
      </c>
      <c r="D19" t="str">
        <f t="shared" si="0"/>
        <v>April</v>
      </c>
    </row>
    <row r="20" spans="1:4" x14ac:dyDescent="0.3">
      <c r="A20" s="17">
        <v>40271</v>
      </c>
      <c r="B20" s="4" t="s">
        <v>43</v>
      </c>
      <c r="C20" s="7">
        <v>107</v>
      </c>
      <c r="D20" t="str">
        <f t="shared" si="0"/>
        <v>April</v>
      </c>
    </row>
    <row r="21" spans="1:4" x14ac:dyDescent="0.3">
      <c r="A21" s="17">
        <v>40272</v>
      </c>
      <c r="B21" s="4" t="s">
        <v>28</v>
      </c>
      <c r="C21" s="7">
        <v>109</v>
      </c>
      <c r="D21" t="str">
        <f t="shared" si="0"/>
        <v>April</v>
      </c>
    </row>
    <row r="22" spans="1:4" x14ac:dyDescent="0.3">
      <c r="A22" s="17">
        <v>40273</v>
      </c>
      <c r="B22" s="4" t="s">
        <v>42</v>
      </c>
      <c r="C22" s="7">
        <v>121</v>
      </c>
      <c r="D22" t="str">
        <f t="shared" si="0"/>
        <v>April</v>
      </c>
    </row>
    <row r="23" spans="1:4" x14ac:dyDescent="0.3">
      <c r="A23" s="17">
        <v>40274</v>
      </c>
      <c r="B23" s="4" t="s">
        <v>40</v>
      </c>
      <c r="C23" s="7">
        <v>78</v>
      </c>
      <c r="D23" t="str">
        <f t="shared" si="0"/>
        <v>April</v>
      </c>
    </row>
    <row r="24" spans="1:4" x14ac:dyDescent="0.3">
      <c r="A24" s="17">
        <v>40275</v>
      </c>
      <c r="B24" s="4" t="s">
        <v>28</v>
      </c>
      <c r="C24" s="7">
        <v>168</v>
      </c>
      <c r="D24" t="str">
        <f t="shared" si="0"/>
        <v>April</v>
      </c>
    </row>
    <row r="25" spans="1:4" x14ac:dyDescent="0.3">
      <c r="A25" s="17">
        <v>40276</v>
      </c>
      <c r="B25" s="4" t="s">
        <v>41</v>
      </c>
      <c r="C25" s="7">
        <v>88</v>
      </c>
      <c r="D25" t="str">
        <f t="shared" si="0"/>
        <v>April</v>
      </c>
    </row>
    <row r="26" spans="1:4" x14ac:dyDescent="0.3">
      <c r="A26" s="17">
        <v>40277</v>
      </c>
      <c r="B26" s="4" t="s">
        <v>30</v>
      </c>
      <c r="C26" s="7">
        <v>110</v>
      </c>
      <c r="D26" t="str">
        <f t="shared" si="0"/>
        <v>April</v>
      </c>
    </row>
    <row r="27" spans="1:4" x14ac:dyDescent="0.3">
      <c r="A27" s="17">
        <v>40278</v>
      </c>
      <c r="B27" s="4" t="s">
        <v>30</v>
      </c>
      <c r="C27" s="7">
        <v>132</v>
      </c>
      <c r="D27" t="str">
        <f t="shared" si="0"/>
        <v>April</v>
      </c>
    </row>
    <row r="28" spans="1:4" x14ac:dyDescent="0.3">
      <c r="A28" s="17">
        <v>40279</v>
      </c>
      <c r="B28" s="4" t="s">
        <v>41</v>
      </c>
      <c r="C28" s="7">
        <v>54</v>
      </c>
      <c r="D28" t="str">
        <f t="shared" si="0"/>
        <v>April</v>
      </c>
    </row>
    <row r="29" spans="1:4" x14ac:dyDescent="0.3">
      <c r="A29" s="17">
        <v>40280</v>
      </c>
      <c r="B29" s="4" t="s">
        <v>40</v>
      </c>
      <c r="C29" s="7">
        <v>58</v>
      </c>
      <c r="D29" t="str">
        <f t="shared" si="0"/>
        <v>April</v>
      </c>
    </row>
    <row r="30" spans="1:4" x14ac:dyDescent="0.3">
      <c r="A30" s="17">
        <v>40281</v>
      </c>
      <c r="B30" s="4" t="s">
        <v>43</v>
      </c>
      <c r="C30" s="7">
        <v>71</v>
      </c>
      <c r="D30" t="str">
        <f t="shared" si="0"/>
        <v>April</v>
      </c>
    </row>
    <row r="31" spans="1:4" x14ac:dyDescent="0.3">
      <c r="A31" s="17">
        <v>40282</v>
      </c>
      <c r="B31" s="4" t="s">
        <v>41</v>
      </c>
      <c r="C31" s="7">
        <v>50</v>
      </c>
      <c r="D31" t="str">
        <f t="shared" si="0"/>
        <v>April</v>
      </c>
    </row>
    <row r="32" spans="1:4" x14ac:dyDescent="0.3">
      <c r="A32" s="17">
        <v>40283</v>
      </c>
      <c r="B32" s="4" t="s">
        <v>40</v>
      </c>
      <c r="C32" s="7">
        <v>109</v>
      </c>
      <c r="D32" t="str">
        <f t="shared" si="0"/>
        <v>April</v>
      </c>
    </row>
    <row r="33" spans="1:4" x14ac:dyDescent="0.3">
      <c r="A33" s="17">
        <v>40284</v>
      </c>
      <c r="B33" s="4" t="s">
        <v>43</v>
      </c>
      <c r="C33" s="7">
        <v>138</v>
      </c>
      <c r="D33" t="str">
        <f t="shared" si="0"/>
        <v>April</v>
      </c>
    </row>
    <row r="34" spans="1:4" x14ac:dyDescent="0.3">
      <c r="A34" s="17">
        <v>40285</v>
      </c>
      <c r="B34" s="4" t="s">
        <v>41</v>
      </c>
      <c r="C34" s="7">
        <v>74</v>
      </c>
      <c r="D34" t="str">
        <f t="shared" si="0"/>
        <v>April</v>
      </c>
    </row>
    <row r="35" spans="1:4" x14ac:dyDescent="0.3">
      <c r="A35" s="17">
        <v>40286</v>
      </c>
      <c r="B35" s="4" t="s">
        <v>28</v>
      </c>
      <c r="C35" s="7">
        <v>50</v>
      </c>
      <c r="D35" t="str">
        <f t="shared" si="0"/>
        <v>April</v>
      </c>
    </row>
    <row r="36" spans="1:4" x14ac:dyDescent="0.3">
      <c r="A36" s="17">
        <v>40287</v>
      </c>
      <c r="B36" s="4" t="s">
        <v>30</v>
      </c>
      <c r="C36" s="7">
        <v>103</v>
      </c>
      <c r="D36" t="str">
        <f t="shared" si="0"/>
        <v>April</v>
      </c>
    </row>
    <row r="37" spans="1:4" x14ac:dyDescent="0.3">
      <c r="A37" s="17">
        <v>40288</v>
      </c>
      <c r="B37" s="4" t="s">
        <v>43</v>
      </c>
      <c r="C37" s="7">
        <v>134</v>
      </c>
      <c r="D37" t="str">
        <f t="shared" si="0"/>
        <v>April</v>
      </c>
    </row>
    <row r="38" spans="1:4" x14ac:dyDescent="0.3">
      <c r="A38" s="17">
        <v>40289</v>
      </c>
      <c r="B38" s="4" t="s">
        <v>30</v>
      </c>
      <c r="C38" s="7">
        <v>151</v>
      </c>
      <c r="D38" t="str">
        <f t="shared" si="0"/>
        <v>April</v>
      </c>
    </row>
    <row r="39" spans="1:4" x14ac:dyDescent="0.3">
      <c r="A39" s="17">
        <v>40290</v>
      </c>
      <c r="B39" s="4" t="s">
        <v>42</v>
      </c>
      <c r="C39" s="7">
        <v>135</v>
      </c>
      <c r="D39" t="str">
        <f t="shared" si="0"/>
        <v>April</v>
      </c>
    </row>
    <row r="40" spans="1:4" x14ac:dyDescent="0.3">
      <c r="A40" s="17">
        <v>40291</v>
      </c>
      <c r="B40" s="4" t="s">
        <v>30</v>
      </c>
      <c r="C40" s="7">
        <v>54</v>
      </c>
      <c r="D40" t="str">
        <f t="shared" si="0"/>
        <v>April</v>
      </c>
    </row>
    <row r="41" spans="1:4" x14ac:dyDescent="0.3">
      <c r="A41" s="17">
        <v>40292</v>
      </c>
      <c r="B41" s="4" t="s">
        <v>43</v>
      </c>
      <c r="C41" s="7">
        <v>66</v>
      </c>
      <c r="D41" t="str">
        <f t="shared" si="0"/>
        <v>April</v>
      </c>
    </row>
    <row r="42" spans="1:4" x14ac:dyDescent="0.3">
      <c r="A42" s="17">
        <v>40293</v>
      </c>
      <c r="B42" s="4" t="s">
        <v>28</v>
      </c>
      <c r="C42" s="7">
        <v>81</v>
      </c>
      <c r="D42" t="str">
        <f t="shared" si="0"/>
        <v>April</v>
      </c>
    </row>
    <row r="43" spans="1:4" x14ac:dyDescent="0.3">
      <c r="A43" s="17">
        <v>40294</v>
      </c>
      <c r="B43" s="4" t="s">
        <v>30</v>
      </c>
      <c r="C43" s="7">
        <v>94</v>
      </c>
      <c r="D43" t="str">
        <f t="shared" si="0"/>
        <v>April</v>
      </c>
    </row>
    <row r="44" spans="1:4" x14ac:dyDescent="0.3">
      <c r="A44" s="17">
        <v>40295</v>
      </c>
      <c r="B44" s="4" t="s">
        <v>41</v>
      </c>
      <c r="C44" s="7">
        <v>142</v>
      </c>
      <c r="D44" t="str">
        <f t="shared" si="0"/>
        <v>April</v>
      </c>
    </row>
    <row r="45" spans="1:4" x14ac:dyDescent="0.3">
      <c r="A45" s="17">
        <v>40296</v>
      </c>
      <c r="B45" s="4" t="s">
        <v>40</v>
      </c>
      <c r="C45" s="7">
        <v>75</v>
      </c>
      <c r="D45" t="str">
        <f t="shared" si="0"/>
        <v>April</v>
      </c>
    </row>
    <row r="46" spans="1:4" x14ac:dyDescent="0.3">
      <c r="A46" s="17">
        <v>40297</v>
      </c>
      <c r="B46" s="4" t="s">
        <v>30</v>
      </c>
      <c r="C46" s="7">
        <v>114</v>
      </c>
      <c r="D46" t="str">
        <f t="shared" si="0"/>
        <v>April</v>
      </c>
    </row>
    <row r="47" spans="1:4" x14ac:dyDescent="0.3">
      <c r="A47" s="17">
        <v>40298</v>
      </c>
      <c r="B47" s="4" t="s">
        <v>40</v>
      </c>
      <c r="C47" s="7">
        <v>120</v>
      </c>
      <c r="D47" t="str">
        <f t="shared" si="0"/>
        <v>April</v>
      </c>
    </row>
    <row r="48" spans="1:4" x14ac:dyDescent="0.3">
      <c r="A48" s="17">
        <v>40299</v>
      </c>
      <c r="B48" s="4" t="s">
        <v>30</v>
      </c>
      <c r="C48" s="7">
        <v>146</v>
      </c>
      <c r="D48" t="str">
        <f t="shared" si="0"/>
        <v>May</v>
      </c>
    </row>
    <row r="49" spans="1:4" x14ac:dyDescent="0.3">
      <c r="A49" s="17">
        <v>40300</v>
      </c>
      <c r="B49" s="4" t="s">
        <v>28</v>
      </c>
      <c r="C49" s="7">
        <v>96</v>
      </c>
      <c r="D49" t="str">
        <f t="shared" si="0"/>
        <v>May</v>
      </c>
    </row>
    <row r="50" spans="1:4" x14ac:dyDescent="0.3">
      <c r="A50" s="17">
        <v>40301</v>
      </c>
      <c r="B50" s="4" t="s">
        <v>28</v>
      </c>
      <c r="C50" s="7">
        <v>69</v>
      </c>
      <c r="D50" t="str">
        <f t="shared" si="0"/>
        <v>May</v>
      </c>
    </row>
    <row r="51" spans="1:4" x14ac:dyDescent="0.3">
      <c r="A51" s="17">
        <v>40302</v>
      </c>
      <c r="B51" s="4" t="s">
        <v>43</v>
      </c>
      <c r="C51" s="7">
        <v>130</v>
      </c>
      <c r="D51" t="str">
        <f t="shared" si="0"/>
        <v>May</v>
      </c>
    </row>
    <row r="52" spans="1:4" x14ac:dyDescent="0.3">
      <c r="A52" s="17">
        <v>40303</v>
      </c>
      <c r="B52" s="4" t="s">
        <v>40</v>
      </c>
      <c r="C52" s="7">
        <v>150</v>
      </c>
      <c r="D52" t="str">
        <f t="shared" si="0"/>
        <v>May</v>
      </c>
    </row>
    <row r="53" spans="1:4" x14ac:dyDescent="0.3">
      <c r="A53" s="17">
        <v>40304</v>
      </c>
      <c r="B53" s="4" t="s">
        <v>30</v>
      </c>
      <c r="C53" s="7">
        <v>62</v>
      </c>
      <c r="D53" t="str">
        <f t="shared" si="0"/>
        <v>May</v>
      </c>
    </row>
    <row r="54" spans="1:4" x14ac:dyDescent="0.3">
      <c r="A54" s="17">
        <v>40305</v>
      </c>
      <c r="B54" s="4" t="s">
        <v>28</v>
      </c>
      <c r="C54" s="7">
        <v>166</v>
      </c>
      <c r="D54" t="str">
        <f t="shared" si="0"/>
        <v>May</v>
      </c>
    </row>
    <row r="55" spans="1:4" x14ac:dyDescent="0.3">
      <c r="A55" s="17">
        <v>40306</v>
      </c>
      <c r="B55" s="4" t="s">
        <v>28</v>
      </c>
      <c r="C55" s="7">
        <v>152</v>
      </c>
      <c r="D55" t="str">
        <f t="shared" si="0"/>
        <v>May</v>
      </c>
    </row>
    <row r="56" spans="1:4" x14ac:dyDescent="0.3">
      <c r="A56" s="17">
        <v>40307</v>
      </c>
      <c r="B56" s="4" t="s">
        <v>42</v>
      </c>
      <c r="C56" s="7">
        <v>143</v>
      </c>
      <c r="D56" t="str">
        <f t="shared" si="0"/>
        <v>May</v>
      </c>
    </row>
    <row r="57" spans="1:4" x14ac:dyDescent="0.3">
      <c r="A57" s="17">
        <v>40308</v>
      </c>
      <c r="B57" s="4" t="s">
        <v>42</v>
      </c>
      <c r="C57" s="7">
        <v>139</v>
      </c>
      <c r="D57" t="str">
        <f t="shared" si="0"/>
        <v>May</v>
      </c>
    </row>
    <row r="58" spans="1:4" x14ac:dyDescent="0.3">
      <c r="A58" s="17">
        <v>40309</v>
      </c>
      <c r="B58" s="4" t="s">
        <v>30</v>
      </c>
      <c r="C58" s="7">
        <v>111</v>
      </c>
      <c r="D58" t="str">
        <f t="shared" si="0"/>
        <v>May</v>
      </c>
    </row>
    <row r="59" spans="1:4" x14ac:dyDescent="0.3">
      <c r="A59" s="17">
        <v>40310</v>
      </c>
      <c r="B59" s="4" t="s">
        <v>42</v>
      </c>
      <c r="C59" s="7">
        <v>70</v>
      </c>
      <c r="D59" t="str">
        <f t="shared" si="0"/>
        <v>May</v>
      </c>
    </row>
    <row r="60" spans="1:4" x14ac:dyDescent="0.3">
      <c r="A60" s="17">
        <v>40311</v>
      </c>
      <c r="B60" s="4" t="s">
        <v>40</v>
      </c>
      <c r="C60" s="7">
        <v>104</v>
      </c>
      <c r="D60" t="str">
        <f t="shared" si="0"/>
        <v>May</v>
      </c>
    </row>
    <row r="61" spans="1:4" x14ac:dyDescent="0.3">
      <c r="A61" s="17">
        <v>40312</v>
      </c>
      <c r="B61" s="4" t="s">
        <v>28</v>
      </c>
      <c r="C61" s="7">
        <v>64</v>
      </c>
      <c r="D61" t="str">
        <f t="shared" si="0"/>
        <v>May</v>
      </c>
    </row>
    <row r="62" spans="1:4" x14ac:dyDescent="0.3">
      <c r="A62" s="17">
        <v>40313</v>
      </c>
      <c r="B62" s="4" t="s">
        <v>41</v>
      </c>
      <c r="C62" s="7">
        <v>56</v>
      </c>
      <c r="D62" t="str">
        <f t="shared" si="0"/>
        <v>May</v>
      </c>
    </row>
    <row r="63" spans="1:4" x14ac:dyDescent="0.3">
      <c r="A63" s="17">
        <v>40314</v>
      </c>
      <c r="B63" s="4" t="s">
        <v>42</v>
      </c>
      <c r="C63" s="7">
        <v>76</v>
      </c>
      <c r="D63" t="str">
        <f t="shared" si="0"/>
        <v>May</v>
      </c>
    </row>
    <row r="64" spans="1:4" x14ac:dyDescent="0.3">
      <c r="A64" s="17">
        <v>40315</v>
      </c>
      <c r="B64" s="4" t="s">
        <v>42</v>
      </c>
      <c r="C64" s="7">
        <v>96</v>
      </c>
      <c r="D64" t="str">
        <f t="shared" si="0"/>
        <v>May</v>
      </c>
    </row>
    <row r="65" spans="1:4" x14ac:dyDescent="0.3">
      <c r="A65" s="17">
        <v>40316</v>
      </c>
      <c r="B65" s="4" t="s">
        <v>40</v>
      </c>
      <c r="C65" s="7">
        <v>163</v>
      </c>
      <c r="D65" t="str">
        <f t="shared" si="0"/>
        <v>May</v>
      </c>
    </row>
    <row r="66" spans="1:4" x14ac:dyDescent="0.3">
      <c r="A66" s="17">
        <v>40317</v>
      </c>
      <c r="B66" s="4" t="s">
        <v>42</v>
      </c>
      <c r="C66" s="7">
        <v>108</v>
      </c>
      <c r="D66" t="str">
        <f t="shared" si="0"/>
        <v>May</v>
      </c>
    </row>
    <row r="67" spans="1:4" x14ac:dyDescent="0.3">
      <c r="A67" s="17">
        <v>40318</v>
      </c>
      <c r="B67" s="4" t="s">
        <v>42</v>
      </c>
      <c r="C67" s="7">
        <v>63</v>
      </c>
      <c r="D67" t="str">
        <f t="shared" si="0"/>
        <v>May</v>
      </c>
    </row>
    <row r="68" spans="1:4" x14ac:dyDescent="0.3">
      <c r="A68" s="17">
        <v>40319</v>
      </c>
      <c r="B68" s="4" t="s">
        <v>40</v>
      </c>
      <c r="C68" s="7">
        <v>99</v>
      </c>
      <c r="D68" t="str">
        <f t="shared" si="0"/>
        <v>May</v>
      </c>
    </row>
    <row r="69" spans="1:4" x14ac:dyDescent="0.3">
      <c r="A69" s="17">
        <v>40320</v>
      </c>
      <c r="B69" s="4" t="s">
        <v>41</v>
      </c>
      <c r="C69" s="7">
        <v>115</v>
      </c>
      <c r="D69" t="str">
        <f t="shared" ref="D69:D132" si="1">TEXT(A69,"mmmm")</f>
        <v>May</v>
      </c>
    </row>
    <row r="70" spans="1:4" x14ac:dyDescent="0.3">
      <c r="A70" s="17">
        <v>40321</v>
      </c>
      <c r="B70" s="4" t="s">
        <v>40</v>
      </c>
      <c r="C70" s="7">
        <v>125</v>
      </c>
      <c r="D70" t="str">
        <f t="shared" si="1"/>
        <v>May</v>
      </c>
    </row>
    <row r="71" spans="1:4" x14ac:dyDescent="0.3">
      <c r="A71" s="17">
        <v>40322</v>
      </c>
      <c r="B71" s="4" t="s">
        <v>42</v>
      </c>
      <c r="C71" s="7">
        <v>130</v>
      </c>
      <c r="D71" t="str">
        <f t="shared" si="1"/>
        <v>May</v>
      </c>
    </row>
    <row r="72" spans="1:4" x14ac:dyDescent="0.3">
      <c r="A72" s="17">
        <v>40323</v>
      </c>
      <c r="B72" s="4" t="s">
        <v>42</v>
      </c>
      <c r="C72" s="7">
        <v>133</v>
      </c>
      <c r="D72" t="str">
        <f t="shared" si="1"/>
        <v>May</v>
      </c>
    </row>
    <row r="73" spans="1:4" x14ac:dyDescent="0.3">
      <c r="A73" s="17">
        <v>40324</v>
      </c>
      <c r="B73" s="4" t="s">
        <v>42</v>
      </c>
      <c r="C73" s="7">
        <v>148</v>
      </c>
      <c r="D73" t="str">
        <f t="shared" si="1"/>
        <v>May</v>
      </c>
    </row>
    <row r="74" spans="1:4" x14ac:dyDescent="0.3">
      <c r="A74" s="17">
        <v>40325</v>
      </c>
      <c r="B74" s="4" t="s">
        <v>42</v>
      </c>
      <c r="C74" s="7">
        <v>148</v>
      </c>
      <c r="D74" t="str">
        <f t="shared" si="1"/>
        <v>May</v>
      </c>
    </row>
    <row r="75" spans="1:4" x14ac:dyDescent="0.3">
      <c r="A75" s="17">
        <v>40326</v>
      </c>
      <c r="B75" s="4" t="s">
        <v>42</v>
      </c>
      <c r="C75" s="7">
        <v>56</v>
      </c>
      <c r="D75" t="str">
        <f t="shared" si="1"/>
        <v>May</v>
      </c>
    </row>
    <row r="76" spans="1:4" x14ac:dyDescent="0.3">
      <c r="A76" s="17">
        <v>40327</v>
      </c>
      <c r="B76" s="4" t="s">
        <v>40</v>
      </c>
      <c r="C76" s="7">
        <v>134</v>
      </c>
      <c r="D76" t="str">
        <f t="shared" si="1"/>
        <v>May</v>
      </c>
    </row>
    <row r="77" spans="1:4" x14ac:dyDescent="0.3">
      <c r="A77" s="17">
        <v>40328</v>
      </c>
      <c r="B77" s="4" t="s">
        <v>40</v>
      </c>
      <c r="C77" s="7">
        <v>54</v>
      </c>
      <c r="D77" t="str">
        <f t="shared" si="1"/>
        <v>May</v>
      </c>
    </row>
    <row r="78" spans="1:4" x14ac:dyDescent="0.3">
      <c r="A78" s="17">
        <v>40329</v>
      </c>
      <c r="B78" s="4" t="s">
        <v>41</v>
      </c>
      <c r="C78" s="7">
        <v>59</v>
      </c>
      <c r="D78" t="str">
        <f t="shared" si="1"/>
        <v>May</v>
      </c>
    </row>
    <row r="79" spans="1:4" x14ac:dyDescent="0.3">
      <c r="A79" s="17">
        <v>40330</v>
      </c>
      <c r="B79" s="4" t="s">
        <v>41</v>
      </c>
      <c r="C79" s="7">
        <v>99</v>
      </c>
      <c r="D79" t="str">
        <f t="shared" si="1"/>
        <v>June</v>
      </c>
    </row>
    <row r="80" spans="1:4" x14ac:dyDescent="0.3">
      <c r="A80" s="17">
        <v>40331</v>
      </c>
      <c r="B80" s="4" t="s">
        <v>43</v>
      </c>
      <c r="C80" s="7">
        <v>135</v>
      </c>
      <c r="D80" t="str">
        <f t="shared" si="1"/>
        <v>June</v>
      </c>
    </row>
    <row r="81" spans="1:4" x14ac:dyDescent="0.3">
      <c r="A81" s="17">
        <v>40332</v>
      </c>
      <c r="B81" s="4" t="s">
        <v>42</v>
      </c>
      <c r="C81" s="7">
        <v>135</v>
      </c>
      <c r="D81" t="str">
        <f t="shared" si="1"/>
        <v>June</v>
      </c>
    </row>
    <row r="82" spans="1:4" x14ac:dyDescent="0.3">
      <c r="A82" s="17">
        <v>40333</v>
      </c>
      <c r="B82" s="4" t="s">
        <v>42</v>
      </c>
      <c r="C82" s="7">
        <v>75</v>
      </c>
      <c r="D82" t="str">
        <f t="shared" si="1"/>
        <v>June</v>
      </c>
    </row>
    <row r="83" spans="1:4" x14ac:dyDescent="0.3">
      <c r="A83" s="17">
        <v>40334</v>
      </c>
      <c r="B83" s="4" t="s">
        <v>43</v>
      </c>
      <c r="C83" s="7">
        <v>167</v>
      </c>
      <c r="D83" t="str">
        <f t="shared" si="1"/>
        <v>June</v>
      </c>
    </row>
    <row r="84" spans="1:4" x14ac:dyDescent="0.3">
      <c r="A84" s="17">
        <v>40335</v>
      </c>
      <c r="B84" s="4" t="s">
        <v>42</v>
      </c>
      <c r="C84" s="7">
        <v>152</v>
      </c>
      <c r="D84" t="str">
        <f t="shared" si="1"/>
        <v>June</v>
      </c>
    </row>
    <row r="85" spans="1:4" x14ac:dyDescent="0.3">
      <c r="A85" s="17">
        <v>40336</v>
      </c>
      <c r="B85" s="4" t="s">
        <v>43</v>
      </c>
      <c r="C85" s="7">
        <v>129</v>
      </c>
      <c r="D85" t="str">
        <f t="shared" si="1"/>
        <v>June</v>
      </c>
    </row>
    <row r="86" spans="1:4" x14ac:dyDescent="0.3">
      <c r="A86" s="17">
        <v>40337</v>
      </c>
      <c r="B86" s="4" t="s">
        <v>28</v>
      </c>
      <c r="C86" s="7">
        <v>167</v>
      </c>
      <c r="D86" t="str">
        <f t="shared" si="1"/>
        <v>June</v>
      </c>
    </row>
    <row r="87" spans="1:4" x14ac:dyDescent="0.3">
      <c r="A87" s="17">
        <v>40338</v>
      </c>
      <c r="B87" s="4" t="s">
        <v>42</v>
      </c>
      <c r="C87" s="7">
        <v>74</v>
      </c>
      <c r="D87" t="str">
        <f t="shared" si="1"/>
        <v>June</v>
      </c>
    </row>
    <row r="88" spans="1:4" x14ac:dyDescent="0.3">
      <c r="A88" s="17">
        <v>40339</v>
      </c>
      <c r="B88" s="4" t="s">
        <v>30</v>
      </c>
      <c r="C88" s="7">
        <v>69</v>
      </c>
      <c r="D88" t="str">
        <f t="shared" si="1"/>
        <v>June</v>
      </c>
    </row>
    <row r="89" spans="1:4" x14ac:dyDescent="0.3">
      <c r="A89" s="17">
        <v>40340</v>
      </c>
      <c r="B89" s="4" t="s">
        <v>30</v>
      </c>
      <c r="C89" s="7">
        <v>109</v>
      </c>
      <c r="D89" t="str">
        <f t="shared" si="1"/>
        <v>June</v>
      </c>
    </row>
    <row r="90" spans="1:4" x14ac:dyDescent="0.3">
      <c r="A90" s="17">
        <v>40341</v>
      </c>
      <c r="B90" s="4" t="s">
        <v>42</v>
      </c>
      <c r="C90" s="7">
        <v>119</v>
      </c>
      <c r="D90" t="str">
        <f t="shared" si="1"/>
        <v>June</v>
      </c>
    </row>
    <row r="91" spans="1:4" x14ac:dyDescent="0.3">
      <c r="A91" s="17">
        <v>40342</v>
      </c>
      <c r="B91" s="4" t="s">
        <v>41</v>
      </c>
      <c r="C91" s="7">
        <v>76</v>
      </c>
      <c r="D91" t="str">
        <f t="shared" si="1"/>
        <v>June</v>
      </c>
    </row>
    <row r="92" spans="1:4" x14ac:dyDescent="0.3">
      <c r="A92" s="17">
        <v>40343</v>
      </c>
      <c r="B92" s="4" t="s">
        <v>43</v>
      </c>
      <c r="C92" s="7">
        <v>108</v>
      </c>
      <c r="D92" t="str">
        <f t="shared" si="1"/>
        <v>June</v>
      </c>
    </row>
    <row r="93" spans="1:4" x14ac:dyDescent="0.3">
      <c r="A93" s="17">
        <v>40344</v>
      </c>
      <c r="B93" s="4" t="s">
        <v>43</v>
      </c>
      <c r="C93" s="7">
        <v>109</v>
      </c>
      <c r="D93" t="str">
        <f t="shared" si="1"/>
        <v>June</v>
      </c>
    </row>
    <row r="94" spans="1:4" x14ac:dyDescent="0.3">
      <c r="A94" s="17">
        <v>40345</v>
      </c>
      <c r="B94" s="4" t="s">
        <v>28</v>
      </c>
      <c r="C94" s="7">
        <v>138</v>
      </c>
      <c r="D94" t="str">
        <f t="shared" si="1"/>
        <v>June</v>
      </c>
    </row>
    <row r="95" spans="1:4" x14ac:dyDescent="0.3">
      <c r="A95" s="17">
        <v>40346</v>
      </c>
      <c r="B95" s="4" t="s">
        <v>40</v>
      </c>
      <c r="C95" s="7">
        <v>130</v>
      </c>
      <c r="D95" t="str">
        <f t="shared" si="1"/>
        <v>June</v>
      </c>
    </row>
    <row r="96" spans="1:4" x14ac:dyDescent="0.3">
      <c r="A96" s="17">
        <v>40347</v>
      </c>
      <c r="B96" s="4" t="s">
        <v>43</v>
      </c>
      <c r="C96" s="7">
        <v>137</v>
      </c>
      <c r="D96" t="str">
        <f t="shared" si="1"/>
        <v>June</v>
      </c>
    </row>
    <row r="97" spans="1:4" x14ac:dyDescent="0.3">
      <c r="A97" s="17">
        <v>40348</v>
      </c>
      <c r="B97" s="4" t="s">
        <v>40</v>
      </c>
      <c r="C97" s="7">
        <v>152</v>
      </c>
      <c r="D97" t="str">
        <f t="shared" si="1"/>
        <v>June</v>
      </c>
    </row>
    <row r="98" spans="1:4" x14ac:dyDescent="0.3">
      <c r="A98" s="17">
        <v>40349</v>
      </c>
      <c r="B98" s="4" t="s">
        <v>41</v>
      </c>
      <c r="C98" s="7">
        <v>100</v>
      </c>
      <c r="D98" t="str">
        <f t="shared" si="1"/>
        <v>June</v>
      </c>
    </row>
    <row r="99" spans="1:4" x14ac:dyDescent="0.3">
      <c r="A99" s="17">
        <v>40350</v>
      </c>
      <c r="B99" s="4" t="s">
        <v>41</v>
      </c>
      <c r="C99" s="7">
        <v>123</v>
      </c>
      <c r="D99" t="str">
        <f t="shared" si="1"/>
        <v>June</v>
      </c>
    </row>
    <row r="100" spans="1:4" x14ac:dyDescent="0.3">
      <c r="A100" s="17">
        <v>40351</v>
      </c>
      <c r="B100" s="4" t="s">
        <v>43</v>
      </c>
      <c r="C100" s="7">
        <v>110</v>
      </c>
      <c r="D100" t="str">
        <f t="shared" si="1"/>
        <v>June</v>
      </c>
    </row>
    <row r="101" spans="1:4" x14ac:dyDescent="0.3">
      <c r="A101" s="17">
        <v>40352</v>
      </c>
      <c r="B101" s="4" t="s">
        <v>43</v>
      </c>
      <c r="C101" s="7">
        <v>146</v>
      </c>
      <c r="D101" t="str">
        <f t="shared" si="1"/>
        <v>June</v>
      </c>
    </row>
    <row r="102" spans="1:4" x14ac:dyDescent="0.3">
      <c r="A102" s="17">
        <v>40353</v>
      </c>
      <c r="B102" s="4" t="s">
        <v>42</v>
      </c>
      <c r="C102" s="7">
        <v>71</v>
      </c>
      <c r="D102" t="str">
        <f t="shared" si="1"/>
        <v>June</v>
      </c>
    </row>
    <row r="103" spans="1:4" x14ac:dyDescent="0.3">
      <c r="A103" s="17">
        <v>40354</v>
      </c>
      <c r="B103" s="4" t="s">
        <v>41</v>
      </c>
      <c r="C103" s="7">
        <v>141</v>
      </c>
      <c r="D103" t="str">
        <f t="shared" si="1"/>
        <v>June</v>
      </c>
    </row>
    <row r="104" spans="1:4" x14ac:dyDescent="0.3">
      <c r="A104" s="17">
        <v>40355</v>
      </c>
      <c r="B104" s="4" t="s">
        <v>40</v>
      </c>
      <c r="C104" s="7">
        <v>126</v>
      </c>
      <c r="D104" t="str">
        <f t="shared" si="1"/>
        <v>June</v>
      </c>
    </row>
    <row r="105" spans="1:4" x14ac:dyDescent="0.3">
      <c r="A105" s="17">
        <v>40356</v>
      </c>
      <c r="B105" s="4" t="s">
        <v>41</v>
      </c>
      <c r="C105" s="7">
        <v>126</v>
      </c>
      <c r="D105" t="str">
        <f t="shared" si="1"/>
        <v>June</v>
      </c>
    </row>
    <row r="106" spans="1:4" x14ac:dyDescent="0.3">
      <c r="A106" s="17">
        <v>40357</v>
      </c>
      <c r="B106" s="4" t="s">
        <v>42</v>
      </c>
      <c r="C106" s="7">
        <v>123</v>
      </c>
      <c r="D106" t="str">
        <f t="shared" si="1"/>
        <v>June</v>
      </c>
    </row>
    <row r="107" spans="1:4" x14ac:dyDescent="0.3">
      <c r="A107" s="17">
        <v>40358</v>
      </c>
      <c r="B107" s="4" t="s">
        <v>30</v>
      </c>
      <c r="C107" s="7">
        <v>165</v>
      </c>
      <c r="D107" t="str">
        <f t="shared" si="1"/>
        <v>June</v>
      </c>
    </row>
    <row r="108" spans="1:4" x14ac:dyDescent="0.3">
      <c r="A108" s="17">
        <v>40359</v>
      </c>
      <c r="B108" s="4" t="s">
        <v>42</v>
      </c>
      <c r="C108" s="7">
        <v>153</v>
      </c>
      <c r="D108" t="str">
        <f t="shared" si="1"/>
        <v>June</v>
      </c>
    </row>
    <row r="109" spans="1:4" x14ac:dyDescent="0.3">
      <c r="A109" s="17">
        <v>40360</v>
      </c>
      <c r="B109" s="4" t="s">
        <v>43</v>
      </c>
      <c r="C109" s="7">
        <v>103</v>
      </c>
      <c r="D109" t="str">
        <f t="shared" si="1"/>
        <v>July</v>
      </c>
    </row>
    <row r="110" spans="1:4" x14ac:dyDescent="0.3">
      <c r="A110" s="17">
        <v>40361</v>
      </c>
      <c r="B110" s="4" t="s">
        <v>43</v>
      </c>
      <c r="C110" s="7">
        <v>156</v>
      </c>
      <c r="D110" t="str">
        <f t="shared" si="1"/>
        <v>July</v>
      </c>
    </row>
    <row r="111" spans="1:4" x14ac:dyDescent="0.3">
      <c r="A111" s="17">
        <v>40362</v>
      </c>
      <c r="B111" s="4" t="s">
        <v>41</v>
      </c>
      <c r="C111" s="7">
        <v>141</v>
      </c>
      <c r="D111" t="str">
        <f t="shared" si="1"/>
        <v>July</v>
      </c>
    </row>
    <row r="112" spans="1:4" x14ac:dyDescent="0.3">
      <c r="A112" s="17">
        <v>40363</v>
      </c>
      <c r="B112" s="4" t="s">
        <v>40</v>
      </c>
      <c r="C112" s="7">
        <v>79</v>
      </c>
      <c r="D112" t="str">
        <f t="shared" si="1"/>
        <v>July</v>
      </c>
    </row>
    <row r="113" spans="1:4" x14ac:dyDescent="0.3">
      <c r="A113" s="17">
        <v>40364</v>
      </c>
      <c r="B113" s="4" t="s">
        <v>30</v>
      </c>
      <c r="C113" s="7">
        <v>78</v>
      </c>
      <c r="D113" t="str">
        <f t="shared" si="1"/>
        <v>July</v>
      </c>
    </row>
    <row r="114" spans="1:4" x14ac:dyDescent="0.3">
      <c r="A114" s="17">
        <v>40365</v>
      </c>
      <c r="B114" s="4" t="s">
        <v>43</v>
      </c>
      <c r="C114" s="7">
        <v>120</v>
      </c>
      <c r="D114" t="str">
        <f t="shared" si="1"/>
        <v>July</v>
      </c>
    </row>
    <row r="115" spans="1:4" x14ac:dyDescent="0.3">
      <c r="A115" s="17">
        <v>40366</v>
      </c>
      <c r="B115" s="4" t="s">
        <v>41</v>
      </c>
      <c r="C115" s="7">
        <v>157</v>
      </c>
      <c r="D115" t="str">
        <f t="shared" si="1"/>
        <v>July</v>
      </c>
    </row>
    <row r="116" spans="1:4" x14ac:dyDescent="0.3">
      <c r="A116" s="17">
        <v>40367</v>
      </c>
      <c r="B116" s="4" t="s">
        <v>42</v>
      </c>
      <c r="C116" s="7">
        <v>67</v>
      </c>
      <c r="D116" t="str">
        <f t="shared" si="1"/>
        <v>July</v>
      </c>
    </row>
    <row r="117" spans="1:4" x14ac:dyDescent="0.3">
      <c r="A117" s="17">
        <v>40368</v>
      </c>
      <c r="B117" s="4" t="s">
        <v>43</v>
      </c>
      <c r="C117" s="7">
        <v>170</v>
      </c>
      <c r="D117" t="str">
        <f t="shared" si="1"/>
        <v>July</v>
      </c>
    </row>
    <row r="118" spans="1:4" x14ac:dyDescent="0.3">
      <c r="A118" s="17">
        <v>40369</v>
      </c>
      <c r="B118" s="4" t="s">
        <v>40</v>
      </c>
      <c r="C118" s="7">
        <v>92</v>
      </c>
      <c r="D118" t="str">
        <f t="shared" si="1"/>
        <v>July</v>
      </c>
    </row>
    <row r="119" spans="1:4" x14ac:dyDescent="0.3">
      <c r="A119" s="17">
        <v>40370</v>
      </c>
      <c r="B119" s="4" t="s">
        <v>41</v>
      </c>
      <c r="C119" s="7">
        <v>104</v>
      </c>
      <c r="D119" t="str">
        <f t="shared" si="1"/>
        <v>July</v>
      </c>
    </row>
    <row r="120" spans="1:4" x14ac:dyDescent="0.3">
      <c r="A120" s="17">
        <v>40371</v>
      </c>
      <c r="B120" s="4" t="s">
        <v>41</v>
      </c>
      <c r="C120" s="7">
        <v>141</v>
      </c>
      <c r="D120" t="str">
        <f t="shared" si="1"/>
        <v>July</v>
      </c>
    </row>
    <row r="121" spans="1:4" x14ac:dyDescent="0.3">
      <c r="A121" s="17">
        <v>40372</v>
      </c>
      <c r="B121" s="4" t="s">
        <v>30</v>
      </c>
      <c r="C121" s="7">
        <v>153</v>
      </c>
      <c r="D121" t="str">
        <f t="shared" si="1"/>
        <v>July</v>
      </c>
    </row>
    <row r="122" spans="1:4" x14ac:dyDescent="0.3">
      <c r="A122" s="17">
        <v>40373</v>
      </c>
      <c r="B122" s="4" t="s">
        <v>40</v>
      </c>
      <c r="C122" s="7">
        <v>100</v>
      </c>
      <c r="D122" t="str">
        <f t="shared" si="1"/>
        <v>July</v>
      </c>
    </row>
    <row r="123" spans="1:4" x14ac:dyDescent="0.3">
      <c r="A123" s="17">
        <v>40374</v>
      </c>
      <c r="B123" s="4" t="s">
        <v>43</v>
      </c>
      <c r="C123" s="7">
        <v>56</v>
      </c>
      <c r="D123" t="str">
        <f t="shared" si="1"/>
        <v>July</v>
      </c>
    </row>
    <row r="124" spans="1:4" x14ac:dyDescent="0.3">
      <c r="A124" s="17">
        <v>40375</v>
      </c>
      <c r="B124" s="4" t="s">
        <v>28</v>
      </c>
      <c r="C124" s="7">
        <v>76</v>
      </c>
      <c r="D124" t="str">
        <f t="shared" si="1"/>
        <v>July</v>
      </c>
    </row>
    <row r="125" spans="1:4" x14ac:dyDescent="0.3">
      <c r="A125" s="17">
        <v>40376</v>
      </c>
      <c r="B125" s="4" t="s">
        <v>41</v>
      </c>
      <c r="C125" s="7">
        <v>113</v>
      </c>
      <c r="D125" t="str">
        <f t="shared" si="1"/>
        <v>July</v>
      </c>
    </row>
    <row r="126" spans="1:4" x14ac:dyDescent="0.3">
      <c r="A126" s="17">
        <v>40377</v>
      </c>
      <c r="B126" s="4" t="s">
        <v>42</v>
      </c>
      <c r="C126" s="7">
        <v>117</v>
      </c>
      <c r="D126" t="str">
        <f t="shared" si="1"/>
        <v>July</v>
      </c>
    </row>
    <row r="127" spans="1:4" x14ac:dyDescent="0.3">
      <c r="A127" s="17">
        <v>40378</v>
      </c>
      <c r="B127" s="4" t="s">
        <v>30</v>
      </c>
      <c r="C127" s="7">
        <v>78</v>
      </c>
      <c r="D127" t="str">
        <f t="shared" si="1"/>
        <v>July</v>
      </c>
    </row>
    <row r="128" spans="1:4" x14ac:dyDescent="0.3">
      <c r="A128" s="17">
        <v>40379</v>
      </c>
      <c r="B128" s="4" t="s">
        <v>43</v>
      </c>
      <c r="C128" s="7">
        <v>88</v>
      </c>
      <c r="D128" t="str">
        <f t="shared" si="1"/>
        <v>July</v>
      </c>
    </row>
    <row r="129" spans="1:4" x14ac:dyDescent="0.3">
      <c r="A129" s="17">
        <v>40380</v>
      </c>
      <c r="B129" s="4" t="s">
        <v>43</v>
      </c>
      <c r="C129" s="7">
        <v>168</v>
      </c>
      <c r="D129" t="str">
        <f t="shared" si="1"/>
        <v>July</v>
      </c>
    </row>
    <row r="130" spans="1:4" x14ac:dyDescent="0.3">
      <c r="A130" s="17">
        <v>40381</v>
      </c>
      <c r="B130" s="4" t="s">
        <v>42</v>
      </c>
      <c r="C130" s="7">
        <v>159</v>
      </c>
      <c r="D130" t="str">
        <f t="shared" si="1"/>
        <v>July</v>
      </c>
    </row>
    <row r="131" spans="1:4" x14ac:dyDescent="0.3">
      <c r="A131" s="17">
        <v>40382</v>
      </c>
      <c r="B131" s="4" t="s">
        <v>30</v>
      </c>
      <c r="C131" s="7">
        <v>98</v>
      </c>
      <c r="D131" t="str">
        <f t="shared" si="1"/>
        <v>July</v>
      </c>
    </row>
    <row r="132" spans="1:4" x14ac:dyDescent="0.3">
      <c r="A132" s="17">
        <v>40383</v>
      </c>
      <c r="B132" s="4" t="s">
        <v>41</v>
      </c>
      <c r="C132" s="7">
        <v>130</v>
      </c>
      <c r="D132" t="str">
        <f t="shared" si="1"/>
        <v>July</v>
      </c>
    </row>
    <row r="133" spans="1:4" x14ac:dyDescent="0.3">
      <c r="A133" s="17">
        <v>40384</v>
      </c>
      <c r="B133" s="4" t="s">
        <v>30</v>
      </c>
      <c r="C133" s="7">
        <v>136</v>
      </c>
      <c r="D133" t="str">
        <f t="shared" ref="D133:D196" si="2">TEXT(A133,"mmmm")</f>
        <v>July</v>
      </c>
    </row>
    <row r="134" spans="1:4" x14ac:dyDescent="0.3">
      <c r="A134" s="17">
        <v>40385</v>
      </c>
      <c r="B134" s="4" t="s">
        <v>42</v>
      </c>
      <c r="C134" s="7">
        <v>56</v>
      </c>
      <c r="D134" t="str">
        <f t="shared" si="2"/>
        <v>July</v>
      </c>
    </row>
    <row r="135" spans="1:4" x14ac:dyDescent="0.3">
      <c r="A135" s="17">
        <v>40386</v>
      </c>
      <c r="B135" s="4" t="s">
        <v>42</v>
      </c>
      <c r="C135" s="7">
        <v>130</v>
      </c>
      <c r="D135" t="str">
        <f t="shared" si="2"/>
        <v>July</v>
      </c>
    </row>
    <row r="136" spans="1:4" x14ac:dyDescent="0.3">
      <c r="A136" s="17">
        <v>40387</v>
      </c>
      <c r="B136" s="4" t="s">
        <v>41</v>
      </c>
      <c r="C136" s="7">
        <v>53</v>
      </c>
      <c r="D136" t="str">
        <f t="shared" si="2"/>
        <v>July</v>
      </c>
    </row>
    <row r="137" spans="1:4" x14ac:dyDescent="0.3">
      <c r="A137" s="17">
        <v>40388</v>
      </c>
      <c r="B137" s="4" t="s">
        <v>43</v>
      </c>
      <c r="C137" s="7">
        <v>160</v>
      </c>
      <c r="D137" t="str">
        <f t="shared" si="2"/>
        <v>July</v>
      </c>
    </row>
    <row r="138" spans="1:4" x14ac:dyDescent="0.3">
      <c r="A138" s="17">
        <v>40389</v>
      </c>
      <c r="B138" s="4" t="s">
        <v>30</v>
      </c>
      <c r="C138" s="7">
        <v>113</v>
      </c>
      <c r="D138" t="str">
        <f t="shared" si="2"/>
        <v>July</v>
      </c>
    </row>
    <row r="139" spans="1:4" x14ac:dyDescent="0.3">
      <c r="A139" s="17">
        <v>40390</v>
      </c>
      <c r="B139" s="4" t="s">
        <v>28</v>
      </c>
      <c r="C139" s="7">
        <v>123</v>
      </c>
      <c r="D139" t="str">
        <f t="shared" si="2"/>
        <v>July</v>
      </c>
    </row>
    <row r="140" spans="1:4" x14ac:dyDescent="0.3">
      <c r="A140" s="17">
        <v>40391</v>
      </c>
      <c r="B140" s="4" t="s">
        <v>30</v>
      </c>
      <c r="C140" s="7">
        <v>60</v>
      </c>
      <c r="D140" t="str">
        <f t="shared" si="2"/>
        <v>August</v>
      </c>
    </row>
    <row r="141" spans="1:4" x14ac:dyDescent="0.3">
      <c r="A141" s="17">
        <v>40392</v>
      </c>
      <c r="B141" s="4" t="s">
        <v>28</v>
      </c>
      <c r="C141" s="7">
        <v>73</v>
      </c>
      <c r="D141" t="str">
        <f t="shared" si="2"/>
        <v>August</v>
      </c>
    </row>
    <row r="142" spans="1:4" x14ac:dyDescent="0.3">
      <c r="A142" s="17">
        <v>40393</v>
      </c>
      <c r="B142" s="4" t="s">
        <v>43</v>
      </c>
      <c r="C142" s="7">
        <v>167</v>
      </c>
      <c r="D142" t="str">
        <f t="shared" si="2"/>
        <v>August</v>
      </c>
    </row>
    <row r="143" spans="1:4" x14ac:dyDescent="0.3">
      <c r="A143" s="17">
        <v>40394</v>
      </c>
      <c r="B143" s="4" t="s">
        <v>28</v>
      </c>
      <c r="C143" s="7">
        <v>114</v>
      </c>
      <c r="D143" t="str">
        <f t="shared" si="2"/>
        <v>August</v>
      </c>
    </row>
    <row r="144" spans="1:4" x14ac:dyDescent="0.3">
      <c r="A144" s="17">
        <v>40395</v>
      </c>
      <c r="B144" s="4" t="s">
        <v>43</v>
      </c>
      <c r="C144" s="7">
        <v>148</v>
      </c>
      <c r="D144" t="str">
        <f t="shared" si="2"/>
        <v>August</v>
      </c>
    </row>
    <row r="145" spans="1:4" x14ac:dyDescent="0.3">
      <c r="A145" s="17">
        <v>40396</v>
      </c>
      <c r="B145" s="4" t="s">
        <v>41</v>
      </c>
      <c r="C145" s="7">
        <v>81</v>
      </c>
      <c r="D145" t="str">
        <f t="shared" si="2"/>
        <v>August</v>
      </c>
    </row>
    <row r="146" spans="1:4" x14ac:dyDescent="0.3">
      <c r="A146" s="17">
        <v>40397</v>
      </c>
      <c r="B146" s="4" t="s">
        <v>41</v>
      </c>
      <c r="C146" s="7">
        <v>79</v>
      </c>
      <c r="D146" t="str">
        <f t="shared" si="2"/>
        <v>August</v>
      </c>
    </row>
    <row r="147" spans="1:4" x14ac:dyDescent="0.3">
      <c r="A147" s="17">
        <v>40398</v>
      </c>
      <c r="B147" s="4" t="s">
        <v>41</v>
      </c>
      <c r="C147" s="7">
        <v>76</v>
      </c>
      <c r="D147" t="str">
        <f t="shared" si="2"/>
        <v>August</v>
      </c>
    </row>
    <row r="148" spans="1:4" x14ac:dyDescent="0.3">
      <c r="A148" s="17">
        <v>40399</v>
      </c>
      <c r="B148" s="4" t="s">
        <v>42</v>
      </c>
      <c r="C148" s="7">
        <v>166</v>
      </c>
      <c r="D148" t="str">
        <f t="shared" si="2"/>
        <v>August</v>
      </c>
    </row>
    <row r="149" spans="1:4" x14ac:dyDescent="0.3">
      <c r="A149" s="17">
        <v>40400</v>
      </c>
      <c r="B149" s="4" t="s">
        <v>41</v>
      </c>
      <c r="C149" s="7">
        <v>106</v>
      </c>
      <c r="D149" t="str">
        <f t="shared" si="2"/>
        <v>August</v>
      </c>
    </row>
    <row r="150" spans="1:4" x14ac:dyDescent="0.3">
      <c r="A150" s="17">
        <v>40401</v>
      </c>
      <c r="B150" s="4" t="s">
        <v>43</v>
      </c>
      <c r="C150" s="7">
        <v>74</v>
      </c>
      <c r="D150" t="str">
        <f t="shared" si="2"/>
        <v>August</v>
      </c>
    </row>
    <row r="151" spans="1:4" x14ac:dyDescent="0.3">
      <c r="A151" s="17">
        <v>40402</v>
      </c>
      <c r="B151" s="4" t="s">
        <v>28</v>
      </c>
      <c r="C151" s="7">
        <v>95</v>
      </c>
      <c r="D151" t="str">
        <f t="shared" si="2"/>
        <v>August</v>
      </c>
    </row>
    <row r="152" spans="1:4" x14ac:dyDescent="0.3">
      <c r="A152" s="17">
        <v>40403</v>
      </c>
      <c r="B152" s="4" t="s">
        <v>42</v>
      </c>
      <c r="C152" s="7">
        <v>151</v>
      </c>
      <c r="D152" t="str">
        <f t="shared" si="2"/>
        <v>August</v>
      </c>
    </row>
    <row r="153" spans="1:4" x14ac:dyDescent="0.3">
      <c r="A153" s="17">
        <v>40404</v>
      </c>
      <c r="B153" s="4" t="s">
        <v>40</v>
      </c>
      <c r="C153" s="7">
        <v>117</v>
      </c>
      <c r="D153" t="str">
        <f t="shared" si="2"/>
        <v>August</v>
      </c>
    </row>
    <row r="154" spans="1:4" x14ac:dyDescent="0.3">
      <c r="A154" s="17">
        <v>40405</v>
      </c>
      <c r="B154" s="4" t="s">
        <v>43</v>
      </c>
      <c r="C154" s="7">
        <v>143</v>
      </c>
      <c r="D154" t="str">
        <f t="shared" si="2"/>
        <v>August</v>
      </c>
    </row>
    <row r="155" spans="1:4" x14ac:dyDescent="0.3">
      <c r="A155" s="17">
        <v>40406</v>
      </c>
      <c r="B155" s="4" t="s">
        <v>41</v>
      </c>
      <c r="C155" s="7">
        <v>122</v>
      </c>
      <c r="D155" t="str">
        <f t="shared" si="2"/>
        <v>August</v>
      </c>
    </row>
    <row r="156" spans="1:4" x14ac:dyDescent="0.3">
      <c r="A156" s="17">
        <v>40407</v>
      </c>
      <c r="B156" s="4" t="s">
        <v>40</v>
      </c>
      <c r="C156" s="7">
        <v>76</v>
      </c>
      <c r="D156" t="str">
        <f t="shared" si="2"/>
        <v>August</v>
      </c>
    </row>
    <row r="157" spans="1:4" x14ac:dyDescent="0.3">
      <c r="A157" s="17">
        <v>40408</v>
      </c>
      <c r="B157" s="4" t="s">
        <v>42</v>
      </c>
      <c r="C157" s="7">
        <v>145</v>
      </c>
      <c r="D157" t="str">
        <f t="shared" si="2"/>
        <v>August</v>
      </c>
    </row>
    <row r="158" spans="1:4" x14ac:dyDescent="0.3">
      <c r="A158" s="17">
        <v>40409</v>
      </c>
      <c r="B158" s="4" t="s">
        <v>42</v>
      </c>
      <c r="C158" s="7">
        <v>123</v>
      </c>
      <c r="D158" t="str">
        <f t="shared" si="2"/>
        <v>August</v>
      </c>
    </row>
    <row r="159" spans="1:4" x14ac:dyDescent="0.3">
      <c r="A159" s="17">
        <v>40410</v>
      </c>
      <c r="B159" s="4" t="s">
        <v>41</v>
      </c>
      <c r="C159" s="7">
        <v>116</v>
      </c>
      <c r="D159" t="str">
        <f t="shared" si="2"/>
        <v>August</v>
      </c>
    </row>
    <row r="160" spans="1:4" x14ac:dyDescent="0.3">
      <c r="A160" s="17">
        <v>40411</v>
      </c>
      <c r="B160" s="4" t="s">
        <v>43</v>
      </c>
      <c r="C160" s="7">
        <v>91</v>
      </c>
      <c r="D160" t="str">
        <f t="shared" si="2"/>
        <v>August</v>
      </c>
    </row>
    <row r="161" spans="1:4" x14ac:dyDescent="0.3">
      <c r="A161" s="17">
        <v>40412</v>
      </c>
      <c r="B161" s="4" t="s">
        <v>43</v>
      </c>
      <c r="C161" s="7">
        <v>117</v>
      </c>
      <c r="D161" t="str">
        <f t="shared" si="2"/>
        <v>August</v>
      </c>
    </row>
    <row r="162" spans="1:4" x14ac:dyDescent="0.3">
      <c r="A162" s="17">
        <v>40413</v>
      </c>
      <c r="B162" s="4" t="s">
        <v>42</v>
      </c>
      <c r="C162" s="7">
        <v>170</v>
      </c>
      <c r="D162" t="str">
        <f t="shared" si="2"/>
        <v>August</v>
      </c>
    </row>
    <row r="163" spans="1:4" x14ac:dyDescent="0.3">
      <c r="A163" s="17">
        <v>40414</v>
      </c>
      <c r="B163" s="4" t="s">
        <v>40</v>
      </c>
      <c r="C163" s="7">
        <v>141</v>
      </c>
      <c r="D163" t="str">
        <f t="shared" si="2"/>
        <v>August</v>
      </c>
    </row>
    <row r="164" spans="1:4" x14ac:dyDescent="0.3">
      <c r="A164" s="17">
        <v>40415</v>
      </c>
      <c r="B164" s="4" t="s">
        <v>43</v>
      </c>
      <c r="C164" s="7">
        <v>54</v>
      </c>
      <c r="D164" t="str">
        <f t="shared" si="2"/>
        <v>August</v>
      </c>
    </row>
    <row r="165" spans="1:4" x14ac:dyDescent="0.3">
      <c r="A165" s="17">
        <v>40416</v>
      </c>
      <c r="B165" s="4" t="s">
        <v>41</v>
      </c>
      <c r="C165" s="7">
        <v>95</v>
      </c>
      <c r="D165" t="str">
        <f t="shared" si="2"/>
        <v>August</v>
      </c>
    </row>
    <row r="166" spans="1:4" x14ac:dyDescent="0.3">
      <c r="A166" s="17">
        <v>40417</v>
      </c>
      <c r="B166" s="4" t="s">
        <v>28</v>
      </c>
      <c r="C166" s="7">
        <v>57</v>
      </c>
      <c r="D166" t="str">
        <f t="shared" si="2"/>
        <v>August</v>
      </c>
    </row>
    <row r="167" spans="1:4" x14ac:dyDescent="0.3">
      <c r="A167" s="17">
        <v>40418</v>
      </c>
      <c r="B167" s="4" t="s">
        <v>43</v>
      </c>
      <c r="C167" s="7">
        <v>133</v>
      </c>
      <c r="D167" t="str">
        <f t="shared" si="2"/>
        <v>August</v>
      </c>
    </row>
    <row r="168" spans="1:4" x14ac:dyDescent="0.3">
      <c r="A168" s="17">
        <v>40419</v>
      </c>
      <c r="B168" s="4" t="s">
        <v>41</v>
      </c>
      <c r="C168" s="7">
        <v>147</v>
      </c>
      <c r="D168" t="str">
        <f t="shared" si="2"/>
        <v>August</v>
      </c>
    </row>
    <row r="169" spans="1:4" x14ac:dyDescent="0.3">
      <c r="A169" s="17">
        <v>40420</v>
      </c>
      <c r="B169" s="4" t="s">
        <v>30</v>
      </c>
      <c r="C169" s="7">
        <v>84</v>
      </c>
      <c r="D169" t="str">
        <f t="shared" si="2"/>
        <v>August</v>
      </c>
    </row>
    <row r="170" spans="1:4" x14ac:dyDescent="0.3">
      <c r="A170" s="17">
        <v>40421</v>
      </c>
      <c r="B170" s="4" t="s">
        <v>43</v>
      </c>
      <c r="C170" s="7">
        <v>147</v>
      </c>
      <c r="D170" t="str">
        <f t="shared" si="2"/>
        <v>August</v>
      </c>
    </row>
    <row r="171" spans="1:4" x14ac:dyDescent="0.3">
      <c r="A171" s="17">
        <v>40422</v>
      </c>
      <c r="B171" s="4" t="s">
        <v>40</v>
      </c>
      <c r="C171" s="7">
        <v>86</v>
      </c>
      <c r="D171" t="str">
        <f t="shared" si="2"/>
        <v>September</v>
      </c>
    </row>
    <row r="172" spans="1:4" x14ac:dyDescent="0.3">
      <c r="A172" s="17">
        <v>40423</v>
      </c>
      <c r="B172" s="4" t="s">
        <v>40</v>
      </c>
      <c r="C172" s="7">
        <v>87</v>
      </c>
      <c r="D172" t="str">
        <f t="shared" si="2"/>
        <v>September</v>
      </c>
    </row>
    <row r="173" spans="1:4" x14ac:dyDescent="0.3">
      <c r="A173" s="17">
        <v>40424</v>
      </c>
      <c r="B173" s="4" t="s">
        <v>41</v>
      </c>
      <c r="C173" s="7">
        <v>150</v>
      </c>
      <c r="D173" t="str">
        <f t="shared" si="2"/>
        <v>September</v>
      </c>
    </row>
    <row r="174" spans="1:4" x14ac:dyDescent="0.3">
      <c r="A174" s="17">
        <v>40425</v>
      </c>
      <c r="B174" s="4" t="s">
        <v>30</v>
      </c>
      <c r="C174" s="7">
        <v>97</v>
      </c>
      <c r="D174" t="str">
        <f t="shared" si="2"/>
        <v>September</v>
      </c>
    </row>
    <row r="175" spans="1:4" x14ac:dyDescent="0.3">
      <c r="A175" s="17">
        <v>40426</v>
      </c>
      <c r="B175" s="4" t="s">
        <v>41</v>
      </c>
      <c r="C175" s="7">
        <v>151</v>
      </c>
      <c r="D175" t="str">
        <f t="shared" si="2"/>
        <v>September</v>
      </c>
    </row>
    <row r="176" spans="1:4" x14ac:dyDescent="0.3">
      <c r="A176" s="17">
        <v>40427</v>
      </c>
      <c r="B176" s="4" t="s">
        <v>30</v>
      </c>
      <c r="C176" s="7">
        <v>62</v>
      </c>
      <c r="D176" t="str">
        <f t="shared" si="2"/>
        <v>September</v>
      </c>
    </row>
    <row r="177" spans="1:4" x14ac:dyDescent="0.3">
      <c r="A177" s="17">
        <v>40428</v>
      </c>
      <c r="B177" s="4" t="s">
        <v>41</v>
      </c>
      <c r="C177" s="7">
        <v>125</v>
      </c>
      <c r="D177" t="str">
        <f t="shared" si="2"/>
        <v>September</v>
      </c>
    </row>
    <row r="178" spans="1:4" x14ac:dyDescent="0.3">
      <c r="A178" s="17">
        <v>40429</v>
      </c>
      <c r="B178" s="4" t="s">
        <v>40</v>
      </c>
      <c r="C178" s="7">
        <v>69</v>
      </c>
      <c r="D178" t="str">
        <f t="shared" si="2"/>
        <v>September</v>
      </c>
    </row>
    <row r="179" spans="1:4" x14ac:dyDescent="0.3">
      <c r="A179" s="17">
        <v>40430</v>
      </c>
      <c r="B179" s="4" t="s">
        <v>41</v>
      </c>
      <c r="C179" s="7">
        <v>160</v>
      </c>
      <c r="D179" t="str">
        <f t="shared" si="2"/>
        <v>September</v>
      </c>
    </row>
    <row r="180" spans="1:4" x14ac:dyDescent="0.3">
      <c r="A180" s="17">
        <v>40431</v>
      </c>
      <c r="B180" s="4" t="s">
        <v>42</v>
      </c>
      <c r="C180" s="7">
        <v>88</v>
      </c>
      <c r="D180" t="str">
        <f t="shared" si="2"/>
        <v>September</v>
      </c>
    </row>
    <row r="181" spans="1:4" x14ac:dyDescent="0.3">
      <c r="A181" s="17">
        <v>40432</v>
      </c>
      <c r="B181" s="4" t="s">
        <v>30</v>
      </c>
      <c r="C181" s="7">
        <v>107</v>
      </c>
      <c r="D181" t="str">
        <f t="shared" si="2"/>
        <v>September</v>
      </c>
    </row>
    <row r="182" spans="1:4" x14ac:dyDescent="0.3">
      <c r="A182" s="17">
        <v>40433</v>
      </c>
      <c r="B182" s="4" t="s">
        <v>30</v>
      </c>
      <c r="C182" s="7">
        <v>148</v>
      </c>
      <c r="D182" t="str">
        <f t="shared" si="2"/>
        <v>September</v>
      </c>
    </row>
    <row r="183" spans="1:4" x14ac:dyDescent="0.3">
      <c r="A183" s="17">
        <v>40434</v>
      </c>
      <c r="B183" s="4" t="s">
        <v>40</v>
      </c>
      <c r="C183" s="7">
        <v>75</v>
      </c>
      <c r="D183" t="str">
        <f t="shared" si="2"/>
        <v>September</v>
      </c>
    </row>
    <row r="184" spans="1:4" x14ac:dyDescent="0.3">
      <c r="A184" s="17">
        <v>40435</v>
      </c>
      <c r="B184" s="4" t="s">
        <v>40</v>
      </c>
      <c r="C184" s="7">
        <v>68</v>
      </c>
      <c r="D184" t="str">
        <f t="shared" si="2"/>
        <v>September</v>
      </c>
    </row>
    <row r="185" spans="1:4" x14ac:dyDescent="0.3">
      <c r="A185" s="17">
        <v>40436</v>
      </c>
      <c r="B185" s="4" t="s">
        <v>42</v>
      </c>
      <c r="C185" s="7">
        <v>98</v>
      </c>
      <c r="D185" t="str">
        <f t="shared" si="2"/>
        <v>September</v>
      </c>
    </row>
    <row r="186" spans="1:4" x14ac:dyDescent="0.3">
      <c r="A186" s="17">
        <v>40437</v>
      </c>
      <c r="B186" s="4" t="s">
        <v>43</v>
      </c>
      <c r="C186" s="7">
        <v>134</v>
      </c>
      <c r="D186" t="str">
        <f t="shared" si="2"/>
        <v>September</v>
      </c>
    </row>
    <row r="187" spans="1:4" x14ac:dyDescent="0.3">
      <c r="A187" s="17">
        <v>40438</v>
      </c>
      <c r="B187" s="4" t="s">
        <v>30</v>
      </c>
      <c r="C187" s="7">
        <v>84</v>
      </c>
      <c r="D187" t="str">
        <f t="shared" si="2"/>
        <v>September</v>
      </c>
    </row>
    <row r="188" spans="1:4" x14ac:dyDescent="0.3">
      <c r="A188" s="17">
        <v>40439</v>
      </c>
      <c r="B188" s="4" t="s">
        <v>28</v>
      </c>
      <c r="C188" s="7">
        <v>155</v>
      </c>
      <c r="D188" t="str">
        <f t="shared" si="2"/>
        <v>September</v>
      </c>
    </row>
    <row r="189" spans="1:4" x14ac:dyDescent="0.3">
      <c r="A189" s="17">
        <v>40440</v>
      </c>
      <c r="B189" s="4" t="s">
        <v>41</v>
      </c>
      <c r="C189" s="7">
        <v>146</v>
      </c>
      <c r="D189" t="str">
        <f t="shared" si="2"/>
        <v>September</v>
      </c>
    </row>
    <row r="190" spans="1:4" x14ac:dyDescent="0.3">
      <c r="A190" s="17">
        <v>40441</v>
      </c>
      <c r="B190" s="4" t="s">
        <v>43</v>
      </c>
      <c r="C190" s="7">
        <v>110</v>
      </c>
      <c r="D190" t="str">
        <f t="shared" si="2"/>
        <v>September</v>
      </c>
    </row>
    <row r="191" spans="1:4" x14ac:dyDescent="0.3">
      <c r="A191" s="17">
        <v>40442</v>
      </c>
      <c r="B191" s="4" t="s">
        <v>43</v>
      </c>
      <c r="C191" s="7">
        <v>139</v>
      </c>
      <c r="D191" t="str">
        <f t="shared" si="2"/>
        <v>September</v>
      </c>
    </row>
    <row r="192" spans="1:4" x14ac:dyDescent="0.3">
      <c r="A192" s="17">
        <v>40443</v>
      </c>
      <c r="B192" s="4" t="s">
        <v>28</v>
      </c>
      <c r="C192" s="7">
        <v>68</v>
      </c>
      <c r="D192" t="str">
        <f t="shared" si="2"/>
        <v>September</v>
      </c>
    </row>
    <row r="193" spans="1:4" x14ac:dyDescent="0.3">
      <c r="A193" s="17">
        <v>40444</v>
      </c>
      <c r="B193" s="4" t="s">
        <v>41</v>
      </c>
      <c r="C193" s="7">
        <v>131</v>
      </c>
      <c r="D193" t="str">
        <f t="shared" si="2"/>
        <v>September</v>
      </c>
    </row>
    <row r="194" spans="1:4" x14ac:dyDescent="0.3">
      <c r="A194" s="17">
        <v>40445</v>
      </c>
      <c r="B194" s="4" t="s">
        <v>43</v>
      </c>
      <c r="C194" s="7">
        <v>141</v>
      </c>
      <c r="D194" t="str">
        <f t="shared" si="2"/>
        <v>September</v>
      </c>
    </row>
    <row r="195" spans="1:4" x14ac:dyDescent="0.3">
      <c r="A195" s="17">
        <v>40446</v>
      </c>
      <c r="B195" s="4" t="s">
        <v>43</v>
      </c>
      <c r="C195" s="7">
        <v>50</v>
      </c>
      <c r="D195" t="str">
        <f t="shared" si="2"/>
        <v>September</v>
      </c>
    </row>
    <row r="196" spans="1:4" x14ac:dyDescent="0.3">
      <c r="A196" s="17">
        <v>40447</v>
      </c>
      <c r="B196" s="4" t="s">
        <v>28</v>
      </c>
      <c r="C196" s="7">
        <v>65</v>
      </c>
      <c r="D196" t="str">
        <f t="shared" si="2"/>
        <v>September</v>
      </c>
    </row>
    <row r="197" spans="1:4" x14ac:dyDescent="0.3">
      <c r="A197" s="17">
        <v>40448</v>
      </c>
      <c r="B197" s="4" t="s">
        <v>42</v>
      </c>
      <c r="C197" s="7">
        <v>126</v>
      </c>
      <c r="D197" t="str">
        <f t="shared" ref="D197:D208" si="3">TEXT(A197,"mmmm")</f>
        <v>September</v>
      </c>
    </row>
    <row r="198" spans="1:4" x14ac:dyDescent="0.3">
      <c r="A198" s="17">
        <v>40449</v>
      </c>
      <c r="B198" s="4" t="s">
        <v>42</v>
      </c>
      <c r="C198" s="7">
        <v>117</v>
      </c>
      <c r="D198" t="str">
        <f t="shared" si="3"/>
        <v>September</v>
      </c>
    </row>
    <row r="199" spans="1:4" x14ac:dyDescent="0.3">
      <c r="A199" s="17">
        <v>40450</v>
      </c>
      <c r="B199" s="4" t="s">
        <v>42</v>
      </c>
      <c r="C199" s="7">
        <v>57</v>
      </c>
      <c r="D199" t="str">
        <f t="shared" si="3"/>
        <v>September</v>
      </c>
    </row>
    <row r="200" spans="1:4" x14ac:dyDescent="0.3">
      <c r="A200" s="17">
        <v>40451</v>
      </c>
      <c r="B200" s="4" t="s">
        <v>40</v>
      </c>
      <c r="C200" s="7">
        <v>146</v>
      </c>
      <c r="D200" t="str">
        <f t="shared" si="3"/>
        <v>September</v>
      </c>
    </row>
    <row r="201" spans="1:4" x14ac:dyDescent="0.3">
      <c r="A201" s="17">
        <v>40452</v>
      </c>
      <c r="B201" s="4" t="s">
        <v>28</v>
      </c>
      <c r="C201" s="7">
        <v>159</v>
      </c>
      <c r="D201" t="str">
        <f t="shared" si="3"/>
        <v>October</v>
      </c>
    </row>
    <row r="202" spans="1:4" x14ac:dyDescent="0.3">
      <c r="A202" s="17">
        <v>40453</v>
      </c>
      <c r="B202" s="4" t="s">
        <v>43</v>
      </c>
      <c r="C202" s="7">
        <v>80</v>
      </c>
      <c r="D202" t="str">
        <f t="shared" si="3"/>
        <v>October</v>
      </c>
    </row>
    <row r="203" spans="1:4" x14ac:dyDescent="0.3">
      <c r="A203" s="17">
        <v>40454</v>
      </c>
      <c r="B203" s="4" t="s">
        <v>43</v>
      </c>
      <c r="C203" s="7">
        <v>132</v>
      </c>
      <c r="D203" t="str">
        <f t="shared" si="3"/>
        <v>October</v>
      </c>
    </row>
    <row r="204" spans="1:4" x14ac:dyDescent="0.3">
      <c r="A204" s="17">
        <v>40455</v>
      </c>
      <c r="B204" s="4" t="s">
        <v>28</v>
      </c>
      <c r="C204" s="7">
        <v>60</v>
      </c>
      <c r="D204" t="str">
        <f t="shared" si="3"/>
        <v>October</v>
      </c>
    </row>
    <row r="205" spans="1:4" x14ac:dyDescent="0.3">
      <c r="A205" s="17">
        <v>40456</v>
      </c>
      <c r="B205" s="4" t="s">
        <v>43</v>
      </c>
      <c r="C205" s="7">
        <v>116</v>
      </c>
      <c r="D205" t="str">
        <f t="shared" si="3"/>
        <v>October</v>
      </c>
    </row>
    <row r="206" spans="1:4" x14ac:dyDescent="0.3">
      <c r="A206" s="17">
        <v>40457</v>
      </c>
      <c r="B206" s="4" t="s">
        <v>42</v>
      </c>
      <c r="C206" s="7">
        <v>132</v>
      </c>
      <c r="D206" t="str">
        <f t="shared" si="3"/>
        <v>October</v>
      </c>
    </row>
    <row r="207" spans="1:4" x14ac:dyDescent="0.3">
      <c r="A207" s="17">
        <v>40458</v>
      </c>
      <c r="B207" s="4" t="s">
        <v>40</v>
      </c>
      <c r="C207" s="7">
        <v>143</v>
      </c>
      <c r="D207" t="str">
        <f t="shared" si="3"/>
        <v>October</v>
      </c>
    </row>
    <row r="208" spans="1:4" x14ac:dyDescent="0.3">
      <c r="A208" s="17">
        <v>40459</v>
      </c>
      <c r="B208" s="4" t="s">
        <v>43</v>
      </c>
      <c r="C208" s="7">
        <v>146</v>
      </c>
      <c r="D208" t="str">
        <f t="shared" si="3"/>
        <v>October</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8"/>
  <sheetViews>
    <sheetView workbookViewId="0">
      <selection activeCell="K15" sqref="K15"/>
    </sheetView>
  </sheetViews>
  <sheetFormatPr defaultRowHeight="14.4" x14ac:dyDescent="0.3"/>
  <cols>
    <col min="1" max="1" width="9.6640625" bestFit="1" customWidth="1"/>
    <col min="7" max="7" width="12.5546875" bestFit="1" customWidth="1"/>
    <col min="8" max="8" width="14.88671875" bestFit="1" customWidth="1"/>
    <col min="9" max="9" width="11.5546875" customWidth="1"/>
  </cols>
  <sheetData>
    <row r="1" spans="1:9" x14ac:dyDescent="0.3">
      <c r="A1" s="1" t="s">
        <v>762</v>
      </c>
      <c r="B1" s="2"/>
      <c r="C1" s="2"/>
      <c r="D1" s="2"/>
      <c r="E1" s="2"/>
      <c r="F1" s="2"/>
      <c r="G1" s="2"/>
      <c r="H1" s="3"/>
    </row>
    <row r="3" spans="1:9" x14ac:dyDescent="0.3">
      <c r="A3" s="5" t="s">
        <v>35</v>
      </c>
      <c r="B3" s="5" t="s">
        <v>36</v>
      </c>
      <c r="C3" s="5" t="s">
        <v>37</v>
      </c>
      <c r="G3" s="111" t="s">
        <v>2308</v>
      </c>
      <c r="H3" t="s">
        <v>2337</v>
      </c>
      <c r="I3" t="s">
        <v>2338</v>
      </c>
    </row>
    <row r="4" spans="1:9" x14ac:dyDescent="0.3">
      <c r="A4" s="17">
        <v>40255</v>
      </c>
      <c r="B4" s="4" t="s">
        <v>40</v>
      </c>
      <c r="C4" s="7">
        <v>73</v>
      </c>
      <c r="G4" s="112" t="s">
        <v>30</v>
      </c>
      <c r="H4" s="146">
        <v>104.53846153846153</v>
      </c>
      <c r="I4" s="146">
        <v>165</v>
      </c>
    </row>
    <row r="5" spans="1:9" x14ac:dyDescent="0.3">
      <c r="A5" s="17">
        <v>40256</v>
      </c>
      <c r="B5" s="4" t="s">
        <v>41</v>
      </c>
      <c r="C5" s="7">
        <v>121</v>
      </c>
      <c r="G5" s="112" t="s">
        <v>40</v>
      </c>
      <c r="H5" s="146">
        <v>109.12121212121212</v>
      </c>
      <c r="I5" s="146">
        <v>167</v>
      </c>
    </row>
    <row r="6" spans="1:9" x14ac:dyDescent="0.3">
      <c r="A6" s="17">
        <v>40257</v>
      </c>
      <c r="B6" s="4" t="s">
        <v>40</v>
      </c>
      <c r="C6" s="7">
        <v>167</v>
      </c>
      <c r="G6" s="112" t="s">
        <v>41</v>
      </c>
      <c r="H6" s="146">
        <v>110.45945945945945</v>
      </c>
      <c r="I6" s="146">
        <v>160</v>
      </c>
    </row>
    <row r="7" spans="1:9" x14ac:dyDescent="0.3">
      <c r="A7" s="17">
        <v>40258</v>
      </c>
      <c r="B7" s="4" t="s">
        <v>42</v>
      </c>
      <c r="C7" s="7">
        <v>167</v>
      </c>
      <c r="G7" s="112" t="s">
        <v>42</v>
      </c>
      <c r="H7" s="146">
        <v>116.47499999999999</v>
      </c>
      <c r="I7" s="146">
        <v>170</v>
      </c>
    </row>
    <row r="8" spans="1:9" x14ac:dyDescent="0.3">
      <c r="A8" s="17">
        <v>40259</v>
      </c>
      <c r="B8" s="4" t="s">
        <v>43</v>
      </c>
      <c r="C8" s="7">
        <v>75</v>
      </c>
      <c r="G8" s="112" t="s">
        <v>28</v>
      </c>
      <c r="H8" s="146">
        <v>102.84</v>
      </c>
      <c r="I8" s="146">
        <v>168</v>
      </c>
    </row>
    <row r="9" spans="1:9" x14ac:dyDescent="0.3">
      <c r="A9" s="17">
        <v>40260</v>
      </c>
      <c r="B9" s="4" t="s">
        <v>40</v>
      </c>
      <c r="C9" s="7">
        <v>157</v>
      </c>
      <c r="G9" s="112" t="s">
        <v>43</v>
      </c>
      <c r="H9" s="146">
        <v>116.11363636363636</v>
      </c>
      <c r="I9" s="146">
        <v>170</v>
      </c>
    </row>
    <row r="10" spans="1:9" x14ac:dyDescent="0.3">
      <c r="A10" s="17">
        <v>40261</v>
      </c>
      <c r="B10" s="4" t="s">
        <v>43</v>
      </c>
      <c r="C10" s="7">
        <v>61</v>
      </c>
      <c r="G10" s="112" t="s">
        <v>235</v>
      </c>
      <c r="H10" s="146">
        <v>110.95121951219512</v>
      </c>
      <c r="I10" s="146">
        <v>170</v>
      </c>
    </row>
    <row r="11" spans="1:9" x14ac:dyDescent="0.3">
      <c r="A11" s="17">
        <v>40262</v>
      </c>
      <c r="B11" s="4" t="s">
        <v>40</v>
      </c>
      <c r="C11" s="7">
        <v>108</v>
      </c>
    </row>
    <row r="12" spans="1:9" x14ac:dyDescent="0.3">
      <c r="A12" s="17">
        <v>40263</v>
      </c>
      <c r="B12" s="4" t="s">
        <v>41</v>
      </c>
      <c r="C12" s="7">
        <v>139</v>
      </c>
    </row>
    <row r="13" spans="1:9" x14ac:dyDescent="0.3">
      <c r="A13" s="17">
        <v>40264</v>
      </c>
      <c r="B13" s="4" t="s">
        <v>28</v>
      </c>
      <c r="C13" s="7">
        <v>130</v>
      </c>
    </row>
    <row r="14" spans="1:9" x14ac:dyDescent="0.3">
      <c r="A14" s="17">
        <v>40265</v>
      </c>
      <c r="B14" s="4" t="s">
        <v>43</v>
      </c>
      <c r="C14" s="7">
        <v>66</v>
      </c>
    </row>
    <row r="15" spans="1:9" x14ac:dyDescent="0.3">
      <c r="A15" s="17">
        <v>40266</v>
      </c>
      <c r="B15" s="4" t="s">
        <v>28</v>
      </c>
      <c r="C15" s="7">
        <v>86</v>
      </c>
    </row>
    <row r="16" spans="1:9" x14ac:dyDescent="0.3">
      <c r="A16" s="17">
        <v>40267</v>
      </c>
      <c r="B16" s="4" t="s">
        <v>42</v>
      </c>
      <c r="C16" s="7">
        <v>122</v>
      </c>
    </row>
    <row r="17" spans="1:3" x14ac:dyDescent="0.3">
      <c r="A17" s="17">
        <v>40268</v>
      </c>
      <c r="B17" s="4" t="s">
        <v>28</v>
      </c>
      <c r="C17" s="7">
        <v>50</v>
      </c>
    </row>
    <row r="18" spans="1:3" x14ac:dyDescent="0.3">
      <c r="A18" s="17">
        <v>40269</v>
      </c>
      <c r="B18" s="4" t="s">
        <v>43</v>
      </c>
      <c r="C18" s="7">
        <v>77</v>
      </c>
    </row>
    <row r="19" spans="1:3" x14ac:dyDescent="0.3">
      <c r="A19" s="17">
        <v>40270</v>
      </c>
      <c r="B19" s="4" t="s">
        <v>40</v>
      </c>
      <c r="C19" s="7">
        <v>140</v>
      </c>
    </row>
    <row r="20" spans="1:3" x14ac:dyDescent="0.3">
      <c r="A20" s="17">
        <v>40271</v>
      </c>
      <c r="B20" s="4" t="s">
        <v>43</v>
      </c>
      <c r="C20" s="7">
        <v>107</v>
      </c>
    </row>
    <row r="21" spans="1:3" x14ac:dyDescent="0.3">
      <c r="A21" s="17">
        <v>40272</v>
      </c>
      <c r="B21" s="4" t="s">
        <v>28</v>
      </c>
      <c r="C21" s="7">
        <v>109</v>
      </c>
    </row>
    <row r="22" spans="1:3" x14ac:dyDescent="0.3">
      <c r="A22" s="17">
        <v>40273</v>
      </c>
      <c r="B22" s="4" t="s">
        <v>42</v>
      </c>
      <c r="C22" s="7">
        <v>121</v>
      </c>
    </row>
    <row r="23" spans="1:3" x14ac:dyDescent="0.3">
      <c r="A23" s="17">
        <v>40274</v>
      </c>
      <c r="B23" s="4" t="s">
        <v>40</v>
      </c>
      <c r="C23" s="7">
        <v>78</v>
      </c>
    </row>
    <row r="24" spans="1:3" x14ac:dyDescent="0.3">
      <c r="A24" s="17">
        <v>40275</v>
      </c>
      <c r="B24" s="4" t="s">
        <v>28</v>
      </c>
      <c r="C24" s="7">
        <v>168</v>
      </c>
    </row>
    <row r="25" spans="1:3" x14ac:dyDescent="0.3">
      <c r="A25" s="17">
        <v>40276</v>
      </c>
      <c r="B25" s="4" t="s">
        <v>41</v>
      </c>
      <c r="C25" s="7">
        <v>88</v>
      </c>
    </row>
    <row r="26" spans="1:3" x14ac:dyDescent="0.3">
      <c r="A26" s="17">
        <v>40277</v>
      </c>
      <c r="B26" s="4" t="s">
        <v>30</v>
      </c>
      <c r="C26" s="7">
        <v>110</v>
      </c>
    </row>
    <row r="27" spans="1:3" x14ac:dyDescent="0.3">
      <c r="A27" s="17">
        <v>40278</v>
      </c>
      <c r="B27" s="4" t="s">
        <v>30</v>
      </c>
      <c r="C27" s="7">
        <v>132</v>
      </c>
    </row>
    <row r="28" spans="1:3" x14ac:dyDescent="0.3">
      <c r="A28" s="17">
        <v>40279</v>
      </c>
      <c r="B28" s="4" t="s">
        <v>41</v>
      </c>
      <c r="C28" s="7">
        <v>54</v>
      </c>
    </row>
    <row r="29" spans="1:3" x14ac:dyDescent="0.3">
      <c r="A29" s="17">
        <v>40280</v>
      </c>
      <c r="B29" s="4" t="s">
        <v>40</v>
      </c>
      <c r="C29" s="7">
        <v>58</v>
      </c>
    </row>
    <row r="30" spans="1:3" x14ac:dyDescent="0.3">
      <c r="A30" s="17">
        <v>40281</v>
      </c>
      <c r="B30" s="4" t="s">
        <v>43</v>
      </c>
      <c r="C30" s="7">
        <v>71</v>
      </c>
    </row>
    <row r="31" spans="1:3" x14ac:dyDescent="0.3">
      <c r="A31" s="17">
        <v>40282</v>
      </c>
      <c r="B31" s="4" t="s">
        <v>41</v>
      </c>
      <c r="C31" s="7">
        <v>50</v>
      </c>
    </row>
    <row r="32" spans="1:3" x14ac:dyDescent="0.3">
      <c r="A32" s="17">
        <v>40283</v>
      </c>
      <c r="B32" s="4" t="s">
        <v>40</v>
      </c>
      <c r="C32" s="7">
        <v>109</v>
      </c>
    </row>
    <row r="33" spans="1:3" x14ac:dyDescent="0.3">
      <c r="A33" s="17">
        <v>40284</v>
      </c>
      <c r="B33" s="4" t="s">
        <v>43</v>
      </c>
      <c r="C33" s="7">
        <v>138</v>
      </c>
    </row>
    <row r="34" spans="1:3" x14ac:dyDescent="0.3">
      <c r="A34" s="17">
        <v>40285</v>
      </c>
      <c r="B34" s="4" t="s">
        <v>41</v>
      </c>
      <c r="C34" s="7">
        <v>74</v>
      </c>
    </row>
    <row r="35" spans="1:3" x14ac:dyDescent="0.3">
      <c r="A35" s="17">
        <v>40286</v>
      </c>
      <c r="B35" s="4" t="s">
        <v>28</v>
      </c>
      <c r="C35" s="7">
        <v>50</v>
      </c>
    </row>
    <row r="36" spans="1:3" x14ac:dyDescent="0.3">
      <c r="A36" s="17">
        <v>40287</v>
      </c>
      <c r="B36" s="4" t="s">
        <v>30</v>
      </c>
      <c r="C36" s="7">
        <v>103</v>
      </c>
    </row>
    <row r="37" spans="1:3" x14ac:dyDescent="0.3">
      <c r="A37" s="17">
        <v>40288</v>
      </c>
      <c r="B37" s="4" t="s">
        <v>43</v>
      </c>
      <c r="C37" s="7">
        <v>134</v>
      </c>
    </row>
    <row r="38" spans="1:3" x14ac:dyDescent="0.3">
      <c r="A38" s="17">
        <v>40289</v>
      </c>
      <c r="B38" s="4" t="s">
        <v>30</v>
      </c>
      <c r="C38" s="7">
        <v>151</v>
      </c>
    </row>
    <row r="39" spans="1:3" x14ac:dyDescent="0.3">
      <c r="A39" s="17">
        <v>40290</v>
      </c>
      <c r="B39" s="4" t="s">
        <v>42</v>
      </c>
      <c r="C39" s="7">
        <v>135</v>
      </c>
    </row>
    <row r="40" spans="1:3" x14ac:dyDescent="0.3">
      <c r="A40" s="17">
        <v>40291</v>
      </c>
      <c r="B40" s="4" t="s">
        <v>30</v>
      </c>
      <c r="C40" s="7">
        <v>54</v>
      </c>
    </row>
    <row r="41" spans="1:3" x14ac:dyDescent="0.3">
      <c r="A41" s="17">
        <v>40292</v>
      </c>
      <c r="B41" s="4" t="s">
        <v>43</v>
      </c>
      <c r="C41" s="7">
        <v>66</v>
      </c>
    </row>
    <row r="42" spans="1:3" x14ac:dyDescent="0.3">
      <c r="A42" s="17">
        <v>40293</v>
      </c>
      <c r="B42" s="4" t="s">
        <v>28</v>
      </c>
      <c r="C42" s="7">
        <v>81</v>
      </c>
    </row>
    <row r="43" spans="1:3" x14ac:dyDescent="0.3">
      <c r="A43" s="17">
        <v>40294</v>
      </c>
      <c r="B43" s="4" t="s">
        <v>30</v>
      </c>
      <c r="C43" s="7">
        <v>94</v>
      </c>
    </row>
    <row r="44" spans="1:3" x14ac:dyDescent="0.3">
      <c r="A44" s="17">
        <v>40295</v>
      </c>
      <c r="B44" s="4" t="s">
        <v>41</v>
      </c>
      <c r="C44" s="7">
        <v>142</v>
      </c>
    </row>
    <row r="45" spans="1:3" x14ac:dyDescent="0.3">
      <c r="A45" s="17">
        <v>40296</v>
      </c>
      <c r="B45" s="4" t="s">
        <v>40</v>
      </c>
      <c r="C45" s="7">
        <v>75</v>
      </c>
    </row>
    <row r="46" spans="1:3" x14ac:dyDescent="0.3">
      <c r="A46" s="17">
        <v>40297</v>
      </c>
      <c r="B46" s="4" t="s">
        <v>30</v>
      </c>
      <c r="C46" s="7">
        <v>114</v>
      </c>
    </row>
    <row r="47" spans="1:3" x14ac:dyDescent="0.3">
      <c r="A47" s="17">
        <v>40298</v>
      </c>
      <c r="B47" s="4" t="s">
        <v>40</v>
      </c>
      <c r="C47" s="7">
        <v>120</v>
      </c>
    </row>
    <row r="48" spans="1:3" x14ac:dyDescent="0.3">
      <c r="A48" s="17">
        <v>40299</v>
      </c>
      <c r="B48" s="4" t="s">
        <v>30</v>
      </c>
      <c r="C48" s="7">
        <v>146</v>
      </c>
    </row>
    <row r="49" spans="1:3" x14ac:dyDescent="0.3">
      <c r="A49" s="17">
        <v>40300</v>
      </c>
      <c r="B49" s="4" t="s">
        <v>28</v>
      </c>
      <c r="C49" s="7">
        <v>96</v>
      </c>
    </row>
    <row r="50" spans="1:3" x14ac:dyDescent="0.3">
      <c r="A50" s="17">
        <v>40301</v>
      </c>
      <c r="B50" s="4" t="s">
        <v>28</v>
      </c>
      <c r="C50" s="7">
        <v>69</v>
      </c>
    </row>
    <row r="51" spans="1:3" x14ac:dyDescent="0.3">
      <c r="A51" s="17">
        <v>40302</v>
      </c>
      <c r="B51" s="4" t="s">
        <v>43</v>
      </c>
      <c r="C51" s="7">
        <v>130</v>
      </c>
    </row>
    <row r="52" spans="1:3" x14ac:dyDescent="0.3">
      <c r="A52" s="17">
        <v>40303</v>
      </c>
      <c r="B52" s="4" t="s">
        <v>40</v>
      </c>
      <c r="C52" s="7">
        <v>150</v>
      </c>
    </row>
    <row r="53" spans="1:3" x14ac:dyDescent="0.3">
      <c r="A53" s="17">
        <v>40304</v>
      </c>
      <c r="B53" s="4" t="s">
        <v>30</v>
      </c>
      <c r="C53" s="7">
        <v>62</v>
      </c>
    </row>
    <row r="54" spans="1:3" x14ac:dyDescent="0.3">
      <c r="A54" s="17">
        <v>40305</v>
      </c>
      <c r="B54" s="4" t="s">
        <v>28</v>
      </c>
      <c r="C54" s="7">
        <v>166</v>
      </c>
    </row>
    <row r="55" spans="1:3" x14ac:dyDescent="0.3">
      <c r="A55" s="17">
        <v>40306</v>
      </c>
      <c r="B55" s="4" t="s">
        <v>28</v>
      </c>
      <c r="C55" s="7">
        <v>152</v>
      </c>
    </row>
    <row r="56" spans="1:3" x14ac:dyDescent="0.3">
      <c r="A56" s="17">
        <v>40307</v>
      </c>
      <c r="B56" s="4" t="s">
        <v>42</v>
      </c>
      <c r="C56" s="7">
        <v>143</v>
      </c>
    </row>
    <row r="57" spans="1:3" x14ac:dyDescent="0.3">
      <c r="A57" s="17">
        <v>40308</v>
      </c>
      <c r="B57" s="4" t="s">
        <v>42</v>
      </c>
      <c r="C57" s="7">
        <v>139</v>
      </c>
    </row>
    <row r="58" spans="1:3" x14ac:dyDescent="0.3">
      <c r="A58" s="17">
        <v>40309</v>
      </c>
      <c r="B58" s="4" t="s">
        <v>30</v>
      </c>
      <c r="C58" s="7">
        <v>111</v>
      </c>
    </row>
    <row r="59" spans="1:3" x14ac:dyDescent="0.3">
      <c r="A59" s="17">
        <v>40310</v>
      </c>
      <c r="B59" s="4" t="s">
        <v>42</v>
      </c>
      <c r="C59" s="7">
        <v>70</v>
      </c>
    </row>
    <row r="60" spans="1:3" x14ac:dyDescent="0.3">
      <c r="A60" s="17">
        <v>40311</v>
      </c>
      <c r="B60" s="4" t="s">
        <v>40</v>
      </c>
      <c r="C60" s="7">
        <v>104</v>
      </c>
    </row>
    <row r="61" spans="1:3" x14ac:dyDescent="0.3">
      <c r="A61" s="17">
        <v>40312</v>
      </c>
      <c r="B61" s="4" t="s">
        <v>28</v>
      </c>
      <c r="C61" s="7">
        <v>64</v>
      </c>
    </row>
    <row r="62" spans="1:3" x14ac:dyDescent="0.3">
      <c r="A62" s="17">
        <v>40313</v>
      </c>
      <c r="B62" s="4" t="s">
        <v>41</v>
      </c>
      <c r="C62" s="7">
        <v>56</v>
      </c>
    </row>
    <row r="63" spans="1:3" x14ac:dyDescent="0.3">
      <c r="A63" s="17">
        <v>40314</v>
      </c>
      <c r="B63" s="4" t="s">
        <v>42</v>
      </c>
      <c r="C63" s="7">
        <v>76</v>
      </c>
    </row>
    <row r="64" spans="1:3" x14ac:dyDescent="0.3">
      <c r="A64" s="17">
        <v>40315</v>
      </c>
      <c r="B64" s="4" t="s">
        <v>42</v>
      </c>
      <c r="C64" s="7">
        <v>96</v>
      </c>
    </row>
    <row r="65" spans="1:3" x14ac:dyDescent="0.3">
      <c r="A65" s="17">
        <v>40316</v>
      </c>
      <c r="B65" s="4" t="s">
        <v>40</v>
      </c>
      <c r="C65" s="7">
        <v>163</v>
      </c>
    </row>
    <row r="66" spans="1:3" x14ac:dyDescent="0.3">
      <c r="A66" s="17">
        <v>40317</v>
      </c>
      <c r="B66" s="4" t="s">
        <v>42</v>
      </c>
      <c r="C66" s="7">
        <v>108</v>
      </c>
    </row>
    <row r="67" spans="1:3" x14ac:dyDescent="0.3">
      <c r="A67" s="17">
        <v>40318</v>
      </c>
      <c r="B67" s="4" t="s">
        <v>42</v>
      </c>
      <c r="C67" s="7">
        <v>63</v>
      </c>
    </row>
    <row r="68" spans="1:3" x14ac:dyDescent="0.3">
      <c r="A68" s="17">
        <v>40319</v>
      </c>
      <c r="B68" s="4" t="s">
        <v>40</v>
      </c>
      <c r="C68" s="7">
        <v>99</v>
      </c>
    </row>
    <row r="69" spans="1:3" x14ac:dyDescent="0.3">
      <c r="A69" s="17">
        <v>40320</v>
      </c>
      <c r="B69" s="4" t="s">
        <v>41</v>
      </c>
      <c r="C69" s="7">
        <v>115</v>
      </c>
    </row>
    <row r="70" spans="1:3" x14ac:dyDescent="0.3">
      <c r="A70" s="17">
        <v>40321</v>
      </c>
      <c r="B70" s="4" t="s">
        <v>40</v>
      </c>
      <c r="C70" s="7">
        <v>125</v>
      </c>
    </row>
    <row r="71" spans="1:3" x14ac:dyDescent="0.3">
      <c r="A71" s="17">
        <v>40322</v>
      </c>
      <c r="B71" s="4" t="s">
        <v>42</v>
      </c>
      <c r="C71" s="7">
        <v>130</v>
      </c>
    </row>
    <row r="72" spans="1:3" x14ac:dyDescent="0.3">
      <c r="A72" s="17">
        <v>40323</v>
      </c>
      <c r="B72" s="4" t="s">
        <v>42</v>
      </c>
      <c r="C72" s="7">
        <v>133</v>
      </c>
    </row>
    <row r="73" spans="1:3" x14ac:dyDescent="0.3">
      <c r="A73" s="17">
        <v>40324</v>
      </c>
      <c r="B73" s="4" t="s">
        <v>42</v>
      </c>
      <c r="C73" s="7">
        <v>148</v>
      </c>
    </row>
    <row r="74" spans="1:3" x14ac:dyDescent="0.3">
      <c r="A74" s="17">
        <v>40325</v>
      </c>
      <c r="B74" s="4" t="s">
        <v>42</v>
      </c>
      <c r="C74" s="7">
        <v>148</v>
      </c>
    </row>
    <row r="75" spans="1:3" x14ac:dyDescent="0.3">
      <c r="A75" s="17">
        <v>40326</v>
      </c>
      <c r="B75" s="4" t="s">
        <v>42</v>
      </c>
      <c r="C75" s="7">
        <v>56</v>
      </c>
    </row>
    <row r="76" spans="1:3" x14ac:dyDescent="0.3">
      <c r="A76" s="17">
        <v>40327</v>
      </c>
      <c r="B76" s="4" t="s">
        <v>40</v>
      </c>
      <c r="C76" s="7">
        <v>134</v>
      </c>
    </row>
    <row r="77" spans="1:3" x14ac:dyDescent="0.3">
      <c r="A77" s="17">
        <v>40328</v>
      </c>
      <c r="B77" s="4" t="s">
        <v>40</v>
      </c>
      <c r="C77" s="7">
        <v>54</v>
      </c>
    </row>
    <row r="78" spans="1:3" x14ac:dyDescent="0.3">
      <c r="A78" s="17">
        <v>40329</v>
      </c>
      <c r="B78" s="4" t="s">
        <v>41</v>
      </c>
      <c r="C78" s="7">
        <v>59</v>
      </c>
    </row>
    <row r="79" spans="1:3" x14ac:dyDescent="0.3">
      <c r="A79" s="17">
        <v>40330</v>
      </c>
      <c r="B79" s="4" t="s">
        <v>41</v>
      </c>
      <c r="C79" s="7">
        <v>99</v>
      </c>
    </row>
    <row r="80" spans="1:3" x14ac:dyDescent="0.3">
      <c r="A80" s="17">
        <v>40331</v>
      </c>
      <c r="B80" s="4" t="s">
        <v>43</v>
      </c>
      <c r="C80" s="7">
        <v>135</v>
      </c>
    </row>
    <row r="81" spans="1:3" x14ac:dyDescent="0.3">
      <c r="A81" s="17">
        <v>40332</v>
      </c>
      <c r="B81" s="4" t="s">
        <v>42</v>
      </c>
      <c r="C81" s="7">
        <v>135</v>
      </c>
    </row>
    <row r="82" spans="1:3" x14ac:dyDescent="0.3">
      <c r="A82" s="17">
        <v>40333</v>
      </c>
      <c r="B82" s="4" t="s">
        <v>42</v>
      </c>
      <c r="C82" s="7">
        <v>75</v>
      </c>
    </row>
    <row r="83" spans="1:3" x14ac:dyDescent="0.3">
      <c r="A83" s="17">
        <v>40334</v>
      </c>
      <c r="B83" s="4" t="s">
        <v>43</v>
      </c>
      <c r="C83" s="7">
        <v>167</v>
      </c>
    </row>
    <row r="84" spans="1:3" x14ac:dyDescent="0.3">
      <c r="A84" s="17">
        <v>40335</v>
      </c>
      <c r="B84" s="4" t="s">
        <v>42</v>
      </c>
      <c r="C84" s="7">
        <v>152</v>
      </c>
    </row>
    <row r="85" spans="1:3" x14ac:dyDescent="0.3">
      <c r="A85" s="17">
        <v>40336</v>
      </c>
      <c r="B85" s="4" t="s">
        <v>43</v>
      </c>
      <c r="C85" s="7">
        <v>129</v>
      </c>
    </row>
    <row r="86" spans="1:3" x14ac:dyDescent="0.3">
      <c r="A86" s="17">
        <v>40337</v>
      </c>
      <c r="B86" s="4" t="s">
        <v>28</v>
      </c>
      <c r="C86" s="7">
        <v>167</v>
      </c>
    </row>
    <row r="87" spans="1:3" x14ac:dyDescent="0.3">
      <c r="A87" s="17">
        <v>40338</v>
      </c>
      <c r="B87" s="4" t="s">
        <v>42</v>
      </c>
      <c r="C87" s="7">
        <v>74</v>
      </c>
    </row>
    <row r="88" spans="1:3" x14ac:dyDescent="0.3">
      <c r="A88" s="17">
        <v>40339</v>
      </c>
      <c r="B88" s="4" t="s">
        <v>30</v>
      </c>
      <c r="C88" s="7">
        <v>69</v>
      </c>
    </row>
    <row r="89" spans="1:3" x14ac:dyDescent="0.3">
      <c r="A89" s="17">
        <v>40340</v>
      </c>
      <c r="B89" s="4" t="s">
        <v>30</v>
      </c>
      <c r="C89" s="7">
        <v>109</v>
      </c>
    </row>
    <row r="90" spans="1:3" x14ac:dyDescent="0.3">
      <c r="A90" s="17">
        <v>40341</v>
      </c>
      <c r="B90" s="4" t="s">
        <v>42</v>
      </c>
      <c r="C90" s="7">
        <v>119</v>
      </c>
    </row>
    <row r="91" spans="1:3" x14ac:dyDescent="0.3">
      <c r="A91" s="17">
        <v>40342</v>
      </c>
      <c r="B91" s="4" t="s">
        <v>41</v>
      </c>
      <c r="C91" s="7">
        <v>76</v>
      </c>
    </row>
    <row r="92" spans="1:3" x14ac:dyDescent="0.3">
      <c r="A92" s="17">
        <v>40343</v>
      </c>
      <c r="B92" s="4" t="s">
        <v>43</v>
      </c>
      <c r="C92" s="7">
        <v>108</v>
      </c>
    </row>
    <row r="93" spans="1:3" x14ac:dyDescent="0.3">
      <c r="A93" s="17">
        <v>40344</v>
      </c>
      <c r="B93" s="4" t="s">
        <v>43</v>
      </c>
      <c r="C93" s="7">
        <v>109</v>
      </c>
    </row>
    <row r="94" spans="1:3" x14ac:dyDescent="0.3">
      <c r="A94" s="17">
        <v>40345</v>
      </c>
      <c r="B94" s="4" t="s">
        <v>28</v>
      </c>
      <c r="C94" s="7">
        <v>138</v>
      </c>
    </row>
    <row r="95" spans="1:3" x14ac:dyDescent="0.3">
      <c r="A95" s="17">
        <v>40346</v>
      </c>
      <c r="B95" s="4" t="s">
        <v>40</v>
      </c>
      <c r="C95" s="7">
        <v>130</v>
      </c>
    </row>
    <row r="96" spans="1:3" x14ac:dyDescent="0.3">
      <c r="A96" s="17">
        <v>40347</v>
      </c>
      <c r="B96" s="4" t="s">
        <v>43</v>
      </c>
      <c r="C96" s="7">
        <v>137</v>
      </c>
    </row>
    <row r="97" spans="1:3" x14ac:dyDescent="0.3">
      <c r="A97" s="17">
        <v>40348</v>
      </c>
      <c r="B97" s="4" t="s">
        <v>40</v>
      </c>
      <c r="C97" s="7">
        <v>152</v>
      </c>
    </row>
    <row r="98" spans="1:3" x14ac:dyDescent="0.3">
      <c r="A98" s="17">
        <v>40349</v>
      </c>
      <c r="B98" s="4" t="s">
        <v>41</v>
      </c>
      <c r="C98" s="7">
        <v>100</v>
      </c>
    </row>
    <row r="99" spans="1:3" x14ac:dyDescent="0.3">
      <c r="A99" s="17">
        <v>40350</v>
      </c>
      <c r="B99" s="4" t="s">
        <v>41</v>
      </c>
      <c r="C99" s="7">
        <v>123</v>
      </c>
    </row>
    <row r="100" spans="1:3" x14ac:dyDescent="0.3">
      <c r="A100" s="17">
        <v>40351</v>
      </c>
      <c r="B100" s="4" t="s">
        <v>43</v>
      </c>
      <c r="C100" s="7">
        <v>110</v>
      </c>
    </row>
    <row r="101" spans="1:3" x14ac:dyDescent="0.3">
      <c r="A101" s="17">
        <v>40352</v>
      </c>
      <c r="B101" s="4" t="s">
        <v>43</v>
      </c>
      <c r="C101" s="7">
        <v>146</v>
      </c>
    </row>
    <row r="102" spans="1:3" x14ac:dyDescent="0.3">
      <c r="A102" s="17">
        <v>40353</v>
      </c>
      <c r="B102" s="4" t="s">
        <v>42</v>
      </c>
      <c r="C102" s="7">
        <v>71</v>
      </c>
    </row>
    <row r="103" spans="1:3" x14ac:dyDescent="0.3">
      <c r="A103" s="17">
        <v>40354</v>
      </c>
      <c r="B103" s="4" t="s">
        <v>41</v>
      </c>
      <c r="C103" s="7">
        <v>141</v>
      </c>
    </row>
    <row r="104" spans="1:3" x14ac:dyDescent="0.3">
      <c r="A104" s="17">
        <v>40355</v>
      </c>
      <c r="B104" s="4" t="s">
        <v>40</v>
      </c>
      <c r="C104" s="7">
        <v>126</v>
      </c>
    </row>
    <row r="105" spans="1:3" x14ac:dyDescent="0.3">
      <c r="A105" s="17">
        <v>40356</v>
      </c>
      <c r="B105" s="4" t="s">
        <v>41</v>
      </c>
      <c r="C105" s="7">
        <v>126</v>
      </c>
    </row>
    <row r="106" spans="1:3" x14ac:dyDescent="0.3">
      <c r="A106" s="17">
        <v>40357</v>
      </c>
      <c r="B106" s="4" t="s">
        <v>42</v>
      </c>
      <c r="C106" s="7">
        <v>123</v>
      </c>
    </row>
    <row r="107" spans="1:3" x14ac:dyDescent="0.3">
      <c r="A107" s="17">
        <v>40358</v>
      </c>
      <c r="B107" s="4" t="s">
        <v>30</v>
      </c>
      <c r="C107" s="7">
        <v>165</v>
      </c>
    </row>
    <row r="108" spans="1:3" x14ac:dyDescent="0.3">
      <c r="A108" s="17">
        <v>40359</v>
      </c>
      <c r="B108" s="4" t="s">
        <v>42</v>
      </c>
      <c r="C108" s="7">
        <v>153</v>
      </c>
    </row>
    <row r="109" spans="1:3" x14ac:dyDescent="0.3">
      <c r="A109" s="17">
        <v>40360</v>
      </c>
      <c r="B109" s="4" t="s">
        <v>43</v>
      </c>
      <c r="C109" s="7">
        <v>103</v>
      </c>
    </row>
    <row r="110" spans="1:3" x14ac:dyDescent="0.3">
      <c r="A110" s="17">
        <v>40361</v>
      </c>
      <c r="B110" s="4" t="s">
        <v>43</v>
      </c>
      <c r="C110" s="7">
        <v>156</v>
      </c>
    </row>
    <row r="111" spans="1:3" x14ac:dyDescent="0.3">
      <c r="A111" s="17">
        <v>40362</v>
      </c>
      <c r="B111" s="4" t="s">
        <v>41</v>
      </c>
      <c r="C111" s="7">
        <v>141</v>
      </c>
    </row>
    <row r="112" spans="1:3" x14ac:dyDescent="0.3">
      <c r="A112" s="17">
        <v>40363</v>
      </c>
      <c r="B112" s="4" t="s">
        <v>40</v>
      </c>
      <c r="C112" s="7">
        <v>79</v>
      </c>
    </row>
    <row r="113" spans="1:3" x14ac:dyDescent="0.3">
      <c r="A113" s="17">
        <v>40364</v>
      </c>
      <c r="B113" s="4" t="s">
        <v>30</v>
      </c>
      <c r="C113" s="7">
        <v>78</v>
      </c>
    </row>
    <row r="114" spans="1:3" x14ac:dyDescent="0.3">
      <c r="A114" s="17">
        <v>40365</v>
      </c>
      <c r="B114" s="4" t="s">
        <v>43</v>
      </c>
      <c r="C114" s="7">
        <v>120</v>
      </c>
    </row>
    <row r="115" spans="1:3" x14ac:dyDescent="0.3">
      <c r="A115" s="17">
        <v>40366</v>
      </c>
      <c r="B115" s="4" t="s">
        <v>41</v>
      </c>
      <c r="C115" s="7">
        <v>157</v>
      </c>
    </row>
    <row r="116" spans="1:3" x14ac:dyDescent="0.3">
      <c r="A116" s="17">
        <v>40367</v>
      </c>
      <c r="B116" s="4" t="s">
        <v>42</v>
      </c>
      <c r="C116" s="7">
        <v>67</v>
      </c>
    </row>
    <row r="117" spans="1:3" x14ac:dyDescent="0.3">
      <c r="A117" s="17">
        <v>40368</v>
      </c>
      <c r="B117" s="4" t="s">
        <v>43</v>
      </c>
      <c r="C117" s="7">
        <v>170</v>
      </c>
    </row>
    <row r="118" spans="1:3" x14ac:dyDescent="0.3">
      <c r="A118" s="17">
        <v>40369</v>
      </c>
      <c r="B118" s="4" t="s">
        <v>40</v>
      </c>
      <c r="C118" s="7">
        <v>92</v>
      </c>
    </row>
    <row r="119" spans="1:3" x14ac:dyDescent="0.3">
      <c r="A119" s="17">
        <v>40370</v>
      </c>
      <c r="B119" s="4" t="s">
        <v>41</v>
      </c>
      <c r="C119" s="7">
        <v>104</v>
      </c>
    </row>
    <row r="120" spans="1:3" x14ac:dyDescent="0.3">
      <c r="A120" s="17">
        <v>40371</v>
      </c>
      <c r="B120" s="4" t="s">
        <v>41</v>
      </c>
      <c r="C120" s="7">
        <v>141</v>
      </c>
    </row>
    <row r="121" spans="1:3" x14ac:dyDescent="0.3">
      <c r="A121" s="17">
        <v>40372</v>
      </c>
      <c r="B121" s="4" t="s">
        <v>30</v>
      </c>
      <c r="C121" s="7">
        <v>153</v>
      </c>
    </row>
    <row r="122" spans="1:3" x14ac:dyDescent="0.3">
      <c r="A122" s="17">
        <v>40373</v>
      </c>
      <c r="B122" s="4" t="s">
        <v>40</v>
      </c>
      <c r="C122" s="7">
        <v>100</v>
      </c>
    </row>
    <row r="123" spans="1:3" x14ac:dyDescent="0.3">
      <c r="A123" s="17">
        <v>40374</v>
      </c>
      <c r="B123" s="4" t="s">
        <v>43</v>
      </c>
      <c r="C123" s="7">
        <v>56</v>
      </c>
    </row>
    <row r="124" spans="1:3" x14ac:dyDescent="0.3">
      <c r="A124" s="17">
        <v>40375</v>
      </c>
      <c r="B124" s="4" t="s">
        <v>28</v>
      </c>
      <c r="C124" s="7">
        <v>76</v>
      </c>
    </row>
    <row r="125" spans="1:3" x14ac:dyDescent="0.3">
      <c r="A125" s="17">
        <v>40376</v>
      </c>
      <c r="B125" s="4" t="s">
        <v>41</v>
      </c>
      <c r="C125" s="7">
        <v>113</v>
      </c>
    </row>
    <row r="126" spans="1:3" x14ac:dyDescent="0.3">
      <c r="A126" s="17">
        <v>40377</v>
      </c>
      <c r="B126" s="4" t="s">
        <v>42</v>
      </c>
      <c r="C126" s="7">
        <v>117</v>
      </c>
    </row>
    <row r="127" spans="1:3" x14ac:dyDescent="0.3">
      <c r="A127" s="17">
        <v>40378</v>
      </c>
      <c r="B127" s="4" t="s">
        <v>30</v>
      </c>
      <c r="C127" s="7">
        <v>78</v>
      </c>
    </row>
    <row r="128" spans="1:3" x14ac:dyDescent="0.3">
      <c r="A128" s="17">
        <v>40379</v>
      </c>
      <c r="B128" s="4" t="s">
        <v>43</v>
      </c>
      <c r="C128" s="7">
        <v>88</v>
      </c>
    </row>
    <row r="129" spans="1:3" x14ac:dyDescent="0.3">
      <c r="A129" s="17">
        <v>40380</v>
      </c>
      <c r="B129" s="4" t="s">
        <v>43</v>
      </c>
      <c r="C129" s="7">
        <v>168</v>
      </c>
    </row>
    <row r="130" spans="1:3" x14ac:dyDescent="0.3">
      <c r="A130" s="17">
        <v>40381</v>
      </c>
      <c r="B130" s="4" t="s">
        <v>42</v>
      </c>
      <c r="C130" s="7">
        <v>159</v>
      </c>
    </row>
    <row r="131" spans="1:3" x14ac:dyDescent="0.3">
      <c r="A131" s="17">
        <v>40382</v>
      </c>
      <c r="B131" s="4" t="s">
        <v>30</v>
      </c>
      <c r="C131" s="7">
        <v>98</v>
      </c>
    </row>
    <row r="132" spans="1:3" x14ac:dyDescent="0.3">
      <c r="A132" s="17">
        <v>40383</v>
      </c>
      <c r="B132" s="4" t="s">
        <v>41</v>
      </c>
      <c r="C132" s="7">
        <v>130</v>
      </c>
    </row>
    <row r="133" spans="1:3" x14ac:dyDescent="0.3">
      <c r="A133" s="17">
        <v>40384</v>
      </c>
      <c r="B133" s="4" t="s">
        <v>30</v>
      </c>
      <c r="C133" s="7">
        <v>136</v>
      </c>
    </row>
    <row r="134" spans="1:3" x14ac:dyDescent="0.3">
      <c r="A134" s="17">
        <v>40385</v>
      </c>
      <c r="B134" s="4" t="s">
        <v>42</v>
      </c>
      <c r="C134" s="7">
        <v>56</v>
      </c>
    </row>
    <row r="135" spans="1:3" x14ac:dyDescent="0.3">
      <c r="A135" s="17">
        <v>40386</v>
      </c>
      <c r="B135" s="4" t="s">
        <v>42</v>
      </c>
      <c r="C135" s="7">
        <v>130</v>
      </c>
    </row>
    <row r="136" spans="1:3" x14ac:dyDescent="0.3">
      <c r="A136" s="17">
        <v>40387</v>
      </c>
      <c r="B136" s="4" t="s">
        <v>41</v>
      </c>
      <c r="C136" s="7">
        <v>53</v>
      </c>
    </row>
    <row r="137" spans="1:3" x14ac:dyDescent="0.3">
      <c r="A137" s="17">
        <v>40388</v>
      </c>
      <c r="B137" s="4" t="s">
        <v>43</v>
      </c>
      <c r="C137" s="7">
        <v>160</v>
      </c>
    </row>
    <row r="138" spans="1:3" x14ac:dyDescent="0.3">
      <c r="A138" s="17">
        <v>40389</v>
      </c>
      <c r="B138" s="4" t="s">
        <v>30</v>
      </c>
      <c r="C138" s="7">
        <v>113</v>
      </c>
    </row>
    <row r="139" spans="1:3" x14ac:dyDescent="0.3">
      <c r="A139" s="17">
        <v>40390</v>
      </c>
      <c r="B139" s="4" t="s">
        <v>28</v>
      </c>
      <c r="C139" s="7">
        <v>123</v>
      </c>
    </row>
    <row r="140" spans="1:3" x14ac:dyDescent="0.3">
      <c r="A140" s="17">
        <v>40391</v>
      </c>
      <c r="B140" s="4" t="s">
        <v>30</v>
      </c>
      <c r="C140" s="7">
        <v>60</v>
      </c>
    </row>
    <row r="141" spans="1:3" x14ac:dyDescent="0.3">
      <c r="A141" s="17">
        <v>40392</v>
      </c>
      <c r="B141" s="4" t="s">
        <v>28</v>
      </c>
      <c r="C141" s="7">
        <v>73</v>
      </c>
    </row>
    <row r="142" spans="1:3" x14ac:dyDescent="0.3">
      <c r="A142" s="17">
        <v>40393</v>
      </c>
      <c r="B142" s="4" t="s">
        <v>43</v>
      </c>
      <c r="C142" s="7">
        <v>167</v>
      </c>
    </row>
    <row r="143" spans="1:3" x14ac:dyDescent="0.3">
      <c r="A143" s="17">
        <v>40394</v>
      </c>
      <c r="B143" s="4" t="s">
        <v>28</v>
      </c>
      <c r="C143" s="7">
        <v>114</v>
      </c>
    </row>
    <row r="144" spans="1:3" x14ac:dyDescent="0.3">
      <c r="A144" s="17">
        <v>40395</v>
      </c>
      <c r="B144" s="4" t="s">
        <v>43</v>
      </c>
      <c r="C144" s="7">
        <v>148</v>
      </c>
    </row>
    <row r="145" spans="1:3" x14ac:dyDescent="0.3">
      <c r="A145" s="17">
        <v>40396</v>
      </c>
      <c r="B145" s="4" t="s">
        <v>41</v>
      </c>
      <c r="C145" s="7">
        <v>81</v>
      </c>
    </row>
    <row r="146" spans="1:3" x14ac:dyDescent="0.3">
      <c r="A146" s="17">
        <v>40397</v>
      </c>
      <c r="B146" s="4" t="s">
        <v>41</v>
      </c>
      <c r="C146" s="7">
        <v>79</v>
      </c>
    </row>
    <row r="147" spans="1:3" x14ac:dyDescent="0.3">
      <c r="A147" s="17">
        <v>40398</v>
      </c>
      <c r="B147" s="4" t="s">
        <v>41</v>
      </c>
      <c r="C147" s="7">
        <v>76</v>
      </c>
    </row>
    <row r="148" spans="1:3" x14ac:dyDescent="0.3">
      <c r="A148" s="17">
        <v>40399</v>
      </c>
      <c r="B148" s="4" t="s">
        <v>42</v>
      </c>
      <c r="C148" s="7">
        <v>166</v>
      </c>
    </row>
    <row r="149" spans="1:3" x14ac:dyDescent="0.3">
      <c r="A149" s="17">
        <v>40400</v>
      </c>
      <c r="B149" s="4" t="s">
        <v>41</v>
      </c>
      <c r="C149" s="7">
        <v>106</v>
      </c>
    </row>
    <row r="150" spans="1:3" x14ac:dyDescent="0.3">
      <c r="A150" s="17">
        <v>40401</v>
      </c>
      <c r="B150" s="4" t="s">
        <v>43</v>
      </c>
      <c r="C150" s="7">
        <v>74</v>
      </c>
    </row>
    <row r="151" spans="1:3" x14ac:dyDescent="0.3">
      <c r="A151" s="17">
        <v>40402</v>
      </c>
      <c r="B151" s="4" t="s">
        <v>28</v>
      </c>
      <c r="C151" s="7">
        <v>95</v>
      </c>
    </row>
    <row r="152" spans="1:3" x14ac:dyDescent="0.3">
      <c r="A152" s="17">
        <v>40403</v>
      </c>
      <c r="B152" s="4" t="s">
        <v>42</v>
      </c>
      <c r="C152" s="7">
        <v>151</v>
      </c>
    </row>
    <row r="153" spans="1:3" x14ac:dyDescent="0.3">
      <c r="A153" s="17">
        <v>40404</v>
      </c>
      <c r="B153" s="4" t="s">
        <v>40</v>
      </c>
      <c r="C153" s="7">
        <v>117</v>
      </c>
    </row>
    <row r="154" spans="1:3" x14ac:dyDescent="0.3">
      <c r="A154" s="17">
        <v>40405</v>
      </c>
      <c r="B154" s="4" t="s">
        <v>43</v>
      </c>
      <c r="C154" s="7">
        <v>143</v>
      </c>
    </row>
    <row r="155" spans="1:3" x14ac:dyDescent="0.3">
      <c r="A155" s="17">
        <v>40406</v>
      </c>
      <c r="B155" s="4" t="s">
        <v>41</v>
      </c>
      <c r="C155" s="7">
        <v>122</v>
      </c>
    </row>
    <row r="156" spans="1:3" x14ac:dyDescent="0.3">
      <c r="A156" s="17">
        <v>40407</v>
      </c>
      <c r="B156" s="4" t="s">
        <v>40</v>
      </c>
      <c r="C156" s="7">
        <v>76</v>
      </c>
    </row>
    <row r="157" spans="1:3" x14ac:dyDescent="0.3">
      <c r="A157" s="17">
        <v>40408</v>
      </c>
      <c r="B157" s="4" t="s">
        <v>42</v>
      </c>
      <c r="C157" s="7">
        <v>145</v>
      </c>
    </row>
    <row r="158" spans="1:3" x14ac:dyDescent="0.3">
      <c r="A158" s="17">
        <v>40409</v>
      </c>
      <c r="B158" s="4" t="s">
        <v>42</v>
      </c>
      <c r="C158" s="7">
        <v>123</v>
      </c>
    </row>
    <row r="159" spans="1:3" x14ac:dyDescent="0.3">
      <c r="A159" s="17">
        <v>40410</v>
      </c>
      <c r="B159" s="4" t="s">
        <v>41</v>
      </c>
      <c r="C159" s="7">
        <v>116</v>
      </c>
    </row>
    <row r="160" spans="1:3" x14ac:dyDescent="0.3">
      <c r="A160" s="17">
        <v>40411</v>
      </c>
      <c r="B160" s="4" t="s">
        <v>43</v>
      </c>
      <c r="C160" s="7">
        <v>91</v>
      </c>
    </row>
    <row r="161" spans="1:3" x14ac:dyDescent="0.3">
      <c r="A161" s="17">
        <v>40412</v>
      </c>
      <c r="B161" s="4" t="s">
        <v>43</v>
      </c>
      <c r="C161" s="7">
        <v>117</v>
      </c>
    </row>
    <row r="162" spans="1:3" x14ac:dyDescent="0.3">
      <c r="A162" s="17">
        <v>40413</v>
      </c>
      <c r="B162" s="4" t="s">
        <v>42</v>
      </c>
      <c r="C162" s="7">
        <v>170</v>
      </c>
    </row>
    <row r="163" spans="1:3" x14ac:dyDescent="0.3">
      <c r="A163" s="17">
        <v>40414</v>
      </c>
      <c r="B163" s="4" t="s">
        <v>40</v>
      </c>
      <c r="C163" s="7">
        <v>141</v>
      </c>
    </row>
    <row r="164" spans="1:3" x14ac:dyDescent="0.3">
      <c r="A164" s="17">
        <v>40415</v>
      </c>
      <c r="B164" s="4" t="s">
        <v>43</v>
      </c>
      <c r="C164" s="7">
        <v>54</v>
      </c>
    </row>
    <row r="165" spans="1:3" x14ac:dyDescent="0.3">
      <c r="A165" s="17">
        <v>40416</v>
      </c>
      <c r="B165" s="4" t="s">
        <v>41</v>
      </c>
      <c r="C165" s="7">
        <v>95</v>
      </c>
    </row>
    <row r="166" spans="1:3" x14ac:dyDescent="0.3">
      <c r="A166" s="17">
        <v>40417</v>
      </c>
      <c r="B166" s="4" t="s">
        <v>28</v>
      </c>
      <c r="C166" s="7">
        <v>57</v>
      </c>
    </row>
    <row r="167" spans="1:3" x14ac:dyDescent="0.3">
      <c r="A167" s="17">
        <v>40418</v>
      </c>
      <c r="B167" s="4" t="s">
        <v>43</v>
      </c>
      <c r="C167" s="7">
        <v>133</v>
      </c>
    </row>
    <row r="168" spans="1:3" x14ac:dyDescent="0.3">
      <c r="A168" s="17">
        <v>40419</v>
      </c>
      <c r="B168" s="4" t="s">
        <v>41</v>
      </c>
      <c r="C168" s="7">
        <v>147</v>
      </c>
    </row>
    <row r="169" spans="1:3" x14ac:dyDescent="0.3">
      <c r="A169" s="17">
        <v>40420</v>
      </c>
      <c r="B169" s="4" t="s">
        <v>30</v>
      </c>
      <c r="C169" s="7">
        <v>84</v>
      </c>
    </row>
    <row r="170" spans="1:3" x14ac:dyDescent="0.3">
      <c r="A170" s="17">
        <v>40421</v>
      </c>
      <c r="B170" s="4" t="s">
        <v>43</v>
      </c>
      <c r="C170" s="7">
        <v>147</v>
      </c>
    </row>
    <row r="171" spans="1:3" x14ac:dyDescent="0.3">
      <c r="A171" s="17">
        <v>40422</v>
      </c>
      <c r="B171" s="4" t="s">
        <v>40</v>
      </c>
      <c r="C171" s="7">
        <v>86</v>
      </c>
    </row>
    <row r="172" spans="1:3" x14ac:dyDescent="0.3">
      <c r="A172" s="17">
        <v>40423</v>
      </c>
      <c r="B172" s="4" t="s">
        <v>40</v>
      </c>
      <c r="C172" s="7">
        <v>87</v>
      </c>
    </row>
    <row r="173" spans="1:3" x14ac:dyDescent="0.3">
      <c r="A173" s="17">
        <v>40424</v>
      </c>
      <c r="B173" s="4" t="s">
        <v>41</v>
      </c>
      <c r="C173" s="7">
        <v>150</v>
      </c>
    </row>
    <row r="174" spans="1:3" x14ac:dyDescent="0.3">
      <c r="A174" s="17">
        <v>40425</v>
      </c>
      <c r="B174" s="4" t="s">
        <v>30</v>
      </c>
      <c r="C174" s="7">
        <v>97</v>
      </c>
    </row>
    <row r="175" spans="1:3" x14ac:dyDescent="0.3">
      <c r="A175" s="17">
        <v>40426</v>
      </c>
      <c r="B175" s="4" t="s">
        <v>41</v>
      </c>
      <c r="C175" s="7">
        <v>151</v>
      </c>
    </row>
    <row r="176" spans="1:3" x14ac:dyDescent="0.3">
      <c r="A176" s="17">
        <v>40427</v>
      </c>
      <c r="B176" s="4" t="s">
        <v>30</v>
      </c>
      <c r="C176" s="7">
        <v>62</v>
      </c>
    </row>
    <row r="177" spans="1:3" x14ac:dyDescent="0.3">
      <c r="A177" s="17">
        <v>40428</v>
      </c>
      <c r="B177" s="4" t="s">
        <v>41</v>
      </c>
      <c r="C177" s="7">
        <v>125</v>
      </c>
    </row>
    <row r="178" spans="1:3" x14ac:dyDescent="0.3">
      <c r="A178" s="17">
        <v>40429</v>
      </c>
      <c r="B178" s="4" t="s">
        <v>40</v>
      </c>
      <c r="C178" s="7">
        <v>69</v>
      </c>
    </row>
    <row r="179" spans="1:3" x14ac:dyDescent="0.3">
      <c r="A179" s="17">
        <v>40430</v>
      </c>
      <c r="B179" s="4" t="s">
        <v>41</v>
      </c>
      <c r="C179" s="7">
        <v>160</v>
      </c>
    </row>
    <row r="180" spans="1:3" x14ac:dyDescent="0.3">
      <c r="A180" s="17">
        <v>40431</v>
      </c>
      <c r="B180" s="4" t="s">
        <v>42</v>
      </c>
      <c r="C180" s="7">
        <v>88</v>
      </c>
    </row>
    <row r="181" spans="1:3" x14ac:dyDescent="0.3">
      <c r="A181" s="17">
        <v>40432</v>
      </c>
      <c r="B181" s="4" t="s">
        <v>30</v>
      </c>
      <c r="C181" s="7">
        <v>107</v>
      </c>
    </row>
    <row r="182" spans="1:3" x14ac:dyDescent="0.3">
      <c r="A182" s="17">
        <v>40433</v>
      </c>
      <c r="B182" s="4" t="s">
        <v>30</v>
      </c>
      <c r="C182" s="7">
        <v>148</v>
      </c>
    </row>
    <row r="183" spans="1:3" x14ac:dyDescent="0.3">
      <c r="A183" s="17">
        <v>40434</v>
      </c>
      <c r="B183" s="4" t="s">
        <v>40</v>
      </c>
      <c r="C183" s="7">
        <v>75</v>
      </c>
    </row>
    <row r="184" spans="1:3" x14ac:dyDescent="0.3">
      <c r="A184" s="17">
        <v>40435</v>
      </c>
      <c r="B184" s="4" t="s">
        <v>40</v>
      </c>
      <c r="C184" s="7">
        <v>68</v>
      </c>
    </row>
    <row r="185" spans="1:3" x14ac:dyDescent="0.3">
      <c r="A185" s="17">
        <v>40436</v>
      </c>
      <c r="B185" s="4" t="s">
        <v>42</v>
      </c>
      <c r="C185" s="7">
        <v>98</v>
      </c>
    </row>
    <row r="186" spans="1:3" x14ac:dyDescent="0.3">
      <c r="A186" s="17">
        <v>40437</v>
      </c>
      <c r="B186" s="4" t="s">
        <v>43</v>
      </c>
      <c r="C186" s="7">
        <v>134</v>
      </c>
    </row>
    <row r="187" spans="1:3" x14ac:dyDescent="0.3">
      <c r="A187" s="17">
        <v>40438</v>
      </c>
      <c r="B187" s="4" t="s">
        <v>30</v>
      </c>
      <c r="C187" s="7">
        <v>84</v>
      </c>
    </row>
    <row r="188" spans="1:3" x14ac:dyDescent="0.3">
      <c r="A188" s="17">
        <v>40439</v>
      </c>
      <c r="B188" s="4" t="s">
        <v>28</v>
      </c>
      <c r="C188" s="7">
        <v>155</v>
      </c>
    </row>
    <row r="189" spans="1:3" x14ac:dyDescent="0.3">
      <c r="A189" s="17">
        <v>40440</v>
      </c>
      <c r="B189" s="4" t="s">
        <v>41</v>
      </c>
      <c r="C189" s="7">
        <v>146</v>
      </c>
    </row>
    <row r="190" spans="1:3" x14ac:dyDescent="0.3">
      <c r="A190" s="17">
        <v>40441</v>
      </c>
      <c r="B190" s="4" t="s">
        <v>43</v>
      </c>
      <c r="C190" s="7">
        <v>110</v>
      </c>
    </row>
    <row r="191" spans="1:3" x14ac:dyDescent="0.3">
      <c r="A191" s="17">
        <v>40442</v>
      </c>
      <c r="B191" s="4" t="s">
        <v>43</v>
      </c>
      <c r="C191" s="7">
        <v>139</v>
      </c>
    </row>
    <row r="192" spans="1:3" x14ac:dyDescent="0.3">
      <c r="A192" s="17">
        <v>40443</v>
      </c>
      <c r="B192" s="4" t="s">
        <v>28</v>
      </c>
      <c r="C192" s="7">
        <v>68</v>
      </c>
    </row>
    <row r="193" spans="1:3" x14ac:dyDescent="0.3">
      <c r="A193" s="17">
        <v>40444</v>
      </c>
      <c r="B193" s="4" t="s">
        <v>41</v>
      </c>
      <c r="C193" s="7">
        <v>131</v>
      </c>
    </row>
    <row r="194" spans="1:3" x14ac:dyDescent="0.3">
      <c r="A194" s="17">
        <v>40445</v>
      </c>
      <c r="B194" s="4" t="s">
        <v>43</v>
      </c>
      <c r="C194" s="7">
        <v>141</v>
      </c>
    </row>
    <row r="195" spans="1:3" x14ac:dyDescent="0.3">
      <c r="A195" s="17">
        <v>40446</v>
      </c>
      <c r="B195" s="4" t="s">
        <v>43</v>
      </c>
      <c r="C195" s="7">
        <v>50</v>
      </c>
    </row>
    <row r="196" spans="1:3" x14ac:dyDescent="0.3">
      <c r="A196" s="17">
        <v>40447</v>
      </c>
      <c r="B196" s="4" t="s">
        <v>28</v>
      </c>
      <c r="C196" s="7">
        <v>65</v>
      </c>
    </row>
    <row r="197" spans="1:3" x14ac:dyDescent="0.3">
      <c r="A197" s="17">
        <v>40448</v>
      </c>
      <c r="B197" s="4" t="s">
        <v>42</v>
      </c>
      <c r="C197" s="7">
        <v>126</v>
      </c>
    </row>
    <row r="198" spans="1:3" x14ac:dyDescent="0.3">
      <c r="A198" s="17">
        <v>40449</v>
      </c>
      <c r="B198" s="4" t="s">
        <v>42</v>
      </c>
      <c r="C198" s="7">
        <v>117</v>
      </c>
    </row>
    <row r="199" spans="1:3" x14ac:dyDescent="0.3">
      <c r="A199" s="17">
        <v>40450</v>
      </c>
      <c r="B199" s="4" t="s">
        <v>42</v>
      </c>
      <c r="C199" s="7">
        <v>57</v>
      </c>
    </row>
    <row r="200" spans="1:3" x14ac:dyDescent="0.3">
      <c r="A200" s="17">
        <v>40451</v>
      </c>
      <c r="B200" s="4" t="s">
        <v>40</v>
      </c>
      <c r="C200" s="7">
        <v>146</v>
      </c>
    </row>
    <row r="201" spans="1:3" x14ac:dyDescent="0.3">
      <c r="A201" s="17">
        <v>40452</v>
      </c>
      <c r="B201" s="4" t="s">
        <v>28</v>
      </c>
      <c r="C201" s="7">
        <v>159</v>
      </c>
    </row>
    <row r="202" spans="1:3" x14ac:dyDescent="0.3">
      <c r="A202" s="17">
        <v>40453</v>
      </c>
      <c r="B202" s="4" t="s">
        <v>43</v>
      </c>
      <c r="C202" s="7">
        <v>80</v>
      </c>
    </row>
    <row r="203" spans="1:3" x14ac:dyDescent="0.3">
      <c r="A203" s="17">
        <v>40454</v>
      </c>
      <c r="B203" s="4" t="s">
        <v>43</v>
      </c>
      <c r="C203" s="7">
        <v>132</v>
      </c>
    </row>
    <row r="204" spans="1:3" x14ac:dyDescent="0.3">
      <c r="A204" s="17">
        <v>40455</v>
      </c>
      <c r="B204" s="4" t="s">
        <v>28</v>
      </c>
      <c r="C204" s="7">
        <v>60</v>
      </c>
    </row>
    <row r="205" spans="1:3" x14ac:dyDescent="0.3">
      <c r="A205" s="17">
        <v>40456</v>
      </c>
      <c r="B205" s="4" t="s">
        <v>43</v>
      </c>
      <c r="C205" s="7">
        <v>116</v>
      </c>
    </row>
    <row r="206" spans="1:3" x14ac:dyDescent="0.3">
      <c r="A206" s="17">
        <v>40457</v>
      </c>
      <c r="B206" s="4" t="s">
        <v>42</v>
      </c>
      <c r="C206" s="7">
        <v>132</v>
      </c>
    </row>
    <row r="207" spans="1:3" x14ac:dyDescent="0.3">
      <c r="A207" s="17">
        <v>40458</v>
      </c>
      <c r="B207" s="4" t="s">
        <v>40</v>
      </c>
      <c r="C207" s="7">
        <v>143</v>
      </c>
    </row>
    <row r="208" spans="1:3" x14ac:dyDescent="0.3">
      <c r="A208" s="17">
        <v>40459</v>
      </c>
      <c r="B208" s="4" t="s">
        <v>43</v>
      </c>
      <c r="C208" s="7">
        <v>146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
  <sheetViews>
    <sheetView workbookViewId="0">
      <selection activeCell="D4" sqref="D4"/>
    </sheetView>
  </sheetViews>
  <sheetFormatPr defaultRowHeight="14.4" x14ac:dyDescent="0.3"/>
  <cols>
    <col min="1" max="1" width="9.6640625" bestFit="1" customWidth="1"/>
    <col min="6" max="6" width="12.5546875" customWidth="1"/>
    <col min="7" max="7" width="13.109375" bestFit="1" customWidth="1"/>
    <col min="8" max="8" width="10.44140625" bestFit="1" customWidth="1"/>
  </cols>
  <sheetData>
    <row r="1" spans="1:8" ht="28.8" x14ac:dyDescent="0.3">
      <c r="A1" s="1" t="s">
        <v>763</v>
      </c>
      <c r="B1" s="2"/>
      <c r="C1" s="2"/>
      <c r="D1" s="2"/>
      <c r="E1" s="2"/>
      <c r="F1" s="2"/>
      <c r="G1" s="2"/>
      <c r="H1" s="3"/>
    </row>
    <row r="3" spans="1:8" x14ac:dyDescent="0.3">
      <c r="A3" s="5" t="s">
        <v>35</v>
      </c>
      <c r="B3" s="5" t="s">
        <v>36</v>
      </c>
      <c r="C3" s="5" t="s">
        <v>37</v>
      </c>
      <c r="D3" s="145" t="s">
        <v>2339</v>
      </c>
      <c r="F3" s="111" t="s">
        <v>2308</v>
      </c>
      <c r="G3" t="s">
        <v>2340</v>
      </c>
    </row>
    <row r="4" spans="1:8" x14ac:dyDescent="0.3">
      <c r="A4" s="17">
        <v>40255</v>
      </c>
      <c r="B4" s="4" t="s">
        <v>40</v>
      </c>
      <c r="C4" s="7">
        <v>12.69</v>
      </c>
      <c r="D4" s="9">
        <f>ROUNDUP(C4/50,0)*50</f>
        <v>50</v>
      </c>
      <c r="F4" s="147">
        <v>50</v>
      </c>
      <c r="G4" s="110">
        <v>57</v>
      </c>
    </row>
    <row r="5" spans="1:8" x14ac:dyDescent="0.3">
      <c r="A5" s="17">
        <v>40256</v>
      </c>
      <c r="B5" s="4" t="s">
        <v>41</v>
      </c>
      <c r="C5" s="7">
        <v>33.86</v>
      </c>
      <c r="D5" s="9">
        <f t="shared" ref="D5:D68" si="0">ROUNDUP(C5/50,0)*50</f>
        <v>50</v>
      </c>
      <c r="F5" s="147">
        <v>100</v>
      </c>
      <c r="G5" s="110">
        <v>46</v>
      </c>
    </row>
    <row r="6" spans="1:8" x14ac:dyDescent="0.3">
      <c r="A6" s="17">
        <v>40257</v>
      </c>
      <c r="B6" s="4" t="s">
        <v>40</v>
      </c>
      <c r="C6" s="7">
        <v>182.71</v>
      </c>
      <c r="D6" s="9">
        <f t="shared" si="0"/>
        <v>200</v>
      </c>
      <c r="F6" s="147">
        <v>150</v>
      </c>
      <c r="G6" s="110">
        <v>43</v>
      </c>
    </row>
    <row r="7" spans="1:8" x14ac:dyDescent="0.3">
      <c r="A7" s="17">
        <v>40258</v>
      </c>
      <c r="B7" s="4" t="s">
        <v>42</v>
      </c>
      <c r="C7" s="7">
        <v>151</v>
      </c>
      <c r="D7" s="9">
        <f t="shared" si="0"/>
        <v>200</v>
      </c>
      <c r="F7" s="147">
        <v>200</v>
      </c>
      <c r="G7" s="110">
        <v>59</v>
      </c>
    </row>
    <row r="8" spans="1:8" x14ac:dyDescent="0.3">
      <c r="A8" s="17">
        <v>40259</v>
      </c>
      <c r="B8" s="4" t="s">
        <v>43</v>
      </c>
      <c r="C8" s="7">
        <v>128.91</v>
      </c>
      <c r="D8" s="9">
        <f t="shared" si="0"/>
        <v>150</v>
      </c>
      <c r="F8" s="147" t="s">
        <v>235</v>
      </c>
      <c r="G8" s="110">
        <v>205</v>
      </c>
    </row>
    <row r="9" spans="1:8" x14ac:dyDescent="0.3">
      <c r="A9" s="17">
        <v>40260</v>
      </c>
      <c r="B9" s="4" t="s">
        <v>40</v>
      </c>
      <c r="C9" s="7">
        <v>23.87</v>
      </c>
      <c r="D9" s="9">
        <f t="shared" si="0"/>
        <v>50</v>
      </c>
    </row>
    <row r="10" spans="1:8" x14ac:dyDescent="0.3">
      <c r="A10" s="17">
        <v>40261</v>
      </c>
      <c r="B10" s="4" t="s">
        <v>43</v>
      </c>
      <c r="C10" s="7">
        <v>194.61</v>
      </c>
      <c r="D10" s="9">
        <f t="shared" si="0"/>
        <v>200</v>
      </c>
    </row>
    <row r="11" spans="1:8" x14ac:dyDescent="0.3">
      <c r="A11" s="17">
        <v>40262</v>
      </c>
      <c r="B11" s="4" t="s">
        <v>40</v>
      </c>
      <c r="C11" s="7">
        <v>28.37</v>
      </c>
      <c r="D11" s="9">
        <f t="shared" si="0"/>
        <v>50</v>
      </c>
    </row>
    <row r="12" spans="1:8" x14ac:dyDescent="0.3">
      <c r="A12" s="17">
        <v>40263</v>
      </c>
      <c r="B12" s="4" t="s">
        <v>41</v>
      </c>
      <c r="C12" s="7">
        <v>29.57</v>
      </c>
      <c r="D12" s="9">
        <f t="shared" si="0"/>
        <v>50</v>
      </c>
    </row>
    <row r="13" spans="1:8" x14ac:dyDescent="0.3">
      <c r="A13" s="17">
        <v>40264</v>
      </c>
      <c r="B13" s="4" t="s">
        <v>28</v>
      </c>
      <c r="C13" s="7">
        <v>86.13</v>
      </c>
      <c r="D13" s="9">
        <f t="shared" si="0"/>
        <v>100</v>
      </c>
    </row>
    <row r="14" spans="1:8" x14ac:dyDescent="0.3">
      <c r="A14" s="17">
        <v>40265</v>
      </c>
      <c r="B14" s="4" t="s">
        <v>43</v>
      </c>
      <c r="C14" s="7">
        <v>9.6999999999999993</v>
      </c>
      <c r="D14" s="9">
        <f t="shared" si="0"/>
        <v>50</v>
      </c>
    </row>
    <row r="15" spans="1:8" x14ac:dyDescent="0.3">
      <c r="A15" s="17">
        <v>40266</v>
      </c>
      <c r="B15" s="4" t="s">
        <v>28</v>
      </c>
      <c r="C15" s="7">
        <v>133.01</v>
      </c>
      <c r="D15" s="9">
        <f t="shared" si="0"/>
        <v>150</v>
      </c>
    </row>
    <row r="16" spans="1:8" x14ac:dyDescent="0.3">
      <c r="A16" s="17">
        <v>40267</v>
      </c>
      <c r="B16" s="4" t="s">
        <v>42</v>
      </c>
      <c r="C16" s="7">
        <v>171.5</v>
      </c>
      <c r="D16" s="9">
        <f t="shared" si="0"/>
        <v>200</v>
      </c>
    </row>
    <row r="17" spans="1:4" x14ac:dyDescent="0.3">
      <c r="A17" s="17">
        <v>40268</v>
      </c>
      <c r="B17" s="4" t="s">
        <v>28</v>
      </c>
      <c r="C17" s="7">
        <v>5.78</v>
      </c>
      <c r="D17" s="9">
        <f t="shared" si="0"/>
        <v>50</v>
      </c>
    </row>
    <row r="18" spans="1:4" x14ac:dyDescent="0.3">
      <c r="A18" s="17">
        <v>40269</v>
      </c>
      <c r="B18" s="4" t="s">
        <v>43</v>
      </c>
      <c r="C18" s="7">
        <v>147.04</v>
      </c>
      <c r="D18" s="9">
        <f t="shared" si="0"/>
        <v>150</v>
      </c>
    </row>
    <row r="19" spans="1:4" x14ac:dyDescent="0.3">
      <c r="A19" s="17">
        <v>40270</v>
      </c>
      <c r="B19" s="4" t="s">
        <v>40</v>
      </c>
      <c r="C19" s="7">
        <v>128.09</v>
      </c>
      <c r="D19" s="9">
        <f t="shared" si="0"/>
        <v>150</v>
      </c>
    </row>
    <row r="20" spans="1:4" x14ac:dyDescent="0.3">
      <c r="A20" s="17">
        <v>40271</v>
      </c>
      <c r="B20" s="4" t="s">
        <v>43</v>
      </c>
      <c r="C20" s="7">
        <v>140.57</v>
      </c>
      <c r="D20" s="9">
        <f t="shared" si="0"/>
        <v>150</v>
      </c>
    </row>
    <row r="21" spans="1:4" x14ac:dyDescent="0.3">
      <c r="A21" s="17">
        <v>40272</v>
      </c>
      <c r="B21" s="4" t="s">
        <v>28</v>
      </c>
      <c r="C21" s="7">
        <v>22.69</v>
      </c>
      <c r="D21" s="9">
        <f t="shared" si="0"/>
        <v>50</v>
      </c>
    </row>
    <row r="22" spans="1:4" x14ac:dyDescent="0.3">
      <c r="A22" s="17">
        <v>40273</v>
      </c>
      <c r="B22" s="4" t="s">
        <v>42</v>
      </c>
      <c r="C22" s="7">
        <v>152.36000000000001</v>
      </c>
      <c r="D22" s="9">
        <f t="shared" si="0"/>
        <v>200</v>
      </c>
    </row>
    <row r="23" spans="1:4" x14ac:dyDescent="0.3">
      <c r="A23" s="17">
        <v>40274</v>
      </c>
      <c r="B23" s="4" t="s">
        <v>40</v>
      </c>
      <c r="C23" s="7">
        <v>114.5</v>
      </c>
      <c r="D23" s="9">
        <f t="shared" si="0"/>
        <v>150</v>
      </c>
    </row>
    <row r="24" spans="1:4" x14ac:dyDescent="0.3">
      <c r="A24" s="17">
        <v>40275</v>
      </c>
      <c r="B24" s="4" t="s">
        <v>28</v>
      </c>
      <c r="C24" s="7">
        <v>193.6</v>
      </c>
      <c r="D24" s="9">
        <f t="shared" si="0"/>
        <v>200</v>
      </c>
    </row>
    <row r="25" spans="1:4" x14ac:dyDescent="0.3">
      <c r="A25" s="17">
        <v>40276</v>
      </c>
      <c r="B25" s="4" t="s">
        <v>41</v>
      </c>
      <c r="C25" s="7">
        <v>154.86000000000001</v>
      </c>
      <c r="D25" s="9">
        <f t="shared" si="0"/>
        <v>200</v>
      </c>
    </row>
    <row r="26" spans="1:4" x14ac:dyDescent="0.3">
      <c r="A26" s="17">
        <v>40277</v>
      </c>
      <c r="B26" s="4" t="s">
        <v>30</v>
      </c>
      <c r="C26" s="7">
        <v>13.75</v>
      </c>
      <c r="D26" s="9">
        <f t="shared" si="0"/>
        <v>50</v>
      </c>
    </row>
    <row r="27" spans="1:4" x14ac:dyDescent="0.3">
      <c r="A27" s="17">
        <v>40278</v>
      </c>
      <c r="B27" s="4" t="s">
        <v>30</v>
      </c>
      <c r="C27" s="7">
        <v>44.61</v>
      </c>
      <c r="D27" s="9">
        <f t="shared" si="0"/>
        <v>50</v>
      </c>
    </row>
    <row r="28" spans="1:4" x14ac:dyDescent="0.3">
      <c r="A28" s="17">
        <v>40279</v>
      </c>
      <c r="B28" s="4" t="s">
        <v>41</v>
      </c>
      <c r="C28" s="7">
        <v>139.24</v>
      </c>
      <c r="D28" s="9">
        <f t="shared" si="0"/>
        <v>150</v>
      </c>
    </row>
    <row r="29" spans="1:4" x14ac:dyDescent="0.3">
      <c r="A29" s="17">
        <v>40280</v>
      </c>
      <c r="B29" s="4" t="s">
        <v>40</v>
      </c>
      <c r="C29" s="7">
        <v>186.67</v>
      </c>
      <c r="D29" s="9">
        <f t="shared" si="0"/>
        <v>200</v>
      </c>
    </row>
    <row r="30" spans="1:4" x14ac:dyDescent="0.3">
      <c r="A30" s="17">
        <v>40281</v>
      </c>
      <c r="B30" s="4" t="s">
        <v>43</v>
      </c>
      <c r="C30" s="7">
        <v>40.76</v>
      </c>
      <c r="D30" s="9">
        <f t="shared" si="0"/>
        <v>50</v>
      </c>
    </row>
    <row r="31" spans="1:4" x14ac:dyDescent="0.3">
      <c r="A31" s="17">
        <v>40282</v>
      </c>
      <c r="B31" s="4" t="s">
        <v>41</v>
      </c>
      <c r="C31" s="7">
        <v>188.4</v>
      </c>
      <c r="D31" s="9">
        <f t="shared" si="0"/>
        <v>200</v>
      </c>
    </row>
    <row r="32" spans="1:4" x14ac:dyDescent="0.3">
      <c r="A32" s="17">
        <v>40283</v>
      </c>
      <c r="B32" s="4" t="s">
        <v>40</v>
      </c>
      <c r="C32" s="7">
        <v>155.65</v>
      </c>
      <c r="D32" s="9">
        <f t="shared" si="0"/>
        <v>200</v>
      </c>
    </row>
    <row r="33" spans="1:4" x14ac:dyDescent="0.3">
      <c r="A33" s="17">
        <v>40284</v>
      </c>
      <c r="B33" s="4" t="s">
        <v>43</v>
      </c>
      <c r="C33" s="7">
        <v>59.58</v>
      </c>
      <c r="D33" s="9">
        <f t="shared" si="0"/>
        <v>100</v>
      </c>
    </row>
    <row r="34" spans="1:4" x14ac:dyDescent="0.3">
      <c r="A34" s="17">
        <v>40285</v>
      </c>
      <c r="B34" s="4" t="s">
        <v>41</v>
      </c>
      <c r="C34" s="7">
        <v>18.88</v>
      </c>
      <c r="D34" s="9">
        <f t="shared" si="0"/>
        <v>50</v>
      </c>
    </row>
    <row r="35" spans="1:4" x14ac:dyDescent="0.3">
      <c r="A35" s="17">
        <v>40286</v>
      </c>
      <c r="B35" s="4" t="s">
        <v>28</v>
      </c>
      <c r="C35" s="7">
        <v>90.03</v>
      </c>
      <c r="D35" s="9">
        <f t="shared" si="0"/>
        <v>100</v>
      </c>
    </row>
    <row r="36" spans="1:4" x14ac:dyDescent="0.3">
      <c r="A36" s="17">
        <v>40287</v>
      </c>
      <c r="B36" s="4" t="s">
        <v>30</v>
      </c>
      <c r="C36" s="7">
        <v>166.44</v>
      </c>
      <c r="D36" s="9">
        <f t="shared" si="0"/>
        <v>200</v>
      </c>
    </row>
    <row r="37" spans="1:4" x14ac:dyDescent="0.3">
      <c r="A37" s="17">
        <v>40288</v>
      </c>
      <c r="B37" s="4" t="s">
        <v>43</v>
      </c>
      <c r="C37" s="7">
        <v>80.12</v>
      </c>
      <c r="D37" s="9">
        <f t="shared" si="0"/>
        <v>100</v>
      </c>
    </row>
    <row r="38" spans="1:4" x14ac:dyDescent="0.3">
      <c r="A38" s="17">
        <v>40289</v>
      </c>
      <c r="B38" s="4" t="s">
        <v>30</v>
      </c>
      <c r="C38" s="7">
        <v>2.38</v>
      </c>
      <c r="D38" s="9">
        <f t="shared" si="0"/>
        <v>50</v>
      </c>
    </row>
    <row r="39" spans="1:4" x14ac:dyDescent="0.3">
      <c r="A39" s="17">
        <v>40290</v>
      </c>
      <c r="B39" s="4" t="s">
        <v>42</v>
      </c>
      <c r="C39" s="7">
        <v>20.8</v>
      </c>
      <c r="D39" s="9">
        <f t="shared" si="0"/>
        <v>50</v>
      </c>
    </row>
    <row r="40" spans="1:4" x14ac:dyDescent="0.3">
      <c r="A40" s="17">
        <v>40291</v>
      </c>
      <c r="B40" s="4" t="s">
        <v>30</v>
      </c>
      <c r="C40" s="7">
        <v>197.73</v>
      </c>
      <c r="D40" s="9">
        <f t="shared" si="0"/>
        <v>200</v>
      </c>
    </row>
    <row r="41" spans="1:4" x14ac:dyDescent="0.3">
      <c r="A41" s="17">
        <v>40292</v>
      </c>
      <c r="B41" s="4" t="s">
        <v>43</v>
      </c>
      <c r="C41" s="7">
        <v>143.66</v>
      </c>
      <c r="D41" s="9">
        <f t="shared" si="0"/>
        <v>150</v>
      </c>
    </row>
    <row r="42" spans="1:4" x14ac:dyDescent="0.3">
      <c r="A42" s="17">
        <v>40293</v>
      </c>
      <c r="B42" s="4" t="s">
        <v>28</v>
      </c>
      <c r="C42" s="7">
        <v>110.98</v>
      </c>
      <c r="D42" s="9">
        <f t="shared" si="0"/>
        <v>150</v>
      </c>
    </row>
    <row r="43" spans="1:4" x14ac:dyDescent="0.3">
      <c r="A43" s="17">
        <v>40294</v>
      </c>
      <c r="B43" s="4" t="s">
        <v>30</v>
      </c>
      <c r="C43" s="7">
        <v>71.33</v>
      </c>
      <c r="D43" s="9">
        <f t="shared" si="0"/>
        <v>100</v>
      </c>
    </row>
    <row r="44" spans="1:4" x14ac:dyDescent="0.3">
      <c r="A44" s="17">
        <v>40295</v>
      </c>
      <c r="B44" s="4" t="s">
        <v>41</v>
      </c>
      <c r="C44" s="7">
        <v>109.24</v>
      </c>
      <c r="D44" s="9">
        <f t="shared" si="0"/>
        <v>150</v>
      </c>
    </row>
    <row r="45" spans="1:4" x14ac:dyDescent="0.3">
      <c r="A45" s="17">
        <v>40296</v>
      </c>
      <c r="B45" s="4" t="s">
        <v>40</v>
      </c>
      <c r="C45" s="7">
        <v>96.87</v>
      </c>
      <c r="D45" s="9">
        <f t="shared" si="0"/>
        <v>100</v>
      </c>
    </row>
    <row r="46" spans="1:4" x14ac:dyDescent="0.3">
      <c r="A46" s="17">
        <v>40297</v>
      </c>
      <c r="B46" s="4" t="s">
        <v>30</v>
      </c>
      <c r="C46" s="7">
        <v>46.27</v>
      </c>
      <c r="D46" s="9">
        <f t="shared" si="0"/>
        <v>50</v>
      </c>
    </row>
    <row r="47" spans="1:4" x14ac:dyDescent="0.3">
      <c r="A47" s="17">
        <v>40298</v>
      </c>
      <c r="B47" s="4" t="s">
        <v>40</v>
      </c>
      <c r="C47" s="7">
        <v>17.21</v>
      </c>
      <c r="D47" s="9">
        <f t="shared" si="0"/>
        <v>50</v>
      </c>
    </row>
    <row r="48" spans="1:4" x14ac:dyDescent="0.3">
      <c r="A48" s="17">
        <v>40299</v>
      </c>
      <c r="B48" s="4" t="s">
        <v>30</v>
      </c>
      <c r="C48" s="7">
        <v>40.340000000000003</v>
      </c>
      <c r="D48" s="9">
        <f t="shared" si="0"/>
        <v>50</v>
      </c>
    </row>
    <row r="49" spans="1:4" x14ac:dyDescent="0.3">
      <c r="A49" s="17">
        <v>40300</v>
      </c>
      <c r="B49" s="4" t="s">
        <v>28</v>
      </c>
      <c r="C49" s="7">
        <v>143.69999999999999</v>
      </c>
      <c r="D49" s="9">
        <f t="shared" si="0"/>
        <v>150</v>
      </c>
    </row>
    <row r="50" spans="1:4" x14ac:dyDescent="0.3">
      <c r="A50" s="17">
        <v>40301</v>
      </c>
      <c r="B50" s="4" t="s">
        <v>28</v>
      </c>
      <c r="C50" s="7">
        <v>170.84</v>
      </c>
      <c r="D50" s="9">
        <f t="shared" si="0"/>
        <v>200</v>
      </c>
    </row>
    <row r="51" spans="1:4" x14ac:dyDescent="0.3">
      <c r="A51" s="17">
        <v>40302</v>
      </c>
      <c r="B51" s="4" t="s">
        <v>43</v>
      </c>
      <c r="C51" s="7">
        <v>139.85</v>
      </c>
      <c r="D51" s="9">
        <f t="shared" si="0"/>
        <v>150</v>
      </c>
    </row>
    <row r="52" spans="1:4" x14ac:dyDescent="0.3">
      <c r="A52" s="17">
        <v>40303</v>
      </c>
      <c r="B52" s="4" t="s">
        <v>40</v>
      </c>
      <c r="C52" s="7">
        <v>77.180000000000007</v>
      </c>
      <c r="D52" s="9">
        <f t="shared" si="0"/>
        <v>100</v>
      </c>
    </row>
    <row r="53" spans="1:4" x14ac:dyDescent="0.3">
      <c r="A53" s="17">
        <v>40304</v>
      </c>
      <c r="B53" s="4" t="s">
        <v>30</v>
      </c>
      <c r="C53" s="7">
        <v>157.03</v>
      </c>
      <c r="D53" s="9">
        <f t="shared" si="0"/>
        <v>200</v>
      </c>
    </row>
    <row r="54" spans="1:4" x14ac:dyDescent="0.3">
      <c r="A54" s="17">
        <v>40305</v>
      </c>
      <c r="B54" s="4" t="s">
        <v>28</v>
      </c>
      <c r="C54" s="7">
        <v>19.86</v>
      </c>
      <c r="D54" s="9">
        <f t="shared" si="0"/>
        <v>50</v>
      </c>
    </row>
    <row r="55" spans="1:4" x14ac:dyDescent="0.3">
      <c r="A55" s="17">
        <v>40306</v>
      </c>
      <c r="B55" s="4" t="s">
        <v>28</v>
      </c>
      <c r="C55" s="7">
        <v>4</v>
      </c>
      <c r="D55" s="9">
        <f t="shared" si="0"/>
        <v>50</v>
      </c>
    </row>
    <row r="56" spans="1:4" x14ac:dyDescent="0.3">
      <c r="A56" s="17">
        <v>40307</v>
      </c>
      <c r="B56" s="4" t="s">
        <v>42</v>
      </c>
      <c r="C56" s="7">
        <v>47.65</v>
      </c>
      <c r="D56" s="9">
        <f t="shared" si="0"/>
        <v>50</v>
      </c>
    </row>
    <row r="57" spans="1:4" x14ac:dyDescent="0.3">
      <c r="A57" s="17">
        <v>40308</v>
      </c>
      <c r="B57" s="4" t="s">
        <v>42</v>
      </c>
      <c r="C57" s="7">
        <v>156.51</v>
      </c>
      <c r="D57" s="9">
        <f t="shared" si="0"/>
        <v>200</v>
      </c>
    </row>
    <row r="58" spans="1:4" x14ac:dyDescent="0.3">
      <c r="A58" s="17">
        <v>40309</v>
      </c>
      <c r="B58" s="4" t="s">
        <v>30</v>
      </c>
      <c r="C58" s="7">
        <v>123.65</v>
      </c>
      <c r="D58" s="9">
        <f t="shared" si="0"/>
        <v>150</v>
      </c>
    </row>
    <row r="59" spans="1:4" x14ac:dyDescent="0.3">
      <c r="A59" s="17">
        <v>40310</v>
      </c>
      <c r="B59" s="4" t="s">
        <v>42</v>
      </c>
      <c r="C59" s="7">
        <v>76.36</v>
      </c>
      <c r="D59" s="9">
        <f t="shared" si="0"/>
        <v>100</v>
      </c>
    </row>
    <row r="60" spans="1:4" x14ac:dyDescent="0.3">
      <c r="A60" s="17">
        <v>40311</v>
      </c>
      <c r="B60" s="4" t="s">
        <v>40</v>
      </c>
      <c r="C60" s="7">
        <v>44.74</v>
      </c>
      <c r="D60" s="9">
        <f t="shared" si="0"/>
        <v>50</v>
      </c>
    </row>
    <row r="61" spans="1:4" x14ac:dyDescent="0.3">
      <c r="A61" s="17">
        <v>40312</v>
      </c>
      <c r="B61" s="4" t="s">
        <v>28</v>
      </c>
      <c r="C61" s="7">
        <v>56.58</v>
      </c>
      <c r="D61" s="9">
        <f t="shared" si="0"/>
        <v>100</v>
      </c>
    </row>
    <row r="62" spans="1:4" x14ac:dyDescent="0.3">
      <c r="A62" s="17">
        <v>40313</v>
      </c>
      <c r="B62" s="4" t="s">
        <v>41</v>
      </c>
      <c r="C62" s="7">
        <v>184.22</v>
      </c>
      <c r="D62" s="9">
        <f t="shared" si="0"/>
        <v>200</v>
      </c>
    </row>
    <row r="63" spans="1:4" x14ac:dyDescent="0.3">
      <c r="A63" s="17">
        <v>40314</v>
      </c>
      <c r="B63" s="4" t="s">
        <v>42</v>
      </c>
      <c r="C63" s="7">
        <v>194.59</v>
      </c>
      <c r="D63" s="9">
        <f t="shared" si="0"/>
        <v>200</v>
      </c>
    </row>
    <row r="64" spans="1:4" x14ac:dyDescent="0.3">
      <c r="A64" s="17">
        <v>40315</v>
      </c>
      <c r="B64" s="4" t="s">
        <v>42</v>
      </c>
      <c r="C64" s="7">
        <v>68.05</v>
      </c>
      <c r="D64" s="9">
        <f t="shared" si="0"/>
        <v>100</v>
      </c>
    </row>
    <row r="65" spans="1:4" x14ac:dyDescent="0.3">
      <c r="A65" s="17">
        <v>40316</v>
      </c>
      <c r="B65" s="4" t="s">
        <v>40</v>
      </c>
      <c r="C65" s="7">
        <v>131.05000000000001</v>
      </c>
      <c r="D65" s="9">
        <f t="shared" si="0"/>
        <v>150</v>
      </c>
    </row>
    <row r="66" spans="1:4" x14ac:dyDescent="0.3">
      <c r="A66" s="17">
        <v>40317</v>
      </c>
      <c r="B66" s="4" t="s">
        <v>42</v>
      </c>
      <c r="C66" s="7">
        <v>70.36</v>
      </c>
      <c r="D66" s="9">
        <f t="shared" si="0"/>
        <v>100</v>
      </c>
    </row>
    <row r="67" spans="1:4" x14ac:dyDescent="0.3">
      <c r="A67" s="17">
        <v>40318</v>
      </c>
      <c r="B67" s="4" t="s">
        <v>42</v>
      </c>
      <c r="C67" s="7">
        <v>56.45</v>
      </c>
      <c r="D67" s="9">
        <f t="shared" si="0"/>
        <v>100</v>
      </c>
    </row>
    <row r="68" spans="1:4" x14ac:dyDescent="0.3">
      <c r="A68" s="17">
        <v>40319</v>
      </c>
      <c r="B68" s="4" t="s">
        <v>40</v>
      </c>
      <c r="C68" s="7">
        <v>154.87</v>
      </c>
      <c r="D68" s="9">
        <f t="shared" si="0"/>
        <v>200</v>
      </c>
    </row>
    <row r="69" spans="1:4" x14ac:dyDescent="0.3">
      <c r="A69" s="17">
        <v>40320</v>
      </c>
      <c r="B69" s="4" t="s">
        <v>41</v>
      </c>
      <c r="C69" s="7">
        <v>126.5</v>
      </c>
      <c r="D69" s="9">
        <f t="shared" ref="D69:D132" si="1">ROUNDUP(C69/50,0)*50</f>
        <v>150</v>
      </c>
    </row>
    <row r="70" spans="1:4" x14ac:dyDescent="0.3">
      <c r="A70" s="17">
        <v>40321</v>
      </c>
      <c r="B70" s="4" t="s">
        <v>40</v>
      </c>
      <c r="C70" s="7">
        <v>127.46</v>
      </c>
      <c r="D70" s="9">
        <f t="shared" si="1"/>
        <v>150</v>
      </c>
    </row>
    <row r="71" spans="1:4" x14ac:dyDescent="0.3">
      <c r="A71" s="17">
        <v>40322</v>
      </c>
      <c r="B71" s="4" t="s">
        <v>42</v>
      </c>
      <c r="C71" s="7">
        <v>24.3</v>
      </c>
      <c r="D71" s="9">
        <f t="shared" si="1"/>
        <v>50</v>
      </c>
    </row>
    <row r="72" spans="1:4" x14ac:dyDescent="0.3">
      <c r="A72" s="17">
        <v>40323</v>
      </c>
      <c r="B72" s="4" t="s">
        <v>42</v>
      </c>
      <c r="C72" s="7">
        <v>43.69</v>
      </c>
      <c r="D72" s="9">
        <f t="shared" si="1"/>
        <v>50</v>
      </c>
    </row>
    <row r="73" spans="1:4" x14ac:dyDescent="0.3">
      <c r="A73" s="17">
        <v>40324</v>
      </c>
      <c r="B73" s="4" t="s">
        <v>42</v>
      </c>
      <c r="C73" s="7">
        <v>157.59</v>
      </c>
      <c r="D73" s="9">
        <f t="shared" si="1"/>
        <v>200</v>
      </c>
    </row>
    <row r="74" spans="1:4" x14ac:dyDescent="0.3">
      <c r="A74" s="17">
        <v>40325</v>
      </c>
      <c r="B74" s="4" t="s">
        <v>42</v>
      </c>
      <c r="C74" s="7">
        <v>91.29</v>
      </c>
      <c r="D74" s="9">
        <f t="shared" si="1"/>
        <v>100</v>
      </c>
    </row>
    <row r="75" spans="1:4" x14ac:dyDescent="0.3">
      <c r="A75" s="17">
        <v>40326</v>
      </c>
      <c r="B75" s="4" t="s">
        <v>42</v>
      </c>
      <c r="C75" s="7">
        <v>175.7</v>
      </c>
      <c r="D75" s="9">
        <f t="shared" si="1"/>
        <v>200</v>
      </c>
    </row>
    <row r="76" spans="1:4" x14ac:dyDescent="0.3">
      <c r="A76" s="17">
        <v>40327</v>
      </c>
      <c r="B76" s="4" t="s">
        <v>40</v>
      </c>
      <c r="C76" s="7">
        <v>180.93</v>
      </c>
      <c r="D76" s="9">
        <f t="shared" si="1"/>
        <v>200</v>
      </c>
    </row>
    <row r="77" spans="1:4" x14ac:dyDescent="0.3">
      <c r="A77" s="17">
        <v>40328</v>
      </c>
      <c r="B77" s="4" t="s">
        <v>40</v>
      </c>
      <c r="C77" s="7">
        <v>54.59</v>
      </c>
      <c r="D77" s="9">
        <f t="shared" si="1"/>
        <v>100</v>
      </c>
    </row>
    <row r="78" spans="1:4" x14ac:dyDescent="0.3">
      <c r="A78" s="17">
        <v>40329</v>
      </c>
      <c r="B78" s="4" t="s">
        <v>41</v>
      </c>
      <c r="C78" s="7">
        <v>124.26</v>
      </c>
      <c r="D78" s="9">
        <f t="shared" si="1"/>
        <v>150</v>
      </c>
    </row>
    <row r="79" spans="1:4" x14ac:dyDescent="0.3">
      <c r="A79" s="17">
        <v>40330</v>
      </c>
      <c r="B79" s="4" t="s">
        <v>41</v>
      </c>
      <c r="C79" s="7">
        <v>160.76</v>
      </c>
      <c r="D79" s="9">
        <f t="shared" si="1"/>
        <v>200</v>
      </c>
    </row>
    <row r="80" spans="1:4" x14ac:dyDescent="0.3">
      <c r="A80" s="17">
        <v>40331</v>
      </c>
      <c r="B80" s="4" t="s">
        <v>43</v>
      </c>
      <c r="C80" s="7">
        <v>187.48</v>
      </c>
      <c r="D80" s="9">
        <f t="shared" si="1"/>
        <v>200</v>
      </c>
    </row>
    <row r="81" spans="1:4" x14ac:dyDescent="0.3">
      <c r="A81" s="17">
        <v>40332</v>
      </c>
      <c r="B81" s="4" t="s">
        <v>42</v>
      </c>
      <c r="C81" s="7">
        <v>78.680000000000007</v>
      </c>
      <c r="D81" s="9">
        <f t="shared" si="1"/>
        <v>100</v>
      </c>
    </row>
    <row r="82" spans="1:4" x14ac:dyDescent="0.3">
      <c r="A82" s="17">
        <v>40333</v>
      </c>
      <c r="B82" s="4" t="s">
        <v>42</v>
      </c>
      <c r="C82" s="7">
        <v>123.38</v>
      </c>
      <c r="D82" s="9">
        <f t="shared" si="1"/>
        <v>150</v>
      </c>
    </row>
    <row r="83" spans="1:4" x14ac:dyDescent="0.3">
      <c r="A83" s="17">
        <v>40334</v>
      </c>
      <c r="B83" s="4" t="s">
        <v>43</v>
      </c>
      <c r="C83" s="7">
        <v>36.68</v>
      </c>
      <c r="D83" s="9">
        <f t="shared" si="1"/>
        <v>50</v>
      </c>
    </row>
    <row r="84" spans="1:4" x14ac:dyDescent="0.3">
      <c r="A84" s="17">
        <v>40335</v>
      </c>
      <c r="B84" s="4" t="s">
        <v>42</v>
      </c>
      <c r="C84" s="7">
        <v>25.67</v>
      </c>
      <c r="D84" s="9">
        <f t="shared" si="1"/>
        <v>50</v>
      </c>
    </row>
    <row r="85" spans="1:4" x14ac:dyDescent="0.3">
      <c r="A85" s="17">
        <v>40336</v>
      </c>
      <c r="B85" s="4" t="s">
        <v>43</v>
      </c>
      <c r="C85" s="7">
        <v>77.56</v>
      </c>
      <c r="D85" s="9">
        <f t="shared" si="1"/>
        <v>100</v>
      </c>
    </row>
    <row r="86" spans="1:4" x14ac:dyDescent="0.3">
      <c r="A86" s="17">
        <v>40337</v>
      </c>
      <c r="B86" s="4" t="s">
        <v>28</v>
      </c>
      <c r="C86" s="7">
        <v>164.29</v>
      </c>
      <c r="D86" s="9">
        <f t="shared" si="1"/>
        <v>200</v>
      </c>
    </row>
    <row r="87" spans="1:4" x14ac:dyDescent="0.3">
      <c r="A87" s="17">
        <v>40338</v>
      </c>
      <c r="B87" s="4" t="s">
        <v>42</v>
      </c>
      <c r="C87" s="7">
        <v>154.96</v>
      </c>
      <c r="D87" s="9">
        <f t="shared" si="1"/>
        <v>200</v>
      </c>
    </row>
    <row r="88" spans="1:4" x14ac:dyDescent="0.3">
      <c r="A88" s="17">
        <v>40339</v>
      </c>
      <c r="B88" s="4" t="s">
        <v>30</v>
      </c>
      <c r="C88" s="7">
        <v>12.11</v>
      </c>
      <c r="D88" s="9">
        <f t="shared" si="1"/>
        <v>50</v>
      </c>
    </row>
    <row r="89" spans="1:4" x14ac:dyDescent="0.3">
      <c r="A89" s="17">
        <v>40340</v>
      </c>
      <c r="B89" s="4" t="s">
        <v>30</v>
      </c>
      <c r="C89" s="7">
        <v>190.11</v>
      </c>
      <c r="D89" s="9">
        <f t="shared" si="1"/>
        <v>200</v>
      </c>
    </row>
    <row r="90" spans="1:4" x14ac:dyDescent="0.3">
      <c r="A90" s="17">
        <v>40341</v>
      </c>
      <c r="B90" s="4" t="s">
        <v>42</v>
      </c>
      <c r="C90" s="7">
        <v>112.96</v>
      </c>
      <c r="D90" s="9">
        <f t="shared" si="1"/>
        <v>150</v>
      </c>
    </row>
    <row r="91" spans="1:4" x14ac:dyDescent="0.3">
      <c r="A91" s="17">
        <v>40342</v>
      </c>
      <c r="B91" s="4" t="s">
        <v>41</v>
      </c>
      <c r="C91" s="7">
        <v>52.86</v>
      </c>
      <c r="D91" s="9">
        <f t="shared" si="1"/>
        <v>100</v>
      </c>
    </row>
    <row r="92" spans="1:4" x14ac:dyDescent="0.3">
      <c r="A92" s="17">
        <v>40343</v>
      </c>
      <c r="B92" s="4" t="s">
        <v>43</v>
      </c>
      <c r="C92" s="7">
        <v>32.090000000000003</v>
      </c>
      <c r="D92" s="9">
        <f t="shared" si="1"/>
        <v>50</v>
      </c>
    </row>
    <row r="93" spans="1:4" x14ac:dyDescent="0.3">
      <c r="A93" s="17">
        <v>40344</v>
      </c>
      <c r="B93" s="4" t="s">
        <v>43</v>
      </c>
      <c r="C93" s="7">
        <v>162.13</v>
      </c>
      <c r="D93" s="9">
        <f t="shared" si="1"/>
        <v>200</v>
      </c>
    </row>
    <row r="94" spans="1:4" x14ac:dyDescent="0.3">
      <c r="A94" s="17">
        <v>40345</v>
      </c>
      <c r="B94" s="4" t="s">
        <v>28</v>
      </c>
      <c r="C94" s="7">
        <v>11.83</v>
      </c>
      <c r="D94" s="9">
        <f t="shared" si="1"/>
        <v>50</v>
      </c>
    </row>
    <row r="95" spans="1:4" x14ac:dyDescent="0.3">
      <c r="A95" s="17">
        <v>40346</v>
      </c>
      <c r="B95" s="4" t="s">
        <v>40</v>
      </c>
      <c r="C95" s="7">
        <v>37.71</v>
      </c>
      <c r="D95" s="9">
        <f t="shared" si="1"/>
        <v>50</v>
      </c>
    </row>
    <row r="96" spans="1:4" x14ac:dyDescent="0.3">
      <c r="A96" s="17">
        <v>40347</v>
      </c>
      <c r="B96" s="4" t="s">
        <v>43</v>
      </c>
      <c r="C96" s="7">
        <v>187.75</v>
      </c>
      <c r="D96" s="9">
        <f t="shared" si="1"/>
        <v>200</v>
      </c>
    </row>
    <row r="97" spans="1:4" x14ac:dyDescent="0.3">
      <c r="A97" s="17">
        <v>40348</v>
      </c>
      <c r="B97" s="4" t="s">
        <v>40</v>
      </c>
      <c r="C97" s="7">
        <v>60.06</v>
      </c>
      <c r="D97" s="9">
        <f t="shared" si="1"/>
        <v>100</v>
      </c>
    </row>
    <row r="98" spans="1:4" x14ac:dyDescent="0.3">
      <c r="A98" s="17">
        <v>40349</v>
      </c>
      <c r="B98" s="4" t="s">
        <v>41</v>
      </c>
      <c r="C98" s="7">
        <v>34.56</v>
      </c>
      <c r="D98" s="9">
        <f t="shared" si="1"/>
        <v>50</v>
      </c>
    </row>
    <row r="99" spans="1:4" x14ac:dyDescent="0.3">
      <c r="A99" s="17">
        <v>40350</v>
      </c>
      <c r="B99" s="4" t="s">
        <v>41</v>
      </c>
      <c r="C99" s="7">
        <v>108.87</v>
      </c>
      <c r="D99" s="9">
        <f t="shared" si="1"/>
        <v>150</v>
      </c>
    </row>
    <row r="100" spans="1:4" x14ac:dyDescent="0.3">
      <c r="A100" s="17">
        <v>40351</v>
      </c>
      <c r="B100" s="4" t="s">
        <v>43</v>
      </c>
      <c r="C100" s="7">
        <v>11.93</v>
      </c>
      <c r="D100" s="9">
        <f t="shared" si="1"/>
        <v>50</v>
      </c>
    </row>
    <row r="101" spans="1:4" x14ac:dyDescent="0.3">
      <c r="A101" s="17">
        <v>40352</v>
      </c>
      <c r="B101" s="4" t="s">
        <v>43</v>
      </c>
      <c r="C101" s="7">
        <v>153.25</v>
      </c>
      <c r="D101" s="9">
        <f t="shared" si="1"/>
        <v>200</v>
      </c>
    </row>
    <row r="102" spans="1:4" x14ac:dyDescent="0.3">
      <c r="A102" s="17">
        <v>40353</v>
      </c>
      <c r="B102" s="4" t="s">
        <v>42</v>
      </c>
      <c r="C102" s="7">
        <v>70.540000000000006</v>
      </c>
      <c r="D102" s="9">
        <f t="shared" si="1"/>
        <v>100</v>
      </c>
    </row>
    <row r="103" spans="1:4" x14ac:dyDescent="0.3">
      <c r="A103" s="17">
        <v>40354</v>
      </c>
      <c r="B103" s="4" t="s">
        <v>41</v>
      </c>
      <c r="C103" s="7">
        <v>101.9</v>
      </c>
      <c r="D103" s="9">
        <f t="shared" si="1"/>
        <v>150</v>
      </c>
    </row>
    <row r="104" spans="1:4" x14ac:dyDescent="0.3">
      <c r="A104" s="17">
        <v>40355</v>
      </c>
      <c r="B104" s="4" t="s">
        <v>40</v>
      </c>
      <c r="C104" s="7">
        <v>104.16</v>
      </c>
      <c r="D104" s="9">
        <f t="shared" si="1"/>
        <v>150</v>
      </c>
    </row>
    <row r="105" spans="1:4" x14ac:dyDescent="0.3">
      <c r="A105" s="17">
        <v>40356</v>
      </c>
      <c r="B105" s="4" t="s">
        <v>41</v>
      </c>
      <c r="C105" s="7">
        <v>175.72</v>
      </c>
      <c r="D105" s="9">
        <f t="shared" si="1"/>
        <v>200</v>
      </c>
    </row>
    <row r="106" spans="1:4" x14ac:dyDescent="0.3">
      <c r="A106" s="17">
        <v>40357</v>
      </c>
      <c r="B106" s="4" t="s">
        <v>42</v>
      </c>
      <c r="C106" s="7">
        <v>154.32</v>
      </c>
      <c r="D106" s="9">
        <f t="shared" si="1"/>
        <v>200</v>
      </c>
    </row>
    <row r="107" spans="1:4" x14ac:dyDescent="0.3">
      <c r="A107" s="17">
        <v>40358</v>
      </c>
      <c r="B107" s="4" t="s">
        <v>30</v>
      </c>
      <c r="C107" s="7">
        <v>29.41</v>
      </c>
      <c r="D107" s="9">
        <f t="shared" si="1"/>
        <v>50</v>
      </c>
    </row>
    <row r="108" spans="1:4" x14ac:dyDescent="0.3">
      <c r="A108" s="17">
        <v>40359</v>
      </c>
      <c r="B108" s="4" t="s">
        <v>42</v>
      </c>
      <c r="C108" s="7">
        <v>34.909999999999997</v>
      </c>
      <c r="D108" s="9">
        <f t="shared" si="1"/>
        <v>50</v>
      </c>
    </row>
    <row r="109" spans="1:4" x14ac:dyDescent="0.3">
      <c r="A109" s="17">
        <v>40360</v>
      </c>
      <c r="B109" s="4" t="s">
        <v>43</v>
      </c>
      <c r="C109" s="7">
        <v>184.06</v>
      </c>
      <c r="D109" s="9">
        <f t="shared" si="1"/>
        <v>200</v>
      </c>
    </row>
    <row r="110" spans="1:4" x14ac:dyDescent="0.3">
      <c r="A110" s="17">
        <v>40361</v>
      </c>
      <c r="B110" s="4" t="s">
        <v>43</v>
      </c>
      <c r="C110" s="7">
        <v>21</v>
      </c>
      <c r="D110" s="9">
        <f t="shared" si="1"/>
        <v>50</v>
      </c>
    </row>
    <row r="111" spans="1:4" x14ac:dyDescent="0.3">
      <c r="A111" s="17">
        <v>40362</v>
      </c>
      <c r="B111" s="4" t="s">
        <v>41</v>
      </c>
      <c r="C111" s="7">
        <v>129.32</v>
      </c>
      <c r="D111" s="9">
        <f t="shared" si="1"/>
        <v>150</v>
      </c>
    </row>
    <row r="112" spans="1:4" x14ac:dyDescent="0.3">
      <c r="A112" s="17">
        <v>40363</v>
      </c>
      <c r="B112" s="4" t="s">
        <v>40</v>
      </c>
      <c r="C112" s="7">
        <v>25.58</v>
      </c>
      <c r="D112" s="9">
        <f t="shared" si="1"/>
        <v>50</v>
      </c>
    </row>
    <row r="113" spans="1:4" x14ac:dyDescent="0.3">
      <c r="A113" s="17">
        <v>40364</v>
      </c>
      <c r="B113" s="4" t="s">
        <v>30</v>
      </c>
      <c r="C113" s="7">
        <v>60.54</v>
      </c>
      <c r="D113" s="9">
        <f t="shared" si="1"/>
        <v>100</v>
      </c>
    </row>
    <row r="114" spans="1:4" x14ac:dyDescent="0.3">
      <c r="A114" s="17">
        <v>40365</v>
      </c>
      <c r="B114" s="4" t="s">
        <v>43</v>
      </c>
      <c r="C114" s="7">
        <v>28.12</v>
      </c>
      <c r="D114" s="9">
        <f t="shared" si="1"/>
        <v>50</v>
      </c>
    </row>
    <row r="115" spans="1:4" x14ac:dyDescent="0.3">
      <c r="A115" s="17">
        <v>40366</v>
      </c>
      <c r="B115" s="4" t="s">
        <v>41</v>
      </c>
      <c r="C115" s="7">
        <v>127.44</v>
      </c>
      <c r="D115" s="9">
        <f t="shared" si="1"/>
        <v>150</v>
      </c>
    </row>
    <row r="116" spans="1:4" x14ac:dyDescent="0.3">
      <c r="A116" s="17">
        <v>40367</v>
      </c>
      <c r="B116" s="4" t="s">
        <v>42</v>
      </c>
      <c r="C116" s="7">
        <v>62.12</v>
      </c>
      <c r="D116" s="9">
        <f t="shared" si="1"/>
        <v>100</v>
      </c>
    </row>
    <row r="117" spans="1:4" x14ac:dyDescent="0.3">
      <c r="A117" s="17">
        <v>40368</v>
      </c>
      <c r="B117" s="4" t="s">
        <v>43</v>
      </c>
      <c r="C117" s="7">
        <v>176.24</v>
      </c>
      <c r="D117" s="9">
        <f t="shared" si="1"/>
        <v>200</v>
      </c>
    </row>
    <row r="118" spans="1:4" x14ac:dyDescent="0.3">
      <c r="A118" s="17">
        <v>40369</v>
      </c>
      <c r="B118" s="4" t="s">
        <v>40</v>
      </c>
      <c r="C118" s="7">
        <v>12.06</v>
      </c>
      <c r="D118" s="9">
        <f t="shared" si="1"/>
        <v>50</v>
      </c>
    </row>
    <row r="119" spans="1:4" x14ac:dyDescent="0.3">
      <c r="A119" s="17">
        <v>40370</v>
      </c>
      <c r="B119" s="4" t="s">
        <v>41</v>
      </c>
      <c r="C119" s="7">
        <v>18.670000000000002</v>
      </c>
      <c r="D119" s="9">
        <f t="shared" si="1"/>
        <v>50</v>
      </c>
    </row>
    <row r="120" spans="1:4" x14ac:dyDescent="0.3">
      <c r="A120" s="17">
        <v>40371</v>
      </c>
      <c r="B120" s="4" t="s">
        <v>41</v>
      </c>
      <c r="C120" s="7">
        <v>153.94</v>
      </c>
      <c r="D120" s="9">
        <f t="shared" si="1"/>
        <v>200</v>
      </c>
    </row>
    <row r="121" spans="1:4" x14ac:dyDescent="0.3">
      <c r="A121" s="17">
        <v>40372</v>
      </c>
      <c r="B121" s="4" t="s">
        <v>30</v>
      </c>
      <c r="C121" s="7">
        <v>52.79</v>
      </c>
      <c r="D121" s="9">
        <f t="shared" si="1"/>
        <v>100</v>
      </c>
    </row>
    <row r="122" spans="1:4" x14ac:dyDescent="0.3">
      <c r="A122" s="17">
        <v>40373</v>
      </c>
      <c r="B122" s="4" t="s">
        <v>40</v>
      </c>
      <c r="C122" s="7">
        <v>84.07</v>
      </c>
      <c r="D122" s="9">
        <f t="shared" si="1"/>
        <v>100</v>
      </c>
    </row>
    <row r="123" spans="1:4" x14ac:dyDescent="0.3">
      <c r="A123" s="17">
        <v>40374</v>
      </c>
      <c r="B123" s="4" t="s">
        <v>43</v>
      </c>
      <c r="C123" s="7">
        <v>158.47</v>
      </c>
      <c r="D123" s="9">
        <f t="shared" si="1"/>
        <v>200</v>
      </c>
    </row>
    <row r="124" spans="1:4" x14ac:dyDescent="0.3">
      <c r="A124" s="17">
        <v>40375</v>
      </c>
      <c r="B124" s="4" t="s">
        <v>28</v>
      </c>
      <c r="C124" s="7">
        <v>89.13</v>
      </c>
      <c r="D124" s="9">
        <f t="shared" si="1"/>
        <v>100</v>
      </c>
    </row>
    <row r="125" spans="1:4" x14ac:dyDescent="0.3">
      <c r="A125" s="17">
        <v>40376</v>
      </c>
      <c r="B125" s="4" t="s">
        <v>41</v>
      </c>
      <c r="C125" s="7">
        <v>119.02</v>
      </c>
      <c r="D125" s="9">
        <f t="shared" si="1"/>
        <v>150</v>
      </c>
    </row>
    <row r="126" spans="1:4" x14ac:dyDescent="0.3">
      <c r="A126" s="17">
        <v>40377</v>
      </c>
      <c r="B126" s="4" t="s">
        <v>42</v>
      </c>
      <c r="C126" s="7">
        <v>27.81</v>
      </c>
      <c r="D126" s="9">
        <f t="shared" si="1"/>
        <v>50</v>
      </c>
    </row>
    <row r="127" spans="1:4" x14ac:dyDescent="0.3">
      <c r="A127" s="17">
        <v>40378</v>
      </c>
      <c r="B127" s="4" t="s">
        <v>30</v>
      </c>
      <c r="C127" s="7">
        <v>161.33000000000001</v>
      </c>
      <c r="D127" s="9">
        <f t="shared" si="1"/>
        <v>200</v>
      </c>
    </row>
    <row r="128" spans="1:4" x14ac:dyDescent="0.3">
      <c r="A128" s="17">
        <v>40379</v>
      </c>
      <c r="B128" s="4" t="s">
        <v>43</v>
      </c>
      <c r="C128" s="7">
        <v>72.09</v>
      </c>
      <c r="D128" s="9">
        <f t="shared" si="1"/>
        <v>100</v>
      </c>
    </row>
    <row r="129" spans="1:4" x14ac:dyDescent="0.3">
      <c r="A129" s="17">
        <v>40380</v>
      </c>
      <c r="B129" s="4" t="s">
        <v>43</v>
      </c>
      <c r="C129" s="7">
        <v>128.82</v>
      </c>
      <c r="D129" s="9">
        <f t="shared" si="1"/>
        <v>150</v>
      </c>
    </row>
    <row r="130" spans="1:4" x14ac:dyDescent="0.3">
      <c r="A130" s="17">
        <v>40381</v>
      </c>
      <c r="B130" s="4" t="s">
        <v>42</v>
      </c>
      <c r="C130" s="7">
        <v>105.19</v>
      </c>
      <c r="D130" s="9">
        <f t="shared" si="1"/>
        <v>150</v>
      </c>
    </row>
    <row r="131" spans="1:4" x14ac:dyDescent="0.3">
      <c r="A131" s="17">
        <v>40382</v>
      </c>
      <c r="B131" s="4" t="s">
        <v>30</v>
      </c>
      <c r="C131" s="7">
        <v>63.91</v>
      </c>
      <c r="D131" s="9">
        <f t="shared" si="1"/>
        <v>100</v>
      </c>
    </row>
    <row r="132" spans="1:4" x14ac:dyDescent="0.3">
      <c r="A132" s="17">
        <v>40383</v>
      </c>
      <c r="B132" s="4" t="s">
        <v>41</v>
      </c>
      <c r="C132" s="7">
        <v>30.93</v>
      </c>
      <c r="D132" s="9">
        <f t="shared" si="1"/>
        <v>50</v>
      </c>
    </row>
    <row r="133" spans="1:4" x14ac:dyDescent="0.3">
      <c r="A133" s="17">
        <v>40384</v>
      </c>
      <c r="B133" s="4" t="s">
        <v>30</v>
      </c>
      <c r="C133" s="7">
        <v>8.51</v>
      </c>
      <c r="D133" s="9">
        <f t="shared" ref="D133:D196" si="2">ROUNDUP(C133/50,0)*50</f>
        <v>50</v>
      </c>
    </row>
    <row r="134" spans="1:4" x14ac:dyDescent="0.3">
      <c r="A134" s="17">
        <v>40385</v>
      </c>
      <c r="B134" s="4" t="s">
        <v>42</v>
      </c>
      <c r="C134" s="7">
        <v>69.09</v>
      </c>
      <c r="D134" s="9">
        <f t="shared" si="2"/>
        <v>100</v>
      </c>
    </row>
    <row r="135" spans="1:4" x14ac:dyDescent="0.3">
      <c r="A135" s="17">
        <v>40386</v>
      </c>
      <c r="B135" s="4" t="s">
        <v>42</v>
      </c>
      <c r="C135" s="7">
        <v>193.17</v>
      </c>
      <c r="D135" s="9">
        <f t="shared" si="2"/>
        <v>200</v>
      </c>
    </row>
    <row r="136" spans="1:4" x14ac:dyDescent="0.3">
      <c r="A136" s="17">
        <v>40387</v>
      </c>
      <c r="B136" s="4" t="s">
        <v>41</v>
      </c>
      <c r="C136" s="7">
        <v>142.56</v>
      </c>
      <c r="D136" s="9">
        <f t="shared" si="2"/>
        <v>150</v>
      </c>
    </row>
    <row r="137" spans="1:4" x14ac:dyDescent="0.3">
      <c r="A137" s="17">
        <v>40388</v>
      </c>
      <c r="B137" s="4" t="s">
        <v>43</v>
      </c>
      <c r="C137" s="7">
        <v>3.49</v>
      </c>
      <c r="D137" s="9">
        <f t="shared" si="2"/>
        <v>50</v>
      </c>
    </row>
    <row r="138" spans="1:4" x14ac:dyDescent="0.3">
      <c r="A138" s="17">
        <v>40389</v>
      </c>
      <c r="B138" s="4" t="s">
        <v>30</v>
      </c>
      <c r="C138" s="7">
        <v>43.39</v>
      </c>
      <c r="D138" s="9">
        <f t="shared" si="2"/>
        <v>50</v>
      </c>
    </row>
    <row r="139" spans="1:4" x14ac:dyDescent="0.3">
      <c r="A139" s="17">
        <v>40390</v>
      </c>
      <c r="B139" s="4" t="s">
        <v>28</v>
      </c>
      <c r="C139" s="7">
        <v>77.290000000000006</v>
      </c>
      <c r="D139" s="9">
        <f t="shared" si="2"/>
        <v>100</v>
      </c>
    </row>
    <row r="140" spans="1:4" x14ac:dyDescent="0.3">
      <c r="A140" s="17">
        <v>40391</v>
      </c>
      <c r="B140" s="4" t="s">
        <v>30</v>
      </c>
      <c r="C140" s="7">
        <v>48.15</v>
      </c>
      <c r="D140" s="9">
        <f t="shared" si="2"/>
        <v>50</v>
      </c>
    </row>
    <row r="141" spans="1:4" x14ac:dyDescent="0.3">
      <c r="A141" s="17">
        <v>40392</v>
      </c>
      <c r="B141" s="4" t="s">
        <v>28</v>
      </c>
      <c r="C141" s="7">
        <v>123.46</v>
      </c>
      <c r="D141" s="9">
        <f t="shared" si="2"/>
        <v>150</v>
      </c>
    </row>
    <row r="142" spans="1:4" x14ac:dyDescent="0.3">
      <c r="A142" s="17">
        <v>40393</v>
      </c>
      <c r="B142" s="4" t="s">
        <v>43</v>
      </c>
      <c r="C142" s="7">
        <v>48.71</v>
      </c>
      <c r="D142" s="9">
        <f t="shared" si="2"/>
        <v>50</v>
      </c>
    </row>
    <row r="143" spans="1:4" x14ac:dyDescent="0.3">
      <c r="A143" s="17">
        <v>40394</v>
      </c>
      <c r="B143" s="4" t="s">
        <v>28</v>
      </c>
      <c r="C143" s="7">
        <v>183.32</v>
      </c>
      <c r="D143" s="9">
        <f t="shared" si="2"/>
        <v>200</v>
      </c>
    </row>
    <row r="144" spans="1:4" x14ac:dyDescent="0.3">
      <c r="A144" s="17">
        <v>40395</v>
      </c>
      <c r="B144" s="4" t="s">
        <v>43</v>
      </c>
      <c r="C144" s="7">
        <v>163.78</v>
      </c>
      <c r="D144" s="9">
        <f t="shared" si="2"/>
        <v>200</v>
      </c>
    </row>
    <row r="145" spans="1:4" x14ac:dyDescent="0.3">
      <c r="A145" s="17">
        <v>40396</v>
      </c>
      <c r="B145" s="4" t="s">
        <v>41</v>
      </c>
      <c r="C145" s="7">
        <v>119.14</v>
      </c>
      <c r="D145" s="9">
        <f t="shared" si="2"/>
        <v>150</v>
      </c>
    </row>
    <row r="146" spans="1:4" x14ac:dyDescent="0.3">
      <c r="A146" s="17">
        <v>40397</v>
      </c>
      <c r="B146" s="4" t="s">
        <v>41</v>
      </c>
      <c r="C146" s="7">
        <v>196.91</v>
      </c>
      <c r="D146" s="9">
        <f t="shared" si="2"/>
        <v>200</v>
      </c>
    </row>
    <row r="147" spans="1:4" x14ac:dyDescent="0.3">
      <c r="A147" s="17">
        <v>40398</v>
      </c>
      <c r="B147" s="4" t="s">
        <v>41</v>
      </c>
      <c r="C147" s="7">
        <v>129.4</v>
      </c>
      <c r="D147" s="9">
        <f t="shared" si="2"/>
        <v>150</v>
      </c>
    </row>
    <row r="148" spans="1:4" x14ac:dyDescent="0.3">
      <c r="A148" s="17">
        <v>40399</v>
      </c>
      <c r="B148" s="4" t="s">
        <v>42</v>
      </c>
      <c r="C148" s="7">
        <v>26.61</v>
      </c>
      <c r="D148" s="9">
        <f t="shared" si="2"/>
        <v>50</v>
      </c>
    </row>
    <row r="149" spans="1:4" x14ac:dyDescent="0.3">
      <c r="A149" s="17">
        <v>40400</v>
      </c>
      <c r="B149" s="4" t="s">
        <v>41</v>
      </c>
      <c r="C149" s="7">
        <v>194.96</v>
      </c>
      <c r="D149" s="9">
        <f t="shared" si="2"/>
        <v>200</v>
      </c>
    </row>
    <row r="150" spans="1:4" x14ac:dyDescent="0.3">
      <c r="A150" s="17">
        <v>40401</v>
      </c>
      <c r="B150" s="4" t="s">
        <v>43</v>
      </c>
      <c r="C150" s="7">
        <v>105.59</v>
      </c>
      <c r="D150" s="9">
        <f t="shared" si="2"/>
        <v>150</v>
      </c>
    </row>
    <row r="151" spans="1:4" x14ac:dyDescent="0.3">
      <c r="A151" s="17">
        <v>40402</v>
      </c>
      <c r="B151" s="4" t="s">
        <v>28</v>
      </c>
      <c r="C151" s="7">
        <v>19.7</v>
      </c>
      <c r="D151" s="9">
        <f t="shared" si="2"/>
        <v>50</v>
      </c>
    </row>
    <row r="152" spans="1:4" x14ac:dyDescent="0.3">
      <c r="A152" s="17">
        <v>40403</v>
      </c>
      <c r="B152" s="4" t="s">
        <v>42</v>
      </c>
      <c r="C152" s="7">
        <v>78.78</v>
      </c>
      <c r="D152" s="9">
        <f t="shared" si="2"/>
        <v>100</v>
      </c>
    </row>
    <row r="153" spans="1:4" x14ac:dyDescent="0.3">
      <c r="A153" s="17">
        <v>40404</v>
      </c>
      <c r="B153" s="4" t="s">
        <v>40</v>
      </c>
      <c r="C153" s="7">
        <v>3.12</v>
      </c>
      <c r="D153" s="9">
        <f t="shared" si="2"/>
        <v>50</v>
      </c>
    </row>
    <row r="154" spans="1:4" x14ac:dyDescent="0.3">
      <c r="A154" s="17">
        <v>40405</v>
      </c>
      <c r="B154" s="4" t="s">
        <v>43</v>
      </c>
      <c r="C154" s="7">
        <v>174.64</v>
      </c>
      <c r="D154" s="9">
        <f t="shared" si="2"/>
        <v>200</v>
      </c>
    </row>
    <row r="155" spans="1:4" x14ac:dyDescent="0.3">
      <c r="A155" s="17">
        <v>40406</v>
      </c>
      <c r="B155" s="4" t="s">
        <v>41</v>
      </c>
      <c r="C155" s="7">
        <v>51.67</v>
      </c>
      <c r="D155" s="9">
        <f t="shared" si="2"/>
        <v>100</v>
      </c>
    </row>
    <row r="156" spans="1:4" x14ac:dyDescent="0.3">
      <c r="A156" s="17">
        <v>40407</v>
      </c>
      <c r="B156" s="4" t="s">
        <v>40</v>
      </c>
      <c r="C156" s="7">
        <v>86.79</v>
      </c>
      <c r="D156" s="9">
        <f t="shared" si="2"/>
        <v>100</v>
      </c>
    </row>
    <row r="157" spans="1:4" x14ac:dyDescent="0.3">
      <c r="A157" s="17">
        <v>40408</v>
      </c>
      <c r="B157" s="4" t="s">
        <v>42</v>
      </c>
      <c r="C157" s="7">
        <v>147.6</v>
      </c>
      <c r="D157" s="9">
        <f t="shared" si="2"/>
        <v>150</v>
      </c>
    </row>
    <row r="158" spans="1:4" x14ac:dyDescent="0.3">
      <c r="A158" s="17">
        <v>40409</v>
      </c>
      <c r="B158" s="4" t="s">
        <v>42</v>
      </c>
      <c r="C158" s="7">
        <v>16.149999999999999</v>
      </c>
      <c r="D158" s="9">
        <f t="shared" si="2"/>
        <v>50</v>
      </c>
    </row>
    <row r="159" spans="1:4" x14ac:dyDescent="0.3">
      <c r="A159" s="17">
        <v>40410</v>
      </c>
      <c r="B159" s="4" t="s">
        <v>41</v>
      </c>
      <c r="C159" s="7">
        <v>182.14</v>
      </c>
      <c r="D159" s="9">
        <f t="shared" si="2"/>
        <v>200</v>
      </c>
    </row>
    <row r="160" spans="1:4" x14ac:dyDescent="0.3">
      <c r="A160" s="17">
        <v>40411</v>
      </c>
      <c r="B160" s="4" t="s">
        <v>43</v>
      </c>
      <c r="C160" s="7">
        <v>126.21</v>
      </c>
      <c r="D160" s="9">
        <f t="shared" si="2"/>
        <v>150</v>
      </c>
    </row>
    <row r="161" spans="1:4" x14ac:dyDescent="0.3">
      <c r="A161" s="17">
        <v>40412</v>
      </c>
      <c r="B161" s="4" t="s">
        <v>43</v>
      </c>
      <c r="C161" s="7">
        <v>82.97</v>
      </c>
      <c r="D161" s="9">
        <f t="shared" si="2"/>
        <v>100</v>
      </c>
    </row>
    <row r="162" spans="1:4" x14ac:dyDescent="0.3">
      <c r="A162" s="17">
        <v>40413</v>
      </c>
      <c r="B162" s="4" t="s">
        <v>42</v>
      </c>
      <c r="C162" s="7">
        <v>87.91</v>
      </c>
      <c r="D162" s="9">
        <f t="shared" si="2"/>
        <v>100</v>
      </c>
    </row>
    <row r="163" spans="1:4" x14ac:dyDescent="0.3">
      <c r="A163" s="17">
        <v>40414</v>
      </c>
      <c r="B163" s="4" t="s">
        <v>40</v>
      </c>
      <c r="C163" s="7">
        <v>112.39</v>
      </c>
      <c r="D163" s="9">
        <f t="shared" si="2"/>
        <v>150</v>
      </c>
    </row>
    <row r="164" spans="1:4" x14ac:dyDescent="0.3">
      <c r="A164" s="17">
        <v>40415</v>
      </c>
      <c r="B164" s="4" t="s">
        <v>43</v>
      </c>
      <c r="C164" s="7">
        <v>188.4</v>
      </c>
      <c r="D164" s="9">
        <f t="shared" si="2"/>
        <v>200</v>
      </c>
    </row>
    <row r="165" spans="1:4" x14ac:dyDescent="0.3">
      <c r="A165" s="17">
        <v>40416</v>
      </c>
      <c r="B165" s="4" t="s">
        <v>41</v>
      </c>
      <c r="C165" s="7">
        <v>188.53</v>
      </c>
      <c r="D165" s="9">
        <f t="shared" si="2"/>
        <v>200</v>
      </c>
    </row>
    <row r="166" spans="1:4" x14ac:dyDescent="0.3">
      <c r="A166" s="17">
        <v>40417</v>
      </c>
      <c r="B166" s="4" t="s">
        <v>28</v>
      </c>
      <c r="C166" s="7">
        <v>64</v>
      </c>
      <c r="D166" s="9">
        <f t="shared" si="2"/>
        <v>100</v>
      </c>
    </row>
    <row r="167" spans="1:4" x14ac:dyDescent="0.3">
      <c r="A167" s="17">
        <v>40418</v>
      </c>
      <c r="B167" s="4" t="s">
        <v>43</v>
      </c>
      <c r="C167" s="7">
        <v>116.78</v>
      </c>
      <c r="D167" s="9">
        <f t="shared" si="2"/>
        <v>150</v>
      </c>
    </row>
    <row r="168" spans="1:4" x14ac:dyDescent="0.3">
      <c r="A168" s="17">
        <v>40419</v>
      </c>
      <c r="B168" s="4" t="s">
        <v>41</v>
      </c>
      <c r="C168" s="7">
        <v>14.45</v>
      </c>
      <c r="D168" s="9">
        <f t="shared" si="2"/>
        <v>50</v>
      </c>
    </row>
    <row r="169" spans="1:4" x14ac:dyDescent="0.3">
      <c r="A169" s="17">
        <v>40420</v>
      </c>
      <c r="B169" s="4" t="s">
        <v>30</v>
      </c>
      <c r="C169" s="7">
        <v>71.53</v>
      </c>
      <c r="D169" s="9">
        <f t="shared" si="2"/>
        <v>100</v>
      </c>
    </row>
    <row r="170" spans="1:4" x14ac:dyDescent="0.3">
      <c r="A170" s="17">
        <v>40421</v>
      </c>
      <c r="B170" s="4" t="s">
        <v>43</v>
      </c>
      <c r="C170" s="7">
        <v>191.66</v>
      </c>
      <c r="D170" s="9">
        <f t="shared" si="2"/>
        <v>200</v>
      </c>
    </row>
    <row r="171" spans="1:4" x14ac:dyDescent="0.3">
      <c r="A171" s="17">
        <v>40422</v>
      </c>
      <c r="B171" s="4" t="s">
        <v>40</v>
      </c>
      <c r="C171" s="7">
        <v>2.5</v>
      </c>
      <c r="D171" s="9">
        <f t="shared" si="2"/>
        <v>50</v>
      </c>
    </row>
    <row r="172" spans="1:4" x14ac:dyDescent="0.3">
      <c r="A172" s="17">
        <v>40423</v>
      </c>
      <c r="B172" s="4" t="s">
        <v>40</v>
      </c>
      <c r="C172" s="7">
        <v>185.28</v>
      </c>
      <c r="D172" s="9">
        <f t="shared" si="2"/>
        <v>200</v>
      </c>
    </row>
    <row r="173" spans="1:4" x14ac:dyDescent="0.3">
      <c r="A173" s="17">
        <v>40424</v>
      </c>
      <c r="B173" s="4" t="s">
        <v>41</v>
      </c>
      <c r="C173" s="7">
        <v>45.35</v>
      </c>
      <c r="D173" s="9">
        <f t="shared" si="2"/>
        <v>50</v>
      </c>
    </row>
    <row r="174" spans="1:4" x14ac:dyDescent="0.3">
      <c r="A174" s="17">
        <v>40425</v>
      </c>
      <c r="B174" s="4" t="s">
        <v>30</v>
      </c>
      <c r="C174" s="7">
        <v>74.739999999999995</v>
      </c>
      <c r="D174" s="9">
        <f t="shared" si="2"/>
        <v>100</v>
      </c>
    </row>
    <row r="175" spans="1:4" x14ac:dyDescent="0.3">
      <c r="A175" s="17">
        <v>40426</v>
      </c>
      <c r="B175" s="4" t="s">
        <v>41</v>
      </c>
      <c r="C175" s="7">
        <v>146.35</v>
      </c>
      <c r="D175" s="9">
        <f t="shared" si="2"/>
        <v>150</v>
      </c>
    </row>
    <row r="176" spans="1:4" x14ac:dyDescent="0.3">
      <c r="A176" s="17">
        <v>40427</v>
      </c>
      <c r="B176" s="4" t="s">
        <v>30</v>
      </c>
      <c r="C176" s="7">
        <v>195.69</v>
      </c>
      <c r="D176" s="9">
        <f t="shared" si="2"/>
        <v>200</v>
      </c>
    </row>
    <row r="177" spans="1:4" x14ac:dyDescent="0.3">
      <c r="A177" s="17">
        <v>40428</v>
      </c>
      <c r="B177" s="4" t="s">
        <v>41</v>
      </c>
      <c r="C177" s="7">
        <v>81.03</v>
      </c>
      <c r="D177" s="9">
        <f t="shared" si="2"/>
        <v>100</v>
      </c>
    </row>
    <row r="178" spans="1:4" x14ac:dyDescent="0.3">
      <c r="A178" s="17">
        <v>40429</v>
      </c>
      <c r="B178" s="4" t="s">
        <v>40</v>
      </c>
      <c r="C178" s="7">
        <v>51.26</v>
      </c>
      <c r="D178" s="9">
        <f t="shared" si="2"/>
        <v>100</v>
      </c>
    </row>
    <row r="179" spans="1:4" x14ac:dyDescent="0.3">
      <c r="A179" s="17">
        <v>40430</v>
      </c>
      <c r="B179" s="4" t="s">
        <v>41</v>
      </c>
      <c r="C179" s="7">
        <v>126.38</v>
      </c>
      <c r="D179" s="9">
        <f t="shared" si="2"/>
        <v>150</v>
      </c>
    </row>
    <row r="180" spans="1:4" x14ac:dyDescent="0.3">
      <c r="A180" s="17">
        <v>40431</v>
      </c>
      <c r="B180" s="4" t="s">
        <v>42</v>
      </c>
      <c r="C180" s="7">
        <v>65.97</v>
      </c>
      <c r="D180" s="9">
        <f t="shared" si="2"/>
        <v>100</v>
      </c>
    </row>
    <row r="181" spans="1:4" x14ac:dyDescent="0.3">
      <c r="A181" s="17">
        <v>40432</v>
      </c>
      <c r="B181" s="4" t="s">
        <v>30</v>
      </c>
      <c r="C181" s="7">
        <v>150.96</v>
      </c>
      <c r="D181" s="9">
        <f t="shared" si="2"/>
        <v>200</v>
      </c>
    </row>
    <row r="182" spans="1:4" x14ac:dyDescent="0.3">
      <c r="A182" s="17">
        <v>40433</v>
      </c>
      <c r="B182" s="4" t="s">
        <v>30</v>
      </c>
      <c r="C182" s="7">
        <v>66.650000000000006</v>
      </c>
      <c r="D182" s="9">
        <f t="shared" si="2"/>
        <v>100</v>
      </c>
    </row>
    <row r="183" spans="1:4" x14ac:dyDescent="0.3">
      <c r="A183" s="17">
        <v>40434</v>
      </c>
      <c r="B183" s="4" t="s">
        <v>40</v>
      </c>
      <c r="C183" s="7">
        <v>176.47</v>
      </c>
      <c r="D183" s="9">
        <f t="shared" si="2"/>
        <v>200</v>
      </c>
    </row>
    <row r="184" spans="1:4" x14ac:dyDescent="0.3">
      <c r="A184" s="17">
        <v>40435</v>
      </c>
      <c r="B184" s="4" t="s">
        <v>40</v>
      </c>
      <c r="C184" s="7">
        <v>128.91</v>
      </c>
      <c r="D184" s="9">
        <f t="shared" si="2"/>
        <v>150</v>
      </c>
    </row>
    <row r="185" spans="1:4" x14ac:dyDescent="0.3">
      <c r="A185" s="17">
        <v>40436</v>
      </c>
      <c r="B185" s="4" t="s">
        <v>42</v>
      </c>
      <c r="C185" s="7">
        <v>12.49</v>
      </c>
      <c r="D185" s="9">
        <f t="shared" si="2"/>
        <v>50</v>
      </c>
    </row>
    <row r="186" spans="1:4" x14ac:dyDescent="0.3">
      <c r="A186" s="17">
        <v>40437</v>
      </c>
      <c r="B186" s="4" t="s">
        <v>43</v>
      </c>
      <c r="C186" s="7">
        <v>188.14</v>
      </c>
      <c r="D186" s="9">
        <f t="shared" si="2"/>
        <v>200</v>
      </c>
    </row>
    <row r="187" spans="1:4" x14ac:dyDescent="0.3">
      <c r="A187" s="17">
        <v>40438</v>
      </c>
      <c r="B187" s="4" t="s">
        <v>30</v>
      </c>
      <c r="C187" s="7">
        <v>173.7</v>
      </c>
      <c r="D187" s="9">
        <f t="shared" si="2"/>
        <v>200</v>
      </c>
    </row>
    <row r="188" spans="1:4" x14ac:dyDescent="0.3">
      <c r="A188" s="17">
        <v>40439</v>
      </c>
      <c r="B188" s="4" t="s">
        <v>28</v>
      </c>
      <c r="C188" s="7">
        <v>174.39</v>
      </c>
      <c r="D188" s="9">
        <f t="shared" si="2"/>
        <v>200</v>
      </c>
    </row>
    <row r="189" spans="1:4" x14ac:dyDescent="0.3">
      <c r="A189" s="17">
        <v>40440</v>
      </c>
      <c r="B189" s="4" t="s">
        <v>41</v>
      </c>
      <c r="C189" s="7">
        <v>117.24</v>
      </c>
      <c r="D189" s="9">
        <f t="shared" si="2"/>
        <v>150</v>
      </c>
    </row>
    <row r="190" spans="1:4" x14ac:dyDescent="0.3">
      <c r="A190" s="17">
        <v>40441</v>
      </c>
      <c r="B190" s="4" t="s">
        <v>43</v>
      </c>
      <c r="C190" s="7">
        <v>67.05</v>
      </c>
      <c r="D190" s="9">
        <f t="shared" si="2"/>
        <v>100</v>
      </c>
    </row>
    <row r="191" spans="1:4" x14ac:dyDescent="0.3">
      <c r="A191" s="17">
        <v>40442</v>
      </c>
      <c r="B191" s="4" t="s">
        <v>43</v>
      </c>
      <c r="C191" s="7">
        <v>76.64</v>
      </c>
      <c r="D191" s="9">
        <f t="shared" si="2"/>
        <v>100</v>
      </c>
    </row>
    <row r="192" spans="1:4" x14ac:dyDescent="0.3">
      <c r="A192" s="17">
        <v>40443</v>
      </c>
      <c r="B192" s="4" t="s">
        <v>28</v>
      </c>
      <c r="C192" s="7">
        <v>161.02000000000001</v>
      </c>
      <c r="D192" s="9">
        <f t="shared" si="2"/>
        <v>200</v>
      </c>
    </row>
    <row r="193" spans="1:4" x14ac:dyDescent="0.3">
      <c r="A193" s="17">
        <v>40444</v>
      </c>
      <c r="B193" s="4" t="s">
        <v>41</v>
      </c>
      <c r="C193" s="7">
        <v>130.22999999999999</v>
      </c>
      <c r="D193" s="9">
        <f t="shared" si="2"/>
        <v>150</v>
      </c>
    </row>
    <row r="194" spans="1:4" x14ac:dyDescent="0.3">
      <c r="A194" s="17">
        <v>40445</v>
      </c>
      <c r="B194" s="4" t="s">
        <v>43</v>
      </c>
      <c r="C194" s="7">
        <v>99.53</v>
      </c>
      <c r="D194" s="9">
        <f t="shared" si="2"/>
        <v>100</v>
      </c>
    </row>
    <row r="195" spans="1:4" x14ac:dyDescent="0.3">
      <c r="A195" s="17">
        <v>40446</v>
      </c>
      <c r="B195" s="4" t="s">
        <v>43</v>
      </c>
      <c r="C195" s="7">
        <v>54.42</v>
      </c>
      <c r="D195" s="9">
        <f t="shared" si="2"/>
        <v>100</v>
      </c>
    </row>
    <row r="196" spans="1:4" x14ac:dyDescent="0.3">
      <c r="A196" s="17">
        <v>40447</v>
      </c>
      <c r="B196" s="4" t="s">
        <v>28</v>
      </c>
      <c r="C196" s="7">
        <v>193.46</v>
      </c>
      <c r="D196" s="9">
        <f t="shared" si="2"/>
        <v>200</v>
      </c>
    </row>
    <row r="197" spans="1:4" x14ac:dyDescent="0.3">
      <c r="A197" s="17">
        <v>40448</v>
      </c>
      <c r="B197" s="4" t="s">
        <v>42</v>
      </c>
      <c r="C197" s="7">
        <v>197.54</v>
      </c>
      <c r="D197" s="9">
        <f t="shared" ref="D197:D208" si="3">ROUNDUP(C197/50,0)*50</f>
        <v>200</v>
      </c>
    </row>
    <row r="198" spans="1:4" x14ac:dyDescent="0.3">
      <c r="A198" s="17">
        <v>40449</v>
      </c>
      <c r="B198" s="4" t="s">
        <v>42</v>
      </c>
      <c r="C198" s="7">
        <v>160.68</v>
      </c>
      <c r="D198" s="9">
        <f t="shared" si="3"/>
        <v>200</v>
      </c>
    </row>
    <row r="199" spans="1:4" x14ac:dyDescent="0.3">
      <c r="A199" s="17">
        <v>40450</v>
      </c>
      <c r="B199" s="4" t="s">
        <v>42</v>
      </c>
      <c r="C199" s="7">
        <v>55.74</v>
      </c>
      <c r="D199" s="9">
        <f t="shared" si="3"/>
        <v>100</v>
      </c>
    </row>
    <row r="200" spans="1:4" x14ac:dyDescent="0.3">
      <c r="A200" s="17">
        <v>40451</v>
      </c>
      <c r="B200" s="4" t="s">
        <v>40</v>
      </c>
      <c r="C200" s="7">
        <v>24.04</v>
      </c>
      <c r="D200" s="9">
        <f t="shared" si="3"/>
        <v>50</v>
      </c>
    </row>
    <row r="201" spans="1:4" x14ac:dyDescent="0.3">
      <c r="A201" s="17">
        <v>40452</v>
      </c>
      <c r="B201" s="4" t="s">
        <v>28</v>
      </c>
      <c r="C201" s="7">
        <v>148.06</v>
      </c>
      <c r="D201" s="9">
        <f t="shared" si="3"/>
        <v>150</v>
      </c>
    </row>
    <row r="202" spans="1:4" x14ac:dyDescent="0.3">
      <c r="A202" s="17">
        <v>40453</v>
      </c>
      <c r="B202" s="4" t="s">
        <v>43</v>
      </c>
      <c r="C202" s="7">
        <v>25.19</v>
      </c>
      <c r="D202" s="9">
        <f t="shared" si="3"/>
        <v>50</v>
      </c>
    </row>
    <row r="203" spans="1:4" x14ac:dyDescent="0.3">
      <c r="A203" s="17">
        <v>40454</v>
      </c>
      <c r="B203" s="4" t="s">
        <v>43</v>
      </c>
      <c r="C203" s="7">
        <v>192.83</v>
      </c>
      <c r="D203" s="9">
        <f t="shared" si="3"/>
        <v>200</v>
      </c>
    </row>
    <row r="204" spans="1:4" x14ac:dyDescent="0.3">
      <c r="A204" s="17">
        <v>40455</v>
      </c>
      <c r="B204" s="4" t="s">
        <v>28</v>
      </c>
      <c r="C204" s="7">
        <v>69.05</v>
      </c>
      <c r="D204" s="9">
        <f t="shared" si="3"/>
        <v>100</v>
      </c>
    </row>
    <row r="205" spans="1:4" x14ac:dyDescent="0.3">
      <c r="A205" s="17">
        <v>40456</v>
      </c>
      <c r="B205" s="4" t="s">
        <v>43</v>
      </c>
      <c r="C205" s="7">
        <v>114.27</v>
      </c>
      <c r="D205" s="9">
        <f t="shared" si="3"/>
        <v>150</v>
      </c>
    </row>
    <row r="206" spans="1:4" x14ac:dyDescent="0.3">
      <c r="A206" s="17">
        <v>40457</v>
      </c>
      <c r="B206" s="4" t="s">
        <v>42</v>
      </c>
      <c r="C206" s="7">
        <v>175.81</v>
      </c>
      <c r="D206" s="9">
        <f t="shared" si="3"/>
        <v>200</v>
      </c>
    </row>
    <row r="207" spans="1:4" x14ac:dyDescent="0.3">
      <c r="A207" s="17">
        <v>40458</v>
      </c>
      <c r="B207" s="4" t="s">
        <v>40</v>
      </c>
      <c r="C207" s="7">
        <v>12.42</v>
      </c>
      <c r="D207" s="9">
        <f t="shared" si="3"/>
        <v>50</v>
      </c>
    </row>
    <row r="208" spans="1:4" x14ac:dyDescent="0.3">
      <c r="A208" s="17">
        <v>40459</v>
      </c>
      <c r="B208" s="4" t="s">
        <v>43</v>
      </c>
      <c r="C208" s="7">
        <v>6.98</v>
      </c>
      <c r="D208" s="9">
        <f t="shared" si="3"/>
        <v>50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D12" sqref="D12"/>
    </sheetView>
  </sheetViews>
  <sheetFormatPr defaultRowHeight="14.4" x14ac:dyDescent="0.3"/>
  <cols>
    <col min="1" max="1" width="21.6640625" bestFit="1" customWidth="1"/>
    <col min="2" max="2" width="9.44140625" bestFit="1" customWidth="1"/>
    <col min="3" max="3" width="10.88671875" bestFit="1" customWidth="1"/>
    <col min="5" max="5" width="15.5546875" bestFit="1" customWidth="1"/>
    <col min="8" max="8" width="10.44140625" bestFit="1" customWidth="1"/>
  </cols>
  <sheetData>
    <row r="1" spans="1:8" ht="28.8" x14ac:dyDescent="0.3">
      <c r="A1" s="1" t="s">
        <v>764</v>
      </c>
      <c r="B1" s="2"/>
      <c r="C1" s="2"/>
      <c r="D1" s="2"/>
      <c r="E1" s="2"/>
      <c r="F1" s="2"/>
      <c r="G1" s="2"/>
      <c r="H1" s="3"/>
    </row>
    <row r="3" spans="1:8" x14ac:dyDescent="0.3">
      <c r="A3" s="117" t="s">
        <v>65</v>
      </c>
      <c r="B3" s="117" t="s">
        <v>394</v>
      </c>
      <c r="C3" s="117" t="s">
        <v>395</v>
      </c>
    </row>
    <row r="4" spans="1:8" x14ac:dyDescent="0.3">
      <c r="A4" t="s">
        <v>765</v>
      </c>
      <c r="B4" t="s">
        <v>2341</v>
      </c>
      <c r="C4" t="s">
        <v>2342</v>
      </c>
    </row>
    <row r="5" spans="1:8" x14ac:dyDescent="0.3">
      <c r="A5" t="s">
        <v>766</v>
      </c>
      <c r="B5" t="s">
        <v>2343</v>
      </c>
      <c r="C5" t="s">
        <v>2344</v>
      </c>
    </row>
    <row r="6" spans="1:8" x14ac:dyDescent="0.3">
      <c r="A6" t="s">
        <v>767</v>
      </c>
      <c r="B6" t="s">
        <v>2345</v>
      </c>
      <c r="C6" t="s">
        <v>2346</v>
      </c>
    </row>
    <row r="7" spans="1:8" x14ac:dyDescent="0.3">
      <c r="A7" t="s">
        <v>768</v>
      </c>
      <c r="B7" t="s">
        <v>2347</v>
      </c>
      <c r="C7" t="s">
        <v>2348</v>
      </c>
    </row>
    <row r="8" spans="1:8" x14ac:dyDescent="0.3">
      <c r="A8" t="s">
        <v>769</v>
      </c>
      <c r="B8" t="s">
        <v>2349</v>
      </c>
      <c r="C8" t="s">
        <v>2350</v>
      </c>
    </row>
    <row r="9" spans="1:8" x14ac:dyDescent="0.3">
      <c r="A9" t="s">
        <v>770</v>
      </c>
      <c r="B9" t="s">
        <v>2351</v>
      </c>
      <c r="C9" t="s">
        <v>2352</v>
      </c>
    </row>
    <row r="10" spans="1:8" x14ac:dyDescent="0.3">
      <c r="A10" t="s">
        <v>771</v>
      </c>
      <c r="B10" t="s">
        <v>2353</v>
      </c>
      <c r="C10" t="s">
        <v>2354</v>
      </c>
    </row>
    <row r="11" spans="1:8" x14ac:dyDescent="0.3">
      <c r="A11" t="s">
        <v>772</v>
      </c>
      <c r="B11" t="s">
        <v>2355</v>
      </c>
      <c r="C11" t="s">
        <v>2356</v>
      </c>
    </row>
    <row r="12" spans="1:8" x14ac:dyDescent="0.3">
      <c r="A12" t="s">
        <v>773</v>
      </c>
      <c r="B12" t="s">
        <v>2357</v>
      </c>
      <c r="C12" t="s">
        <v>2358</v>
      </c>
    </row>
    <row r="13" spans="1:8" x14ac:dyDescent="0.3">
      <c r="A13" t="s">
        <v>774</v>
      </c>
      <c r="B13" t="s">
        <v>2359</v>
      </c>
      <c r="C13" t="s">
        <v>2360</v>
      </c>
    </row>
    <row r="14" spans="1:8" x14ac:dyDescent="0.3">
      <c r="A14" t="s">
        <v>775</v>
      </c>
      <c r="B14" t="s">
        <v>2361</v>
      </c>
      <c r="C14" t="s">
        <v>2362</v>
      </c>
    </row>
    <row r="15" spans="1:8" x14ac:dyDescent="0.3">
      <c r="A15" t="s">
        <v>776</v>
      </c>
      <c r="B15" t="s">
        <v>2349</v>
      </c>
      <c r="C15" t="s">
        <v>2363</v>
      </c>
    </row>
    <row r="16" spans="1:8" x14ac:dyDescent="0.3">
      <c r="A16" t="s">
        <v>777</v>
      </c>
      <c r="B16" t="s">
        <v>2349</v>
      </c>
      <c r="C16" t="s">
        <v>2364</v>
      </c>
    </row>
    <row r="17" spans="1:3" x14ac:dyDescent="0.3">
      <c r="A17" t="s">
        <v>778</v>
      </c>
      <c r="B17" t="s">
        <v>2365</v>
      </c>
      <c r="C17" t="s">
        <v>2366</v>
      </c>
    </row>
    <row r="18" spans="1:3" x14ac:dyDescent="0.3">
      <c r="A18" t="s">
        <v>779</v>
      </c>
      <c r="B18" t="s">
        <v>2367</v>
      </c>
      <c r="C18" t="s">
        <v>2368</v>
      </c>
    </row>
    <row r="19" spans="1:3" x14ac:dyDescent="0.3">
      <c r="A19" t="s">
        <v>780</v>
      </c>
      <c r="B19" t="s">
        <v>2369</v>
      </c>
      <c r="C19" t="s">
        <v>2370</v>
      </c>
    </row>
    <row r="20" spans="1:3" x14ac:dyDescent="0.3">
      <c r="A20" t="s">
        <v>781</v>
      </c>
      <c r="B20" t="s">
        <v>2367</v>
      </c>
      <c r="C20" t="s">
        <v>2371</v>
      </c>
    </row>
    <row r="21" spans="1:3" x14ac:dyDescent="0.3">
      <c r="A21" t="s">
        <v>782</v>
      </c>
      <c r="B21" t="s">
        <v>2365</v>
      </c>
      <c r="C21" t="s">
        <v>2372</v>
      </c>
    </row>
    <row r="22" spans="1:3" x14ac:dyDescent="0.3">
      <c r="A22" t="s">
        <v>783</v>
      </c>
      <c r="B22" t="s">
        <v>2373</v>
      </c>
      <c r="C22" t="s">
        <v>2374</v>
      </c>
    </row>
    <row r="23" spans="1:3" x14ac:dyDescent="0.3">
      <c r="A23" t="s">
        <v>784</v>
      </c>
      <c r="B23" t="s">
        <v>2375</v>
      </c>
      <c r="C23" t="s">
        <v>2376</v>
      </c>
    </row>
    <row r="24" spans="1:3" x14ac:dyDescent="0.3">
      <c r="A24" t="s">
        <v>785</v>
      </c>
      <c r="B24" t="s">
        <v>2377</v>
      </c>
      <c r="C24" t="s">
        <v>2378</v>
      </c>
    </row>
    <row r="25" spans="1:3" x14ac:dyDescent="0.3">
      <c r="A25" t="s">
        <v>786</v>
      </c>
      <c r="B25" t="s">
        <v>2379</v>
      </c>
      <c r="C25" t="s">
        <v>2380</v>
      </c>
    </row>
    <row r="26" spans="1:3" x14ac:dyDescent="0.3">
      <c r="A26" t="s">
        <v>787</v>
      </c>
      <c r="B26" t="s">
        <v>2381</v>
      </c>
      <c r="C26" t="s">
        <v>2382</v>
      </c>
    </row>
    <row r="27" spans="1:3" x14ac:dyDescent="0.3">
      <c r="A27" t="s">
        <v>788</v>
      </c>
      <c r="B27" t="s">
        <v>2349</v>
      </c>
      <c r="C27" t="s">
        <v>2383</v>
      </c>
    </row>
    <row r="28" spans="1:3" x14ac:dyDescent="0.3">
      <c r="A28" t="s">
        <v>789</v>
      </c>
      <c r="B28" t="s">
        <v>2384</v>
      </c>
      <c r="C28" t="s">
        <v>2385</v>
      </c>
    </row>
    <row r="29" spans="1:3" x14ac:dyDescent="0.3">
      <c r="A29" t="s">
        <v>790</v>
      </c>
      <c r="B29" t="s">
        <v>2349</v>
      </c>
      <c r="C29" t="s">
        <v>2386</v>
      </c>
    </row>
    <row r="30" spans="1:3" x14ac:dyDescent="0.3">
      <c r="A30" t="s">
        <v>791</v>
      </c>
      <c r="B30" t="s">
        <v>2359</v>
      </c>
      <c r="C30" t="s">
        <v>2387</v>
      </c>
    </row>
    <row r="31" spans="1:3" x14ac:dyDescent="0.3">
      <c r="A31" t="s">
        <v>792</v>
      </c>
      <c r="B31" t="s">
        <v>2388</v>
      </c>
      <c r="C31" t="s">
        <v>2389</v>
      </c>
    </row>
    <row r="32" spans="1:3" x14ac:dyDescent="0.3">
      <c r="A32" t="s">
        <v>793</v>
      </c>
      <c r="B32" t="s">
        <v>2390</v>
      </c>
      <c r="C32" t="s">
        <v>2391</v>
      </c>
    </row>
    <row r="33" spans="1:3" x14ac:dyDescent="0.3">
      <c r="A33" t="s">
        <v>794</v>
      </c>
      <c r="B33" t="s">
        <v>2357</v>
      </c>
      <c r="C33" t="s">
        <v>2392</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21" sqref="B21"/>
    </sheetView>
  </sheetViews>
  <sheetFormatPr defaultRowHeight="14.4" x14ac:dyDescent="0.3"/>
  <cols>
    <col min="1" max="1" width="30.6640625" bestFit="1" customWidth="1"/>
    <col min="2" max="2" width="30.77734375" bestFit="1" customWidth="1"/>
    <col min="4" max="4" width="15.5546875" bestFit="1" customWidth="1"/>
    <col min="7" max="7" width="10.44140625" bestFit="1" customWidth="1"/>
  </cols>
  <sheetData>
    <row r="1" spans="1:7" x14ac:dyDescent="0.3">
      <c r="A1" s="1" t="s">
        <v>795</v>
      </c>
      <c r="B1" s="2"/>
      <c r="C1" s="2"/>
      <c r="D1" s="2"/>
      <c r="E1" s="2"/>
      <c r="F1" s="2"/>
      <c r="G1" s="3"/>
    </row>
    <row r="4" spans="1:7" x14ac:dyDescent="0.3">
      <c r="A4" s="27" t="s">
        <v>796</v>
      </c>
      <c r="B4" s="148" t="s">
        <v>2406</v>
      </c>
      <c r="C4" s="148" t="s">
        <v>756</v>
      </c>
      <c r="D4" s="148" t="s">
        <v>2407</v>
      </c>
      <c r="E4" s="148" t="s">
        <v>2408</v>
      </c>
    </row>
    <row r="5" spans="1:7" x14ac:dyDescent="0.3">
      <c r="A5" t="s">
        <v>797</v>
      </c>
      <c r="B5" s="4" t="s">
        <v>2393</v>
      </c>
      <c r="C5" s="4" t="s">
        <v>2394</v>
      </c>
      <c r="D5" s="4" t="s">
        <v>2405</v>
      </c>
      <c r="E5" s="4">
        <v>981215</v>
      </c>
    </row>
    <row r="6" spans="1:7" x14ac:dyDescent="0.3">
      <c r="A6" t="s">
        <v>798</v>
      </c>
      <c r="B6" s="4" t="s">
        <v>2395</v>
      </c>
      <c r="C6" s="4" t="s">
        <v>2394</v>
      </c>
      <c r="D6" s="4" t="s">
        <v>2405</v>
      </c>
      <c r="E6" s="4">
        <v>981244</v>
      </c>
    </row>
    <row r="7" spans="1:7" x14ac:dyDescent="0.3">
      <c r="A7" t="s">
        <v>799</v>
      </c>
      <c r="B7" s="4" t="s">
        <v>2396</v>
      </c>
      <c r="C7" s="4" t="s">
        <v>2394</v>
      </c>
      <c r="D7" s="4" t="s">
        <v>2405</v>
      </c>
      <c r="E7" s="4">
        <v>981225</v>
      </c>
    </row>
    <row r="8" spans="1:7" x14ac:dyDescent="0.3">
      <c r="A8" t="s">
        <v>800</v>
      </c>
      <c r="B8" s="4" t="s">
        <v>2397</v>
      </c>
      <c r="C8" s="4" t="s">
        <v>2394</v>
      </c>
      <c r="D8" s="4" t="s">
        <v>2405</v>
      </c>
      <c r="E8" s="4">
        <v>981162</v>
      </c>
    </row>
    <row r="9" spans="1:7" x14ac:dyDescent="0.3">
      <c r="A9" t="s">
        <v>801</v>
      </c>
      <c r="B9" s="4" t="s">
        <v>2398</v>
      </c>
      <c r="C9" s="4" t="s">
        <v>2394</v>
      </c>
      <c r="D9" s="4" t="s">
        <v>2405</v>
      </c>
      <c r="E9" s="4">
        <v>981266</v>
      </c>
    </row>
    <row r="10" spans="1:7" x14ac:dyDescent="0.3">
      <c r="A10" t="s">
        <v>802</v>
      </c>
      <c r="B10" s="4" t="s">
        <v>2399</v>
      </c>
      <c r="C10" s="4" t="s">
        <v>2394</v>
      </c>
      <c r="D10" s="4" t="s">
        <v>2405</v>
      </c>
      <c r="E10" s="4">
        <v>981228</v>
      </c>
    </row>
    <row r="11" spans="1:7" x14ac:dyDescent="0.3">
      <c r="A11" t="s">
        <v>803</v>
      </c>
      <c r="B11" s="4" t="s">
        <v>2400</v>
      </c>
      <c r="C11" s="4" t="s">
        <v>2394</v>
      </c>
      <c r="D11" s="4" t="s">
        <v>2405</v>
      </c>
      <c r="E11" s="4">
        <v>981232</v>
      </c>
    </row>
    <row r="12" spans="1:7" x14ac:dyDescent="0.3">
      <c r="A12" t="s">
        <v>804</v>
      </c>
      <c r="B12" s="4" t="s">
        <v>2401</v>
      </c>
      <c r="C12" s="4" t="s">
        <v>2402</v>
      </c>
      <c r="D12" s="4" t="s">
        <v>2405</v>
      </c>
      <c r="E12" s="4">
        <v>981152</v>
      </c>
    </row>
    <row r="13" spans="1:7" x14ac:dyDescent="0.3">
      <c r="A13" t="s">
        <v>805</v>
      </c>
      <c r="B13" s="4" t="s">
        <v>2403</v>
      </c>
      <c r="C13" s="4" t="s">
        <v>2402</v>
      </c>
      <c r="D13" s="4" t="s">
        <v>2405</v>
      </c>
      <c r="E13" s="4">
        <v>981171</v>
      </c>
    </row>
    <row r="14" spans="1:7" x14ac:dyDescent="0.3">
      <c r="A14" t="s">
        <v>806</v>
      </c>
      <c r="B14" s="4" t="s">
        <v>2404</v>
      </c>
      <c r="C14" s="4" t="s">
        <v>2402</v>
      </c>
      <c r="D14" s="4" t="s">
        <v>2405</v>
      </c>
      <c r="E14" s="4">
        <v>981131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
  <sheetViews>
    <sheetView workbookViewId="0">
      <selection activeCell="K24" sqref="K24"/>
    </sheetView>
  </sheetViews>
  <sheetFormatPr defaultRowHeight="14.4" x14ac:dyDescent="0.3"/>
  <cols>
    <col min="1" max="1" width="9.6640625" bestFit="1" customWidth="1"/>
    <col min="5" max="5" width="12.5546875" customWidth="1"/>
    <col min="6" max="6" width="11.6640625" bestFit="1" customWidth="1"/>
    <col min="8" max="8" width="10.44140625" bestFit="1" customWidth="1"/>
    <col min="9" max="11" width="13.109375" customWidth="1"/>
    <col min="12" max="12" width="25.44140625" customWidth="1"/>
  </cols>
  <sheetData>
    <row r="1" spans="1:8" ht="28.8" x14ac:dyDescent="0.3">
      <c r="A1" s="1" t="s">
        <v>807</v>
      </c>
      <c r="B1" s="2"/>
      <c r="C1" s="2"/>
      <c r="D1" s="2"/>
      <c r="E1" s="2"/>
      <c r="F1" s="2"/>
      <c r="G1" s="2"/>
      <c r="H1" s="3"/>
    </row>
    <row r="3" spans="1:8" x14ac:dyDescent="0.3">
      <c r="A3" s="5" t="s">
        <v>35</v>
      </c>
      <c r="B3" s="5" t="s">
        <v>36</v>
      </c>
      <c r="C3" s="5" t="s">
        <v>37</v>
      </c>
    </row>
    <row r="4" spans="1:8" x14ac:dyDescent="0.3">
      <c r="A4" s="17">
        <v>40255</v>
      </c>
      <c r="B4" s="4" t="s">
        <v>40</v>
      </c>
      <c r="C4" s="7">
        <v>73</v>
      </c>
      <c r="E4" s="111" t="s">
        <v>2308</v>
      </c>
      <c r="F4" t="s">
        <v>2307</v>
      </c>
    </row>
    <row r="5" spans="1:8" x14ac:dyDescent="0.3">
      <c r="A5" s="17">
        <v>40256</v>
      </c>
      <c r="B5" s="4" t="s">
        <v>41</v>
      </c>
      <c r="C5" s="7">
        <v>121</v>
      </c>
      <c r="E5" s="112" t="s">
        <v>30</v>
      </c>
      <c r="F5" s="110">
        <v>2718</v>
      </c>
    </row>
    <row r="6" spans="1:8" x14ac:dyDescent="0.3">
      <c r="A6" s="17">
        <v>40257</v>
      </c>
      <c r="B6" s="4" t="s">
        <v>40</v>
      </c>
      <c r="C6" s="7">
        <v>167</v>
      </c>
      <c r="E6" s="112" t="s">
        <v>40</v>
      </c>
      <c r="F6" s="110">
        <v>3601</v>
      </c>
    </row>
    <row r="7" spans="1:8" x14ac:dyDescent="0.3">
      <c r="A7" s="17">
        <v>40258</v>
      </c>
      <c r="B7" s="4" t="s">
        <v>42</v>
      </c>
      <c r="C7" s="7">
        <v>167</v>
      </c>
      <c r="E7" s="112" t="s">
        <v>41</v>
      </c>
      <c r="F7" s="110">
        <v>4087</v>
      </c>
    </row>
    <row r="8" spans="1:8" x14ac:dyDescent="0.3">
      <c r="A8" s="17">
        <v>40259</v>
      </c>
      <c r="B8" s="4" t="s">
        <v>43</v>
      </c>
      <c r="C8" s="7">
        <v>75</v>
      </c>
      <c r="E8" s="112" t="s">
        <v>42</v>
      </c>
      <c r="F8" s="110">
        <v>4659</v>
      </c>
    </row>
    <row r="9" spans="1:8" x14ac:dyDescent="0.3">
      <c r="A9" s="17">
        <v>40260</v>
      </c>
      <c r="B9" s="4" t="s">
        <v>40</v>
      </c>
      <c r="C9" s="7">
        <v>157</v>
      </c>
      <c r="E9" s="112" t="s">
        <v>28</v>
      </c>
      <c r="F9" s="110">
        <v>2571</v>
      </c>
    </row>
    <row r="10" spans="1:8" x14ac:dyDescent="0.3">
      <c r="A10" s="17">
        <v>40261</v>
      </c>
      <c r="B10" s="4" t="s">
        <v>43</v>
      </c>
      <c r="C10" s="7">
        <v>61</v>
      </c>
      <c r="E10" s="112" t="s">
        <v>43</v>
      </c>
      <c r="F10" s="110">
        <v>5109</v>
      </c>
    </row>
    <row r="11" spans="1:8" x14ac:dyDescent="0.3">
      <c r="A11" s="17">
        <v>40262</v>
      </c>
      <c r="B11" s="4" t="s">
        <v>40</v>
      </c>
      <c r="C11" s="7">
        <v>108</v>
      </c>
      <c r="E11" s="112" t="s">
        <v>235</v>
      </c>
      <c r="F11" s="110">
        <v>22745</v>
      </c>
    </row>
    <row r="12" spans="1:8" x14ac:dyDescent="0.3">
      <c r="A12" s="17">
        <v>40263</v>
      </c>
      <c r="B12" s="4" t="s">
        <v>41</v>
      </c>
      <c r="C12" s="7">
        <v>139</v>
      </c>
    </row>
    <row r="13" spans="1:8" x14ac:dyDescent="0.3">
      <c r="A13" s="17">
        <v>40264</v>
      </c>
      <c r="B13" s="4" t="s">
        <v>28</v>
      </c>
      <c r="C13" s="7">
        <v>130</v>
      </c>
    </row>
    <row r="14" spans="1:8" x14ac:dyDescent="0.3">
      <c r="A14" s="17">
        <v>40265</v>
      </c>
      <c r="B14" s="4" t="s">
        <v>43</v>
      </c>
      <c r="C14" s="7">
        <v>66</v>
      </c>
    </row>
    <row r="15" spans="1:8" x14ac:dyDescent="0.3">
      <c r="A15" s="17">
        <v>40266</v>
      </c>
      <c r="B15" s="4" t="s">
        <v>28</v>
      </c>
      <c r="C15" s="7">
        <v>86</v>
      </c>
    </row>
    <row r="16" spans="1:8" x14ac:dyDescent="0.3">
      <c r="A16" s="17">
        <v>40267</v>
      </c>
      <c r="B16" s="4" t="s">
        <v>42</v>
      </c>
      <c r="C16" s="7">
        <v>122</v>
      </c>
    </row>
    <row r="17" spans="1:3" x14ac:dyDescent="0.3">
      <c r="A17" s="17">
        <v>40268</v>
      </c>
      <c r="B17" s="4" t="s">
        <v>28</v>
      </c>
      <c r="C17" s="7">
        <v>50</v>
      </c>
    </row>
    <row r="18" spans="1:3" x14ac:dyDescent="0.3">
      <c r="A18" s="17">
        <v>40269</v>
      </c>
      <c r="B18" s="4" t="s">
        <v>43</v>
      </c>
      <c r="C18" s="7">
        <v>77</v>
      </c>
    </row>
    <row r="19" spans="1:3" x14ac:dyDescent="0.3">
      <c r="A19" s="17">
        <v>40270</v>
      </c>
      <c r="B19" s="4" t="s">
        <v>40</v>
      </c>
      <c r="C19" s="7">
        <v>140</v>
      </c>
    </row>
    <row r="20" spans="1:3" x14ac:dyDescent="0.3">
      <c r="A20" s="17">
        <v>40271</v>
      </c>
      <c r="B20" s="4" t="s">
        <v>43</v>
      </c>
      <c r="C20" s="7">
        <v>107</v>
      </c>
    </row>
    <row r="21" spans="1:3" x14ac:dyDescent="0.3">
      <c r="A21" s="17">
        <v>40272</v>
      </c>
      <c r="B21" s="4" t="s">
        <v>28</v>
      </c>
      <c r="C21" s="7">
        <v>109</v>
      </c>
    </row>
    <row r="22" spans="1:3" x14ac:dyDescent="0.3">
      <c r="A22" s="17">
        <v>40273</v>
      </c>
      <c r="B22" s="4" t="s">
        <v>42</v>
      </c>
      <c r="C22" s="7">
        <v>121</v>
      </c>
    </row>
    <row r="23" spans="1:3" x14ac:dyDescent="0.3">
      <c r="A23" s="17">
        <v>40274</v>
      </c>
      <c r="B23" s="4" t="s">
        <v>40</v>
      </c>
      <c r="C23" s="7">
        <v>78</v>
      </c>
    </row>
    <row r="24" spans="1:3" x14ac:dyDescent="0.3">
      <c r="A24" s="17">
        <v>40275</v>
      </c>
      <c r="B24" s="4" t="s">
        <v>28</v>
      </c>
      <c r="C24" s="7">
        <v>168</v>
      </c>
    </row>
    <row r="25" spans="1:3" x14ac:dyDescent="0.3">
      <c r="A25" s="17">
        <v>40276</v>
      </c>
      <c r="B25" s="4" t="s">
        <v>41</v>
      </c>
      <c r="C25" s="7">
        <v>88</v>
      </c>
    </row>
    <row r="26" spans="1:3" x14ac:dyDescent="0.3">
      <c r="A26" s="17">
        <v>40277</v>
      </c>
      <c r="B26" s="4" t="s">
        <v>30</v>
      </c>
      <c r="C26" s="7">
        <v>110</v>
      </c>
    </row>
    <row r="27" spans="1:3" x14ac:dyDescent="0.3">
      <c r="A27" s="17">
        <v>40278</v>
      </c>
      <c r="B27" s="4" t="s">
        <v>30</v>
      </c>
      <c r="C27" s="7">
        <v>132</v>
      </c>
    </row>
    <row r="28" spans="1:3" x14ac:dyDescent="0.3">
      <c r="A28" s="17">
        <v>40279</v>
      </c>
      <c r="B28" s="4" t="s">
        <v>41</v>
      </c>
      <c r="C28" s="7">
        <v>54</v>
      </c>
    </row>
    <row r="29" spans="1:3" x14ac:dyDescent="0.3">
      <c r="A29" s="17">
        <v>40280</v>
      </c>
      <c r="B29" s="4" t="s">
        <v>40</v>
      </c>
      <c r="C29" s="7">
        <v>58</v>
      </c>
    </row>
    <row r="30" spans="1:3" x14ac:dyDescent="0.3">
      <c r="A30" s="17">
        <v>40281</v>
      </c>
      <c r="B30" s="4" t="s">
        <v>43</v>
      </c>
      <c r="C30" s="7">
        <v>71</v>
      </c>
    </row>
    <row r="31" spans="1:3" x14ac:dyDescent="0.3">
      <c r="A31" s="17">
        <v>40282</v>
      </c>
      <c r="B31" s="4" t="s">
        <v>41</v>
      </c>
      <c r="C31" s="7">
        <v>50</v>
      </c>
    </row>
    <row r="32" spans="1:3" x14ac:dyDescent="0.3">
      <c r="A32" s="17">
        <v>40283</v>
      </c>
      <c r="B32" s="4" t="s">
        <v>40</v>
      </c>
      <c r="C32" s="7">
        <v>109</v>
      </c>
    </row>
    <row r="33" spans="1:3" x14ac:dyDescent="0.3">
      <c r="A33" s="17">
        <v>40284</v>
      </c>
      <c r="B33" s="4" t="s">
        <v>43</v>
      </c>
      <c r="C33" s="7">
        <v>138</v>
      </c>
    </row>
    <row r="34" spans="1:3" x14ac:dyDescent="0.3">
      <c r="A34" s="17">
        <v>40285</v>
      </c>
      <c r="B34" s="4" t="s">
        <v>41</v>
      </c>
      <c r="C34" s="7">
        <v>74</v>
      </c>
    </row>
    <row r="35" spans="1:3" x14ac:dyDescent="0.3">
      <c r="A35" s="17">
        <v>40286</v>
      </c>
      <c r="B35" s="4" t="s">
        <v>28</v>
      </c>
      <c r="C35" s="7">
        <v>50</v>
      </c>
    </row>
    <row r="36" spans="1:3" x14ac:dyDescent="0.3">
      <c r="A36" s="17">
        <v>40287</v>
      </c>
      <c r="B36" s="4" t="s">
        <v>30</v>
      </c>
      <c r="C36" s="7">
        <v>103</v>
      </c>
    </row>
    <row r="37" spans="1:3" x14ac:dyDescent="0.3">
      <c r="A37" s="17">
        <v>40288</v>
      </c>
      <c r="B37" s="4" t="s">
        <v>43</v>
      </c>
      <c r="C37" s="7">
        <v>134</v>
      </c>
    </row>
    <row r="38" spans="1:3" x14ac:dyDescent="0.3">
      <c r="A38" s="17">
        <v>40289</v>
      </c>
      <c r="B38" s="4" t="s">
        <v>30</v>
      </c>
      <c r="C38" s="7">
        <v>151</v>
      </c>
    </row>
    <row r="39" spans="1:3" x14ac:dyDescent="0.3">
      <c r="A39" s="17">
        <v>40290</v>
      </c>
      <c r="B39" s="4" t="s">
        <v>42</v>
      </c>
      <c r="C39" s="7">
        <v>135</v>
      </c>
    </row>
    <row r="40" spans="1:3" x14ac:dyDescent="0.3">
      <c r="A40" s="17">
        <v>40291</v>
      </c>
      <c r="B40" s="4" t="s">
        <v>30</v>
      </c>
      <c r="C40" s="7">
        <v>54</v>
      </c>
    </row>
    <row r="41" spans="1:3" x14ac:dyDescent="0.3">
      <c r="A41" s="17">
        <v>40292</v>
      </c>
      <c r="B41" s="4" t="s">
        <v>43</v>
      </c>
      <c r="C41" s="7">
        <v>66</v>
      </c>
    </row>
    <row r="42" spans="1:3" x14ac:dyDescent="0.3">
      <c r="A42" s="17">
        <v>40293</v>
      </c>
      <c r="B42" s="4" t="s">
        <v>28</v>
      </c>
      <c r="C42" s="7">
        <v>81</v>
      </c>
    </row>
    <row r="43" spans="1:3" x14ac:dyDescent="0.3">
      <c r="A43" s="17">
        <v>40294</v>
      </c>
      <c r="B43" s="4" t="s">
        <v>30</v>
      </c>
      <c r="C43" s="7">
        <v>94</v>
      </c>
    </row>
    <row r="44" spans="1:3" x14ac:dyDescent="0.3">
      <c r="A44" s="17">
        <v>40295</v>
      </c>
      <c r="B44" s="4" t="s">
        <v>41</v>
      </c>
      <c r="C44" s="7">
        <v>142</v>
      </c>
    </row>
    <row r="45" spans="1:3" x14ac:dyDescent="0.3">
      <c r="A45" s="17">
        <v>40296</v>
      </c>
      <c r="B45" s="4" t="s">
        <v>40</v>
      </c>
      <c r="C45" s="7">
        <v>75</v>
      </c>
    </row>
    <row r="46" spans="1:3" x14ac:dyDescent="0.3">
      <c r="A46" s="17">
        <v>40297</v>
      </c>
      <c r="B46" s="4" t="s">
        <v>30</v>
      </c>
      <c r="C46" s="7">
        <v>114</v>
      </c>
    </row>
    <row r="47" spans="1:3" x14ac:dyDescent="0.3">
      <c r="A47" s="17">
        <v>40298</v>
      </c>
      <c r="B47" s="4" t="s">
        <v>40</v>
      </c>
      <c r="C47" s="7">
        <v>120</v>
      </c>
    </row>
    <row r="48" spans="1:3" x14ac:dyDescent="0.3">
      <c r="A48" s="17">
        <v>40299</v>
      </c>
      <c r="B48" s="4" t="s">
        <v>30</v>
      </c>
      <c r="C48" s="7">
        <v>146</v>
      </c>
    </row>
    <row r="49" spans="1:3" x14ac:dyDescent="0.3">
      <c r="A49" s="17">
        <v>40300</v>
      </c>
      <c r="B49" s="4" t="s">
        <v>28</v>
      </c>
      <c r="C49" s="7">
        <v>96</v>
      </c>
    </row>
    <row r="50" spans="1:3" x14ac:dyDescent="0.3">
      <c r="A50" s="17">
        <v>40301</v>
      </c>
      <c r="B50" s="4" t="s">
        <v>28</v>
      </c>
      <c r="C50" s="7">
        <v>69</v>
      </c>
    </row>
    <row r="51" spans="1:3" x14ac:dyDescent="0.3">
      <c r="A51" s="17">
        <v>40302</v>
      </c>
      <c r="B51" s="4" t="s">
        <v>43</v>
      </c>
      <c r="C51" s="7">
        <v>130</v>
      </c>
    </row>
    <row r="52" spans="1:3" x14ac:dyDescent="0.3">
      <c r="A52" s="17">
        <v>40303</v>
      </c>
      <c r="B52" s="4" t="s">
        <v>40</v>
      </c>
      <c r="C52" s="7">
        <v>150</v>
      </c>
    </row>
    <row r="53" spans="1:3" x14ac:dyDescent="0.3">
      <c r="A53" s="17">
        <v>40304</v>
      </c>
      <c r="B53" s="4" t="s">
        <v>30</v>
      </c>
      <c r="C53" s="7">
        <v>62</v>
      </c>
    </row>
    <row r="54" spans="1:3" x14ac:dyDescent="0.3">
      <c r="A54" s="17">
        <v>40305</v>
      </c>
      <c r="B54" s="4" t="s">
        <v>28</v>
      </c>
      <c r="C54" s="7">
        <v>166</v>
      </c>
    </row>
    <row r="55" spans="1:3" x14ac:dyDescent="0.3">
      <c r="A55" s="17">
        <v>40306</v>
      </c>
      <c r="B55" s="4" t="s">
        <v>28</v>
      </c>
      <c r="C55" s="7">
        <v>152</v>
      </c>
    </row>
    <row r="56" spans="1:3" x14ac:dyDescent="0.3">
      <c r="A56" s="17">
        <v>40307</v>
      </c>
      <c r="B56" s="4" t="s">
        <v>42</v>
      </c>
      <c r="C56" s="7">
        <v>143</v>
      </c>
    </row>
    <row r="57" spans="1:3" x14ac:dyDescent="0.3">
      <c r="A57" s="17">
        <v>40308</v>
      </c>
      <c r="B57" s="4" t="s">
        <v>42</v>
      </c>
      <c r="C57" s="7">
        <v>139</v>
      </c>
    </row>
    <row r="58" spans="1:3" x14ac:dyDescent="0.3">
      <c r="A58" s="17">
        <v>40309</v>
      </c>
      <c r="B58" s="4" t="s">
        <v>30</v>
      </c>
      <c r="C58" s="7">
        <v>111</v>
      </c>
    </row>
    <row r="59" spans="1:3" x14ac:dyDescent="0.3">
      <c r="A59" s="17">
        <v>40310</v>
      </c>
      <c r="B59" s="4" t="s">
        <v>42</v>
      </c>
      <c r="C59" s="7">
        <v>70</v>
      </c>
    </row>
    <row r="60" spans="1:3" x14ac:dyDescent="0.3">
      <c r="A60" s="17">
        <v>40311</v>
      </c>
      <c r="B60" s="4" t="s">
        <v>40</v>
      </c>
      <c r="C60" s="7">
        <v>104</v>
      </c>
    </row>
    <row r="61" spans="1:3" x14ac:dyDescent="0.3">
      <c r="A61" s="17">
        <v>40312</v>
      </c>
      <c r="B61" s="4" t="s">
        <v>28</v>
      </c>
      <c r="C61" s="7">
        <v>64</v>
      </c>
    </row>
    <row r="62" spans="1:3" x14ac:dyDescent="0.3">
      <c r="A62" s="17">
        <v>40313</v>
      </c>
      <c r="B62" s="4" t="s">
        <v>41</v>
      </c>
      <c r="C62" s="7">
        <v>56</v>
      </c>
    </row>
    <row r="63" spans="1:3" x14ac:dyDescent="0.3">
      <c r="A63" s="17">
        <v>40314</v>
      </c>
      <c r="B63" s="4" t="s">
        <v>42</v>
      </c>
      <c r="C63" s="7">
        <v>76</v>
      </c>
    </row>
    <row r="64" spans="1:3" x14ac:dyDescent="0.3">
      <c r="A64" s="17">
        <v>40315</v>
      </c>
      <c r="B64" s="4" t="s">
        <v>42</v>
      </c>
      <c r="C64" s="7">
        <v>96</v>
      </c>
    </row>
    <row r="65" spans="1:3" x14ac:dyDescent="0.3">
      <c r="A65" s="17">
        <v>40316</v>
      </c>
      <c r="B65" s="4" t="s">
        <v>40</v>
      </c>
      <c r="C65" s="7">
        <v>163</v>
      </c>
    </row>
    <row r="66" spans="1:3" x14ac:dyDescent="0.3">
      <c r="A66" s="17">
        <v>40317</v>
      </c>
      <c r="B66" s="4" t="s">
        <v>42</v>
      </c>
      <c r="C66" s="7">
        <v>108</v>
      </c>
    </row>
    <row r="67" spans="1:3" x14ac:dyDescent="0.3">
      <c r="A67" s="17">
        <v>40318</v>
      </c>
      <c r="B67" s="4" t="s">
        <v>42</v>
      </c>
      <c r="C67" s="7">
        <v>63</v>
      </c>
    </row>
    <row r="68" spans="1:3" x14ac:dyDescent="0.3">
      <c r="A68" s="17">
        <v>40319</v>
      </c>
      <c r="B68" s="4" t="s">
        <v>40</v>
      </c>
      <c r="C68" s="7">
        <v>99</v>
      </c>
    </row>
    <row r="69" spans="1:3" x14ac:dyDescent="0.3">
      <c r="A69" s="17">
        <v>40320</v>
      </c>
      <c r="B69" s="4" t="s">
        <v>41</v>
      </c>
      <c r="C69" s="7">
        <v>115</v>
      </c>
    </row>
    <row r="70" spans="1:3" x14ac:dyDescent="0.3">
      <c r="A70" s="17">
        <v>40321</v>
      </c>
      <c r="B70" s="4" t="s">
        <v>40</v>
      </c>
      <c r="C70" s="7">
        <v>125</v>
      </c>
    </row>
    <row r="71" spans="1:3" x14ac:dyDescent="0.3">
      <c r="A71" s="17">
        <v>40322</v>
      </c>
      <c r="B71" s="4" t="s">
        <v>42</v>
      </c>
      <c r="C71" s="7">
        <v>130</v>
      </c>
    </row>
    <row r="72" spans="1:3" x14ac:dyDescent="0.3">
      <c r="A72" s="17">
        <v>40323</v>
      </c>
      <c r="B72" s="4" t="s">
        <v>42</v>
      </c>
      <c r="C72" s="7">
        <v>133</v>
      </c>
    </row>
    <row r="73" spans="1:3" x14ac:dyDescent="0.3">
      <c r="A73" s="17">
        <v>40324</v>
      </c>
      <c r="B73" s="4" t="s">
        <v>42</v>
      </c>
      <c r="C73" s="7">
        <v>148</v>
      </c>
    </row>
    <row r="74" spans="1:3" x14ac:dyDescent="0.3">
      <c r="A74" s="17">
        <v>40325</v>
      </c>
      <c r="B74" s="4" t="s">
        <v>42</v>
      </c>
      <c r="C74" s="7">
        <v>148</v>
      </c>
    </row>
    <row r="75" spans="1:3" x14ac:dyDescent="0.3">
      <c r="A75" s="17">
        <v>40326</v>
      </c>
      <c r="B75" s="4" t="s">
        <v>42</v>
      </c>
      <c r="C75" s="7">
        <v>56</v>
      </c>
    </row>
    <row r="76" spans="1:3" x14ac:dyDescent="0.3">
      <c r="A76" s="17">
        <v>40327</v>
      </c>
      <c r="B76" s="4" t="s">
        <v>40</v>
      </c>
      <c r="C76" s="7">
        <v>134</v>
      </c>
    </row>
    <row r="77" spans="1:3" x14ac:dyDescent="0.3">
      <c r="A77" s="17">
        <v>40328</v>
      </c>
      <c r="B77" s="4" t="s">
        <v>40</v>
      </c>
      <c r="C77" s="7">
        <v>54</v>
      </c>
    </row>
    <row r="78" spans="1:3" x14ac:dyDescent="0.3">
      <c r="A78" s="17">
        <v>40329</v>
      </c>
      <c r="B78" s="4" t="s">
        <v>41</v>
      </c>
      <c r="C78" s="7">
        <v>59</v>
      </c>
    </row>
    <row r="79" spans="1:3" x14ac:dyDescent="0.3">
      <c r="A79" s="17">
        <v>40330</v>
      </c>
      <c r="B79" s="4" t="s">
        <v>41</v>
      </c>
      <c r="C79" s="7">
        <v>99</v>
      </c>
    </row>
    <row r="80" spans="1:3" x14ac:dyDescent="0.3">
      <c r="A80" s="17">
        <v>40331</v>
      </c>
      <c r="B80" s="4" t="s">
        <v>43</v>
      </c>
      <c r="C80" s="7">
        <v>135</v>
      </c>
    </row>
    <row r="81" spans="1:3" x14ac:dyDescent="0.3">
      <c r="A81" s="17">
        <v>40332</v>
      </c>
      <c r="B81" s="4" t="s">
        <v>42</v>
      </c>
      <c r="C81" s="7">
        <v>135</v>
      </c>
    </row>
    <row r="82" spans="1:3" x14ac:dyDescent="0.3">
      <c r="A82" s="17">
        <v>40333</v>
      </c>
      <c r="B82" s="4" t="s">
        <v>42</v>
      </c>
      <c r="C82" s="7">
        <v>75</v>
      </c>
    </row>
    <row r="83" spans="1:3" x14ac:dyDescent="0.3">
      <c r="A83" s="17">
        <v>40334</v>
      </c>
      <c r="B83" s="4" t="s">
        <v>43</v>
      </c>
      <c r="C83" s="7">
        <v>167</v>
      </c>
    </row>
    <row r="84" spans="1:3" x14ac:dyDescent="0.3">
      <c r="A84" s="17">
        <v>40335</v>
      </c>
      <c r="B84" s="4" t="s">
        <v>42</v>
      </c>
      <c r="C84" s="7">
        <v>152</v>
      </c>
    </row>
    <row r="85" spans="1:3" x14ac:dyDescent="0.3">
      <c r="A85" s="17">
        <v>40336</v>
      </c>
      <c r="B85" s="4" t="s">
        <v>43</v>
      </c>
      <c r="C85" s="7">
        <v>129</v>
      </c>
    </row>
    <row r="86" spans="1:3" x14ac:dyDescent="0.3">
      <c r="A86" s="17">
        <v>40337</v>
      </c>
      <c r="B86" s="4" t="s">
        <v>28</v>
      </c>
      <c r="C86" s="7">
        <v>167</v>
      </c>
    </row>
    <row r="87" spans="1:3" x14ac:dyDescent="0.3">
      <c r="A87" s="17">
        <v>40338</v>
      </c>
      <c r="B87" s="4" t="s">
        <v>42</v>
      </c>
      <c r="C87" s="7">
        <v>74</v>
      </c>
    </row>
    <row r="88" spans="1:3" x14ac:dyDescent="0.3">
      <c r="A88" s="17">
        <v>40339</v>
      </c>
      <c r="B88" s="4" t="s">
        <v>30</v>
      </c>
      <c r="C88" s="7">
        <v>69</v>
      </c>
    </row>
    <row r="89" spans="1:3" x14ac:dyDescent="0.3">
      <c r="A89" s="17">
        <v>40340</v>
      </c>
      <c r="B89" s="4" t="s">
        <v>30</v>
      </c>
      <c r="C89" s="7">
        <v>109</v>
      </c>
    </row>
    <row r="90" spans="1:3" x14ac:dyDescent="0.3">
      <c r="A90" s="17">
        <v>40341</v>
      </c>
      <c r="B90" s="4" t="s">
        <v>42</v>
      </c>
      <c r="C90" s="7">
        <v>119</v>
      </c>
    </row>
    <row r="91" spans="1:3" x14ac:dyDescent="0.3">
      <c r="A91" s="17">
        <v>40342</v>
      </c>
      <c r="B91" s="4" t="s">
        <v>41</v>
      </c>
      <c r="C91" s="7">
        <v>76</v>
      </c>
    </row>
    <row r="92" spans="1:3" x14ac:dyDescent="0.3">
      <c r="A92" s="17">
        <v>40343</v>
      </c>
      <c r="B92" s="4" t="s">
        <v>43</v>
      </c>
      <c r="C92" s="7">
        <v>108</v>
      </c>
    </row>
    <row r="93" spans="1:3" x14ac:dyDescent="0.3">
      <c r="A93" s="17">
        <v>40344</v>
      </c>
      <c r="B93" s="4" t="s">
        <v>43</v>
      </c>
      <c r="C93" s="7">
        <v>109</v>
      </c>
    </row>
    <row r="94" spans="1:3" x14ac:dyDescent="0.3">
      <c r="A94" s="17">
        <v>40345</v>
      </c>
      <c r="B94" s="4" t="s">
        <v>28</v>
      </c>
      <c r="C94" s="7">
        <v>138</v>
      </c>
    </row>
    <row r="95" spans="1:3" x14ac:dyDescent="0.3">
      <c r="A95" s="17">
        <v>40346</v>
      </c>
      <c r="B95" s="4" t="s">
        <v>40</v>
      </c>
      <c r="C95" s="7">
        <v>130</v>
      </c>
    </row>
    <row r="96" spans="1:3" x14ac:dyDescent="0.3">
      <c r="A96" s="17">
        <v>40347</v>
      </c>
      <c r="B96" s="4" t="s">
        <v>43</v>
      </c>
      <c r="C96" s="7">
        <v>137</v>
      </c>
    </row>
    <row r="97" spans="1:3" x14ac:dyDescent="0.3">
      <c r="A97" s="17">
        <v>40348</v>
      </c>
      <c r="B97" s="4" t="s">
        <v>40</v>
      </c>
      <c r="C97" s="7">
        <v>152</v>
      </c>
    </row>
    <row r="98" spans="1:3" x14ac:dyDescent="0.3">
      <c r="A98" s="17">
        <v>40349</v>
      </c>
      <c r="B98" s="4" t="s">
        <v>41</v>
      </c>
      <c r="C98" s="7">
        <v>100</v>
      </c>
    </row>
    <row r="99" spans="1:3" x14ac:dyDescent="0.3">
      <c r="A99" s="17">
        <v>40350</v>
      </c>
      <c r="B99" s="4" t="s">
        <v>41</v>
      </c>
      <c r="C99" s="7">
        <v>123</v>
      </c>
    </row>
    <row r="100" spans="1:3" x14ac:dyDescent="0.3">
      <c r="A100" s="17">
        <v>40351</v>
      </c>
      <c r="B100" s="4" t="s">
        <v>43</v>
      </c>
      <c r="C100" s="7">
        <v>110</v>
      </c>
    </row>
    <row r="101" spans="1:3" x14ac:dyDescent="0.3">
      <c r="A101" s="17">
        <v>40352</v>
      </c>
      <c r="B101" s="4" t="s">
        <v>43</v>
      </c>
      <c r="C101" s="7">
        <v>146</v>
      </c>
    </row>
    <row r="102" spans="1:3" x14ac:dyDescent="0.3">
      <c r="A102" s="17">
        <v>40353</v>
      </c>
      <c r="B102" s="4" t="s">
        <v>42</v>
      </c>
      <c r="C102" s="7">
        <v>71</v>
      </c>
    </row>
    <row r="103" spans="1:3" x14ac:dyDescent="0.3">
      <c r="A103" s="17">
        <v>40354</v>
      </c>
      <c r="B103" s="4" t="s">
        <v>41</v>
      </c>
      <c r="C103" s="7">
        <v>141</v>
      </c>
    </row>
    <row r="104" spans="1:3" x14ac:dyDescent="0.3">
      <c r="A104" s="17">
        <v>40355</v>
      </c>
      <c r="B104" s="4" t="s">
        <v>40</v>
      </c>
      <c r="C104" s="7">
        <v>126</v>
      </c>
    </row>
    <row r="105" spans="1:3" x14ac:dyDescent="0.3">
      <c r="A105" s="17">
        <v>40356</v>
      </c>
      <c r="B105" s="4" t="s">
        <v>41</v>
      </c>
      <c r="C105" s="7">
        <v>126</v>
      </c>
    </row>
    <row r="106" spans="1:3" x14ac:dyDescent="0.3">
      <c r="A106" s="17">
        <v>40357</v>
      </c>
      <c r="B106" s="4" t="s">
        <v>42</v>
      </c>
      <c r="C106" s="7">
        <v>123</v>
      </c>
    </row>
    <row r="107" spans="1:3" x14ac:dyDescent="0.3">
      <c r="A107" s="17">
        <v>40358</v>
      </c>
      <c r="B107" s="4" t="s">
        <v>30</v>
      </c>
      <c r="C107" s="7">
        <v>165</v>
      </c>
    </row>
    <row r="108" spans="1:3" x14ac:dyDescent="0.3">
      <c r="A108" s="17">
        <v>40359</v>
      </c>
      <c r="B108" s="4" t="s">
        <v>42</v>
      </c>
      <c r="C108" s="7">
        <v>153</v>
      </c>
    </row>
    <row r="109" spans="1:3" x14ac:dyDescent="0.3">
      <c r="A109" s="17">
        <v>40360</v>
      </c>
      <c r="B109" s="4" t="s">
        <v>43</v>
      </c>
      <c r="C109" s="7">
        <v>103</v>
      </c>
    </row>
    <row r="110" spans="1:3" x14ac:dyDescent="0.3">
      <c r="A110" s="17">
        <v>40361</v>
      </c>
      <c r="B110" s="4" t="s">
        <v>43</v>
      </c>
      <c r="C110" s="7">
        <v>156</v>
      </c>
    </row>
    <row r="111" spans="1:3" x14ac:dyDescent="0.3">
      <c r="A111" s="17">
        <v>40362</v>
      </c>
      <c r="B111" s="4" t="s">
        <v>41</v>
      </c>
      <c r="C111" s="7">
        <v>141</v>
      </c>
    </row>
    <row r="112" spans="1:3" x14ac:dyDescent="0.3">
      <c r="A112" s="17">
        <v>40363</v>
      </c>
      <c r="B112" s="4" t="s">
        <v>40</v>
      </c>
      <c r="C112" s="7">
        <v>79</v>
      </c>
    </row>
    <row r="113" spans="1:3" x14ac:dyDescent="0.3">
      <c r="A113" s="17">
        <v>40364</v>
      </c>
      <c r="B113" s="4" t="s">
        <v>30</v>
      </c>
      <c r="C113" s="7">
        <v>78</v>
      </c>
    </row>
    <row r="114" spans="1:3" x14ac:dyDescent="0.3">
      <c r="A114" s="17">
        <v>40365</v>
      </c>
      <c r="B114" s="4" t="s">
        <v>43</v>
      </c>
      <c r="C114" s="7">
        <v>120</v>
      </c>
    </row>
    <row r="115" spans="1:3" x14ac:dyDescent="0.3">
      <c r="A115" s="17">
        <v>40366</v>
      </c>
      <c r="B115" s="4" t="s">
        <v>41</v>
      </c>
      <c r="C115" s="7">
        <v>157</v>
      </c>
    </row>
    <row r="116" spans="1:3" x14ac:dyDescent="0.3">
      <c r="A116" s="17">
        <v>40367</v>
      </c>
      <c r="B116" s="4" t="s">
        <v>42</v>
      </c>
      <c r="C116" s="7">
        <v>67</v>
      </c>
    </row>
    <row r="117" spans="1:3" x14ac:dyDescent="0.3">
      <c r="A117" s="17">
        <v>40368</v>
      </c>
      <c r="B117" s="4" t="s">
        <v>43</v>
      </c>
      <c r="C117" s="7">
        <v>170</v>
      </c>
    </row>
    <row r="118" spans="1:3" x14ac:dyDescent="0.3">
      <c r="A118" s="17">
        <v>40369</v>
      </c>
      <c r="B118" s="4" t="s">
        <v>40</v>
      </c>
      <c r="C118" s="7">
        <v>92</v>
      </c>
    </row>
    <row r="119" spans="1:3" x14ac:dyDescent="0.3">
      <c r="A119" s="17">
        <v>40370</v>
      </c>
      <c r="B119" s="4" t="s">
        <v>41</v>
      </c>
      <c r="C119" s="7">
        <v>104</v>
      </c>
    </row>
    <row r="120" spans="1:3" x14ac:dyDescent="0.3">
      <c r="A120" s="17">
        <v>40371</v>
      </c>
      <c r="B120" s="4" t="s">
        <v>41</v>
      </c>
      <c r="C120" s="7">
        <v>141</v>
      </c>
    </row>
    <row r="121" spans="1:3" x14ac:dyDescent="0.3">
      <c r="A121" s="17">
        <v>40372</v>
      </c>
      <c r="B121" s="4" t="s">
        <v>30</v>
      </c>
      <c r="C121" s="7">
        <v>153</v>
      </c>
    </row>
    <row r="122" spans="1:3" x14ac:dyDescent="0.3">
      <c r="A122" s="17">
        <v>40373</v>
      </c>
      <c r="B122" s="4" t="s">
        <v>40</v>
      </c>
      <c r="C122" s="7">
        <v>100</v>
      </c>
    </row>
    <row r="123" spans="1:3" x14ac:dyDescent="0.3">
      <c r="A123" s="17">
        <v>40374</v>
      </c>
      <c r="B123" s="4" t="s">
        <v>43</v>
      </c>
      <c r="C123" s="7">
        <v>56</v>
      </c>
    </row>
    <row r="124" spans="1:3" x14ac:dyDescent="0.3">
      <c r="A124" s="17">
        <v>40375</v>
      </c>
      <c r="B124" s="4" t="s">
        <v>28</v>
      </c>
      <c r="C124" s="7">
        <v>76</v>
      </c>
    </row>
    <row r="125" spans="1:3" x14ac:dyDescent="0.3">
      <c r="A125" s="17">
        <v>40376</v>
      </c>
      <c r="B125" s="4" t="s">
        <v>41</v>
      </c>
      <c r="C125" s="7">
        <v>113</v>
      </c>
    </row>
    <row r="126" spans="1:3" x14ac:dyDescent="0.3">
      <c r="A126" s="17">
        <v>40377</v>
      </c>
      <c r="B126" s="4" t="s">
        <v>42</v>
      </c>
      <c r="C126" s="7">
        <v>117</v>
      </c>
    </row>
    <row r="127" spans="1:3" x14ac:dyDescent="0.3">
      <c r="A127" s="17">
        <v>40378</v>
      </c>
      <c r="B127" s="4" t="s">
        <v>30</v>
      </c>
      <c r="C127" s="7">
        <v>78</v>
      </c>
    </row>
    <row r="128" spans="1:3" x14ac:dyDescent="0.3">
      <c r="A128" s="17">
        <v>40379</v>
      </c>
      <c r="B128" s="4" t="s">
        <v>43</v>
      </c>
      <c r="C128" s="7">
        <v>88</v>
      </c>
    </row>
    <row r="129" spans="1:3" x14ac:dyDescent="0.3">
      <c r="A129" s="17">
        <v>40380</v>
      </c>
      <c r="B129" s="4" t="s">
        <v>43</v>
      </c>
      <c r="C129" s="7">
        <v>168</v>
      </c>
    </row>
    <row r="130" spans="1:3" x14ac:dyDescent="0.3">
      <c r="A130" s="17">
        <v>40381</v>
      </c>
      <c r="B130" s="4" t="s">
        <v>42</v>
      </c>
      <c r="C130" s="7">
        <v>159</v>
      </c>
    </row>
    <row r="131" spans="1:3" x14ac:dyDescent="0.3">
      <c r="A131" s="17">
        <v>40382</v>
      </c>
      <c r="B131" s="4" t="s">
        <v>30</v>
      </c>
      <c r="C131" s="7">
        <v>98</v>
      </c>
    </row>
    <row r="132" spans="1:3" x14ac:dyDescent="0.3">
      <c r="A132" s="17">
        <v>40383</v>
      </c>
      <c r="B132" s="4" t="s">
        <v>41</v>
      </c>
      <c r="C132" s="7">
        <v>130</v>
      </c>
    </row>
    <row r="133" spans="1:3" x14ac:dyDescent="0.3">
      <c r="A133" s="17">
        <v>40384</v>
      </c>
      <c r="B133" s="4" t="s">
        <v>30</v>
      </c>
      <c r="C133" s="7">
        <v>136</v>
      </c>
    </row>
    <row r="134" spans="1:3" x14ac:dyDescent="0.3">
      <c r="A134" s="17">
        <v>40385</v>
      </c>
      <c r="B134" s="4" t="s">
        <v>42</v>
      </c>
      <c r="C134" s="7">
        <v>56</v>
      </c>
    </row>
    <row r="135" spans="1:3" x14ac:dyDescent="0.3">
      <c r="A135" s="17">
        <v>40386</v>
      </c>
      <c r="B135" s="4" t="s">
        <v>42</v>
      </c>
      <c r="C135" s="7">
        <v>130</v>
      </c>
    </row>
    <row r="136" spans="1:3" x14ac:dyDescent="0.3">
      <c r="A136" s="17">
        <v>40387</v>
      </c>
      <c r="B136" s="4" t="s">
        <v>41</v>
      </c>
      <c r="C136" s="7">
        <v>53</v>
      </c>
    </row>
    <row r="137" spans="1:3" x14ac:dyDescent="0.3">
      <c r="A137" s="17">
        <v>40388</v>
      </c>
      <c r="B137" s="4" t="s">
        <v>43</v>
      </c>
      <c r="C137" s="7">
        <v>160</v>
      </c>
    </row>
    <row r="138" spans="1:3" x14ac:dyDescent="0.3">
      <c r="A138" s="17">
        <v>40389</v>
      </c>
      <c r="B138" s="4" t="s">
        <v>30</v>
      </c>
      <c r="C138" s="7">
        <v>113</v>
      </c>
    </row>
    <row r="139" spans="1:3" x14ac:dyDescent="0.3">
      <c r="A139" s="17">
        <v>40390</v>
      </c>
      <c r="B139" s="4" t="s">
        <v>28</v>
      </c>
      <c r="C139" s="7">
        <v>123</v>
      </c>
    </row>
    <row r="140" spans="1:3" x14ac:dyDescent="0.3">
      <c r="A140" s="17">
        <v>40391</v>
      </c>
      <c r="B140" s="4" t="s">
        <v>30</v>
      </c>
      <c r="C140" s="7">
        <v>60</v>
      </c>
    </row>
    <row r="141" spans="1:3" x14ac:dyDescent="0.3">
      <c r="A141" s="17">
        <v>40392</v>
      </c>
      <c r="B141" s="4" t="s">
        <v>28</v>
      </c>
      <c r="C141" s="7">
        <v>73</v>
      </c>
    </row>
    <row r="142" spans="1:3" x14ac:dyDescent="0.3">
      <c r="A142" s="17">
        <v>40393</v>
      </c>
      <c r="B142" s="4" t="s">
        <v>43</v>
      </c>
      <c r="C142" s="7">
        <v>167</v>
      </c>
    </row>
    <row r="143" spans="1:3" x14ac:dyDescent="0.3">
      <c r="A143" s="17">
        <v>40394</v>
      </c>
      <c r="B143" s="4" t="s">
        <v>28</v>
      </c>
      <c r="C143" s="7">
        <v>114</v>
      </c>
    </row>
    <row r="144" spans="1:3" x14ac:dyDescent="0.3">
      <c r="A144" s="17">
        <v>40395</v>
      </c>
      <c r="B144" s="4" t="s">
        <v>43</v>
      </c>
      <c r="C144" s="7">
        <v>148</v>
      </c>
    </row>
    <row r="145" spans="1:3" x14ac:dyDescent="0.3">
      <c r="A145" s="17">
        <v>40396</v>
      </c>
      <c r="B145" s="4" t="s">
        <v>41</v>
      </c>
      <c r="C145" s="7">
        <v>81</v>
      </c>
    </row>
    <row r="146" spans="1:3" x14ac:dyDescent="0.3">
      <c r="A146" s="17">
        <v>40397</v>
      </c>
      <c r="B146" s="4" t="s">
        <v>41</v>
      </c>
      <c r="C146" s="7">
        <v>79</v>
      </c>
    </row>
    <row r="147" spans="1:3" x14ac:dyDescent="0.3">
      <c r="A147" s="17">
        <v>40398</v>
      </c>
      <c r="B147" s="4" t="s">
        <v>41</v>
      </c>
      <c r="C147" s="7">
        <v>76</v>
      </c>
    </row>
    <row r="148" spans="1:3" x14ac:dyDescent="0.3">
      <c r="A148" s="17">
        <v>40399</v>
      </c>
      <c r="B148" s="4" t="s">
        <v>42</v>
      </c>
      <c r="C148" s="7">
        <v>166</v>
      </c>
    </row>
    <row r="149" spans="1:3" x14ac:dyDescent="0.3">
      <c r="A149" s="17">
        <v>40400</v>
      </c>
      <c r="B149" s="4" t="s">
        <v>41</v>
      </c>
      <c r="C149" s="7">
        <v>106</v>
      </c>
    </row>
    <row r="150" spans="1:3" x14ac:dyDescent="0.3">
      <c r="A150" s="17">
        <v>40401</v>
      </c>
      <c r="B150" s="4" t="s">
        <v>43</v>
      </c>
      <c r="C150" s="7">
        <v>74</v>
      </c>
    </row>
    <row r="151" spans="1:3" x14ac:dyDescent="0.3">
      <c r="A151" s="17">
        <v>40402</v>
      </c>
      <c r="B151" s="4" t="s">
        <v>28</v>
      </c>
      <c r="C151" s="7">
        <v>95</v>
      </c>
    </row>
    <row r="152" spans="1:3" x14ac:dyDescent="0.3">
      <c r="A152" s="17">
        <v>40403</v>
      </c>
      <c r="B152" s="4" t="s">
        <v>42</v>
      </c>
      <c r="C152" s="7">
        <v>151</v>
      </c>
    </row>
    <row r="153" spans="1:3" x14ac:dyDescent="0.3">
      <c r="A153" s="17">
        <v>40404</v>
      </c>
      <c r="B153" s="4" t="s">
        <v>40</v>
      </c>
      <c r="C153" s="7">
        <v>117</v>
      </c>
    </row>
    <row r="154" spans="1:3" x14ac:dyDescent="0.3">
      <c r="A154" s="17">
        <v>40405</v>
      </c>
      <c r="B154" s="4" t="s">
        <v>43</v>
      </c>
      <c r="C154" s="7">
        <v>143</v>
      </c>
    </row>
    <row r="155" spans="1:3" x14ac:dyDescent="0.3">
      <c r="A155" s="17">
        <v>40406</v>
      </c>
      <c r="B155" s="4" t="s">
        <v>41</v>
      </c>
      <c r="C155" s="7">
        <v>122</v>
      </c>
    </row>
    <row r="156" spans="1:3" x14ac:dyDescent="0.3">
      <c r="A156" s="17">
        <v>40407</v>
      </c>
      <c r="B156" s="4" t="s">
        <v>40</v>
      </c>
      <c r="C156" s="7">
        <v>76</v>
      </c>
    </row>
    <row r="157" spans="1:3" x14ac:dyDescent="0.3">
      <c r="A157" s="17">
        <v>40408</v>
      </c>
      <c r="B157" s="4" t="s">
        <v>42</v>
      </c>
      <c r="C157" s="7">
        <v>145</v>
      </c>
    </row>
    <row r="158" spans="1:3" x14ac:dyDescent="0.3">
      <c r="A158" s="17">
        <v>40409</v>
      </c>
      <c r="B158" s="4" t="s">
        <v>42</v>
      </c>
      <c r="C158" s="7">
        <v>123</v>
      </c>
    </row>
    <row r="159" spans="1:3" x14ac:dyDescent="0.3">
      <c r="A159" s="17">
        <v>40410</v>
      </c>
      <c r="B159" s="4" t="s">
        <v>41</v>
      </c>
      <c r="C159" s="7">
        <v>116</v>
      </c>
    </row>
    <row r="160" spans="1:3" x14ac:dyDescent="0.3">
      <c r="A160" s="17">
        <v>40411</v>
      </c>
      <c r="B160" s="4" t="s">
        <v>43</v>
      </c>
      <c r="C160" s="7">
        <v>91</v>
      </c>
    </row>
    <row r="161" spans="1:3" x14ac:dyDescent="0.3">
      <c r="A161" s="17">
        <v>40412</v>
      </c>
      <c r="B161" s="4" t="s">
        <v>43</v>
      </c>
      <c r="C161" s="7">
        <v>117</v>
      </c>
    </row>
    <row r="162" spans="1:3" x14ac:dyDescent="0.3">
      <c r="A162" s="17">
        <v>40413</v>
      </c>
      <c r="B162" s="4" t="s">
        <v>42</v>
      </c>
      <c r="C162" s="7">
        <v>170</v>
      </c>
    </row>
    <row r="163" spans="1:3" x14ac:dyDescent="0.3">
      <c r="A163" s="17">
        <v>40414</v>
      </c>
      <c r="B163" s="4" t="s">
        <v>40</v>
      </c>
      <c r="C163" s="7">
        <v>141</v>
      </c>
    </row>
    <row r="164" spans="1:3" x14ac:dyDescent="0.3">
      <c r="A164" s="17">
        <v>40415</v>
      </c>
      <c r="B164" s="4" t="s">
        <v>43</v>
      </c>
      <c r="C164" s="7">
        <v>54</v>
      </c>
    </row>
    <row r="165" spans="1:3" x14ac:dyDescent="0.3">
      <c r="A165" s="17">
        <v>40416</v>
      </c>
      <c r="B165" s="4" t="s">
        <v>41</v>
      </c>
      <c r="C165" s="7">
        <v>95</v>
      </c>
    </row>
    <row r="166" spans="1:3" x14ac:dyDescent="0.3">
      <c r="A166" s="17">
        <v>40417</v>
      </c>
      <c r="B166" s="4" t="s">
        <v>28</v>
      </c>
      <c r="C166" s="7">
        <v>57</v>
      </c>
    </row>
    <row r="167" spans="1:3" x14ac:dyDescent="0.3">
      <c r="A167" s="17">
        <v>40418</v>
      </c>
      <c r="B167" s="4" t="s">
        <v>43</v>
      </c>
      <c r="C167" s="7">
        <v>133</v>
      </c>
    </row>
    <row r="168" spans="1:3" x14ac:dyDescent="0.3">
      <c r="A168" s="17">
        <v>40419</v>
      </c>
      <c r="B168" s="4" t="s">
        <v>41</v>
      </c>
      <c r="C168" s="7">
        <v>147</v>
      </c>
    </row>
    <row r="169" spans="1:3" x14ac:dyDescent="0.3">
      <c r="A169" s="17">
        <v>40420</v>
      </c>
      <c r="B169" s="4" t="s">
        <v>30</v>
      </c>
      <c r="C169" s="7">
        <v>84</v>
      </c>
    </row>
    <row r="170" spans="1:3" x14ac:dyDescent="0.3">
      <c r="A170" s="17">
        <v>40421</v>
      </c>
      <c r="B170" s="4" t="s">
        <v>43</v>
      </c>
      <c r="C170" s="7">
        <v>147</v>
      </c>
    </row>
    <row r="171" spans="1:3" x14ac:dyDescent="0.3">
      <c r="A171" s="17">
        <v>40422</v>
      </c>
      <c r="B171" s="4" t="s">
        <v>40</v>
      </c>
      <c r="C171" s="7">
        <v>86</v>
      </c>
    </row>
    <row r="172" spans="1:3" x14ac:dyDescent="0.3">
      <c r="A172" s="17">
        <v>40423</v>
      </c>
      <c r="B172" s="4" t="s">
        <v>40</v>
      </c>
      <c r="C172" s="7">
        <v>87</v>
      </c>
    </row>
    <row r="173" spans="1:3" x14ac:dyDescent="0.3">
      <c r="A173" s="17">
        <v>40424</v>
      </c>
      <c r="B173" s="4" t="s">
        <v>41</v>
      </c>
      <c r="C173" s="7">
        <v>150</v>
      </c>
    </row>
    <row r="174" spans="1:3" x14ac:dyDescent="0.3">
      <c r="A174" s="17">
        <v>40425</v>
      </c>
      <c r="B174" s="4" t="s">
        <v>30</v>
      </c>
      <c r="C174" s="7">
        <v>97</v>
      </c>
    </row>
    <row r="175" spans="1:3" x14ac:dyDescent="0.3">
      <c r="A175" s="17">
        <v>40426</v>
      </c>
      <c r="B175" s="4" t="s">
        <v>41</v>
      </c>
      <c r="C175" s="7">
        <v>151</v>
      </c>
    </row>
    <row r="176" spans="1:3" x14ac:dyDescent="0.3">
      <c r="A176" s="17">
        <v>40427</v>
      </c>
      <c r="B176" s="4" t="s">
        <v>30</v>
      </c>
      <c r="C176" s="7">
        <v>62</v>
      </c>
    </row>
    <row r="177" spans="1:3" x14ac:dyDescent="0.3">
      <c r="A177" s="17">
        <v>40428</v>
      </c>
      <c r="B177" s="4" t="s">
        <v>41</v>
      </c>
      <c r="C177" s="7">
        <v>125</v>
      </c>
    </row>
    <row r="178" spans="1:3" x14ac:dyDescent="0.3">
      <c r="A178" s="17">
        <v>40429</v>
      </c>
      <c r="B178" s="4" t="s">
        <v>40</v>
      </c>
      <c r="C178" s="7">
        <v>69</v>
      </c>
    </row>
    <row r="179" spans="1:3" x14ac:dyDescent="0.3">
      <c r="A179" s="17">
        <v>40430</v>
      </c>
      <c r="B179" s="4" t="s">
        <v>41</v>
      </c>
      <c r="C179" s="7">
        <v>160</v>
      </c>
    </row>
    <row r="180" spans="1:3" x14ac:dyDescent="0.3">
      <c r="A180" s="17">
        <v>40431</v>
      </c>
      <c r="B180" s="4" t="s">
        <v>42</v>
      </c>
      <c r="C180" s="7">
        <v>88</v>
      </c>
    </row>
    <row r="181" spans="1:3" x14ac:dyDescent="0.3">
      <c r="A181" s="17">
        <v>40432</v>
      </c>
      <c r="B181" s="4" t="s">
        <v>30</v>
      </c>
      <c r="C181" s="7">
        <v>107</v>
      </c>
    </row>
    <row r="182" spans="1:3" x14ac:dyDescent="0.3">
      <c r="A182" s="17">
        <v>40433</v>
      </c>
      <c r="B182" s="4" t="s">
        <v>30</v>
      </c>
      <c r="C182" s="7">
        <v>148</v>
      </c>
    </row>
    <row r="183" spans="1:3" x14ac:dyDescent="0.3">
      <c r="A183" s="17">
        <v>40434</v>
      </c>
      <c r="B183" s="4" t="s">
        <v>40</v>
      </c>
      <c r="C183" s="7">
        <v>75</v>
      </c>
    </row>
    <row r="184" spans="1:3" x14ac:dyDescent="0.3">
      <c r="A184" s="17">
        <v>40435</v>
      </c>
      <c r="B184" s="4" t="s">
        <v>40</v>
      </c>
      <c r="C184" s="7">
        <v>68</v>
      </c>
    </row>
    <row r="185" spans="1:3" x14ac:dyDescent="0.3">
      <c r="A185" s="17">
        <v>40436</v>
      </c>
      <c r="B185" s="4" t="s">
        <v>42</v>
      </c>
      <c r="C185" s="7">
        <v>98</v>
      </c>
    </row>
    <row r="186" spans="1:3" x14ac:dyDescent="0.3">
      <c r="A186" s="17">
        <v>40437</v>
      </c>
      <c r="B186" s="4" t="s">
        <v>43</v>
      </c>
      <c r="C186" s="7">
        <v>134</v>
      </c>
    </row>
    <row r="187" spans="1:3" x14ac:dyDescent="0.3">
      <c r="A187" s="17">
        <v>40438</v>
      </c>
      <c r="B187" s="4" t="s">
        <v>30</v>
      </c>
      <c r="C187" s="7">
        <v>84</v>
      </c>
    </row>
    <row r="188" spans="1:3" x14ac:dyDescent="0.3">
      <c r="A188" s="17">
        <v>40439</v>
      </c>
      <c r="B188" s="4" t="s">
        <v>28</v>
      </c>
      <c r="C188" s="7">
        <v>155</v>
      </c>
    </row>
    <row r="189" spans="1:3" x14ac:dyDescent="0.3">
      <c r="A189" s="17">
        <v>40440</v>
      </c>
      <c r="B189" s="4" t="s">
        <v>41</v>
      </c>
      <c r="C189" s="7">
        <v>146</v>
      </c>
    </row>
    <row r="190" spans="1:3" x14ac:dyDescent="0.3">
      <c r="A190" s="17">
        <v>40441</v>
      </c>
      <c r="B190" s="4" t="s">
        <v>43</v>
      </c>
      <c r="C190" s="7">
        <v>110</v>
      </c>
    </row>
    <row r="191" spans="1:3" x14ac:dyDescent="0.3">
      <c r="A191" s="17">
        <v>40442</v>
      </c>
      <c r="B191" s="4" t="s">
        <v>43</v>
      </c>
      <c r="C191" s="7">
        <v>139</v>
      </c>
    </row>
    <row r="192" spans="1:3" x14ac:dyDescent="0.3">
      <c r="A192" s="17">
        <v>40443</v>
      </c>
      <c r="B192" s="4" t="s">
        <v>28</v>
      </c>
      <c r="C192" s="7">
        <v>68</v>
      </c>
    </row>
    <row r="193" spans="1:3" x14ac:dyDescent="0.3">
      <c r="A193" s="17">
        <v>40444</v>
      </c>
      <c r="B193" s="4" t="s">
        <v>41</v>
      </c>
      <c r="C193" s="7">
        <v>131</v>
      </c>
    </row>
    <row r="194" spans="1:3" x14ac:dyDescent="0.3">
      <c r="A194" s="17">
        <v>40445</v>
      </c>
      <c r="B194" s="4" t="s">
        <v>43</v>
      </c>
      <c r="C194" s="7">
        <v>141</v>
      </c>
    </row>
    <row r="195" spans="1:3" x14ac:dyDescent="0.3">
      <c r="A195" s="17">
        <v>40446</v>
      </c>
      <c r="B195" s="4" t="s">
        <v>43</v>
      </c>
      <c r="C195" s="7">
        <v>50</v>
      </c>
    </row>
    <row r="196" spans="1:3" x14ac:dyDescent="0.3">
      <c r="A196" s="17">
        <v>40447</v>
      </c>
      <c r="B196" s="4" t="s">
        <v>28</v>
      </c>
      <c r="C196" s="7">
        <v>65</v>
      </c>
    </row>
    <row r="197" spans="1:3" x14ac:dyDescent="0.3">
      <c r="A197" s="17">
        <v>40448</v>
      </c>
      <c r="B197" s="4" t="s">
        <v>42</v>
      </c>
      <c r="C197" s="7">
        <v>126</v>
      </c>
    </row>
    <row r="198" spans="1:3" x14ac:dyDescent="0.3">
      <c r="A198" s="17">
        <v>40449</v>
      </c>
      <c r="B198" s="4" t="s">
        <v>42</v>
      </c>
      <c r="C198" s="7">
        <v>117</v>
      </c>
    </row>
    <row r="199" spans="1:3" x14ac:dyDescent="0.3">
      <c r="A199" s="17">
        <v>40450</v>
      </c>
      <c r="B199" s="4" t="s">
        <v>42</v>
      </c>
      <c r="C199" s="7">
        <v>57</v>
      </c>
    </row>
    <row r="200" spans="1:3" x14ac:dyDescent="0.3">
      <c r="A200" s="17">
        <v>40451</v>
      </c>
      <c r="B200" s="4" t="s">
        <v>40</v>
      </c>
      <c r="C200" s="7">
        <v>146</v>
      </c>
    </row>
    <row r="201" spans="1:3" x14ac:dyDescent="0.3">
      <c r="A201" s="17">
        <v>40452</v>
      </c>
      <c r="B201" s="4" t="s">
        <v>28</v>
      </c>
      <c r="C201" s="7">
        <v>159</v>
      </c>
    </row>
    <row r="202" spans="1:3" x14ac:dyDescent="0.3">
      <c r="A202" s="17">
        <v>40453</v>
      </c>
      <c r="B202" s="4" t="s">
        <v>43</v>
      </c>
      <c r="C202" s="7">
        <v>80</v>
      </c>
    </row>
    <row r="203" spans="1:3" x14ac:dyDescent="0.3">
      <c r="A203" s="17">
        <v>40454</v>
      </c>
      <c r="B203" s="4" t="s">
        <v>43</v>
      </c>
      <c r="C203" s="7">
        <v>132</v>
      </c>
    </row>
    <row r="204" spans="1:3" x14ac:dyDescent="0.3">
      <c r="A204" s="17">
        <v>40455</v>
      </c>
      <c r="B204" s="4" t="s">
        <v>28</v>
      </c>
      <c r="C204" s="7">
        <v>60</v>
      </c>
    </row>
    <row r="205" spans="1:3" x14ac:dyDescent="0.3">
      <c r="A205" s="17">
        <v>40456</v>
      </c>
      <c r="B205" s="4" t="s">
        <v>43</v>
      </c>
      <c r="C205" s="7">
        <v>116</v>
      </c>
    </row>
    <row r="206" spans="1:3" x14ac:dyDescent="0.3">
      <c r="A206" s="17">
        <v>40457</v>
      </c>
      <c r="B206" s="4" t="s">
        <v>42</v>
      </c>
      <c r="C206" s="7">
        <v>132</v>
      </c>
    </row>
    <row r="207" spans="1:3" x14ac:dyDescent="0.3">
      <c r="A207" s="17">
        <v>40458</v>
      </c>
      <c r="B207" s="4" t="s">
        <v>40</v>
      </c>
      <c r="C207" s="7">
        <v>143</v>
      </c>
    </row>
    <row r="208" spans="1:3" x14ac:dyDescent="0.3">
      <c r="A208" s="17">
        <v>40459</v>
      </c>
      <c r="B208" s="4" t="s">
        <v>43</v>
      </c>
      <c r="C208" s="7">
        <v>146</v>
      </c>
    </row>
  </sheetData>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8"/>
  <sheetViews>
    <sheetView workbookViewId="0">
      <selection activeCell="R12" sqref="R12"/>
    </sheetView>
  </sheetViews>
  <sheetFormatPr defaultRowHeight="14.4" x14ac:dyDescent="0.3"/>
  <cols>
    <col min="1" max="1" width="9.6640625" bestFit="1" customWidth="1"/>
    <col min="5" max="5" width="15.5546875" bestFit="1" customWidth="1"/>
    <col min="6" max="6" width="12.5546875" customWidth="1"/>
    <col min="7" max="7" width="9.77734375" customWidth="1"/>
    <col min="8" max="11" width="5" customWidth="1"/>
    <col min="12" max="12" width="6.88671875" customWidth="1"/>
    <col min="13" max="13" width="10.21875" bestFit="1" customWidth="1"/>
    <col min="14" max="14" width="7.77734375" customWidth="1"/>
    <col min="15" max="15" width="10.77734375" bestFit="1" customWidth="1"/>
  </cols>
  <sheetData>
    <row r="1" spans="1:15" ht="57.6" x14ac:dyDescent="0.3">
      <c r="A1" s="1" t="s">
        <v>808</v>
      </c>
      <c r="B1" s="2"/>
      <c r="C1" s="2"/>
      <c r="D1" s="2"/>
      <c r="E1" s="2"/>
      <c r="F1" s="2"/>
      <c r="G1" s="2"/>
      <c r="H1" s="3"/>
    </row>
    <row r="3" spans="1:15" x14ac:dyDescent="0.3">
      <c r="A3" s="5" t="s">
        <v>35</v>
      </c>
      <c r="B3" s="5" t="s">
        <v>36</v>
      </c>
      <c r="C3" s="5" t="s">
        <v>37</v>
      </c>
      <c r="D3" s="145" t="s">
        <v>237</v>
      </c>
      <c r="F3" s="111" t="s">
        <v>2307</v>
      </c>
      <c r="G3" s="111" t="s">
        <v>2409</v>
      </c>
    </row>
    <row r="4" spans="1:15" x14ac:dyDescent="0.3">
      <c r="A4" s="17">
        <v>40255</v>
      </c>
      <c r="B4" s="4" t="s">
        <v>40</v>
      </c>
      <c r="C4" s="7">
        <v>73</v>
      </c>
      <c r="D4" t="str">
        <f>TEXT(A4,"mmmm")</f>
        <v>March</v>
      </c>
      <c r="F4" s="111" t="s">
        <v>36</v>
      </c>
      <c r="G4" t="s">
        <v>2329</v>
      </c>
      <c r="H4" t="s">
        <v>2330</v>
      </c>
      <c r="I4" t="s">
        <v>240</v>
      </c>
      <c r="J4" t="s">
        <v>2331</v>
      </c>
      <c r="K4" t="s">
        <v>2332</v>
      </c>
      <c r="L4" t="s">
        <v>2333</v>
      </c>
      <c r="M4" t="s">
        <v>2334</v>
      </c>
      <c r="N4" t="s">
        <v>2335</v>
      </c>
      <c r="O4" t="s">
        <v>235</v>
      </c>
    </row>
    <row r="5" spans="1:15" x14ac:dyDescent="0.3">
      <c r="A5" s="17">
        <v>40256</v>
      </c>
      <c r="B5" s="4" t="s">
        <v>41</v>
      </c>
      <c r="C5" s="7">
        <v>121</v>
      </c>
      <c r="D5" t="str">
        <f t="shared" ref="D5:D68" si="0">TEXT(A5,"mmmm")</f>
        <v>March</v>
      </c>
      <c r="F5" s="112" t="s">
        <v>30</v>
      </c>
      <c r="G5" s="110"/>
      <c r="H5" s="110">
        <v>758</v>
      </c>
      <c r="I5" s="110">
        <v>319</v>
      </c>
      <c r="J5" s="110">
        <v>343</v>
      </c>
      <c r="K5" s="110">
        <v>656</v>
      </c>
      <c r="L5" s="110">
        <v>144</v>
      </c>
      <c r="M5" s="110">
        <v>498</v>
      </c>
      <c r="N5" s="110"/>
      <c r="O5" s="110">
        <v>2718</v>
      </c>
    </row>
    <row r="6" spans="1:15" x14ac:dyDescent="0.3">
      <c r="A6" s="17">
        <v>40257</v>
      </c>
      <c r="B6" s="4" t="s">
        <v>40</v>
      </c>
      <c r="C6" s="7">
        <v>167</v>
      </c>
      <c r="D6" t="str">
        <f t="shared" si="0"/>
        <v>March</v>
      </c>
      <c r="F6" s="112" t="s">
        <v>40</v>
      </c>
      <c r="G6" s="110">
        <v>505</v>
      </c>
      <c r="H6" s="110">
        <v>580</v>
      </c>
      <c r="I6" s="110">
        <v>829</v>
      </c>
      <c r="J6" s="110">
        <v>408</v>
      </c>
      <c r="K6" s="110">
        <v>271</v>
      </c>
      <c r="L6" s="110">
        <v>334</v>
      </c>
      <c r="M6" s="110">
        <v>531</v>
      </c>
      <c r="N6" s="110">
        <v>143</v>
      </c>
      <c r="O6" s="110">
        <v>3601</v>
      </c>
    </row>
    <row r="7" spans="1:15" x14ac:dyDescent="0.3">
      <c r="A7" s="17">
        <v>40258</v>
      </c>
      <c r="B7" s="4" t="s">
        <v>42</v>
      </c>
      <c r="C7" s="7">
        <v>167</v>
      </c>
      <c r="D7" t="str">
        <f t="shared" si="0"/>
        <v>March</v>
      </c>
      <c r="F7" s="112" t="s">
        <v>41</v>
      </c>
      <c r="G7" s="110">
        <v>260</v>
      </c>
      <c r="H7" s="110">
        <v>408</v>
      </c>
      <c r="I7" s="110">
        <v>230</v>
      </c>
      <c r="J7" s="110">
        <v>665</v>
      </c>
      <c r="K7" s="110">
        <v>839</v>
      </c>
      <c r="L7" s="110">
        <v>822</v>
      </c>
      <c r="M7" s="110">
        <v>863</v>
      </c>
      <c r="N7" s="110"/>
      <c r="O7" s="110">
        <v>4087</v>
      </c>
    </row>
    <row r="8" spans="1:15" x14ac:dyDescent="0.3">
      <c r="A8" s="17">
        <v>40259</v>
      </c>
      <c r="B8" s="4" t="s">
        <v>43</v>
      </c>
      <c r="C8" s="7">
        <v>75</v>
      </c>
      <c r="D8" t="str">
        <f t="shared" si="0"/>
        <v>March</v>
      </c>
      <c r="F8" s="112" t="s">
        <v>42</v>
      </c>
      <c r="G8" s="110">
        <v>289</v>
      </c>
      <c r="H8" s="110">
        <v>256</v>
      </c>
      <c r="I8" s="110">
        <v>1310</v>
      </c>
      <c r="J8" s="110">
        <v>902</v>
      </c>
      <c r="K8" s="110">
        <v>529</v>
      </c>
      <c r="L8" s="110">
        <v>755</v>
      </c>
      <c r="M8" s="110">
        <v>486</v>
      </c>
      <c r="N8" s="110">
        <v>132</v>
      </c>
      <c r="O8" s="110">
        <v>4659</v>
      </c>
    </row>
    <row r="9" spans="1:15" x14ac:dyDescent="0.3">
      <c r="A9" s="17">
        <v>40260</v>
      </c>
      <c r="B9" s="4" t="s">
        <v>40</v>
      </c>
      <c r="C9" s="7">
        <v>157</v>
      </c>
      <c r="D9" t="str">
        <f t="shared" si="0"/>
        <v>March</v>
      </c>
      <c r="F9" s="112" t="s">
        <v>28</v>
      </c>
      <c r="G9" s="110">
        <v>266</v>
      </c>
      <c r="H9" s="110">
        <v>408</v>
      </c>
      <c r="I9" s="110">
        <v>547</v>
      </c>
      <c r="J9" s="110">
        <v>305</v>
      </c>
      <c r="K9" s="110">
        <v>199</v>
      </c>
      <c r="L9" s="110">
        <v>339</v>
      </c>
      <c r="M9" s="110">
        <v>288</v>
      </c>
      <c r="N9" s="110">
        <v>219</v>
      </c>
      <c r="O9" s="110">
        <v>2571</v>
      </c>
    </row>
    <row r="10" spans="1:15" x14ac:dyDescent="0.3">
      <c r="A10" s="17">
        <v>40261</v>
      </c>
      <c r="B10" s="4" t="s">
        <v>43</v>
      </c>
      <c r="C10" s="7">
        <v>61</v>
      </c>
      <c r="D10" t="str">
        <f t="shared" si="0"/>
        <v>March</v>
      </c>
      <c r="F10" s="112" t="s">
        <v>43</v>
      </c>
      <c r="G10" s="110">
        <v>202</v>
      </c>
      <c r="H10" s="110">
        <v>593</v>
      </c>
      <c r="I10" s="110">
        <v>130</v>
      </c>
      <c r="J10" s="110">
        <v>1041</v>
      </c>
      <c r="K10" s="110">
        <v>1021</v>
      </c>
      <c r="L10" s="110">
        <v>1074</v>
      </c>
      <c r="M10" s="110">
        <v>574</v>
      </c>
      <c r="N10" s="110">
        <v>474</v>
      </c>
      <c r="O10" s="110">
        <v>5109</v>
      </c>
    </row>
    <row r="11" spans="1:15" x14ac:dyDescent="0.3">
      <c r="A11" s="17">
        <v>40262</v>
      </c>
      <c r="B11" s="4" t="s">
        <v>40</v>
      </c>
      <c r="C11" s="7">
        <v>108</v>
      </c>
      <c r="D11" t="str">
        <f t="shared" si="0"/>
        <v>March</v>
      </c>
      <c r="F11" s="112" t="s">
        <v>235</v>
      </c>
      <c r="G11" s="110">
        <v>1522</v>
      </c>
      <c r="H11" s="110">
        <v>3003</v>
      </c>
      <c r="I11" s="110">
        <v>3365</v>
      </c>
      <c r="J11" s="110">
        <v>3664</v>
      </c>
      <c r="K11" s="110">
        <v>3515</v>
      </c>
      <c r="L11" s="110">
        <v>3468</v>
      </c>
      <c r="M11" s="110">
        <v>3240</v>
      </c>
      <c r="N11" s="110">
        <v>968</v>
      </c>
      <c r="O11" s="110">
        <v>22745</v>
      </c>
    </row>
    <row r="12" spans="1:15" x14ac:dyDescent="0.3">
      <c r="A12" s="17">
        <v>40263</v>
      </c>
      <c r="B12" s="4" t="s">
        <v>41</v>
      </c>
      <c r="C12" s="7">
        <v>139</v>
      </c>
      <c r="D12" t="str">
        <f t="shared" si="0"/>
        <v>March</v>
      </c>
    </row>
    <row r="13" spans="1:15" x14ac:dyDescent="0.3">
      <c r="A13" s="17">
        <v>40264</v>
      </c>
      <c r="B13" s="4" t="s">
        <v>28</v>
      </c>
      <c r="C13" s="7">
        <v>130</v>
      </c>
      <c r="D13" t="str">
        <f t="shared" si="0"/>
        <v>March</v>
      </c>
    </row>
    <row r="14" spans="1:15" x14ac:dyDescent="0.3">
      <c r="A14" s="17">
        <v>40265</v>
      </c>
      <c r="B14" s="4" t="s">
        <v>43</v>
      </c>
      <c r="C14" s="7">
        <v>66</v>
      </c>
      <c r="D14" t="str">
        <f t="shared" si="0"/>
        <v>March</v>
      </c>
    </row>
    <row r="15" spans="1:15" x14ac:dyDescent="0.3">
      <c r="A15" s="17">
        <v>40266</v>
      </c>
      <c r="B15" s="4" t="s">
        <v>28</v>
      </c>
      <c r="C15" s="7">
        <v>86</v>
      </c>
      <c r="D15" t="str">
        <f t="shared" si="0"/>
        <v>March</v>
      </c>
    </row>
    <row r="16" spans="1:15" x14ac:dyDescent="0.3">
      <c r="A16" s="17">
        <v>40267</v>
      </c>
      <c r="B16" s="4" t="s">
        <v>42</v>
      </c>
      <c r="C16" s="7">
        <v>122</v>
      </c>
      <c r="D16" t="str">
        <f t="shared" si="0"/>
        <v>March</v>
      </c>
    </row>
    <row r="17" spans="1:4" x14ac:dyDescent="0.3">
      <c r="A17" s="17">
        <v>40268</v>
      </c>
      <c r="B17" s="4" t="s">
        <v>28</v>
      </c>
      <c r="C17" s="7">
        <v>50</v>
      </c>
      <c r="D17" t="str">
        <f t="shared" si="0"/>
        <v>March</v>
      </c>
    </row>
    <row r="18" spans="1:4" x14ac:dyDescent="0.3">
      <c r="A18" s="17">
        <v>40269</v>
      </c>
      <c r="B18" s="4" t="s">
        <v>43</v>
      </c>
      <c r="C18" s="7">
        <v>77</v>
      </c>
      <c r="D18" t="str">
        <f t="shared" si="0"/>
        <v>April</v>
      </c>
    </row>
    <row r="19" spans="1:4" x14ac:dyDescent="0.3">
      <c r="A19" s="17">
        <v>40270</v>
      </c>
      <c r="B19" s="4" t="s">
        <v>40</v>
      </c>
      <c r="C19" s="7">
        <v>140</v>
      </c>
      <c r="D19" t="str">
        <f t="shared" si="0"/>
        <v>April</v>
      </c>
    </row>
    <row r="20" spans="1:4" x14ac:dyDescent="0.3">
      <c r="A20" s="17">
        <v>40271</v>
      </c>
      <c r="B20" s="4" t="s">
        <v>43</v>
      </c>
      <c r="C20" s="7">
        <v>107</v>
      </c>
      <c r="D20" t="str">
        <f t="shared" si="0"/>
        <v>April</v>
      </c>
    </row>
    <row r="21" spans="1:4" x14ac:dyDescent="0.3">
      <c r="A21" s="17">
        <v>40272</v>
      </c>
      <c r="B21" s="4" t="s">
        <v>28</v>
      </c>
      <c r="C21" s="7">
        <v>109</v>
      </c>
      <c r="D21" t="str">
        <f t="shared" si="0"/>
        <v>April</v>
      </c>
    </row>
    <row r="22" spans="1:4" x14ac:dyDescent="0.3">
      <c r="A22" s="17">
        <v>40273</v>
      </c>
      <c r="B22" s="4" t="s">
        <v>42</v>
      </c>
      <c r="C22" s="7">
        <v>121</v>
      </c>
      <c r="D22" t="str">
        <f t="shared" si="0"/>
        <v>April</v>
      </c>
    </row>
    <row r="23" spans="1:4" x14ac:dyDescent="0.3">
      <c r="A23" s="17">
        <v>40274</v>
      </c>
      <c r="B23" s="4" t="s">
        <v>40</v>
      </c>
      <c r="C23" s="7">
        <v>78</v>
      </c>
      <c r="D23" t="str">
        <f t="shared" si="0"/>
        <v>April</v>
      </c>
    </row>
    <row r="24" spans="1:4" x14ac:dyDescent="0.3">
      <c r="A24" s="17">
        <v>40275</v>
      </c>
      <c r="B24" s="4" t="s">
        <v>28</v>
      </c>
      <c r="C24" s="7">
        <v>168</v>
      </c>
      <c r="D24" t="str">
        <f t="shared" si="0"/>
        <v>April</v>
      </c>
    </row>
    <row r="25" spans="1:4" x14ac:dyDescent="0.3">
      <c r="A25" s="17">
        <v>40276</v>
      </c>
      <c r="B25" s="4" t="s">
        <v>41</v>
      </c>
      <c r="C25" s="7">
        <v>88</v>
      </c>
      <c r="D25" t="str">
        <f t="shared" si="0"/>
        <v>April</v>
      </c>
    </row>
    <row r="26" spans="1:4" x14ac:dyDescent="0.3">
      <c r="A26" s="17">
        <v>40277</v>
      </c>
      <c r="B26" s="4" t="s">
        <v>30</v>
      </c>
      <c r="C26" s="7">
        <v>110</v>
      </c>
      <c r="D26" t="str">
        <f t="shared" si="0"/>
        <v>April</v>
      </c>
    </row>
    <row r="27" spans="1:4" x14ac:dyDescent="0.3">
      <c r="A27" s="17">
        <v>40278</v>
      </c>
      <c r="B27" s="4" t="s">
        <v>30</v>
      </c>
      <c r="C27" s="7">
        <v>132</v>
      </c>
      <c r="D27" t="str">
        <f t="shared" si="0"/>
        <v>April</v>
      </c>
    </row>
    <row r="28" spans="1:4" x14ac:dyDescent="0.3">
      <c r="A28" s="17">
        <v>40279</v>
      </c>
      <c r="B28" s="4" t="s">
        <v>41</v>
      </c>
      <c r="C28" s="7">
        <v>54</v>
      </c>
      <c r="D28" t="str">
        <f t="shared" si="0"/>
        <v>April</v>
      </c>
    </row>
    <row r="29" spans="1:4" x14ac:dyDescent="0.3">
      <c r="A29" s="17">
        <v>40280</v>
      </c>
      <c r="B29" s="4" t="s">
        <v>40</v>
      </c>
      <c r="C29" s="7">
        <v>58</v>
      </c>
      <c r="D29" t="str">
        <f t="shared" si="0"/>
        <v>April</v>
      </c>
    </row>
    <row r="30" spans="1:4" x14ac:dyDescent="0.3">
      <c r="A30" s="17">
        <v>40281</v>
      </c>
      <c r="B30" s="4" t="s">
        <v>43</v>
      </c>
      <c r="C30" s="7">
        <v>71</v>
      </c>
      <c r="D30" t="str">
        <f t="shared" si="0"/>
        <v>April</v>
      </c>
    </row>
    <row r="31" spans="1:4" x14ac:dyDescent="0.3">
      <c r="A31" s="17">
        <v>40282</v>
      </c>
      <c r="B31" s="4" t="s">
        <v>41</v>
      </c>
      <c r="C31" s="7">
        <v>50</v>
      </c>
      <c r="D31" t="str">
        <f t="shared" si="0"/>
        <v>April</v>
      </c>
    </row>
    <row r="32" spans="1:4" x14ac:dyDescent="0.3">
      <c r="A32" s="17">
        <v>40283</v>
      </c>
      <c r="B32" s="4" t="s">
        <v>40</v>
      </c>
      <c r="C32" s="7">
        <v>109</v>
      </c>
      <c r="D32" t="str">
        <f t="shared" si="0"/>
        <v>April</v>
      </c>
    </row>
    <row r="33" spans="1:4" x14ac:dyDescent="0.3">
      <c r="A33" s="17">
        <v>40284</v>
      </c>
      <c r="B33" s="4" t="s">
        <v>43</v>
      </c>
      <c r="C33" s="7">
        <v>138</v>
      </c>
      <c r="D33" t="str">
        <f t="shared" si="0"/>
        <v>April</v>
      </c>
    </row>
    <row r="34" spans="1:4" x14ac:dyDescent="0.3">
      <c r="A34" s="17">
        <v>40285</v>
      </c>
      <c r="B34" s="4" t="s">
        <v>41</v>
      </c>
      <c r="C34" s="7">
        <v>74</v>
      </c>
      <c r="D34" t="str">
        <f t="shared" si="0"/>
        <v>April</v>
      </c>
    </row>
    <row r="35" spans="1:4" x14ac:dyDescent="0.3">
      <c r="A35" s="17">
        <v>40286</v>
      </c>
      <c r="B35" s="4" t="s">
        <v>28</v>
      </c>
      <c r="C35" s="7">
        <v>50</v>
      </c>
      <c r="D35" t="str">
        <f t="shared" si="0"/>
        <v>April</v>
      </c>
    </row>
    <row r="36" spans="1:4" x14ac:dyDescent="0.3">
      <c r="A36" s="17">
        <v>40287</v>
      </c>
      <c r="B36" s="4" t="s">
        <v>30</v>
      </c>
      <c r="C36" s="7">
        <v>103</v>
      </c>
      <c r="D36" t="str">
        <f t="shared" si="0"/>
        <v>April</v>
      </c>
    </row>
    <row r="37" spans="1:4" x14ac:dyDescent="0.3">
      <c r="A37" s="17">
        <v>40288</v>
      </c>
      <c r="B37" s="4" t="s">
        <v>43</v>
      </c>
      <c r="C37" s="7">
        <v>134</v>
      </c>
      <c r="D37" t="str">
        <f t="shared" si="0"/>
        <v>April</v>
      </c>
    </row>
    <row r="38" spans="1:4" x14ac:dyDescent="0.3">
      <c r="A38" s="17">
        <v>40289</v>
      </c>
      <c r="B38" s="4" t="s">
        <v>30</v>
      </c>
      <c r="C38" s="7">
        <v>151</v>
      </c>
      <c r="D38" t="str">
        <f t="shared" si="0"/>
        <v>April</v>
      </c>
    </row>
    <row r="39" spans="1:4" x14ac:dyDescent="0.3">
      <c r="A39" s="17">
        <v>40290</v>
      </c>
      <c r="B39" s="4" t="s">
        <v>42</v>
      </c>
      <c r="C39" s="7">
        <v>135</v>
      </c>
      <c r="D39" t="str">
        <f t="shared" si="0"/>
        <v>April</v>
      </c>
    </row>
    <row r="40" spans="1:4" x14ac:dyDescent="0.3">
      <c r="A40" s="17">
        <v>40291</v>
      </c>
      <c r="B40" s="4" t="s">
        <v>30</v>
      </c>
      <c r="C40" s="7">
        <v>54</v>
      </c>
      <c r="D40" t="str">
        <f t="shared" si="0"/>
        <v>April</v>
      </c>
    </row>
    <row r="41" spans="1:4" x14ac:dyDescent="0.3">
      <c r="A41" s="17">
        <v>40292</v>
      </c>
      <c r="B41" s="4" t="s">
        <v>43</v>
      </c>
      <c r="C41" s="7">
        <v>66</v>
      </c>
      <c r="D41" t="str">
        <f t="shared" si="0"/>
        <v>April</v>
      </c>
    </row>
    <row r="42" spans="1:4" x14ac:dyDescent="0.3">
      <c r="A42" s="17">
        <v>40293</v>
      </c>
      <c r="B42" s="4" t="s">
        <v>28</v>
      </c>
      <c r="C42" s="7">
        <v>81</v>
      </c>
      <c r="D42" t="str">
        <f t="shared" si="0"/>
        <v>April</v>
      </c>
    </row>
    <row r="43" spans="1:4" x14ac:dyDescent="0.3">
      <c r="A43" s="17">
        <v>40294</v>
      </c>
      <c r="B43" s="4" t="s">
        <v>30</v>
      </c>
      <c r="C43" s="7">
        <v>94</v>
      </c>
      <c r="D43" t="str">
        <f t="shared" si="0"/>
        <v>April</v>
      </c>
    </row>
    <row r="44" spans="1:4" x14ac:dyDescent="0.3">
      <c r="A44" s="17">
        <v>40295</v>
      </c>
      <c r="B44" s="4" t="s">
        <v>41</v>
      </c>
      <c r="C44" s="7">
        <v>142</v>
      </c>
      <c r="D44" t="str">
        <f t="shared" si="0"/>
        <v>April</v>
      </c>
    </row>
    <row r="45" spans="1:4" x14ac:dyDescent="0.3">
      <c r="A45" s="17">
        <v>40296</v>
      </c>
      <c r="B45" s="4" t="s">
        <v>40</v>
      </c>
      <c r="C45" s="7">
        <v>75</v>
      </c>
      <c r="D45" t="str">
        <f t="shared" si="0"/>
        <v>April</v>
      </c>
    </row>
    <row r="46" spans="1:4" x14ac:dyDescent="0.3">
      <c r="A46" s="17">
        <v>40297</v>
      </c>
      <c r="B46" s="4" t="s">
        <v>30</v>
      </c>
      <c r="C46" s="7">
        <v>114</v>
      </c>
      <c r="D46" t="str">
        <f t="shared" si="0"/>
        <v>April</v>
      </c>
    </row>
    <row r="47" spans="1:4" x14ac:dyDescent="0.3">
      <c r="A47" s="17">
        <v>40298</v>
      </c>
      <c r="B47" s="4" t="s">
        <v>40</v>
      </c>
      <c r="C47" s="7">
        <v>120</v>
      </c>
      <c r="D47" t="str">
        <f t="shared" si="0"/>
        <v>April</v>
      </c>
    </row>
    <row r="48" spans="1:4" x14ac:dyDescent="0.3">
      <c r="A48" s="17">
        <v>40299</v>
      </c>
      <c r="B48" s="4" t="s">
        <v>30</v>
      </c>
      <c r="C48" s="7">
        <v>146</v>
      </c>
      <c r="D48" t="str">
        <f t="shared" si="0"/>
        <v>May</v>
      </c>
    </row>
    <row r="49" spans="1:4" x14ac:dyDescent="0.3">
      <c r="A49" s="17">
        <v>40300</v>
      </c>
      <c r="B49" s="4" t="s">
        <v>28</v>
      </c>
      <c r="C49" s="7">
        <v>96</v>
      </c>
      <c r="D49" t="str">
        <f t="shared" si="0"/>
        <v>May</v>
      </c>
    </row>
    <row r="50" spans="1:4" x14ac:dyDescent="0.3">
      <c r="A50" s="17">
        <v>40301</v>
      </c>
      <c r="B50" s="4" t="s">
        <v>28</v>
      </c>
      <c r="C50" s="7">
        <v>69</v>
      </c>
      <c r="D50" t="str">
        <f t="shared" si="0"/>
        <v>May</v>
      </c>
    </row>
    <row r="51" spans="1:4" x14ac:dyDescent="0.3">
      <c r="A51" s="17">
        <v>40302</v>
      </c>
      <c r="B51" s="4" t="s">
        <v>43</v>
      </c>
      <c r="C51" s="7">
        <v>130</v>
      </c>
      <c r="D51" t="str">
        <f t="shared" si="0"/>
        <v>May</v>
      </c>
    </row>
    <row r="52" spans="1:4" x14ac:dyDescent="0.3">
      <c r="A52" s="17">
        <v>40303</v>
      </c>
      <c r="B52" s="4" t="s">
        <v>40</v>
      </c>
      <c r="C52" s="7">
        <v>150</v>
      </c>
      <c r="D52" t="str">
        <f t="shared" si="0"/>
        <v>May</v>
      </c>
    </row>
    <row r="53" spans="1:4" x14ac:dyDescent="0.3">
      <c r="A53" s="17">
        <v>40304</v>
      </c>
      <c r="B53" s="4" t="s">
        <v>30</v>
      </c>
      <c r="C53" s="7">
        <v>62</v>
      </c>
      <c r="D53" t="str">
        <f t="shared" si="0"/>
        <v>May</v>
      </c>
    </row>
    <row r="54" spans="1:4" x14ac:dyDescent="0.3">
      <c r="A54" s="17">
        <v>40305</v>
      </c>
      <c r="B54" s="4" t="s">
        <v>28</v>
      </c>
      <c r="C54" s="7">
        <v>166</v>
      </c>
      <c r="D54" t="str">
        <f t="shared" si="0"/>
        <v>May</v>
      </c>
    </row>
    <row r="55" spans="1:4" x14ac:dyDescent="0.3">
      <c r="A55" s="17">
        <v>40306</v>
      </c>
      <c r="B55" s="4" t="s">
        <v>28</v>
      </c>
      <c r="C55" s="7">
        <v>152</v>
      </c>
      <c r="D55" t="str">
        <f t="shared" si="0"/>
        <v>May</v>
      </c>
    </row>
    <row r="56" spans="1:4" x14ac:dyDescent="0.3">
      <c r="A56" s="17">
        <v>40307</v>
      </c>
      <c r="B56" s="4" t="s">
        <v>42</v>
      </c>
      <c r="C56" s="7">
        <v>143</v>
      </c>
      <c r="D56" t="str">
        <f t="shared" si="0"/>
        <v>May</v>
      </c>
    </row>
    <row r="57" spans="1:4" x14ac:dyDescent="0.3">
      <c r="A57" s="17">
        <v>40308</v>
      </c>
      <c r="B57" s="4" t="s">
        <v>42</v>
      </c>
      <c r="C57" s="7">
        <v>139</v>
      </c>
      <c r="D57" t="str">
        <f t="shared" si="0"/>
        <v>May</v>
      </c>
    </row>
    <row r="58" spans="1:4" x14ac:dyDescent="0.3">
      <c r="A58" s="17">
        <v>40309</v>
      </c>
      <c r="B58" s="4" t="s">
        <v>30</v>
      </c>
      <c r="C58" s="7">
        <v>111</v>
      </c>
      <c r="D58" t="str">
        <f t="shared" si="0"/>
        <v>May</v>
      </c>
    </row>
    <row r="59" spans="1:4" x14ac:dyDescent="0.3">
      <c r="A59" s="17">
        <v>40310</v>
      </c>
      <c r="B59" s="4" t="s">
        <v>42</v>
      </c>
      <c r="C59" s="7">
        <v>70</v>
      </c>
      <c r="D59" t="str">
        <f t="shared" si="0"/>
        <v>May</v>
      </c>
    </row>
    <row r="60" spans="1:4" x14ac:dyDescent="0.3">
      <c r="A60" s="17">
        <v>40311</v>
      </c>
      <c r="B60" s="4" t="s">
        <v>40</v>
      </c>
      <c r="C60" s="7">
        <v>104</v>
      </c>
      <c r="D60" t="str">
        <f t="shared" si="0"/>
        <v>May</v>
      </c>
    </row>
    <row r="61" spans="1:4" x14ac:dyDescent="0.3">
      <c r="A61" s="17">
        <v>40312</v>
      </c>
      <c r="B61" s="4" t="s">
        <v>28</v>
      </c>
      <c r="C61" s="7">
        <v>64</v>
      </c>
      <c r="D61" t="str">
        <f t="shared" si="0"/>
        <v>May</v>
      </c>
    </row>
    <row r="62" spans="1:4" x14ac:dyDescent="0.3">
      <c r="A62" s="17">
        <v>40313</v>
      </c>
      <c r="B62" s="4" t="s">
        <v>41</v>
      </c>
      <c r="C62" s="7">
        <v>56</v>
      </c>
      <c r="D62" t="str">
        <f t="shared" si="0"/>
        <v>May</v>
      </c>
    </row>
    <row r="63" spans="1:4" x14ac:dyDescent="0.3">
      <c r="A63" s="17">
        <v>40314</v>
      </c>
      <c r="B63" s="4" t="s">
        <v>42</v>
      </c>
      <c r="C63" s="7">
        <v>76</v>
      </c>
      <c r="D63" t="str">
        <f t="shared" si="0"/>
        <v>May</v>
      </c>
    </row>
    <row r="64" spans="1:4" x14ac:dyDescent="0.3">
      <c r="A64" s="17">
        <v>40315</v>
      </c>
      <c r="B64" s="4" t="s">
        <v>42</v>
      </c>
      <c r="C64" s="7">
        <v>96</v>
      </c>
      <c r="D64" t="str">
        <f t="shared" si="0"/>
        <v>May</v>
      </c>
    </row>
    <row r="65" spans="1:4" x14ac:dyDescent="0.3">
      <c r="A65" s="17">
        <v>40316</v>
      </c>
      <c r="B65" s="4" t="s">
        <v>40</v>
      </c>
      <c r="C65" s="7">
        <v>163</v>
      </c>
      <c r="D65" t="str">
        <f t="shared" si="0"/>
        <v>May</v>
      </c>
    </row>
    <row r="66" spans="1:4" x14ac:dyDescent="0.3">
      <c r="A66" s="17">
        <v>40317</v>
      </c>
      <c r="B66" s="4" t="s">
        <v>42</v>
      </c>
      <c r="C66" s="7">
        <v>108</v>
      </c>
      <c r="D66" t="str">
        <f t="shared" si="0"/>
        <v>May</v>
      </c>
    </row>
    <row r="67" spans="1:4" x14ac:dyDescent="0.3">
      <c r="A67" s="17">
        <v>40318</v>
      </c>
      <c r="B67" s="4" t="s">
        <v>42</v>
      </c>
      <c r="C67" s="7">
        <v>63</v>
      </c>
      <c r="D67" t="str">
        <f t="shared" si="0"/>
        <v>May</v>
      </c>
    </row>
    <row r="68" spans="1:4" x14ac:dyDescent="0.3">
      <c r="A68" s="17">
        <v>40319</v>
      </c>
      <c r="B68" s="4" t="s">
        <v>40</v>
      </c>
      <c r="C68" s="7">
        <v>99</v>
      </c>
      <c r="D68" t="str">
        <f t="shared" si="0"/>
        <v>May</v>
      </c>
    </row>
    <row r="69" spans="1:4" x14ac:dyDescent="0.3">
      <c r="A69" s="17">
        <v>40320</v>
      </c>
      <c r="B69" s="4" t="s">
        <v>41</v>
      </c>
      <c r="C69" s="7">
        <v>115</v>
      </c>
      <c r="D69" t="str">
        <f t="shared" ref="D69:D132" si="1">TEXT(A69,"mmmm")</f>
        <v>May</v>
      </c>
    </row>
    <row r="70" spans="1:4" x14ac:dyDescent="0.3">
      <c r="A70" s="17">
        <v>40321</v>
      </c>
      <c r="B70" s="4" t="s">
        <v>40</v>
      </c>
      <c r="C70" s="7">
        <v>125</v>
      </c>
      <c r="D70" t="str">
        <f t="shared" si="1"/>
        <v>May</v>
      </c>
    </row>
    <row r="71" spans="1:4" x14ac:dyDescent="0.3">
      <c r="A71" s="17">
        <v>40322</v>
      </c>
      <c r="B71" s="4" t="s">
        <v>42</v>
      </c>
      <c r="C71" s="7">
        <v>130</v>
      </c>
      <c r="D71" t="str">
        <f t="shared" si="1"/>
        <v>May</v>
      </c>
    </row>
    <row r="72" spans="1:4" x14ac:dyDescent="0.3">
      <c r="A72" s="17">
        <v>40323</v>
      </c>
      <c r="B72" s="4" t="s">
        <v>42</v>
      </c>
      <c r="C72" s="7">
        <v>133</v>
      </c>
      <c r="D72" t="str">
        <f t="shared" si="1"/>
        <v>May</v>
      </c>
    </row>
    <row r="73" spans="1:4" x14ac:dyDescent="0.3">
      <c r="A73" s="17">
        <v>40324</v>
      </c>
      <c r="B73" s="4" t="s">
        <v>42</v>
      </c>
      <c r="C73" s="7">
        <v>148</v>
      </c>
      <c r="D73" t="str">
        <f t="shared" si="1"/>
        <v>May</v>
      </c>
    </row>
    <row r="74" spans="1:4" x14ac:dyDescent="0.3">
      <c r="A74" s="17">
        <v>40325</v>
      </c>
      <c r="B74" s="4" t="s">
        <v>42</v>
      </c>
      <c r="C74" s="7">
        <v>148</v>
      </c>
      <c r="D74" t="str">
        <f t="shared" si="1"/>
        <v>May</v>
      </c>
    </row>
    <row r="75" spans="1:4" x14ac:dyDescent="0.3">
      <c r="A75" s="17">
        <v>40326</v>
      </c>
      <c r="B75" s="4" t="s">
        <v>42</v>
      </c>
      <c r="C75" s="7">
        <v>56</v>
      </c>
      <c r="D75" t="str">
        <f t="shared" si="1"/>
        <v>May</v>
      </c>
    </row>
    <row r="76" spans="1:4" x14ac:dyDescent="0.3">
      <c r="A76" s="17">
        <v>40327</v>
      </c>
      <c r="B76" s="4" t="s">
        <v>40</v>
      </c>
      <c r="C76" s="7">
        <v>134</v>
      </c>
      <c r="D76" t="str">
        <f t="shared" si="1"/>
        <v>May</v>
      </c>
    </row>
    <row r="77" spans="1:4" x14ac:dyDescent="0.3">
      <c r="A77" s="17">
        <v>40328</v>
      </c>
      <c r="B77" s="4" t="s">
        <v>40</v>
      </c>
      <c r="C77" s="7">
        <v>54</v>
      </c>
      <c r="D77" t="str">
        <f t="shared" si="1"/>
        <v>May</v>
      </c>
    </row>
    <row r="78" spans="1:4" x14ac:dyDescent="0.3">
      <c r="A78" s="17">
        <v>40329</v>
      </c>
      <c r="B78" s="4" t="s">
        <v>41</v>
      </c>
      <c r="C78" s="7">
        <v>59</v>
      </c>
      <c r="D78" t="str">
        <f t="shared" si="1"/>
        <v>May</v>
      </c>
    </row>
    <row r="79" spans="1:4" x14ac:dyDescent="0.3">
      <c r="A79" s="17">
        <v>40330</v>
      </c>
      <c r="B79" s="4" t="s">
        <v>41</v>
      </c>
      <c r="C79" s="7">
        <v>99</v>
      </c>
      <c r="D79" t="str">
        <f t="shared" si="1"/>
        <v>June</v>
      </c>
    </row>
    <row r="80" spans="1:4" x14ac:dyDescent="0.3">
      <c r="A80" s="17">
        <v>40331</v>
      </c>
      <c r="B80" s="4" t="s">
        <v>43</v>
      </c>
      <c r="C80" s="7">
        <v>135</v>
      </c>
      <c r="D80" t="str">
        <f t="shared" si="1"/>
        <v>June</v>
      </c>
    </row>
    <row r="81" spans="1:4" x14ac:dyDescent="0.3">
      <c r="A81" s="17">
        <v>40332</v>
      </c>
      <c r="B81" s="4" t="s">
        <v>42</v>
      </c>
      <c r="C81" s="7">
        <v>135</v>
      </c>
      <c r="D81" t="str">
        <f t="shared" si="1"/>
        <v>June</v>
      </c>
    </row>
    <row r="82" spans="1:4" x14ac:dyDescent="0.3">
      <c r="A82" s="17">
        <v>40333</v>
      </c>
      <c r="B82" s="4" t="s">
        <v>42</v>
      </c>
      <c r="C82" s="7">
        <v>75</v>
      </c>
      <c r="D82" t="str">
        <f t="shared" si="1"/>
        <v>June</v>
      </c>
    </row>
    <row r="83" spans="1:4" x14ac:dyDescent="0.3">
      <c r="A83" s="17">
        <v>40334</v>
      </c>
      <c r="B83" s="4" t="s">
        <v>43</v>
      </c>
      <c r="C83" s="7">
        <v>167</v>
      </c>
      <c r="D83" t="str">
        <f t="shared" si="1"/>
        <v>June</v>
      </c>
    </row>
    <row r="84" spans="1:4" x14ac:dyDescent="0.3">
      <c r="A84" s="17">
        <v>40335</v>
      </c>
      <c r="B84" s="4" t="s">
        <v>42</v>
      </c>
      <c r="C84" s="7">
        <v>152</v>
      </c>
      <c r="D84" t="str">
        <f t="shared" si="1"/>
        <v>June</v>
      </c>
    </row>
    <row r="85" spans="1:4" x14ac:dyDescent="0.3">
      <c r="A85" s="17">
        <v>40336</v>
      </c>
      <c r="B85" s="4" t="s">
        <v>43</v>
      </c>
      <c r="C85" s="7">
        <v>129</v>
      </c>
      <c r="D85" t="str">
        <f t="shared" si="1"/>
        <v>June</v>
      </c>
    </row>
    <row r="86" spans="1:4" x14ac:dyDescent="0.3">
      <c r="A86" s="17">
        <v>40337</v>
      </c>
      <c r="B86" s="4" t="s">
        <v>28</v>
      </c>
      <c r="C86" s="7">
        <v>167</v>
      </c>
      <c r="D86" t="str">
        <f t="shared" si="1"/>
        <v>June</v>
      </c>
    </row>
    <row r="87" spans="1:4" x14ac:dyDescent="0.3">
      <c r="A87" s="17">
        <v>40338</v>
      </c>
      <c r="B87" s="4" t="s">
        <v>42</v>
      </c>
      <c r="C87" s="7">
        <v>74</v>
      </c>
      <c r="D87" t="str">
        <f t="shared" si="1"/>
        <v>June</v>
      </c>
    </row>
    <row r="88" spans="1:4" x14ac:dyDescent="0.3">
      <c r="A88" s="17">
        <v>40339</v>
      </c>
      <c r="B88" s="4" t="s">
        <v>30</v>
      </c>
      <c r="C88" s="7">
        <v>69</v>
      </c>
      <c r="D88" t="str">
        <f t="shared" si="1"/>
        <v>June</v>
      </c>
    </row>
    <row r="89" spans="1:4" x14ac:dyDescent="0.3">
      <c r="A89" s="17">
        <v>40340</v>
      </c>
      <c r="B89" s="4" t="s">
        <v>30</v>
      </c>
      <c r="C89" s="7">
        <v>109</v>
      </c>
      <c r="D89" t="str">
        <f t="shared" si="1"/>
        <v>June</v>
      </c>
    </row>
    <row r="90" spans="1:4" x14ac:dyDescent="0.3">
      <c r="A90" s="17">
        <v>40341</v>
      </c>
      <c r="B90" s="4" t="s">
        <v>42</v>
      </c>
      <c r="C90" s="7">
        <v>119</v>
      </c>
      <c r="D90" t="str">
        <f t="shared" si="1"/>
        <v>June</v>
      </c>
    </row>
    <row r="91" spans="1:4" x14ac:dyDescent="0.3">
      <c r="A91" s="17">
        <v>40342</v>
      </c>
      <c r="B91" s="4" t="s">
        <v>41</v>
      </c>
      <c r="C91" s="7">
        <v>76</v>
      </c>
      <c r="D91" t="str">
        <f t="shared" si="1"/>
        <v>June</v>
      </c>
    </row>
    <row r="92" spans="1:4" x14ac:dyDescent="0.3">
      <c r="A92" s="17">
        <v>40343</v>
      </c>
      <c r="B92" s="4" t="s">
        <v>43</v>
      </c>
      <c r="C92" s="7">
        <v>108</v>
      </c>
      <c r="D92" t="str">
        <f t="shared" si="1"/>
        <v>June</v>
      </c>
    </row>
    <row r="93" spans="1:4" x14ac:dyDescent="0.3">
      <c r="A93" s="17">
        <v>40344</v>
      </c>
      <c r="B93" s="4" t="s">
        <v>43</v>
      </c>
      <c r="C93" s="7">
        <v>109</v>
      </c>
      <c r="D93" t="str">
        <f t="shared" si="1"/>
        <v>June</v>
      </c>
    </row>
    <row r="94" spans="1:4" x14ac:dyDescent="0.3">
      <c r="A94" s="17">
        <v>40345</v>
      </c>
      <c r="B94" s="4" t="s">
        <v>28</v>
      </c>
      <c r="C94" s="7">
        <v>138</v>
      </c>
      <c r="D94" t="str">
        <f t="shared" si="1"/>
        <v>June</v>
      </c>
    </row>
    <row r="95" spans="1:4" x14ac:dyDescent="0.3">
      <c r="A95" s="17">
        <v>40346</v>
      </c>
      <c r="B95" s="4" t="s">
        <v>40</v>
      </c>
      <c r="C95" s="7">
        <v>130</v>
      </c>
      <c r="D95" t="str">
        <f t="shared" si="1"/>
        <v>June</v>
      </c>
    </row>
    <row r="96" spans="1:4" x14ac:dyDescent="0.3">
      <c r="A96" s="17">
        <v>40347</v>
      </c>
      <c r="B96" s="4" t="s">
        <v>43</v>
      </c>
      <c r="C96" s="7">
        <v>137</v>
      </c>
      <c r="D96" t="str">
        <f t="shared" si="1"/>
        <v>June</v>
      </c>
    </row>
    <row r="97" spans="1:4" x14ac:dyDescent="0.3">
      <c r="A97" s="17">
        <v>40348</v>
      </c>
      <c r="B97" s="4" t="s">
        <v>40</v>
      </c>
      <c r="C97" s="7">
        <v>152</v>
      </c>
      <c r="D97" t="str">
        <f t="shared" si="1"/>
        <v>June</v>
      </c>
    </row>
    <row r="98" spans="1:4" x14ac:dyDescent="0.3">
      <c r="A98" s="17">
        <v>40349</v>
      </c>
      <c r="B98" s="4" t="s">
        <v>41</v>
      </c>
      <c r="C98" s="7">
        <v>100</v>
      </c>
      <c r="D98" t="str">
        <f t="shared" si="1"/>
        <v>June</v>
      </c>
    </row>
    <row r="99" spans="1:4" x14ac:dyDescent="0.3">
      <c r="A99" s="17">
        <v>40350</v>
      </c>
      <c r="B99" s="4" t="s">
        <v>41</v>
      </c>
      <c r="C99" s="7">
        <v>123</v>
      </c>
      <c r="D99" t="str">
        <f t="shared" si="1"/>
        <v>June</v>
      </c>
    </row>
    <row r="100" spans="1:4" x14ac:dyDescent="0.3">
      <c r="A100" s="17">
        <v>40351</v>
      </c>
      <c r="B100" s="4" t="s">
        <v>43</v>
      </c>
      <c r="C100" s="7">
        <v>110</v>
      </c>
      <c r="D100" t="str">
        <f t="shared" si="1"/>
        <v>June</v>
      </c>
    </row>
    <row r="101" spans="1:4" x14ac:dyDescent="0.3">
      <c r="A101" s="17">
        <v>40352</v>
      </c>
      <c r="B101" s="4" t="s">
        <v>43</v>
      </c>
      <c r="C101" s="7">
        <v>146</v>
      </c>
      <c r="D101" t="str">
        <f t="shared" si="1"/>
        <v>June</v>
      </c>
    </row>
    <row r="102" spans="1:4" x14ac:dyDescent="0.3">
      <c r="A102" s="17">
        <v>40353</v>
      </c>
      <c r="B102" s="4" t="s">
        <v>42</v>
      </c>
      <c r="C102" s="7">
        <v>71</v>
      </c>
      <c r="D102" t="str">
        <f t="shared" si="1"/>
        <v>June</v>
      </c>
    </row>
    <row r="103" spans="1:4" x14ac:dyDescent="0.3">
      <c r="A103" s="17">
        <v>40354</v>
      </c>
      <c r="B103" s="4" t="s">
        <v>41</v>
      </c>
      <c r="C103" s="7">
        <v>141</v>
      </c>
      <c r="D103" t="str">
        <f t="shared" si="1"/>
        <v>June</v>
      </c>
    </row>
    <row r="104" spans="1:4" x14ac:dyDescent="0.3">
      <c r="A104" s="17">
        <v>40355</v>
      </c>
      <c r="B104" s="4" t="s">
        <v>40</v>
      </c>
      <c r="C104" s="7">
        <v>126</v>
      </c>
      <c r="D104" t="str">
        <f t="shared" si="1"/>
        <v>June</v>
      </c>
    </row>
    <row r="105" spans="1:4" x14ac:dyDescent="0.3">
      <c r="A105" s="17">
        <v>40356</v>
      </c>
      <c r="B105" s="4" t="s">
        <v>41</v>
      </c>
      <c r="C105" s="7">
        <v>126</v>
      </c>
      <c r="D105" t="str">
        <f t="shared" si="1"/>
        <v>June</v>
      </c>
    </row>
    <row r="106" spans="1:4" x14ac:dyDescent="0.3">
      <c r="A106" s="17">
        <v>40357</v>
      </c>
      <c r="B106" s="4" t="s">
        <v>42</v>
      </c>
      <c r="C106" s="7">
        <v>123</v>
      </c>
      <c r="D106" t="str">
        <f t="shared" si="1"/>
        <v>June</v>
      </c>
    </row>
    <row r="107" spans="1:4" x14ac:dyDescent="0.3">
      <c r="A107" s="17">
        <v>40358</v>
      </c>
      <c r="B107" s="4" t="s">
        <v>30</v>
      </c>
      <c r="C107" s="7">
        <v>165</v>
      </c>
      <c r="D107" t="str">
        <f t="shared" si="1"/>
        <v>June</v>
      </c>
    </row>
    <row r="108" spans="1:4" x14ac:dyDescent="0.3">
      <c r="A108" s="17">
        <v>40359</v>
      </c>
      <c r="B108" s="4" t="s">
        <v>42</v>
      </c>
      <c r="C108" s="7">
        <v>153</v>
      </c>
      <c r="D108" t="str">
        <f t="shared" si="1"/>
        <v>June</v>
      </c>
    </row>
    <row r="109" spans="1:4" x14ac:dyDescent="0.3">
      <c r="A109" s="17">
        <v>40360</v>
      </c>
      <c r="B109" s="4" t="s">
        <v>43</v>
      </c>
      <c r="C109" s="7">
        <v>103</v>
      </c>
      <c r="D109" t="str">
        <f t="shared" si="1"/>
        <v>July</v>
      </c>
    </row>
    <row r="110" spans="1:4" x14ac:dyDescent="0.3">
      <c r="A110" s="17">
        <v>40361</v>
      </c>
      <c r="B110" s="4" t="s">
        <v>43</v>
      </c>
      <c r="C110" s="7">
        <v>156</v>
      </c>
      <c r="D110" t="str">
        <f t="shared" si="1"/>
        <v>July</v>
      </c>
    </row>
    <row r="111" spans="1:4" x14ac:dyDescent="0.3">
      <c r="A111" s="17">
        <v>40362</v>
      </c>
      <c r="B111" s="4" t="s">
        <v>41</v>
      </c>
      <c r="C111" s="7">
        <v>141</v>
      </c>
      <c r="D111" t="str">
        <f t="shared" si="1"/>
        <v>July</v>
      </c>
    </row>
    <row r="112" spans="1:4" x14ac:dyDescent="0.3">
      <c r="A112" s="17">
        <v>40363</v>
      </c>
      <c r="B112" s="4" t="s">
        <v>40</v>
      </c>
      <c r="C112" s="7">
        <v>79</v>
      </c>
      <c r="D112" t="str">
        <f t="shared" si="1"/>
        <v>July</v>
      </c>
    </row>
    <row r="113" spans="1:4" x14ac:dyDescent="0.3">
      <c r="A113" s="17">
        <v>40364</v>
      </c>
      <c r="B113" s="4" t="s">
        <v>30</v>
      </c>
      <c r="C113" s="7">
        <v>78</v>
      </c>
      <c r="D113" t="str">
        <f t="shared" si="1"/>
        <v>July</v>
      </c>
    </row>
    <row r="114" spans="1:4" x14ac:dyDescent="0.3">
      <c r="A114" s="17">
        <v>40365</v>
      </c>
      <c r="B114" s="4" t="s">
        <v>43</v>
      </c>
      <c r="C114" s="7">
        <v>120</v>
      </c>
      <c r="D114" t="str">
        <f t="shared" si="1"/>
        <v>July</v>
      </c>
    </row>
    <row r="115" spans="1:4" x14ac:dyDescent="0.3">
      <c r="A115" s="17">
        <v>40366</v>
      </c>
      <c r="B115" s="4" t="s">
        <v>41</v>
      </c>
      <c r="C115" s="7">
        <v>157</v>
      </c>
      <c r="D115" t="str">
        <f t="shared" si="1"/>
        <v>July</v>
      </c>
    </row>
    <row r="116" spans="1:4" x14ac:dyDescent="0.3">
      <c r="A116" s="17">
        <v>40367</v>
      </c>
      <c r="B116" s="4" t="s">
        <v>42</v>
      </c>
      <c r="C116" s="7">
        <v>67</v>
      </c>
      <c r="D116" t="str">
        <f t="shared" si="1"/>
        <v>July</v>
      </c>
    </row>
    <row r="117" spans="1:4" x14ac:dyDescent="0.3">
      <c r="A117" s="17">
        <v>40368</v>
      </c>
      <c r="B117" s="4" t="s">
        <v>43</v>
      </c>
      <c r="C117" s="7">
        <v>170</v>
      </c>
      <c r="D117" t="str">
        <f t="shared" si="1"/>
        <v>July</v>
      </c>
    </row>
    <row r="118" spans="1:4" x14ac:dyDescent="0.3">
      <c r="A118" s="17">
        <v>40369</v>
      </c>
      <c r="B118" s="4" t="s">
        <v>40</v>
      </c>
      <c r="C118" s="7">
        <v>92</v>
      </c>
      <c r="D118" t="str">
        <f t="shared" si="1"/>
        <v>July</v>
      </c>
    </row>
    <row r="119" spans="1:4" x14ac:dyDescent="0.3">
      <c r="A119" s="17">
        <v>40370</v>
      </c>
      <c r="B119" s="4" t="s">
        <v>41</v>
      </c>
      <c r="C119" s="7">
        <v>104</v>
      </c>
      <c r="D119" t="str">
        <f t="shared" si="1"/>
        <v>July</v>
      </c>
    </row>
    <row r="120" spans="1:4" x14ac:dyDescent="0.3">
      <c r="A120" s="17">
        <v>40371</v>
      </c>
      <c r="B120" s="4" t="s">
        <v>41</v>
      </c>
      <c r="C120" s="7">
        <v>141</v>
      </c>
      <c r="D120" t="str">
        <f t="shared" si="1"/>
        <v>July</v>
      </c>
    </row>
    <row r="121" spans="1:4" x14ac:dyDescent="0.3">
      <c r="A121" s="17">
        <v>40372</v>
      </c>
      <c r="B121" s="4" t="s">
        <v>30</v>
      </c>
      <c r="C121" s="7">
        <v>153</v>
      </c>
      <c r="D121" t="str">
        <f t="shared" si="1"/>
        <v>July</v>
      </c>
    </row>
    <row r="122" spans="1:4" x14ac:dyDescent="0.3">
      <c r="A122" s="17">
        <v>40373</v>
      </c>
      <c r="B122" s="4" t="s">
        <v>40</v>
      </c>
      <c r="C122" s="7">
        <v>100</v>
      </c>
      <c r="D122" t="str">
        <f t="shared" si="1"/>
        <v>July</v>
      </c>
    </row>
    <row r="123" spans="1:4" x14ac:dyDescent="0.3">
      <c r="A123" s="17">
        <v>40374</v>
      </c>
      <c r="B123" s="4" t="s">
        <v>43</v>
      </c>
      <c r="C123" s="7">
        <v>56</v>
      </c>
      <c r="D123" t="str">
        <f t="shared" si="1"/>
        <v>July</v>
      </c>
    </row>
    <row r="124" spans="1:4" x14ac:dyDescent="0.3">
      <c r="A124" s="17">
        <v>40375</v>
      </c>
      <c r="B124" s="4" t="s">
        <v>28</v>
      </c>
      <c r="C124" s="7">
        <v>76</v>
      </c>
      <c r="D124" t="str">
        <f t="shared" si="1"/>
        <v>July</v>
      </c>
    </row>
    <row r="125" spans="1:4" x14ac:dyDescent="0.3">
      <c r="A125" s="17">
        <v>40376</v>
      </c>
      <c r="B125" s="4" t="s">
        <v>41</v>
      </c>
      <c r="C125" s="7">
        <v>113</v>
      </c>
      <c r="D125" t="str">
        <f t="shared" si="1"/>
        <v>July</v>
      </c>
    </row>
    <row r="126" spans="1:4" x14ac:dyDescent="0.3">
      <c r="A126" s="17">
        <v>40377</v>
      </c>
      <c r="B126" s="4" t="s">
        <v>42</v>
      </c>
      <c r="C126" s="7">
        <v>117</v>
      </c>
      <c r="D126" t="str">
        <f t="shared" si="1"/>
        <v>July</v>
      </c>
    </row>
    <row r="127" spans="1:4" x14ac:dyDescent="0.3">
      <c r="A127" s="17">
        <v>40378</v>
      </c>
      <c r="B127" s="4" t="s">
        <v>30</v>
      </c>
      <c r="C127" s="7">
        <v>78</v>
      </c>
      <c r="D127" t="str">
        <f t="shared" si="1"/>
        <v>July</v>
      </c>
    </row>
    <row r="128" spans="1:4" x14ac:dyDescent="0.3">
      <c r="A128" s="17">
        <v>40379</v>
      </c>
      <c r="B128" s="4" t="s">
        <v>43</v>
      </c>
      <c r="C128" s="7">
        <v>88</v>
      </c>
      <c r="D128" t="str">
        <f t="shared" si="1"/>
        <v>July</v>
      </c>
    </row>
    <row r="129" spans="1:4" x14ac:dyDescent="0.3">
      <c r="A129" s="17">
        <v>40380</v>
      </c>
      <c r="B129" s="4" t="s">
        <v>43</v>
      </c>
      <c r="C129" s="7">
        <v>168</v>
      </c>
      <c r="D129" t="str">
        <f t="shared" si="1"/>
        <v>July</v>
      </c>
    </row>
    <row r="130" spans="1:4" x14ac:dyDescent="0.3">
      <c r="A130" s="17">
        <v>40381</v>
      </c>
      <c r="B130" s="4" t="s">
        <v>42</v>
      </c>
      <c r="C130" s="7">
        <v>159</v>
      </c>
      <c r="D130" t="str">
        <f t="shared" si="1"/>
        <v>July</v>
      </c>
    </row>
    <row r="131" spans="1:4" x14ac:dyDescent="0.3">
      <c r="A131" s="17">
        <v>40382</v>
      </c>
      <c r="B131" s="4" t="s">
        <v>30</v>
      </c>
      <c r="C131" s="7">
        <v>98</v>
      </c>
      <c r="D131" t="str">
        <f t="shared" si="1"/>
        <v>July</v>
      </c>
    </row>
    <row r="132" spans="1:4" x14ac:dyDescent="0.3">
      <c r="A132" s="17">
        <v>40383</v>
      </c>
      <c r="B132" s="4" t="s">
        <v>41</v>
      </c>
      <c r="C132" s="7">
        <v>130</v>
      </c>
      <c r="D132" t="str">
        <f t="shared" si="1"/>
        <v>July</v>
      </c>
    </row>
    <row r="133" spans="1:4" x14ac:dyDescent="0.3">
      <c r="A133" s="17">
        <v>40384</v>
      </c>
      <c r="B133" s="4" t="s">
        <v>30</v>
      </c>
      <c r="C133" s="7">
        <v>136</v>
      </c>
      <c r="D133" t="str">
        <f t="shared" ref="D133:D196" si="2">TEXT(A133,"mmmm")</f>
        <v>July</v>
      </c>
    </row>
    <row r="134" spans="1:4" x14ac:dyDescent="0.3">
      <c r="A134" s="17">
        <v>40385</v>
      </c>
      <c r="B134" s="4" t="s">
        <v>42</v>
      </c>
      <c r="C134" s="7">
        <v>56</v>
      </c>
      <c r="D134" t="str">
        <f t="shared" si="2"/>
        <v>July</v>
      </c>
    </row>
    <row r="135" spans="1:4" x14ac:dyDescent="0.3">
      <c r="A135" s="17">
        <v>40386</v>
      </c>
      <c r="B135" s="4" t="s">
        <v>42</v>
      </c>
      <c r="C135" s="7">
        <v>130</v>
      </c>
      <c r="D135" t="str">
        <f t="shared" si="2"/>
        <v>July</v>
      </c>
    </row>
    <row r="136" spans="1:4" x14ac:dyDescent="0.3">
      <c r="A136" s="17">
        <v>40387</v>
      </c>
      <c r="B136" s="4" t="s">
        <v>41</v>
      </c>
      <c r="C136" s="7">
        <v>53</v>
      </c>
      <c r="D136" t="str">
        <f t="shared" si="2"/>
        <v>July</v>
      </c>
    </row>
    <row r="137" spans="1:4" x14ac:dyDescent="0.3">
      <c r="A137" s="17">
        <v>40388</v>
      </c>
      <c r="B137" s="4" t="s">
        <v>43</v>
      </c>
      <c r="C137" s="7">
        <v>160</v>
      </c>
      <c r="D137" t="str">
        <f t="shared" si="2"/>
        <v>July</v>
      </c>
    </row>
    <row r="138" spans="1:4" x14ac:dyDescent="0.3">
      <c r="A138" s="17">
        <v>40389</v>
      </c>
      <c r="B138" s="4" t="s">
        <v>30</v>
      </c>
      <c r="C138" s="7">
        <v>113</v>
      </c>
      <c r="D138" t="str">
        <f t="shared" si="2"/>
        <v>July</v>
      </c>
    </row>
    <row r="139" spans="1:4" x14ac:dyDescent="0.3">
      <c r="A139" s="17">
        <v>40390</v>
      </c>
      <c r="B139" s="4" t="s">
        <v>28</v>
      </c>
      <c r="C139" s="7">
        <v>123</v>
      </c>
      <c r="D139" t="str">
        <f t="shared" si="2"/>
        <v>July</v>
      </c>
    </row>
    <row r="140" spans="1:4" x14ac:dyDescent="0.3">
      <c r="A140" s="17">
        <v>40391</v>
      </c>
      <c r="B140" s="4" t="s">
        <v>30</v>
      </c>
      <c r="C140" s="7">
        <v>60</v>
      </c>
      <c r="D140" t="str">
        <f t="shared" si="2"/>
        <v>August</v>
      </c>
    </row>
    <row r="141" spans="1:4" x14ac:dyDescent="0.3">
      <c r="A141" s="17">
        <v>40392</v>
      </c>
      <c r="B141" s="4" t="s">
        <v>28</v>
      </c>
      <c r="C141" s="7">
        <v>73</v>
      </c>
      <c r="D141" t="str">
        <f t="shared" si="2"/>
        <v>August</v>
      </c>
    </row>
    <row r="142" spans="1:4" x14ac:dyDescent="0.3">
      <c r="A142" s="17">
        <v>40393</v>
      </c>
      <c r="B142" s="4" t="s">
        <v>43</v>
      </c>
      <c r="C142" s="7">
        <v>167</v>
      </c>
      <c r="D142" t="str">
        <f t="shared" si="2"/>
        <v>August</v>
      </c>
    </row>
    <row r="143" spans="1:4" x14ac:dyDescent="0.3">
      <c r="A143" s="17">
        <v>40394</v>
      </c>
      <c r="B143" s="4" t="s">
        <v>28</v>
      </c>
      <c r="C143" s="7">
        <v>114</v>
      </c>
      <c r="D143" t="str">
        <f t="shared" si="2"/>
        <v>August</v>
      </c>
    </row>
    <row r="144" spans="1:4" x14ac:dyDescent="0.3">
      <c r="A144" s="17">
        <v>40395</v>
      </c>
      <c r="B144" s="4" t="s">
        <v>43</v>
      </c>
      <c r="C144" s="7">
        <v>148</v>
      </c>
      <c r="D144" t="str">
        <f t="shared" si="2"/>
        <v>August</v>
      </c>
    </row>
    <row r="145" spans="1:4" x14ac:dyDescent="0.3">
      <c r="A145" s="17">
        <v>40396</v>
      </c>
      <c r="B145" s="4" t="s">
        <v>41</v>
      </c>
      <c r="C145" s="7">
        <v>81</v>
      </c>
      <c r="D145" t="str">
        <f t="shared" si="2"/>
        <v>August</v>
      </c>
    </row>
    <row r="146" spans="1:4" x14ac:dyDescent="0.3">
      <c r="A146" s="17">
        <v>40397</v>
      </c>
      <c r="B146" s="4" t="s">
        <v>41</v>
      </c>
      <c r="C146" s="7">
        <v>79</v>
      </c>
      <c r="D146" t="str">
        <f t="shared" si="2"/>
        <v>August</v>
      </c>
    </row>
    <row r="147" spans="1:4" x14ac:dyDescent="0.3">
      <c r="A147" s="17">
        <v>40398</v>
      </c>
      <c r="B147" s="4" t="s">
        <v>41</v>
      </c>
      <c r="C147" s="7">
        <v>76</v>
      </c>
      <c r="D147" t="str">
        <f t="shared" si="2"/>
        <v>August</v>
      </c>
    </row>
    <row r="148" spans="1:4" x14ac:dyDescent="0.3">
      <c r="A148" s="17">
        <v>40399</v>
      </c>
      <c r="B148" s="4" t="s">
        <v>42</v>
      </c>
      <c r="C148" s="7">
        <v>166</v>
      </c>
      <c r="D148" t="str">
        <f t="shared" si="2"/>
        <v>August</v>
      </c>
    </row>
    <row r="149" spans="1:4" x14ac:dyDescent="0.3">
      <c r="A149" s="17">
        <v>40400</v>
      </c>
      <c r="B149" s="4" t="s">
        <v>41</v>
      </c>
      <c r="C149" s="7">
        <v>106</v>
      </c>
      <c r="D149" t="str">
        <f t="shared" si="2"/>
        <v>August</v>
      </c>
    </row>
    <row r="150" spans="1:4" x14ac:dyDescent="0.3">
      <c r="A150" s="17">
        <v>40401</v>
      </c>
      <c r="B150" s="4" t="s">
        <v>43</v>
      </c>
      <c r="C150" s="7">
        <v>74</v>
      </c>
      <c r="D150" t="str">
        <f t="shared" si="2"/>
        <v>August</v>
      </c>
    </row>
    <row r="151" spans="1:4" x14ac:dyDescent="0.3">
      <c r="A151" s="17">
        <v>40402</v>
      </c>
      <c r="B151" s="4" t="s">
        <v>28</v>
      </c>
      <c r="C151" s="7">
        <v>95</v>
      </c>
      <c r="D151" t="str">
        <f t="shared" si="2"/>
        <v>August</v>
      </c>
    </row>
    <row r="152" spans="1:4" x14ac:dyDescent="0.3">
      <c r="A152" s="17">
        <v>40403</v>
      </c>
      <c r="B152" s="4" t="s">
        <v>42</v>
      </c>
      <c r="C152" s="7">
        <v>151</v>
      </c>
      <c r="D152" t="str">
        <f t="shared" si="2"/>
        <v>August</v>
      </c>
    </row>
    <row r="153" spans="1:4" x14ac:dyDescent="0.3">
      <c r="A153" s="17">
        <v>40404</v>
      </c>
      <c r="B153" s="4" t="s">
        <v>40</v>
      </c>
      <c r="C153" s="7">
        <v>117</v>
      </c>
      <c r="D153" t="str">
        <f t="shared" si="2"/>
        <v>August</v>
      </c>
    </row>
    <row r="154" spans="1:4" x14ac:dyDescent="0.3">
      <c r="A154" s="17">
        <v>40405</v>
      </c>
      <c r="B154" s="4" t="s">
        <v>43</v>
      </c>
      <c r="C154" s="7">
        <v>143</v>
      </c>
      <c r="D154" t="str">
        <f t="shared" si="2"/>
        <v>August</v>
      </c>
    </row>
    <row r="155" spans="1:4" x14ac:dyDescent="0.3">
      <c r="A155" s="17">
        <v>40406</v>
      </c>
      <c r="B155" s="4" t="s">
        <v>41</v>
      </c>
      <c r="C155" s="7">
        <v>122</v>
      </c>
      <c r="D155" t="str">
        <f t="shared" si="2"/>
        <v>August</v>
      </c>
    </row>
    <row r="156" spans="1:4" x14ac:dyDescent="0.3">
      <c r="A156" s="17">
        <v>40407</v>
      </c>
      <c r="B156" s="4" t="s">
        <v>40</v>
      </c>
      <c r="C156" s="7">
        <v>76</v>
      </c>
      <c r="D156" t="str">
        <f t="shared" si="2"/>
        <v>August</v>
      </c>
    </row>
    <row r="157" spans="1:4" x14ac:dyDescent="0.3">
      <c r="A157" s="17">
        <v>40408</v>
      </c>
      <c r="B157" s="4" t="s">
        <v>42</v>
      </c>
      <c r="C157" s="7">
        <v>145</v>
      </c>
      <c r="D157" t="str">
        <f t="shared" si="2"/>
        <v>August</v>
      </c>
    </row>
    <row r="158" spans="1:4" x14ac:dyDescent="0.3">
      <c r="A158" s="17">
        <v>40409</v>
      </c>
      <c r="B158" s="4" t="s">
        <v>42</v>
      </c>
      <c r="C158" s="7">
        <v>123</v>
      </c>
      <c r="D158" t="str">
        <f t="shared" si="2"/>
        <v>August</v>
      </c>
    </row>
    <row r="159" spans="1:4" x14ac:dyDescent="0.3">
      <c r="A159" s="17">
        <v>40410</v>
      </c>
      <c r="B159" s="4" t="s">
        <v>41</v>
      </c>
      <c r="C159" s="7">
        <v>116</v>
      </c>
      <c r="D159" t="str">
        <f t="shared" si="2"/>
        <v>August</v>
      </c>
    </row>
    <row r="160" spans="1:4" x14ac:dyDescent="0.3">
      <c r="A160" s="17">
        <v>40411</v>
      </c>
      <c r="B160" s="4" t="s">
        <v>43</v>
      </c>
      <c r="C160" s="7">
        <v>91</v>
      </c>
      <c r="D160" t="str">
        <f t="shared" si="2"/>
        <v>August</v>
      </c>
    </row>
    <row r="161" spans="1:4" x14ac:dyDescent="0.3">
      <c r="A161" s="17">
        <v>40412</v>
      </c>
      <c r="B161" s="4" t="s">
        <v>43</v>
      </c>
      <c r="C161" s="7">
        <v>117</v>
      </c>
      <c r="D161" t="str">
        <f t="shared" si="2"/>
        <v>August</v>
      </c>
    </row>
    <row r="162" spans="1:4" x14ac:dyDescent="0.3">
      <c r="A162" s="17">
        <v>40413</v>
      </c>
      <c r="B162" s="4" t="s">
        <v>42</v>
      </c>
      <c r="C162" s="7">
        <v>170</v>
      </c>
      <c r="D162" t="str">
        <f t="shared" si="2"/>
        <v>August</v>
      </c>
    </row>
    <row r="163" spans="1:4" x14ac:dyDescent="0.3">
      <c r="A163" s="17">
        <v>40414</v>
      </c>
      <c r="B163" s="4" t="s">
        <v>40</v>
      </c>
      <c r="C163" s="7">
        <v>141</v>
      </c>
      <c r="D163" t="str">
        <f t="shared" si="2"/>
        <v>August</v>
      </c>
    </row>
    <row r="164" spans="1:4" x14ac:dyDescent="0.3">
      <c r="A164" s="17">
        <v>40415</v>
      </c>
      <c r="B164" s="4" t="s">
        <v>43</v>
      </c>
      <c r="C164" s="7">
        <v>54</v>
      </c>
      <c r="D164" t="str">
        <f t="shared" si="2"/>
        <v>August</v>
      </c>
    </row>
    <row r="165" spans="1:4" x14ac:dyDescent="0.3">
      <c r="A165" s="17">
        <v>40416</v>
      </c>
      <c r="B165" s="4" t="s">
        <v>41</v>
      </c>
      <c r="C165" s="7">
        <v>95</v>
      </c>
      <c r="D165" t="str">
        <f t="shared" si="2"/>
        <v>August</v>
      </c>
    </row>
    <row r="166" spans="1:4" x14ac:dyDescent="0.3">
      <c r="A166" s="17">
        <v>40417</v>
      </c>
      <c r="B166" s="4" t="s">
        <v>28</v>
      </c>
      <c r="C166" s="7">
        <v>57</v>
      </c>
      <c r="D166" t="str">
        <f t="shared" si="2"/>
        <v>August</v>
      </c>
    </row>
    <row r="167" spans="1:4" x14ac:dyDescent="0.3">
      <c r="A167" s="17">
        <v>40418</v>
      </c>
      <c r="B167" s="4" t="s">
        <v>43</v>
      </c>
      <c r="C167" s="7">
        <v>133</v>
      </c>
      <c r="D167" t="str">
        <f t="shared" si="2"/>
        <v>August</v>
      </c>
    </row>
    <row r="168" spans="1:4" x14ac:dyDescent="0.3">
      <c r="A168" s="17">
        <v>40419</v>
      </c>
      <c r="B168" s="4" t="s">
        <v>41</v>
      </c>
      <c r="C168" s="7">
        <v>147</v>
      </c>
      <c r="D168" t="str">
        <f t="shared" si="2"/>
        <v>August</v>
      </c>
    </row>
    <row r="169" spans="1:4" x14ac:dyDescent="0.3">
      <c r="A169" s="17">
        <v>40420</v>
      </c>
      <c r="B169" s="4" t="s">
        <v>30</v>
      </c>
      <c r="C169" s="7">
        <v>84</v>
      </c>
      <c r="D169" t="str">
        <f t="shared" si="2"/>
        <v>August</v>
      </c>
    </row>
    <row r="170" spans="1:4" x14ac:dyDescent="0.3">
      <c r="A170" s="17">
        <v>40421</v>
      </c>
      <c r="B170" s="4" t="s">
        <v>43</v>
      </c>
      <c r="C170" s="7">
        <v>147</v>
      </c>
      <c r="D170" t="str">
        <f t="shared" si="2"/>
        <v>August</v>
      </c>
    </row>
    <row r="171" spans="1:4" x14ac:dyDescent="0.3">
      <c r="A171" s="17">
        <v>40422</v>
      </c>
      <c r="B171" s="4" t="s">
        <v>40</v>
      </c>
      <c r="C171" s="7">
        <v>86</v>
      </c>
      <c r="D171" t="str">
        <f t="shared" si="2"/>
        <v>September</v>
      </c>
    </row>
    <row r="172" spans="1:4" x14ac:dyDescent="0.3">
      <c r="A172" s="17">
        <v>40423</v>
      </c>
      <c r="B172" s="4" t="s">
        <v>40</v>
      </c>
      <c r="C172" s="7">
        <v>87</v>
      </c>
      <c r="D172" t="str">
        <f t="shared" si="2"/>
        <v>September</v>
      </c>
    </row>
    <row r="173" spans="1:4" x14ac:dyDescent="0.3">
      <c r="A173" s="17">
        <v>40424</v>
      </c>
      <c r="B173" s="4" t="s">
        <v>41</v>
      </c>
      <c r="C173" s="7">
        <v>150</v>
      </c>
      <c r="D173" t="str">
        <f t="shared" si="2"/>
        <v>September</v>
      </c>
    </row>
    <row r="174" spans="1:4" x14ac:dyDescent="0.3">
      <c r="A174" s="17">
        <v>40425</v>
      </c>
      <c r="B174" s="4" t="s">
        <v>30</v>
      </c>
      <c r="C174" s="7">
        <v>97</v>
      </c>
      <c r="D174" t="str">
        <f t="shared" si="2"/>
        <v>September</v>
      </c>
    </row>
    <row r="175" spans="1:4" x14ac:dyDescent="0.3">
      <c r="A175" s="17">
        <v>40426</v>
      </c>
      <c r="B175" s="4" t="s">
        <v>41</v>
      </c>
      <c r="C175" s="7">
        <v>151</v>
      </c>
      <c r="D175" t="str">
        <f t="shared" si="2"/>
        <v>September</v>
      </c>
    </row>
    <row r="176" spans="1:4" x14ac:dyDescent="0.3">
      <c r="A176" s="17">
        <v>40427</v>
      </c>
      <c r="B176" s="4" t="s">
        <v>30</v>
      </c>
      <c r="C176" s="7">
        <v>62</v>
      </c>
      <c r="D176" t="str">
        <f t="shared" si="2"/>
        <v>September</v>
      </c>
    </row>
    <row r="177" spans="1:4" x14ac:dyDescent="0.3">
      <c r="A177" s="17">
        <v>40428</v>
      </c>
      <c r="B177" s="4" t="s">
        <v>41</v>
      </c>
      <c r="C177" s="7">
        <v>125</v>
      </c>
      <c r="D177" t="str">
        <f t="shared" si="2"/>
        <v>September</v>
      </c>
    </row>
    <row r="178" spans="1:4" x14ac:dyDescent="0.3">
      <c r="A178" s="17">
        <v>40429</v>
      </c>
      <c r="B178" s="4" t="s">
        <v>40</v>
      </c>
      <c r="C178" s="7">
        <v>69</v>
      </c>
      <c r="D178" t="str">
        <f t="shared" si="2"/>
        <v>September</v>
      </c>
    </row>
    <row r="179" spans="1:4" x14ac:dyDescent="0.3">
      <c r="A179" s="17">
        <v>40430</v>
      </c>
      <c r="B179" s="4" t="s">
        <v>41</v>
      </c>
      <c r="C179" s="7">
        <v>160</v>
      </c>
      <c r="D179" t="str">
        <f t="shared" si="2"/>
        <v>September</v>
      </c>
    </row>
    <row r="180" spans="1:4" x14ac:dyDescent="0.3">
      <c r="A180" s="17">
        <v>40431</v>
      </c>
      <c r="B180" s="4" t="s">
        <v>42</v>
      </c>
      <c r="C180" s="7">
        <v>88</v>
      </c>
      <c r="D180" t="str">
        <f t="shared" si="2"/>
        <v>September</v>
      </c>
    </row>
    <row r="181" spans="1:4" x14ac:dyDescent="0.3">
      <c r="A181" s="17">
        <v>40432</v>
      </c>
      <c r="B181" s="4" t="s">
        <v>30</v>
      </c>
      <c r="C181" s="7">
        <v>107</v>
      </c>
      <c r="D181" t="str">
        <f t="shared" si="2"/>
        <v>September</v>
      </c>
    </row>
    <row r="182" spans="1:4" x14ac:dyDescent="0.3">
      <c r="A182" s="17">
        <v>40433</v>
      </c>
      <c r="B182" s="4" t="s">
        <v>30</v>
      </c>
      <c r="C182" s="7">
        <v>148</v>
      </c>
      <c r="D182" t="str">
        <f t="shared" si="2"/>
        <v>September</v>
      </c>
    </row>
    <row r="183" spans="1:4" x14ac:dyDescent="0.3">
      <c r="A183" s="17">
        <v>40434</v>
      </c>
      <c r="B183" s="4" t="s">
        <v>40</v>
      </c>
      <c r="C183" s="7">
        <v>75</v>
      </c>
      <c r="D183" t="str">
        <f t="shared" si="2"/>
        <v>September</v>
      </c>
    </row>
    <row r="184" spans="1:4" x14ac:dyDescent="0.3">
      <c r="A184" s="17">
        <v>40435</v>
      </c>
      <c r="B184" s="4" t="s">
        <v>40</v>
      </c>
      <c r="C184" s="7">
        <v>68</v>
      </c>
      <c r="D184" t="str">
        <f t="shared" si="2"/>
        <v>September</v>
      </c>
    </row>
    <row r="185" spans="1:4" x14ac:dyDescent="0.3">
      <c r="A185" s="17">
        <v>40436</v>
      </c>
      <c r="B185" s="4" t="s">
        <v>42</v>
      </c>
      <c r="C185" s="7">
        <v>98</v>
      </c>
      <c r="D185" t="str">
        <f t="shared" si="2"/>
        <v>September</v>
      </c>
    </row>
    <row r="186" spans="1:4" x14ac:dyDescent="0.3">
      <c r="A186" s="17">
        <v>40437</v>
      </c>
      <c r="B186" s="4" t="s">
        <v>43</v>
      </c>
      <c r="C186" s="7">
        <v>134</v>
      </c>
      <c r="D186" t="str">
        <f t="shared" si="2"/>
        <v>September</v>
      </c>
    </row>
    <row r="187" spans="1:4" x14ac:dyDescent="0.3">
      <c r="A187" s="17">
        <v>40438</v>
      </c>
      <c r="B187" s="4" t="s">
        <v>30</v>
      </c>
      <c r="C187" s="7">
        <v>84</v>
      </c>
      <c r="D187" t="str">
        <f t="shared" si="2"/>
        <v>September</v>
      </c>
    </row>
    <row r="188" spans="1:4" x14ac:dyDescent="0.3">
      <c r="A188" s="17">
        <v>40439</v>
      </c>
      <c r="B188" s="4" t="s">
        <v>28</v>
      </c>
      <c r="C188" s="7">
        <v>155</v>
      </c>
      <c r="D188" t="str">
        <f t="shared" si="2"/>
        <v>September</v>
      </c>
    </row>
    <row r="189" spans="1:4" x14ac:dyDescent="0.3">
      <c r="A189" s="17">
        <v>40440</v>
      </c>
      <c r="B189" s="4" t="s">
        <v>41</v>
      </c>
      <c r="C189" s="7">
        <v>146</v>
      </c>
      <c r="D189" t="str">
        <f t="shared" si="2"/>
        <v>September</v>
      </c>
    </row>
    <row r="190" spans="1:4" x14ac:dyDescent="0.3">
      <c r="A190" s="17">
        <v>40441</v>
      </c>
      <c r="B190" s="4" t="s">
        <v>43</v>
      </c>
      <c r="C190" s="7">
        <v>110</v>
      </c>
      <c r="D190" t="str">
        <f t="shared" si="2"/>
        <v>September</v>
      </c>
    </row>
    <row r="191" spans="1:4" x14ac:dyDescent="0.3">
      <c r="A191" s="17">
        <v>40442</v>
      </c>
      <c r="B191" s="4" t="s">
        <v>43</v>
      </c>
      <c r="C191" s="7">
        <v>139</v>
      </c>
      <c r="D191" t="str">
        <f t="shared" si="2"/>
        <v>September</v>
      </c>
    </row>
    <row r="192" spans="1:4" x14ac:dyDescent="0.3">
      <c r="A192" s="17">
        <v>40443</v>
      </c>
      <c r="B192" s="4" t="s">
        <v>28</v>
      </c>
      <c r="C192" s="7">
        <v>68</v>
      </c>
      <c r="D192" t="str">
        <f t="shared" si="2"/>
        <v>September</v>
      </c>
    </row>
    <row r="193" spans="1:4" x14ac:dyDescent="0.3">
      <c r="A193" s="17">
        <v>40444</v>
      </c>
      <c r="B193" s="4" t="s">
        <v>41</v>
      </c>
      <c r="C193" s="7">
        <v>131</v>
      </c>
      <c r="D193" t="str">
        <f t="shared" si="2"/>
        <v>September</v>
      </c>
    </row>
    <row r="194" spans="1:4" x14ac:dyDescent="0.3">
      <c r="A194" s="17">
        <v>40445</v>
      </c>
      <c r="B194" s="4" t="s">
        <v>43</v>
      </c>
      <c r="C194" s="7">
        <v>141</v>
      </c>
      <c r="D194" t="str">
        <f t="shared" si="2"/>
        <v>September</v>
      </c>
    </row>
    <row r="195" spans="1:4" x14ac:dyDescent="0.3">
      <c r="A195" s="17">
        <v>40446</v>
      </c>
      <c r="B195" s="4" t="s">
        <v>43</v>
      </c>
      <c r="C195" s="7">
        <v>50</v>
      </c>
      <c r="D195" t="str">
        <f t="shared" si="2"/>
        <v>September</v>
      </c>
    </row>
    <row r="196" spans="1:4" x14ac:dyDescent="0.3">
      <c r="A196" s="17">
        <v>40447</v>
      </c>
      <c r="B196" s="4" t="s">
        <v>28</v>
      </c>
      <c r="C196" s="7">
        <v>65</v>
      </c>
      <c r="D196" t="str">
        <f t="shared" si="2"/>
        <v>September</v>
      </c>
    </row>
    <row r="197" spans="1:4" x14ac:dyDescent="0.3">
      <c r="A197" s="17">
        <v>40448</v>
      </c>
      <c r="B197" s="4" t="s">
        <v>42</v>
      </c>
      <c r="C197" s="7">
        <v>126</v>
      </c>
      <c r="D197" t="str">
        <f t="shared" ref="D197:D208" si="3">TEXT(A197,"mmmm")</f>
        <v>September</v>
      </c>
    </row>
    <row r="198" spans="1:4" x14ac:dyDescent="0.3">
      <c r="A198" s="17">
        <v>40449</v>
      </c>
      <c r="B198" s="4" t="s">
        <v>42</v>
      </c>
      <c r="C198" s="7">
        <v>117</v>
      </c>
      <c r="D198" t="str">
        <f t="shared" si="3"/>
        <v>September</v>
      </c>
    </row>
    <row r="199" spans="1:4" x14ac:dyDescent="0.3">
      <c r="A199" s="17">
        <v>40450</v>
      </c>
      <c r="B199" s="4" t="s">
        <v>42</v>
      </c>
      <c r="C199" s="7">
        <v>57</v>
      </c>
      <c r="D199" t="str">
        <f t="shared" si="3"/>
        <v>September</v>
      </c>
    </row>
    <row r="200" spans="1:4" x14ac:dyDescent="0.3">
      <c r="A200" s="17">
        <v>40451</v>
      </c>
      <c r="B200" s="4" t="s">
        <v>40</v>
      </c>
      <c r="C200" s="7">
        <v>146</v>
      </c>
      <c r="D200" t="str">
        <f t="shared" si="3"/>
        <v>September</v>
      </c>
    </row>
    <row r="201" spans="1:4" x14ac:dyDescent="0.3">
      <c r="A201" s="17">
        <v>40452</v>
      </c>
      <c r="B201" s="4" t="s">
        <v>28</v>
      </c>
      <c r="C201" s="7">
        <v>159</v>
      </c>
      <c r="D201" t="str">
        <f t="shared" si="3"/>
        <v>October</v>
      </c>
    </row>
    <row r="202" spans="1:4" x14ac:dyDescent="0.3">
      <c r="A202" s="17">
        <v>40453</v>
      </c>
      <c r="B202" s="4" t="s">
        <v>43</v>
      </c>
      <c r="C202" s="7">
        <v>80</v>
      </c>
      <c r="D202" t="str">
        <f t="shared" si="3"/>
        <v>October</v>
      </c>
    </row>
    <row r="203" spans="1:4" x14ac:dyDescent="0.3">
      <c r="A203" s="17">
        <v>40454</v>
      </c>
      <c r="B203" s="4" t="s">
        <v>43</v>
      </c>
      <c r="C203" s="7">
        <v>132</v>
      </c>
      <c r="D203" t="str">
        <f t="shared" si="3"/>
        <v>October</v>
      </c>
    </row>
    <row r="204" spans="1:4" x14ac:dyDescent="0.3">
      <c r="A204" s="17">
        <v>40455</v>
      </c>
      <c r="B204" s="4" t="s">
        <v>28</v>
      </c>
      <c r="C204" s="7">
        <v>60</v>
      </c>
      <c r="D204" t="str">
        <f t="shared" si="3"/>
        <v>October</v>
      </c>
    </row>
    <row r="205" spans="1:4" x14ac:dyDescent="0.3">
      <c r="A205" s="17">
        <v>40456</v>
      </c>
      <c r="B205" s="4" t="s">
        <v>43</v>
      </c>
      <c r="C205" s="7">
        <v>116</v>
      </c>
      <c r="D205" t="str">
        <f t="shared" si="3"/>
        <v>October</v>
      </c>
    </row>
    <row r="206" spans="1:4" x14ac:dyDescent="0.3">
      <c r="A206" s="17">
        <v>40457</v>
      </c>
      <c r="B206" s="4" t="s">
        <v>42</v>
      </c>
      <c r="C206" s="7">
        <v>132</v>
      </c>
      <c r="D206" t="str">
        <f t="shared" si="3"/>
        <v>October</v>
      </c>
    </row>
    <row r="207" spans="1:4" x14ac:dyDescent="0.3">
      <c r="A207" s="17">
        <v>40458</v>
      </c>
      <c r="B207" s="4" t="s">
        <v>40</v>
      </c>
      <c r="C207" s="7">
        <v>143</v>
      </c>
      <c r="D207" t="str">
        <f t="shared" si="3"/>
        <v>October</v>
      </c>
    </row>
    <row r="208" spans="1:4" x14ac:dyDescent="0.3">
      <c r="A208" s="17">
        <v>40459</v>
      </c>
      <c r="B208" s="4" t="s">
        <v>43</v>
      </c>
      <c r="C208" s="7">
        <v>146</v>
      </c>
      <c r="D208" t="str">
        <f t="shared" si="3"/>
        <v>October</v>
      </c>
    </row>
  </sheetData>
  <pageMargins left="0.7" right="0.7" top="0.75" bottom="0.75" header="0.3" footer="0.3"/>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2"/>
  <sheetViews>
    <sheetView topLeftCell="B4" workbookViewId="0">
      <selection activeCell="O11" sqref="O11"/>
    </sheetView>
  </sheetViews>
  <sheetFormatPr defaultRowHeight="14.4" x14ac:dyDescent="0.3"/>
  <cols>
    <col min="1" max="1" width="12.109375" bestFit="1" customWidth="1"/>
    <col min="2" max="2" width="10.5546875" bestFit="1" customWidth="1"/>
    <col min="4" max="4" width="20.6640625" bestFit="1" customWidth="1"/>
    <col min="5" max="5" width="10" bestFit="1" customWidth="1"/>
    <col min="6" max="6" width="18.88671875" bestFit="1" customWidth="1"/>
    <col min="10" max="10" width="16" customWidth="1"/>
    <col min="11" max="11" width="15.5546875" customWidth="1"/>
    <col min="12" max="12" width="6" customWidth="1"/>
    <col min="13" max="13" width="5" customWidth="1"/>
    <col min="14" max="14" width="10.77734375" customWidth="1"/>
  </cols>
  <sheetData>
    <row r="1" spans="1:14" ht="43.2" x14ac:dyDescent="0.3">
      <c r="A1" s="1" t="s">
        <v>809</v>
      </c>
      <c r="B1" s="2"/>
      <c r="C1" s="2"/>
      <c r="D1" s="2"/>
      <c r="E1" s="2"/>
      <c r="F1" s="2"/>
      <c r="G1" s="2"/>
      <c r="H1" s="2"/>
      <c r="I1" s="2"/>
      <c r="J1" s="3"/>
    </row>
    <row r="3" spans="1:14" x14ac:dyDescent="0.3">
      <c r="A3" s="5" t="s">
        <v>35</v>
      </c>
      <c r="B3" s="5" t="s">
        <v>684</v>
      </c>
      <c r="C3" s="5" t="s">
        <v>186</v>
      </c>
      <c r="D3" s="5" t="s">
        <v>194</v>
      </c>
      <c r="E3" s="5" t="s">
        <v>810</v>
      </c>
      <c r="F3" s="5" t="s">
        <v>811</v>
      </c>
      <c r="G3" s="145" t="s">
        <v>237</v>
      </c>
      <c r="H3" s="149" t="s">
        <v>2411</v>
      </c>
      <c r="I3" s="149"/>
      <c r="J3" s="111" t="s">
        <v>2410</v>
      </c>
      <c r="K3" s="111" t="s">
        <v>104</v>
      </c>
    </row>
    <row r="4" spans="1:14" x14ac:dyDescent="0.3">
      <c r="A4" s="17">
        <v>40498</v>
      </c>
      <c r="B4" s="4" t="s">
        <v>265</v>
      </c>
      <c r="C4" s="4" t="s">
        <v>812</v>
      </c>
      <c r="D4" s="4" t="s">
        <v>813</v>
      </c>
      <c r="E4" s="4">
        <v>11</v>
      </c>
      <c r="F4" s="4" t="s">
        <v>814</v>
      </c>
      <c r="G4" t="str">
        <f>TEXT(A4,"mmmm")</f>
        <v>November</v>
      </c>
      <c r="H4" t="str">
        <f>TEXT(A4,"yyyy")</f>
        <v>2010</v>
      </c>
      <c r="J4" s="111" t="s">
        <v>237</v>
      </c>
      <c r="K4" t="s">
        <v>2418</v>
      </c>
      <c r="L4" t="s">
        <v>2416</v>
      </c>
      <c r="M4" t="s">
        <v>2417</v>
      </c>
      <c r="N4" t="s">
        <v>235</v>
      </c>
    </row>
    <row r="5" spans="1:14" x14ac:dyDescent="0.3">
      <c r="A5" s="17">
        <v>40182</v>
      </c>
      <c r="B5" s="4" t="s">
        <v>267</v>
      </c>
      <c r="C5" s="4" t="s">
        <v>815</v>
      </c>
      <c r="D5" s="4" t="s">
        <v>816</v>
      </c>
      <c r="E5" s="4">
        <v>29</v>
      </c>
      <c r="F5" s="4" t="s">
        <v>817</v>
      </c>
      <c r="G5" t="str">
        <f t="shared" ref="G5:G68" si="0">TEXT(A5,"mmmm")</f>
        <v>January</v>
      </c>
      <c r="H5" t="str">
        <f t="shared" ref="H5:H68" si="1">TEXT(A5,"yyyy")</f>
        <v>2010</v>
      </c>
      <c r="J5" s="112" t="s">
        <v>2412</v>
      </c>
      <c r="K5" s="110"/>
      <c r="L5" s="110">
        <v>1005</v>
      </c>
      <c r="M5" s="110">
        <v>1489</v>
      </c>
      <c r="N5" s="110">
        <v>2494</v>
      </c>
    </row>
    <row r="6" spans="1:14" x14ac:dyDescent="0.3">
      <c r="A6" s="17">
        <v>40058</v>
      </c>
      <c r="B6" s="4" t="s">
        <v>255</v>
      </c>
      <c r="C6" s="4" t="s">
        <v>190</v>
      </c>
      <c r="D6" s="4" t="s">
        <v>818</v>
      </c>
      <c r="E6" s="4">
        <v>31</v>
      </c>
      <c r="F6" s="4" t="s">
        <v>819</v>
      </c>
      <c r="G6" t="str">
        <f t="shared" si="0"/>
        <v>September</v>
      </c>
      <c r="H6" t="str">
        <f t="shared" si="1"/>
        <v>2009</v>
      </c>
      <c r="J6" s="112" t="s">
        <v>2413</v>
      </c>
      <c r="K6" s="110"/>
      <c r="L6" s="110">
        <v>1135</v>
      </c>
      <c r="M6" s="110">
        <v>816</v>
      </c>
      <c r="N6" s="110">
        <v>1951</v>
      </c>
    </row>
    <row r="7" spans="1:14" x14ac:dyDescent="0.3">
      <c r="A7" s="17">
        <v>40558</v>
      </c>
      <c r="B7" s="4" t="s">
        <v>176</v>
      </c>
      <c r="C7" s="4" t="s">
        <v>189</v>
      </c>
      <c r="D7" s="4" t="s">
        <v>816</v>
      </c>
      <c r="E7" s="4">
        <v>19</v>
      </c>
      <c r="F7" s="4" t="s">
        <v>820</v>
      </c>
      <c r="G7" t="str">
        <f t="shared" si="0"/>
        <v>January</v>
      </c>
      <c r="H7" t="str">
        <f t="shared" si="1"/>
        <v>2011</v>
      </c>
      <c r="J7" s="112" t="s">
        <v>2329</v>
      </c>
      <c r="K7" s="110"/>
      <c r="L7" s="110">
        <v>1386</v>
      </c>
      <c r="M7" s="110">
        <v>1161</v>
      </c>
      <c r="N7" s="110">
        <v>2547</v>
      </c>
    </row>
    <row r="8" spans="1:14" x14ac:dyDescent="0.3">
      <c r="A8" s="17">
        <v>40005</v>
      </c>
      <c r="B8" s="4" t="s">
        <v>260</v>
      </c>
      <c r="C8" s="4" t="s">
        <v>192</v>
      </c>
      <c r="D8" s="4" t="s">
        <v>726</v>
      </c>
      <c r="E8" s="4">
        <v>1</v>
      </c>
      <c r="F8" s="4" t="s">
        <v>821</v>
      </c>
      <c r="G8" t="str">
        <f t="shared" si="0"/>
        <v>July</v>
      </c>
      <c r="H8" t="str">
        <f t="shared" si="1"/>
        <v>2009</v>
      </c>
      <c r="J8" s="112" t="s">
        <v>2330</v>
      </c>
      <c r="K8" s="110">
        <v>1005</v>
      </c>
      <c r="L8" s="110">
        <v>1538</v>
      </c>
      <c r="M8" s="110">
        <v>330</v>
      </c>
      <c r="N8" s="110">
        <v>2873</v>
      </c>
    </row>
    <row r="9" spans="1:14" x14ac:dyDescent="0.3">
      <c r="A9" s="17">
        <v>40246</v>
      </c>
      <c r="B9" s="4" t="s">
        <v>822</v>
      </c>
      <c r="C9" s="4" t="s">
        <v>191</v>
      </c>
      <c r="D9" s="4" t="s">
        <v>823</v>
      </c>
      <c r="E9" s="4">
        <v>28</v>
      </c>
      <c r="F9" s="4" t="s">
        <v>824</v>
      </c>
      <c r="G9" t="str">
        <f t="shared" si="0"/>
        <v>March</v>
      </c>
      <c r="H9" t="str">
        <f t="shared" si="1"/>
        <v>2010</v>
      </c>
      <c r="J9" s="112" t="s">
        <v>240</v>
      </c>
      <c r="K9" s="110">
        <v>1508</v>
      </c>
      <c r="L9" s="110">
        <v>1034</v>
      </c>
      <c r="M9" s="110"/>
      <c r="N9" s="110">
        <v>2542</v>
      </c>
    </row>
    <row r="10" spans="1:14" x14ac:dyDescent="0.3">
      <c r="A10" s="17">
        <v>40370</v>
      </c>
      <c r="B10" s="4" t="s">
        <v>258</v>
      </c>
      <c r="C10" s="4" t="s">
        <v>815</v>
      </c>
      <c r="D10" s="4" t="s">
        <v>825</v>
      </c>
      <c r="E10" s="4">
        <v>30</v>
      </c>
      <c r="F10" s="4" t="s">
        <v>826</v>
      </c>
      <c r="G10" t="str">
        <f t="shared" si="0"/>
        <v>July</v>
      </c>
      <c r="H10" t="str">
        <f t="shared" si="1"/>
        <v>2010</v>
      </c>
      <c r="J10" s="112" t="s">
        <v>2331</v>
      </c>
      <c r="K10" s="110">
        <v>1383</v>
      </c>
      <c r="L10" s="110">
        <v>1001</v>
      </c>
      <c r="M10" s="110"/>
      <c r="N10" s="110">
        <v>2384</v>
      </c>
    </row>
    <row r="11" spans="1:14" x14ac:dyDescent="0.3">
      <c r="A11" s="17">
        <v>40210</v>
      </c>
      <c r="B11" s="4" t="s">
        <v>822</v>
      </c>
      <c r="C11" s="4" t="s">
        <v>827</v>
      </c>
      <c r="D11" s="4" t="s">
        <v>813</v>
      </c>
      <c r="E11" s="4">
        <v>9</v>
      </c>
      <c r="F11" s="4" t="s">
        <v>828</v>
      </c>
      <c r="G11" t="str">
        <f t="shared" si="0"/>
        <v>February</v>
      </c>
      <c r="H11" t="str">
        <f t="shared" si="1"/>
        <v>2010</v>
      </c>
      <c r="J11" s="112" t="s">
        <v>2332</v>
      </c>
      <c r="K11" s="110">
        <v>1323</v>
      </c>
      <c r="L11" s="110">
        <v>1116</v>
      </c>
      <c r="M11" s="110"/>
      <c r="N11" s="110">
        <v>2439</v>
      </c>
    </row>
    <row r="12" spans="1:14" x14ac:dyDescent="0.3">
      <c r="A12" s="17">
        <v>40207</v>
      </c>
      <c r="B12" s="4" t="s">
        <v>260</v>
      </c>
      <c r="C12" s="4" t="s">
        <v>815</v>
      </c>
      <c r="D12" s="4" t="s">
        <v>829</v>
      </c>
      <c r="E12" s="4">
        <v>29</v>
      </c>
      <c r="F12" s="4" t="s">
        <v>830</v>
      </c>
      <c r="G12" t="str">
        <f t="shared" si="0"/>
        <v>January</v>
      </c>
      <c r="H12" t="str">
        <f t="shared" si="1"/>
        <v>2010</v>
      </c>
      <c r="J12" s="112" t="s">
        <v>2333</v>
      </c>
      <c r="K12" s="110">
        <v>1437</v>
      </c>
      <c r="L12" s="110">
        <v>1252</v>
      </c>
      <c r="M12" s="110"/>
      <c r="N12" s="110">
        <v>2689</v>
      </c>
    </row>
    <row r="13" spans="1:14" x14ac:dyDescent="0.3">
      <c r="A13" s="17">
        <v>40172</v>
      </c>
      <c r="B13" s="4" t="s">
        <v>822</v>
      </c>
      <c r="C13" s="4" t="s">
        <v>827</v>
      </c>
      <c r="D13" s="4" t="s">
        <v>823</v>
      </c>
      <c r="E13" s="4">
        <v>5</v>
      </c>
      <c r="F13" s="4" t="s">
        <v>831</v>
      </c>
      <c r="G13" t="str">
        <f t="shared" si="0"/>
        <v>December</v>
      </c>
      <c r="H13" t="str">
        <f t="shared" si="1"/>
        <v>2009</v>
      </c>
      <c r="J13" s="112" t="s">
        <v>2334</v>
      </c>
      <c r="K13" s="110">
        <v>1362</v>
      </c>
      <c r="L13" s="110">
        <v>1499</v>
      </c>
      <c r="M13" s="110"/>
      <c r="N13" s="110">
        <v>2861</v>
      </c>
    </row>
    <row r="14" spans="1:14" x14ac:dyDescent="0.3">
      <c r="A14" s="17">
        <v>40363</v>
      </c>
      <c r="B14" s="4" t="s">
        <v>262</v>
      </c>
      <c r="C14" s="4" t="s">
        <v>188</v>
      </c>
      <c r="D14" s="4" t="s">
        <v>832</v>
      </c>
      <c r="E14" s="4">
        <v>6</v>
      </c>
      <c r="F14" s="4" t="s">
        <v>833</v>
      </c>
      <c r="G14" t="str">
        <f t="shared" si="0"/>
        <v>July</v>
      </c>
      <c r="H14" t="str">
        <f t="shared" si="1"/>
        <v>2010</v>
      </c>
      <c r="J14" s="112" t="s">
        <v>2335</v>
      </c>
      <c r="K14" s="110">
        <v>1005</v>
      </c>
      <c r="L14" s="110">
        <v>1136</v>
      </c>
      <c r="M14" s="110"/>
      <c r="N14" s="110">
        <v>2141</v>
      </c>
    </row>
    <row r="15" spans="1:14" x14ac:dyDescent="0.3">
      <c r="A15" s="17">
        <v>40152</v>
      </c>
      <c r="B15" s="4" t="s">
        <v>268</v>
      </c>
      <c r="C15" s="4" t="s">
        <v>189</v>
      </c>
      <c r="D15" s="4" t="s">
        <v>829</v>
      </c>
      <c r="E15" s="4">
        <v>38</v>
      </c>
      <c r="F15" s="4" t="s">
        <v>834</v>
      </c>
      <c r="G15" t="str">
        <f t="shared" si="0"/>
        <v>December</v>
      </c>
      <c r="H15" t="str">
        <f t="shared" si="1"/>
        <v>2009</v>
      </c>
      <c r="J15" s="112" t="s">
        <v>2414</v>
      </c>
      <c r="K15" s="110">
        <v>1328</v>
      </c>
      <c r="L15" s="110">
        <v>911</v>
      </c>
      <c r="M15" s="110"/>
      <c r="N15" s="110">
        <v>2239</v>
      </c>
    </row>
    <row r="16" spans="1:14" x14ac:dyDescent="0.3">
      <c r="A16" s="17">
        <v>40015</v>
      </c>
      <c r="B16" s="4" t="s">
        <v>261</v>
      </c>
      <c r="C16" s="4" t="s">
        <v>835</v>
      </c>
      <c r="D16" s="4" t="s">
        <v>726</v>
      </c>
      <c r="E16" s="4">
        <v>37</v>
      </c>
      <c r="F16" s="4" t="s">
        <v>836</v>
      </c>
      <c r="G16" t="str">
        <f t="shared" si="0"/>
        <v>July</v>
      </c>
      <c r="H16" t="str">
        <f t="shared" si="1"/>
        <v>2009</v>
      </c>
      <c r="J16" s="112" t="s">
        <v>2415</v>
      </c>
      <c r="K16" s="110">
        <v>1192</v>
      </c>
      <c r="L16" s="110">
        <v>1414</v>
      </c>
      <c r="M16" s="110"/>
      <c r="N16" s="110">
        <v>2606</v>
      </c>
    </row>
    <row r="17" spans="1:14" x14ac:dyDescent="0.3">
      <c r="A17" s="17">
        <v>40536</v>
      </c>
      <c r="B17" s="4" t="s">
        <v>273</v>
      </c>
      <c r="C17" s="4" t="s">
        <v>190</v>
      </c>
      <c r="D17" s="4" t="s">
        <v>837</v>
      </c>
      <c r="E17" s="4">
        <v>20</v>
      </c>
      <c r="F17" s="4" t="s">
        <v>838</v>
      </c>
      <c r="G17" t="str">
        <f t="shared" si="0"/>
        <v>December</v>
      </c>
      <c r="H17" t="str">
        <f t="shared" si="1"/>
        <v>2010</v>
      </c>
      <c r="J17" s="112" t="s">
        <v>235</v>
      </c>
      <c r="K17" s="110">
        <v>11543</v>
      </c>
      <c r="L17" s="110">
        <v>14427</v>
      </c>
      <c r="M17" s="110">
        <v>3796</v>
      </c>
      <c r="N17" s="110">
        <v>29766</v>
      </c>
    </row>
    <row r="18" spans="1:14" x14ac:dyDescent="0.3">
      <c r="A18" s="17">
        <v>40000</v>
      </c>
      <c r="B18" s="4" t="s">
        <v>273</v>
      </c>
      <c r="C18" s="4" t="s">
        <v>192</v>
      </c>
      <c r="D18" s="4" t="s">
        <v>839</v>
      </c>
      <c r="E18" s="4">
        <v>10</v>
      </c>
      <c r="F18" s="4" t="s">
        <v>840</v>
      </c>
      <c r="G18" t="str">
        <f t="shared" si="0"/>
        <v>July</v>
      </c>
      <c r="H18" t="str">
        <f t="shared" si="1"/>
        <v>2009</v>
      </c>
    </row>
    <row r="19" spans="1:14" x14ac:dyDescent="0.3">
      <c r="A19" s="17">
        <v>39952</v>
      </c>
      <c r="B19" s="4" t="s">
        <v>274</v>
      </c>
      <c r="C19" s="4" t="s">
        <v>841</v>
      </c>
      <c r="D19" s="4" t="s">
        <v>842</v>
      </c>
      <c r="E19" s="4">
        <v>33</v>
      </c>
      <c r="F19" s="4" t="s">
        <v>843</v>
      </c>
      <c r="G19" t="str">
        <f t="shared" si="0"/>
        <v>May</v>
      </c>
      <c r="H19" t="str">
        <f t="shared" si="1"/>
        <v>2009</v>
      </c>
    </row>
    <row r="20" spans="1:14" x14ac:dyDescent="0.3">
      <c r="A20" s="17">
        <v>40357</v>
      </c>
      <c r="B20" s="4" t="s">
        <v>260</v>
      </c>
      <c r="C20" s="4" t="s">
        <v>191</v>
      </c>
      <c r="D20" s="4" t="s">
        <v>726</v>
      </c>
      <c r="E20" s="4">
        <v>33</v>
      </c>
      <c r="F20" s="4" t="s">
        <v>844</v>
      </c>
      <c r="G20" t="str">
        <f t="shared" si="0"/>
        <v>June</v>
      </c>
      <c r="H20" t="str">
        <f t="shared" si="1"/>
        <v>2010</v>
      </c>
    </row>
    <row r="21" spans="1:14" x14ac:dyDescent="0.3">
      <c r="A21" s="17">
        <v>39910</v>
      </c>
      <c r="B21" s="4" t="s">
        <v>270</v>
      </c>
      <c r="C21" s="4" t="s">
        <v>188</v>
      </c>
      <c r="D21" s="4" t="s">
        <v>829</v>
      </c>
      <c r="E21" s="4">
        <v>27</v>
      </c>
      <c r="F21" s="4" t="s">
        <v>845</v>
      </c>
      <c r="G21" t="str">
        <f t="shared" si="0"/>
        <v>April</v>
      </c>
      <c r="H21" t="str">
        <f t="shared" si="1"/>
        <v>2009</v>
      </c>
    </row>
    <row r="22" spans="1:14" x14ac:dyDescent="0.3">
      <c r="A22" s="17">
        <v>40493</v>
      </c>
      <c r="B22" s="4" t="s">
        <v>262</v>
      </c>
      <c r="C22" s="4" t="s">
        <v>192</v>
      </c>
      <c r="D22" s="4" t="s">
        <v>837</v>
      </c>
      <c r="E22" s="4">
        <v>10</v>
      </c>
      <c r="F22" s="4" t="s">
        <v>846</v>
      </c>
      <c r="G22" t="str">
        <f t="shared" si="0"/>
        <v>November</v>
      </c>
      <c r="H22" t="str">
        <f t="shared" si="1"/>
        <v>2010</v>
      </c>
    </row>
    <row r="23" spans="1:14" x14ac:dyDescent="0.3">
      <c r="A23" s="17">
        <v>40370</v>
      </c>
      <c r="B23" s="4" t="s">
        <v>262</v>
      </c>
      <c r="C23" s="4" t="s">
        <v>812</v>
      </c>
      <c r="D23" s="4" t="s">
        <v>818</v>
      </c>
      <c r="E23" s="4">
        <v>30</v>
      </c>
      <c r="F23" s="4" t="s">
        <v>847</v>
      </c>
      <c r="G23" t="str">
        <f t="shared" si="0"/>
        <v>July</v>
      </c>
      <c r="H23" t="str">
        <f t="shared" si="1"/>
        <v>2010</v>
      </c>
    </row>
    <row r="24" spans="1:14" x14ac:dyDescent="0.3">
      <c r="A24" s="17">
        <v>40432</v>
      </c>
      <c r="B24" s="4" t="s">
        <v>272</v>
      </c>
      <c r="C24" s="4" t="s">
        <v>192</v>
      </c>
      <c r="D24" s="4" t="s">
        <v>726</v>
      </c>
      <c r="E24" s="4">
        <v>4</v>
      </c>
      <c r="F24" s="4" t="s">
        <v>848</v>
      </c>
      <c r="G24" t="str">
        <f t="shared" si="0"/>
        <v>September</v>
      </c>
      <c r="H24" t="str">
        <f t="shared" si="1"/>
        <v>2010</v>
      </c>
    </row>
    <row r="25" spans="1:14" x14ac:dyDescent="0.3">
      <c r="A25" s="17">
        <v>40219</v>
      </c>
      <c r="B25" s="4" t="s">
        <v>258</v>
      </c>
      <c r="C25" s="4" t="s">
        <v>815</v>
      </c>
      <c r="D25" s="4" t="s">
        <v>849</v>
      </c>
      <c r="E25" s="4">
        <v>16</v>
      </c>
      <c r="F25" s="4" t="s">
        <v>850</v>
      </c>
      <c r="G25" t="str">
        <f t="shared" si="0"/>
        <v>February</v>
      </c>
      <c r="H25" t="str">
        <f t="shared" si="1"/>
        <v>2010</v>
      </c>
    </row>
    <row r="26" spans="1:14" x14ac:dyDescent="0.3">
      <c r="A26" s="17">
        <v>39957</v>
      </c>
      <c r="B26" s="4" t="s">
        <v>267</v>
      </c>
      <c r="C26" s="4" t="s">
        <v>815</v>
      </c>
      <c r="D26" s="4" t="s">
        <v>839</v>
      </c>
      <c r="E26" s="4">
        <v>18</v>
      </c>
      <c r="F26" s="4" t="s">
        <v>851</v>
      </c>
      <c r="G26" t="str">
        <f t="shared" si="0"/>
        <v>May</v>
      </c>
      <c r="H26" t="str">
        <f t="shared" si="1"/>
        <v>2009</v>
      </c>
    </row>
    <row r="27" spans="1:14" x14ac:dyDescent="0.3">
      <c r="A27" s="17">
        <v>40323</v>
      </c>
      <c r="B27" s="4" t="s">
        <v>268</v>
      </c>
      <c r="C27" s="4" t="s">
        <v>191</v>
      </c>
      <c r="D27" s="4" t="s">
        <v>726</v>
      </c>
      <c r="E27" s="4">
        <v>36</v>
      </c>
      <c r="F27" s="4" t="s">
        <v>852</v>
      </c>
      <c r="G27" t="str">
        <f t="shared" si="0"/>
        <v>May</v>
      </c>
      <c r="H27" t="str">
        <f t="shared" si="1"/>
        <v>2010</v>
      </c>
    </row>
    <row r="28" spans="1:14" x14ac:dyDescent="0.3">
      <c r="A28" s="17">
        <v>40220</v>
      </c>
      <c r="B28" s="4" t="s">
        <v>257</v>
      </c>
      <c r="C28" s="4" t="s">
        <v>835</v>
      </c>
      <c r="D28" s="4" t="s">
        <v>832</v>
      </c>
      <c r="E28" s="4">
        <v>27</v>
      </c>
      <c r="F28" s="4" t="s">
        <v>853</v>
      </c>
      <c r="G28" t="str">
        <f t="shared" si="0"/>
        <v>February</v>
      </c>
      <c r="H28" t="str">
        <f t="shared" si="1"/>
        <v>2010</v>
      </c>
    </row>
    <row r="29" spans="1:14" x14ac:dyDescent="0.3">
      <c r="A29" s="17">
        <v>40118</v>
      </c>
      <c r="B29" s="4" t="s">
        <v>267</v>
      </c>
      <c r="C29" s="4" t="s">
        <v>192</v>
      </c>
      <c r="D29" s="4" t="s">
        <v>829</v>
      </c>
      <c r="E29" s="4">
        <v>31</v>
      </c>
      <c r="F29" s="4" t="s">
        <v>854</v>
      </c>
      <c r="G29" t="str">
        <f t="shared" si="0"/>
        <v>November</v>
      </c>
      <c r="H29" t="str">
        <f t="shared" si="1"/>
        <v>2009</v>
      </c>
    </row>
    <row r="30" spans="1:14" x14ac:dyDescent="0.3">
      <c r="A30" s="17">
        <v>40130</v>
      </c>
      <c r="B30" s="4" t="s">
        <v>251</v>
      </c>
      <c r="C30" s="4" t="s">
        <v>827</v>
      </c>
      <c r="D30" s="4" t="s">
        <v>726</v>
      </c>
      <c r="E30" s="4">
        <v>1</v>
      </c>
      <c r="F30" s="4" t="s">
        <v>855</v>
      </c>
      <c r="G30" t="str">
        <f t="shared" si="0"/>
        <v>November</v>
      </c>
      <c r="H30" t="str">
        <f t="shared" si="1"/>
        <v>2009</v>
      </c>
    </row>
    <row r="31" spans="1:14" x14ac:dyDescent="0.3">
      <c r="A31" s="17">
        <v>40056</v>
      </c>
      <c r="B31" s="4" t="s">
        <v>269</v>
      </c>
      <c r="C31" s="4" t="s">
        <v>835</v>
      </c>
      <c r="D31" s="4" t="s">
        <v>818</v>
      </c>
      <c r="E31" s="4">
        <v>16</v>
      </c>
      <c r="F31" s="4" t="s">
        <v>856</v>
      </c>
      <c r="G31" t="str">
        <f t="shared" si="0"/>
        <v>August</v>
      </c>
      <c r="H31" t="str">
        <f t="shared" si="1"/>
        <v>2009</v>
      </c>
    </row>
    <row r="32" spans="1:14" x14ac:dyDescent="0.3">
      <c r="A32" s="17">
        <v>39947</v>
      </c>
      <c r="B32" s="4" t="s">
        <v>266</v>
      </c>
      <c r="C32" s="4" t="s">
        <v>835</v>
      </c>
      <c r="D32" s="4" t="s">
        <v>813</v>
      </c>
      <c r="E32" s="4">
        <v>16</v>
      </c>
      <c r="F32" s="4" t="s">
        <v>857</v>
      </c>
      <c r="G32" t="str">
        <f t="shared" si="0"/>
        <v>May</v>
      </c>
      <c r="H32" t="str">
        <f t="shared" si="1"/>
        <v>2009</v>
      </c>
    </row>
    <row r="33" spans="1:8" x14ac:dyDescent="0.3">
      <c r="A33" s="17">
        <v>40243</v>
      </c>
      <c r="B33" s="4" t="s">
        <v>271</v>
      </c>
      <c r="C33" s="4" t="s">
        <v>815</v>
      </c>
      <c r="D33" s="4" t="s">
        <v>829</v>
      </c>
      <c r="E33" s="4">
        <v>38</v>
      </c>
      <c r="F33" s="4" t="s">
        <v>858</v>
      </c>
      <c r="G33" t="str">
        <f t="shared" si="0"/>
        <v>March</v>
      </c>
      <c r="H33" t="str">
        <f t="shared" si="1"/>
        <v>2010</v>
      </c>
    </row>
    <row r="34" spans="1:8" x14ac:dyDescent="0.3">
      <c r="A34" s="17">
        <v>40505</v>
      </c>
      <c r="B34" s="4" t="s">
        <v>268</v>
      </c>
      <c r="C34" s="4" t="s">
        <v>192</v>
      </c>
      <c r="D34" s="4" t="s">
        <v>816</v>
      </c>
      <c r="E34" s="4">
        <v>9</v>
      </c>
      <c r="F34" s="4" t="s">
        <v>859</v>
      </c>
      <c r="G34" t="str">
        <f t="shared" si="0"/>
        <v>November</v>
      </c>
      <c r="H34" t="str">
        <f t="shared" si="1"/>
        <v>2010</v>
      </c>
    </row>
    <row r="35" spans="1:8" x14ac:dyDescent="0.3">
      <c r="A35" s="17">
        <v>40196</v>
      </c>
      <c r="B35" s="4" t="s">
        <v>255</v>
      </c>
      <c r="C35" s="4" t="s">
        <v>192</v>
      </c>
      <c r="D35" s="4" t="s">
        <v>839</v>
      </c>
      <c r="E35" s="4">
        <v>20</v>
      </c>
      <c r="F35" s="4" t="s">
        <v>860</v>
      </c>
      <c r="G35" t="str">
        <f t="shared" si="0"/>
        <v>January</v>
      </c>
      <c r="H35" t="str">
        <f t="shared" si="1"/>
        <v>2010</v>
      </c>
    </row>
    <row r="36" spans="1:8" x14ac:dyDescent="0.3">
      <c r="A36" s="17">
        <v>40581</v>
      </c>
      <c r="B36" s="4" t="s">
        <v>265</v>
      </c>
      <c r="C36" s="4" t="s">
        <v>827</v>
      </c>
      <c r="D36" s="4" t="s">
        <v>861</v>
      </c>
      <c r="E36" s="4">
        <v>29</v>
      </c>
      <c r="F36" s="4" t="s">
        <v>862</v>
      </c>
      <c r="G36" t="str">
        <f t="shared" si="0"/>
        <v>February</v>
      </c>
      <c r="H36" t="str">
        <f t="shared" si="1"/>
        <v>2011</v>
      </c>
    </row>
    <row r="37" spans="1:8" x14ac:dyDescent="0.3">
      <c r="A37" s="17">
        <v>40519</v>
      </c>
      <c r="B37" s="4" t="s">
        <v>267</v>
      </c>
      <c r="C37" s="4" t="s">
        <v>815</v>
      </c>
      <c r="D37" s="4" t="s">
        <v>818</v>
      </c>
      <c r="E37" s="4">
        <v>36</v>
      </c>
      <c r="F37" s="4" t="s">
        <v>863</v>
      </c>
      <c r="G37" t="str">
        <f t="shared" si="0"/>
        <v>December</v>
      </c>
      <c r="H37" t="str">
        <f t="shared" si="1"/>
        <v>2010</v>
      </c>
    </row>
    <row r="38" spans="1:8" x14ac:dyDescent="0.3">
      <c r="A38" s="17">
        <v>40269</v>
      </c>
      <c r="B38" s="4" t="s">
        <v>251</v>
      </c>
      <c r="C38" s="4" t="s">
        <v>815</v>
      </c>
      <c r="D38" s="4" t="s">
        <v>839</v>
      </c>
      <c r="E38" s="4">
        <v>8</v>
      </c>
      <c r="F38" s="4" t="s">
        <v>864</v>
      </c>
      <c r="G38" t="str">
        <f t="shared" si="0"/>
        <v>April</v>
      </c>
      <c r="H38" t="str">
        <f t="shared" si="1"/>
        <v>2010</v>
      </c>
    </row>
    <row r="39" spans="1:8" x14ac:dyDescent="0.3">
      <c r="A39" s="17">
        <v>39988</v>
      </c>
      <c r="B39" s="4" t="s">
        <v>256</v>
      </c>
      <c r="C39" s="4" t="s">
        <v>841</v>
      </c>
      <c r="D39" s="4" t="s">
        <v>816</v>
      </c>
      <c r="E39" s="4">
        <v>1</v>
      </c>
      <c r="F39" s="4" t="s">
        <v>865</v>
      </c>
      <c r="G39" t="str">
        <f t="shared" si="0"/>
        <v>June</v>
      </c>
      <c r="H39" t="str">
        <f t="shared" si="1"/>
        <v>2009</v>
      </c>
    </row>
    <row r="40" spans="1:8" x14ac:dyDescent="0.3">
      <c r="A40" s="17">
        <v>39964</v>
      </c>
      <c r="B40" s="4" t="s">
        <v>263</v>
      </c>
      <c r="C40" s="4" t="s">
        <v>192</v>
      </c>
      <c r="D40" s="4" t="s">
        <v>730</v>
      </c>
      <c r="E40" s="4">
        <v>7</v>
      </c>
      <c r="F40" s="4" t="s">
        <v>866</v>
      </c>
      <c r="G40" t="str">
        <f t="shared" si="0"/>
        <v>May</v>
      </c>
      <c r="H40" t="str">
        <f t="shared" si="1"/>
        <v>2009</v>
      </c>
    </row>
    <row r="41" spans="1:8" x14ac:dyDescent="0.3">
      <c r="A41" s="17">
        <v>39998</v>
      </c>
      <c r="B41" s="4" t="s">
        <v>253</v>
      </c>
      <c r="C41" s="4" t="s">
        <v>841</v>
      </c>
      <c r="D41" s="4" t="s">
        <v>730</v>
      </c>
      <c r="E41" s="4">
        <v>38</v>
      </c>
      <c r="F41" s="4" t="s">
        <v>867</v>
      </c>
      <c r="G41" t="str">
        <f t="shared" si="0"/>
        <v>July</v>
      </c>
      <c r="H41" t="str">
        <f t="shared" si="1"/>
        <v>2009</v>
      </c>
    </row>
    <row r="42" spans="1:8" x14ac:dyDescent="0.3">
      <c r="A42" s="17">
        <v>40526</v>
      </c>
      <c r="B42" s="4" t="s">
        <v>251</v>
      </c>
      <c r="C42" s="4" t="s">
        <v>190</v>
      </c>
      <c r="D42" s="4" t="s">
        <v>829</v>
      </c>
      <c r="E42" s="4">
        <v>36</v>
      </c>
      <c r="F42" s="4" t="s">
        <v>868</v>
      </c>
      <c r="G42" t="str">
        <f t="shared" si="0"/>
        <v>December</v>
      </c>
      <c r="H42" t="str">
        <f t="shared" si="1"/>
        <v>2010</v>
      </c>
    </row>
    <row r="43" spans="1:8" x14ac:dyDescent="0.3">
      <c r="A43" s="17">
        <v>40221</v>
      </c>
      <c r="B43" s="4" t="s">
        <v>176</v>
      </c>
      <c r="C43" s="4" t="s">
        <v>835</v>
      </c>
      <c r="D43" s="4" t="s">
        <v>726</v>
      </c>
      <c r="E43" s="4">
        <v>13</v>
      </c>
      <c r="F43" s="4" t="s">
        <v>869</v>
      </c>
      <c r="G43" t="str">
        <f t="shared" si="0"/>
        <v>February</v>
      </c>
      <c r="H43" t="str">
        <f t="shared" si="1"/>
        <v>2010</v>
      </c>
    </row>
    <row r="44" spans="1:8" x14ac:dyDescent="0.3">
      <c r="A44" s="17">
        <v>40191</v>
      </c>
      <c r="B44" s="4" t="s">
        <v>263</v>
      </c>
      <c r="C44" s="4" t="s">
        <v>190</v>
      </c>
      <c r="D44" s="4" t="s">
        <v>832</v>
      </c>
      <c r="E44" s="4">
        <v>25</v>
      </c>
      <c r="F44" s="4" t="s">
        <v>870</v>
      </c>
      <c r="G44" t="str">
        <f t="shared" si="0"/>
        <v>January</v>
      </c>
      <c r="H44" t="str">
        <f t="shared" si="1"/>
        <v>2010</v>
      </c>
    </row>
    <row r="45" spans="1:8" x14ac:dyDescent="0.3">
      <c r="A45" s="17">
        <v>39997</v>
      </c>
      <c r="B45" s="4" t="s">
        <v>267</v>
      </c>
      <c r="C45" s="4" t="s">
        <v>835</v>
      </c>
      <c r="D45" s="4" t="s">
        <v>849</v>
      </c>
      <c r="E45" s="4">
        <v>11</v>
      </c>
      <c r="F45" s="4" t="s">
        <v>871</v>
      </c>
      <c r="G45" t="str">
        <f t="shared" si="0"/>
        <v>July</v>
      </c>
      <c r="H45" t="str">
        <f t="shared" si="1"/>
        <v>2009</v>
      </c>
    </row>
    <row r="46" spans="1:8" x14ac:dyDescent="0.3">
      <c r="A46" s="17">
        <v>40533</v>
      </c>
      <c r="B46" s="4" t="s">
        <v>262</v>
      </c>
      <c r="C46" s="4" t="s">
        <v>188</v>
      </c>
      <c r="D46" s="4" t="s">
        <v>832</v>
      </c>
      <c r="E46" s="4">
        <v>18</v>
      </c>
      <c r="F46" s="4" t="s">
        <v>872</v>
      </c>
      <c r="G46" t="str">
        <f t="shared" si="0"/>
        <v>December</v>
      </c>
      <c r="H46" t="str">
        <f t="shared" si="1"/>
        <v>2010</v>
      </c>
    </row>
    <row r="47" spans="1:8" x14ac:dyDescent="0.3">
      <c r="A47" s="17">
        <v>40283</v>
      </c>
      <c r="B47" s="4" t="s">
        <v>267</v>
      </c>
      <c r="C47" s="4" t="s">
        <v>190</v>
      </c>
      <c r="D47" s="4" t="s">
        <v>849</v>
      </c>
      <c r="E47" s="4">
        <v>11</v>
      </c>
      <c r="F47" s="4" t="s">
        <v>873</v>
      </c>
      <c r="G47" t="str">
        <f t="shared" si="0"/>
        <v>April</v>
      </c>
      <c r="H47" t="str">
        <f t="shared" si="1"/>
        <v>2010</v>
      </c>
    </row>
    <row r="48" spans="1:8" x14ac:dyDescent="0.3">
      <c r="A48" s="17">
        <v>40079</v>
      </c>
      <c r="B48" s="4" t="s">
        <v>263</v>
      </c>
      <c r="C48" s="4" t="s">
        <v>815</v>
      </c>
      <c r="D48" s="4" t="s">
        <v>818</v>
      </c>
      <c r="E48" s="4">
        <v>35</v>
      </c>
      <c r="F48" s="4" t="s">
        <v>874</v>
      </c>
      <c r="G48" t="str">
        <f t="shared" si="0"/>
        <v>September</v>
      </c>
      <c r="H48" t="str">
        <f t="shared" si="1"/>
        <v>2009</v>
      </c>
    </row>
    <row r="49" spans="1:8" x14ac:dyDescent="0.3">
      <c r="A49" s="17">
        <v>40014</v>
      </c>
      <c r="B49" s="4" t="s">
        <v>269</v>
      </c>
      <c r="C49" s="4" t="s">
        <v>190</v>
      </c>
      <c r="D49" s="4" t="s">
        <v>818</v>
      </c>
      <c r="E49" s="4">
        <v>1</v>
      </c>
      <c r="F49" s="4" t="s">
        <v>875</v>
      </c>
      <c r="G49" t="str">
        <f t="shared" si="0"/>
        <v>July</v>
      </c>
      <c r="H49" t="str">
        <f t="shared" si="1"/>
        <v>2009</v>
      </c>
    </row>
    <row r="50" spans="1:8" x14ac:dyDescent="0.3">
      <c r="A50" s="17">
        <v>40582</v>
      </c>
      <c r="B50" s="4" t="s">
        <v>270</v>
      </c>
      <c r="C50" s="4" t="s">
        <v>827</v>
      </c>
      <c r="D50" s="4" t="s">
        <v>849</v>
      </c>
      <c r="E50" s="4">
        <v>37</v>
      </c>
      <c r="F50" s="4" t="s">
        <v>876</v>
      </c>
      <c r="G50" t="str">
        <f t="shared" si="0"/>
        <v>February</v>
      </c>
      <c r="H50" t="str">
        <f t="shared" si="1"/>
        <v>2011</v>
      </c>
    </row>
    <row r="51" spans="1:8" x14ac:dyDescent="0.3">
      <c r="A51" s="17">
        <v>39966</v>
      </c>
      <c r="B51" s="4" t="s">
        <v>251</v>
      </c>
      <c r="C51" s="4" t="s">
        <v>189</v>
      </c>
      <c r="D51" s="4" t="s">
        <v>730</v>
      </c>
      <c r="E51" s="4">
        <v>6</v>
      </c>
      <c r="F51" s="4" t="s">
        <v>877</v>
      </c>
      <c r="G51" t="str">
        <f t="shared" si="0"/>
        <v>June</v>
      </c>
      <c r="H51" t="str">
        <f t="shared" si="1"/>
        <v>2009</v>
      </c>
    </row>
    <row r="52" spans="1:8" x14ac:dyDescent="0.3">
      <c r="A52" s="17">
        <v>40571</v>
      </c>
      <c r="B52" s="4" t="s">
        <v>260</v>
      </c>
      <c r="C52" s="4" t="s">
        <v>827</v>
      </c>
      <c r="D52" s="4" t="s">
        <v>813</v>
      </c>
      <c r="E52" s="4">
        <v>4</v>
      </c>
      <c r="F52" s="4" t="s">
        <v>878</v>
      </c>
      <c r="G52" t="str">
        <f t="shared" si="0"/>
        <v>January</v>
      </c>
      <c r="H52" t="str">
        <f t="shared" si="1"/>
        <v>2011</v>
      </c>
    </row>
    <row r="53" spans="1:8" x14ac:dyDescent="0.3">
      <c r="A53" s="17">
        <v>40451</v>
      </c>
      <c r="B53" s="4" t="s">
        <v>271</v>
      </c>
      <c r="C53" s="4" t="s">
        <v>188</v>
      </c>
      <c r="D53" s="4" t="s">
        <v>832</v>
      </c>
      <c r="E53" s="4">
        <v>15</v>
      </c>
      <c r="F53" s="4" t="s">
        <v>879</v>
      </c>
      <c r="G53" t="str">
        <f t="shared" si="0"/>
        <v>September</v>
      </c>
      <c r="H53" t="str">
        <f t="shared" si="1"/>
        <v>2010</v>
      </c>
    </row>
    <row r="54" spans="1:8" x14ac:dyDescent="0.3">
      <c r="A54" s="17">
        <v>40592</v>
      </c>
      <c r="B54" s="4" t="s">
        <v>262</v>
      </c>
      <c r="C54" s="4" t="s">
        <v>812</v>
      </c>
      <c r="D54" s="4" t="s">
        <v>832</v>
      </c>
      <c r="E54" s="4">
        <v>11</v>
      </c>
      <c r="F54" s="4" t="s">
        <v>880</v>
      </c>
      <c r="G54" t="str">
        <f t="shared" si="0"/>
        <v>February</v>
      </c>
      <c r="H54" t="str">
        <f t="shared" si="1"/>
        <v>2011</v>
      </c>
    </row>
    <row r="55" spans="1:8" x14ac:dyDescent="0.3">
      <c r="A55" s="17">
        <v>40467</v>
      </c>
      <c r="B55" s="4" t="s">
        <v>265</v>
      </c>
      <c r="C55" s="4" t="s">
        <v>841</v>
      </c>
      <c r="D55" s="4" t="s">
        <v>849</v>
      </c>
      <c r="E55" s="4">
        <v>14</v>
      </c>
      <c r="F55" s="4" t="s">
        <v>881</v>
      </c>
      <c r="G55" t="str">
        <f t="shared" si="0"/>
        <v>October</v>
      </c>
      <c r="H55" t="str">
        <f t="shared" si="1"/>
        <v>2010</v>
      </c>
    </row>
    <row r="56" spans="1:8" x14ac:dyDescent="0.3">
      <c r="A56" s="17">
        <v>40329</v>
      </c>
      <c r="B56" s="4" t="s">
        <v>273</v>
      </c>
      <c r="C56" s="4" t="s">
        <v>189</v>
      </c>
      <c r="D56" s="4" t="s">
        <v>829</v>
      </c>
      <c r="E56" s="4">
        <v>32</v>
      </c>
      <c r="F56" s="4" t="s">
        <v>882</v>
      </c>
      <c r="G56" t="str">
        <f t="shared" si="0"/>
        <v>May</v>
      </c>
      <c r="H56" t="str">
        <f t="shared" si="1"/>
        <v>2010</v>
      </c>
    </row>
    <row r="57" spans="1:8" x14ac:dyDescent="0.3">
      <c r="A57" s="17">
        <v>40260</v>
      </c>
      <c r="B57" s="4" t="s">
        <v>256</v>
      </c>
      <c r="C57" s="4" t="s">
        <v>190</v>
      </c>
      <c r="D57" s="4" t="s">
        <v>813</v>
      </c>
      <c r="E57" s="4">
        <v>36</v>
      </c>
      <c r="F57" s="4" t="s">
        <v>883</v>
      </c>
      <c r="G57" t="str">
        <f t="shared" si="0"/>
        <v>March</v>
      </c>
      <c r="H57" t="str">
        <f t="shared" si="1"/>
        <v>2010</v>
      </c>
    </row>
    <row r="58" spans="1:8" x14ac:dyDescent="0.3">
      <c r="A58" s="17">
        <v>40513</v>
      </c>
      <c r="B58" s="4" t="s">
        <v>267</v>
      </c>
      <c r="C58" s="4" t="s">
        <v>188</v>
      </c>
      <c r="D58" s="4" t="s">
        <v>818</v>
      </c>
      <c r="E58" s="4">
        <v>14</v>
      </c>
      <c r="F58" s="4" t="s">
        <v>884</v>
      </c>
      <c r="G58" t="str">
        <f t="shared" si="0"/>
        <v>December</v>
      </c>
      <c r="H58" t="str">
        <f t="shared" si="1"/>
        <v>2010</v>
      </c>
    </row>
    <row r="59" spans="1:8" x14ac:dyDescent="0.3">
      <c r="A59" s="17">
        <v>40023</v>
      </c>
      <c r="B59" s="4" t="s">
        <v>253</v>
      </c>
      <c r="C59" s="4" t="s">
        <v>188</v>
      </c>
      <c r="D59" s="4" t="s">
        <v>861</v>
      </c>
      <c r="E59" s="4">
        <v>30</v>
      </c>
      <c r="F59" s="4" t="s">
        <v>885</v>
      </c>
      <c r="G59" t="str">
        <f t="shared" si="0"/>
        <v>July</v>
      </c>
      <c r="H59" t="str">
        <f t="shared" si="1"/>
        <v>2009</v>
      </c>
    </row>
    <row r="60" spans="1:8" x14ac:dyDescent="0.3">
      <c r="A60" s="17">
        <v>40605</v>
      </c>
      <c r="B60" s="4" t="s">
        <v>181</v>
      </c>
      <c r="C60" s="4" t="s">
        <v>190</v>
      </c>
      <c r="D60" s="4" t="s">
        <v>839</v>
      </c>
      <c r="E60" s="4">
        <v>14</v>
      </c>
      <c r="F60" s="4" t="s">
        <v>886</v>
      </c>
      <c r="G60" t="str">
        <f t="shared" si="0"/>
        <v>March</v>
      </c>
      <c r="H60" t="str">
        <f t="shared" si="1"/>
        <v>2011</v>
      </c>
    </row>
    <row r="61" spans="1:8" x14ac:dyDescent="0.3">
      <c r="A61" s="17">
        <v>40437</v>
      </c>
      <c r="B61" s="4" t="s">
        <v>180</v>
      </c>
      <c r="C61" s="4" t="s">
        <v>189</v>
      </c>
      <c r="D61" s="4" t="s">
        <v>813</v>
      </c>
      <c r="E61" s="4">
        <v>25</v>
      </c>
      <c r="F61" s="4" t="s">
        <v>887</v>
      </c>
      <c r="G61" t="str">
        <f t="shared" si="0"/>
        <v>September</v>
      </c>
      <c r="H61" t="str">
        <f t="shared" si="1"/>
        <v>2010</v>
      </c>
    </row>
    <row r="62" spans="1:8" x14ac:dyDescent="0.3">
      <c r="A62" s="17">
        <v>40433</v>
      </c>
      <c r="B62" s="4" t="s">
        <v>265</v>
      </c>
      <c r="C62" s="4" t="s">
        <v>812</v>
      </c>
      <c r="D62" s="4" t="s">
        <v>837</v>
      </c>
      <c r="E62" s="4">
        <v>19</v>
      </c>
      <c r="F62" s="4" t="s">
        <v>888</v>
      </c>
      <c r="G62" t="str">
        <f t="shared" si="0"/>
        <v>September</v>
      </c>
      <c r="H62" t="str">
        <f t="shared" si="1"/>
        <v>2010</v>
      </c>
    </row>
    <row r="63" spans="1:8" x14ac:dyDescent="0.3">
      <c r="A63" s="17">
        <v>40113</v>
      </c>
      <c r="B63" s="4" t="s">
        <v>271</v>
      </c>
      <c r="C63" s="4" t="s">
        <v>191</v>
      </c>
      <c r="D63" s="4" t="s">
        <v>825</v>
      </c>
      <c r="E63" s="4">
        <v>13</v>
      </c>
      <c r="F63" s="4" t="s">
        <v>889</v>
      </c>
      <c r="G63" t="str">
        <f t="shared" si="0"/>
        <v>October</v>
      </c>
      <c r="H63" t="str">
        <f t="shared" si="1"/>
        <v>2009</v>
      </c>
    </row>
    <row r="64" spans="1:8" x14ac:dyDescent="0.3">
      <c r="A64" s="17">
        <v>39921</v>
      </c>
      <c r="B64" s="4" t="s">
        <v>272</v>
      </c>
      <c r="C64" s="4" t="s">
        <v>189</v>
      </c>
      <c r="D64" s="4" t="s">
        <v>849</v>
      </c>
      <c r="E64" s="4">
        <v>16</v>
      </c>
      <c r="F64" s="4" t="s">
        <v>890</v>
      </c>
      <c r="G64" t="str">
        <f t="shared" si="0"/>
        <v>April</v>
      </c>
      <c r="H64" t="str">
        <f t="shared" si="1"/>
        <v>2009</v>
      </c>
    </row>
    <row r="65" spans="1:8" x14ac:dyDescent="0.3">
      <c r="A65" s="17">
        <v>40380</v>
      </c>
      <c r="B65" s="4" t="s">
        <v>262</v>
      </c>
      <c r="C65" s="4" t="s">
        <v>191</v>
      </c>
      <c r="D65" s="4" t="s">
        <v>849</v>
      </c>
      <c r="E65" s="4">
        <v>28</v>
      </c>
      <c r="F65" s="4" t="s">
        <v>891</v>
      </c>
      <c r="G65" t="str">
        <f t="shared" si="0"/>
        <v>July</v>
      </c>
      <c r="H65" t="str">
        <f t="shared" si="1"/>
        <v>2010</v>
      </c>
    </row>
    <row r="66" spans="1:8" x14ac:dyDescent="0.3">
      <c r="A66" s="17">
        <v>40565</v>
      </c>
      <c r="B66" s="4" t="s">
        <v>180</v>
      </c>
      <c r="C66" s="4" t="s">
        <v>841</v>
      </c>
      <c r="D66" s="4" t="s">
        <v>825</v>
      </c>
      <c r="E66" s="4">
        <v>18</v>
      </c>
      <c r="F66" s="4" t="s">
        <v>892</v>
      </c>
      <c r="G66" t="str">
        <f t="shared" si="0"/>
        <v>January</v>
      </c>
      <c r="H66" t="str">
        <f t="shared" si="1"/>
        <v>2011</v>
      </c>
    </row>
    <row r="67" spans="1:8" x14ac:dyDescent="0.3">
      <c r="A67" s="17">
        <v>40495</v>
      </c>
      <c r="B67" s="4" t="s">
        <v>263</v>
      </c>
      <c r="C67" s="4" t="s">
        <v>827</v>
      </c>
      <c r="D67" s="4" t="s">
        <v>861</v>
      </c>
      <c r="E67" s="4">
        <v>30</v>
      </c>
      <c r="F67" s="4" t="s">
        <v>893</v>
      </c>
      <c r="G67" t="str">
        <f t="shared" si="0"/>
        <v>November</v>
      </c>
      <c r="H67" t="str">
        <f t="shared" si="1"/>
        <v>2010</v>
      </c>
    </row>
    <row r="68" spans="1:8" x14ac:dyDescent="0.3">
      <c r="A68" s="17">
        <v>40001</v>
      </c>
      <c r="B68" s="4" t="s">
        <v>256</v>
      </c>
      <c r="C68" s="4" t="s">
        <v>192</v>
      </c>
      <c r="D68" s="4" t="s">
        <v>825</v>
      </c>
      <c r="E68" s="4">
        <v>25</v>
      </c>
      <c r="F68" s="4" t="s">
        <v>894</v>
      </c>
      <c r="G68" t="str">
        <f t="shared" si="0"/>
        <v>July</v>
      </c>
      <c r="H68" t="str">
        <f t="shared" si="1"/>
        <v>2009</v>
      </c>
    </row>
    <row r="69" spans="1:8" x14ac:dyDescent="0.3">
      <c r="A69" s="17">
        <v>40416</v>
      </c>
      <c r="B69" s="4" t="s">
        <v>263</v>
      </c>
      <c r="C69" s="4" t="s">
        <v>835</v>
      </c>
      <c r="D69" s="4" t="s">
        <v>818</v>
      </c>
      <c r="E69" s="4">
        <v>10</v>
      </c>
      <c r="F69" s="4" t="s">
        <v>895</v>
      </c>
      <c r="G69" t="str">
        <f t="shared" ref="G69:G132" si="2">TEXT(A69,"mmmm")</f>
        <v>August</v>
      </c>
      <c r="H69" t="str">
        <f t="shared" ref="H69:H132" si="3">TEXT(A69,"yyyy")</f>
        <v>2010</v>
      </c>
    </row>
    <row r="70" spans="1:8" x14ac:dyDescent="0.3">
      <c r="A70" s="17">
        <v>40585</v>
      </c>
      <c r="B70" s="4" t="s">
        <v>261</v>
      </c>
      <c r="C70" s="4" t="s">
        <v>812</v>
      </c>
      <c r="D70" s="4" t="s">
        <v>818</v>
      </c>
      <c r="E70" s="4">
        <v>6</v>
      </c>
      <c r="F70" s="4" t="s">
        <v>896</v>
      </c>
      <c r="G70" t="str">
        <f t="shared" si="2"/>
        <v>February</v>
      </c>
      <c r="H70" t="str">
        <f t="shared" si="3"/>
        <v>2011</v>
      </c>
    </row>
    <row r="71" spans="1:8" x14ac:dyDescent="0.3">
      <c r="A71" s="17">
        <v>40562</v>
      </c>
      <c r="B71" s="4" t="s">
        <v>267</v>
      </c>
      <c r="C71" s="4" t="s">
        <v>835</v>
      </c>
      <c r="D71" s="4" t="s">
        <v>837</v>
      </c>
      <c r="E71" s="4">
        <v>34</v>
      </c>
      <c r="F71" s="4" t="s">
        <v>897</v>
      </c>
      <c r="G71" t="str">
        <f t="shared" si="2"/>
        <v>January</v>
      </c>
      <c r="H71" t="str">
        <f t="shared" si="3"/>
        <v>2011</v>
      </c>
    </row>
    <row r="72" spans="1:8" x14ac:dyDescent="0.3">
      <c r="A72" s="17">
        <v>40342</v>
      </c>
      <c r="B72" s="4" t="s">
        <v>256</v>
      </c>
      <c r="C72" s="4" t="s">
        <v>835</v>
      </c>
      <c r="D72" s="4" t="s">
        <v>837</v>
      </c>
      <c r="E72" s="4">
        <v>22</v>
      </c>
      <c r="F72" s="4" t="s">
        <v>898</v>
      </c>
      <c r="G72" t="str">
        <f t="shared" si="2"/>
        <v>June</v>
      </c>
      <c r="H72" t="str">
        <f t="shared" si="3"/>
        <v>2010</v>
      </c>
    </row>
    <row r="73" spans="1:8" x14ac:dyDescent="0.3">
      <c r="A73" s="17">
        <v>40001</v>
      </c>
      <c r="B73" s="4" t="s">
        <v>257</v>
      </c>
      <c r="C73" s="4" t="s">
        <v>192</v>
      </c>
      <c r="D73" s="4" t="s">
        <v>726</v>
      </c>
      <c r="E73" s="4">
        <v>29</v>
      </c>
      <c r="F73" s="4" t="s">
        <v>899</v>
      </c>
      <c r="G73" t="str">
        <f t="shared" si="2"/>
        <v>July</v>
      </c>
      <c r="H73" t="str">
        <f t="shared" si="3"/>
        <v>2009</v>
      </c>
    </row>
    <row r="74" spans="1:8" x14ac:dyDescent="0.3">
      <c r="A74" s="17">
        <v>39968</v>
      </c>
      <c r="B74" s="4" t="s">
        <v>269</v>
      </c>
      <c r="C74" s="4" t="s">
        <v>192</v>
      </c>
      <c r="D74" s="4" t="s">
        <v>823</v>
      </c>
      <c r="E74" s="4">
        <v>30</v>
      </c>
      <c r="F74" s="4" t="s">
        <v>900</v>
      </c>
      <c r="G74" t="str">
        <f t="shared" si="2"/>
        <v>June</v>
      </c>
      <c r="H74" t="str">
        <f t="shared" si="3"/>
        <v>2009</v>
      </c>
    </row>
    <row r="75" spans="1:8" x14ac:dyDescent="0.3">
      <c r="A75" s="17">
        <v>40063</v>
      </c>
      <c r="B75" s="4" t="s">
        <v>251</v>
      </c>
      <c r="C75" s="4" t="s">
        <v>190</v>
      </c>
      <c r="D75" s="4" t="s">
        <v>839</v>
      </c>
      <c r="E75" s="4">
        <v>12</v>
      </c>
      <c r="F75" s="4" t="s">
        <v>901</v>
      </c>
      <c r="G75" t="str">
        <f t="shared" si="2"/>
        <v>September</v>
      </c>
      <c r="H75" t="str">
        <f t="shared" si="3"/>
        <v>2009</v>
      </c>
    </row>
    <row r="76" spans="1:8" x14ac:dyDescent="0.3">
      <c r="A76" s="17">
        <v>40502</v>
      </c>
      <c r="B76" s="4" t="s">
        <v>251</v>
      </c>
      <c r="C76" s="4" t="s">
        <v>192</v>
      </c>
      <c r="D76" s="4" t="s">
        <v>842</v>
      </c>
      <c r="E76" s="4">
        <v>3</v>
      </c>
      <c r="F76" s="4" t="s">
        <v>902</v>
      </c>
      <c r="G76" t="str">
        <f t="shared" si="2"/>
        <v>November</v>
      </c>
      <c r="H76" t="str">
        <f t="shared" si="3"/>
        <v>2010</v>
      </c>
    </row>
    <row r="77" spans="1:8" x14ac:dyDescent="0.3">
      <c r="A77" s="17">
        <v>40356</v>
      </c>
      <c r="B77" s="4" t="s">
        <v>253</v>
      </c>
      <c r="C77" s="4" t="s">
        <v>841</v>
      </c>
      <c r="D77" s="4" t="s">
        <v>829</v>
      </c>
      <c r="E77" s="4">
        <v>8</v>
      </c>
      <c r="F77" s="4" t="s">
        <v>903</v>
      </c>
      <c r="G77" t="str">
        <f t="shared" si="2"/>
        <v>June</v>
      </c>
      <c r="H77" t="str">
        <f t="shared" si="3"/>
        <v>2010</v>
      </c>
    </row>
    <row r="78" spans="1:8" x14ac:dyDescent="0.3">
      <c r="A78" s="17">
        <v>40300</v>
      </c>
      <c r="B78" s="4" t="s">
        <v>273</v>
      </c>
      <c r="C78" s="4" t="s">
        <v>835</v>
      </c>
      <c r="D78" s="4" t="s">
        <v>813</v>
      </c>
      <c r="E78" s="4">
        <v>13</v>
      </c>
      <c r="F78" s="4" t="s">
        <v>904</v>
      </c>
      <c r="G78" t="str">
        <f t="shared" si="2"/>
        <v>May</v>
      </c>
      <c r="H78" t="str">
        <f t="shared" si="3"/>
        <v>2010</v>
      </c>
    </row>
    <row r="79" spans="1:8" x14ac:dyDescent="0.3">
      <c r="A79" s="17">
        <v>40023</v>
      </c>
      <c r="B79" s="4" t="s">
        <v>181</v>
      </c>
      <c r="C79" s="4" t="s">
        <v>835</v>
      </c>
      <c r="D79" s="4" t="s">
        <v>730</v>
      </c>
      <c r="E79" s="4">
        <v>24</v>
      </c>
      <c r="F79" s="4" t="s">
        <v>905</v>
      </c>
      <c r="G79" t="str">
        <f t="shared" si="2"/>
        <v>July</v>
      </c>
      <c r="H79" t="str">
        <f t="shared" si="3"/>
        <v>2009</v>
      </c>
    </row>
    <row r="80" spans="1:8" x14ac:dyDescent="0.3">
      <c r="A80" s="17">
        <v>40063</v>
      </c>
      <c r="B80" s="4" t="s">
        <v>261</v>
      </c>
      <c r="C80" s="4" t="s">
        <v>189</v>
      </c>
      <c r="D80" s="4" t="s">
        <v>842</v>
      </c>
      <c r="E80" s="4">
        <v>38</v>
      </c>
      <c r="F80" s="4" t="s">
        <v>906</v>
      </c>
      <c r="G80" t="str">
        <f t="shared" si="2"/>
        <v>September</v>
      </c>
      <c r="H80" t="str">
        <f t="shared" si="3"/>
        <v>2009</v>
      </c>
    </row>
    <row r="81" spans="1:8" x14ac:dyDescent="0.3">
      <c r="A81" s="17">
        <v>40281</v>
      </c>
      <c r="B81" s="4" t="s">
        <v>262</v>
      </c>
      <c r="C81" s="4" t="s">
        <v>812</v>
      </c>
      <c r="D81" s="4" t="s">
        <v>837</v>
      </c>
      <c r="E81" s="4">
        <v>4</v>
      </c>
      <c r="F81" s="4" t="s">
        <v>907</v>
      </c>
      <c r="G81" t="str">
        <f t="shared" si="2"/>
        <v>April</v>
      </c>
      <c r="H81" t="str">
        <f t="shared" si="3"/>
        <v>2010</v>
      </c>
    </row>
    <row r="82" spans="1:8" x14ac:dyDescent="0.3">
      <c r="A82" s="17">
        <v>40060</v>
      </c>
      <c r="B82" s="4" t="s">
        <v>273</v>
      </c>
      <c r="C82" s="4" t="s">
        <v>835</v>
      </c>
      <c r="D82" s="4" t="s">
        <v>825</v>
      </c>
      <c r="E82" s="4">
        <v>20</v>
      </c>
      <c r="F82" s="4" t="s">
        <v>908</v>
      </c>
      <c r="G82" t="str">
        <f t="shared" si="2"/>
        <v>September</v>
      </c>
      <c r="H82" t="str">
        <f t="shared" si="3"/>
        <v>2009</v>
      </c>
    </row>
    <row r="83" spans="1:8" x14ac:dyDescent="0.3">
      <c r="A83" s="17">
        <v>40000</v>
      </c>
      <c r="B83" s="4" t="s">
        <v>176</v>
      </c>
      <c r="C83" s="4" t="s">
        <v>191</v>
      </c>
      <c r="D83" s="4" t="s">
        <v>849</v>
      </c>
      <c r="E83" s="4">
        <v>3</v>
      </c>
      <c r="F83" s="4" t="s">
        <v>909</v>
      </c>
      <c r="G83" t="str">
        <f t="shared" si="2"/>
        <v>July</v>
      </c>
      <c r="H83" t="str">
        <f t="shared" si="3"/>
        <v>2009</v>
      </c>
    </row>
    <row r="84" spans="1:8" x14ac:dyDescent="0.3">
      <c r="A84" s="17">
        <v>40169</v>
      </c>
      <c r="B84" s="4" t="s">
        <v>267</v>
      </c>
      <c r="C84" s="4" t="s">
        <v>191</v>
      </c>
      <c r="D84" s="4" t="s">
        <v>839</v>
      </c>
      <c r="E84" s="4">
        <v>26</v>
      </c>
      <c r="F84" s="4" t="s">
        <v>910</v>
      </c>
      <c r="G84" t="str">
        <f t="shared" si="2"/>
        <v>December</v>
      </c>
      <c r="H84" t="str">
        <f t="shared" si="3"/>
        <v>2009</v>
      </c>
    </row>
    <row r="85" spans="1:8" x14ac:dyDescent="0.3">
      <c r="A85" s="17">
        <v>40512</v>
      </c>
      <c r="B85" s="4" t="s">
        <v>268</v>
      </c>
      <c r="C85" s="4" t="s">
        <v>188</v>
      </c>
      <c r="D85" s="4" t="s">
        <v>816</v>
      </c>
      <c r="E85" s="4">
        <v>12</v>
      </c>
      <c r="F85" s="4" t="s">
        <v>911</v>
      </c>
      <c r="G85" t="str">
        <f t="shared" si="2"/>
        <v>November</v>
      </c>
      <c r="H85" t="str">
        <f t="shared" si="3"/>
        <v>2010</v>
      </c>
    </row>
    <row r="86" spans="1:8" x14ac:dyDescent="0.3">
      <c r="A86" s="17">
        <v>40596</v>
      </c>
      <c r="B86" s="4" t="s">
        <v>267</v>
      </c>
      <c r="C86" s="4" t="s">
        <v>190</v>
      </c>
      <c r="D86" s="4" t="s">
        <v>832</v>
      </c>
      <c r="E86" s="4">
        <v>8</v>
      </c>
      <c r="F86" s="4" t="s">
        <v>912</v>
      </c>
      <c r="G86" t="str">
        <f t="shared" si="2"/>
        <v>February</v>
      </c>
      <c r="H86" t="str">
        <f t="shared" si="3"/>
        <v>2011</v>
      </c>
    </row>
    <row r="87" spans="1:8" x14ac:dyDescent="0.3">
      <c r="A87" s="17">
        <v>40616</v>
      </c>
      <c r="B87" s="4" t="s">
        <v>274</v>
      </c>
      <c r="C87" s="4" t="s">
        <v>827</v>
      </c>
      <c r="D87" s="4" t="s">
        <v>837</v>
      </c>
      <c r="E87" s="4">
        <v>19</v>
      </c>
      <c r="F87" s="4" t="s">
        <v>913</v>
      </c>
      <c r="G87" t="str">
        <f t="shared" si="2"/>
        <v>March</v>
      </c>
      <c r="H87" t="str">
        <f t="shared" si="3"/>
        <v>2011</v>
      </c>
    </row>
    <row r="88" spans="1:8" x14ac:dyDescent="0.3">
      <c r="A88" s="17">
        <v>40538</v>
      </c>
      <c r="B88" s="4" t="s">
        <v>253</v>
      </c>
      <c r="C88" s="4" t="s">
        <v>841</v>
      </c>
      <c r="D88" s="4" t="s">
        <v>818</v>
      </c>
      <c r="E88" s="4">
        <v>27</v>
      </c>
      <c r="F88" s="4" t="s">
        <v>914</v>
      </c>
      <c r="G88" t="str">
        <f t="shared" si="2"/>
        <v>December</v>
      </c>
      <c r="H88" t="str">
        <f t="shared" si="3"/>
        <v>2010</v>
      </c>
    </row>
    <row r="89" spans="1:8" x14ac:dyDescent="0.3">
      <c r="A89" s="17">
        <v>40080</v>
      </c>
      <c r="B89" s="4" t="s">
        <v>273</v>
      </c>
      <c r="C89" s="4" t="s">
        <v>827</v>
      </c>
      <c r="D89" s="4" t="s">
        <v>849</v>
      </c>
      <c r="E89" s="4">
        <v>36</v>
      </c>
      <c r="F89" s="4" t="s">
        <v>915</v>
      </c>
      <c r="G89" t="str">
        <f t="shared" si="2"/>
        <v>September</v>
      </c>
      <c r="H89" t="str">
        <f t="shared" si="3"/>
        <v>2009</v>
      </c>
    </row>
    <row r="90" spans="1:8" x14ac:dyDescent="0.3">
      <c r="A90" s="17">
        <v>40328</v>
      </c>
      <c r="B90" s="4" t="s">
        <v>266</v>
      </c>
      <c r="C90" s="4" t="s">
        <v>191</v>
      </c>
      <c r="D90" s="4" t="s">
        <v>823</v>
      </c>
      <c r="E90" s="4">
        <v>8</v>
      </c>
      <c r="F90" s="4" t="s">
        <v>916</v>
      </c>
      <c r="G90" t="str">
        <f t="shared" si="2"/>
        <v>May</v>
      </c>
      <c r="H90" t="str">
        <f t="shared" si="3"/>
        <v>2010</v>
      </c>
    </row>
    <row r="91" spans="1:8" x14ac:dyDescent="0.3">
      <c r="A91" s="17">
        <v>40631</v>
      </c>
      <c r="B91" s="4" t="s">
        <v>265</v>
      </c>
      <c r="C91" s="4" t="s">
        <v>812</v>
      </c>
      <c r="D91" s="4" t="s">
        <v>849</v>
      </c>
      <c r="E91" s="4">
        <v>11</v>
      </c>
      <c r="F91" s="4" t="s">
        <v>917</v>
      </c>
      <c r="G91" t="str">
        <f t="shared" si="2"/>
        <v>March</v>
      </c>
      <c r="H91" t="str">
        <f t="shared" si="3"/>
        <v>2011</v>
      </c>
    </row>
    <row r="92" spans="1:8" x14ac:dyDescent="0.3">
      <c r="A92" s="17">
        <v>39962</v>
      </c>
      <c r="B92" s="4" t="s">
        <v>268</v>
      </c>
      <c r="C92" s="4" t="s">
        <v>189</v>
      </c>
      <c r="D92" s="4" t="s">
        <v>839</v>
      </c>
      <c r="E92" s="4">
        <v>30</v>
      </c>
      <c r="F92" s="4" t="s">
        <v>918</v>
      </c>
      <c r="G92" t="str">
        <f t="shared" si="2"/>
        <v>May</v>
      </c>
      <c r="H92" t="str">
        <f t="shared" si="3"/>
        <v>2009</v>
      </c>
    </row>
    <row r="93" spans="1:8" x14ac:dyDescent="0.3">
      <c r="A93" s="17">
        <v>40043</v>
      </c>
      <c r="B93" s="4" t="s">
        <v>180</v>
      </c>
      <c r="C93" s="4" t="s">
        <v>191</v>
      </c>
      <c r="D93" s="4" t="s">
        <v>726</v>
      </c>
      <c r="E93" s="4">
        <v>17</v>
      </c>
      <c r="F93" s="4" t="s">
        <v>919</v>
      </c>
      <c r="G93" t="str">
        <f t="shared" si="2"/>
        <v>August</v>
      </c>
      <c r="H93" t="str">
        <f t="shared" si="3"/>
        <v>2009</v>
      </c>
    </row>
    <row r="94" spans="1:8" x14ac:dyDescent="0.3">
      <c r="A94" s="17">
        <v>40032</v>
      </c>
      <c r="B94" s="4" t="s">
        <v>270</v>
      </c>
      <c r="C94" s="4" t="s">
        <v>812</v>
      </c>
      <c r="D94" s="4" t="s">
        <v>726</v>
      </c>
      <c r="E94" s="4">
        <v>29</v>
      </c>
      <c r="F94" s="4" t="s">
        <v>920</v>
      </c>
      <c r="G94" t="str">
        <f t="shared" si="2"/>
        <v>August</v>
      </c>
      <c r="H94" t="str">
        <f t="shared" si="3"/>
        <v>2009</v>
      </c>
    </row>
    <row r="95" spans="1:8" x14ac:dyDescent="0.3">
      <c r="A95" s="17">
        <v>40509</v>
      </c>
      <c r="B95" s="4" t="s">
        <v>176</v>
      </c>
      <c r="C95" s="4" t="s">
        <v>190</v>
      </c>
      <c r="D95" s="4" t="s">
        <v>839</v>
      </c>
      <c r="E95" s="4">
        <v>20</v>
      </c>
      <c r="F95" s="4" t="s">
        <v>921</v>
      </c>
      <c r="G95" t="str">
        <f t="shared" si="2"/>
        <v>November</v>
      </c>
      <c r="H95" t="str">
        <f t="shared" si="3"/>
        <v>2010</v>
      </c>
    </row>
    <row r="96" spans="1:8" x14ac:dyDescent="0.3">
      <c r="A96" s="17">
        <v>40130</v>
      </c>
      <c r="B96" s="4" t="s">
        <v>269</v>
      </c>
      <c r="C96" s="4" t="s">
        <v>827</v>
      </c>
      <c r="D96" s="4" t="s">
        <v>829</v>
      </c>
      <c r="E96" s="4">
        <v>37</v>
      </c>
      <c r="F96" s="4" t="s">
        <v>922</v>
      </c>
      <c r="G96" t="str">
        <f t="shared" si="2"/>
        <v>November</v>
      </c>
      <c r="H96" t="str">
        <f t="shared" si="3"/>
        <v>2009</v>
      </c>
    </row>
    <row r="97" spans="1:8" x14ac:dyDescent="0.3">
      <c r="A97" s="17">
        <v>40376</v>
      </c>
      <c r="B97" s="4" t="s">
        <v>269</v>
      </c>
      <c r="C97" s="4" t="s">
        <v>191</v>
      </c>
      <c r="D97" s="4" t="s">
        <v>849</v>
      </c>
      <c r="E97" s="4">
        <v>27</v>
      </c>
      <c r="F97" s="4" t="s">
        <v>923</v>
      </c>
      <c r="G97" t="str">
        <f t="shared" si="2"/>
        <v>July</v>
      </c>
      <c r="H97" t="str">
        <f t="shared" si="3"/>
        <v>2010</v>
      </c>
    </row>
    <row r="98" spans="1:8" x14ac:dyDescent="0.3">
      <c r="A98" s="17">
        <v>40074</v>
      </c>
      <c r="B98" s="4" t="s">
        <v>256</v>
      </c>
      <c r="C98" s="4" t="s">
        <v>812</v>
      </c>
      <c r="D98" s="4" t="s">
        <v>823</v>
      </c>
      <c r="E98" s="4">
        <v>11</v>
      </c>
      <c r="F98" s="4" t="s">
        <v>924</v>
      </c>
      <c r="G98" t="str">
        <f t="shared" si="2"/>
        <v>September</v>
      </c>
      <c r="H98" t="str">
        <f t="shared" si="3"/>
        <v>2009</v>
      </c>
    </row>
    <row r="99" spans="1:8" x14ac:dyDescent="0.3">
      <c r="A99" s="17">
        <v>40542</v>
      </c>
      <c r="B99" s="4" t="s">
        <v>256</v>
      </c>
      <c r="C99" s="4" t="s">
        <v>827</v>
      </c>
      <c r="D99" s="4" t="s">
        <v>839</v>
      </c>
      <c r="E99" s="4">
        <v>20</v>
      </c>
      <c r="F99" s="4" t="s">
        <v>925</v>
      </c>
      <c r="G99" t="str">
        <f t="shared" si="2"/>
        <v>December</v>
      </c>
      <c r="H99" t="str">
        <f t="shared" si="3"/>
        <v>2010</v>
      </c>
    </row>
    <row r="100" spans="1:8" x14ac:dyDescent="0.3">
      <c r="A100" s="17">
        <v>39915</v>
      </c>
      <c r="B100" s="4" t="s">
        <v>265</v>
      </c>
      <c r="C100" s="4" t="s">
        <v>190</v>
      </c>
      <c r="D100" s="4" t="s">
        <v>839</v>
      </c>
      <c r="E100" s="4">
        <v>6</v>
      </c>
      <c r="F100" s="4" t="s">
        <v>926</v>
      </c>
      <c r="G100" t="str">
        <f t="shared" si="2"/>
        <v>April</v>
      </c>
      <c r="H100" t="str">
        <f t="shared" si="3"/>
        <v>2009</v>
      </c>
    </row>
    <row r="101" spans="1:8" x14ac:dyDescent="0.3">
      <c r="A101" s="17">
        <v>40306</v>
      </c>
      <c r="B101" s="4" t="s">
        <v>260</v>
      </c>
      <c r="C101" s="4" t="s">
        <v>827</v>
      </c>
      <c r="D101" s="4" t="s">
        <v>829</v>
      </c>
      <c r="E101" s="4">
        <v>32</v>
      </c>
      <c r="F101" s="4" t="s">
        <v>927</v>
      </c>
      <c r="G101" t="str">
        <f t="shared" si="2"/>
        <v>May</v>
      </c>
      <c r="H101" t="str">
        <f t="shared" si="3"/>
        <v>2010</v>
      </c>
    </row>
    <row r="102" spans="1:8" x14ac:dyDescent="0.3">
      <c r="A102" s="17">
        <v>40423</v>
      </c>
      <c r="B102" s="4" t="s">
        <v>272</v>
      </c>
      <c r="C102" s="4" t="s">
        <v>812</v>
      </c>
      <c r="D102" s="4" t="s">
        <v>839</v>
      </c>
      <c r="E102" s="4">
        <v>20</v>
      </c>
      <c r="F102" s="4" t="s">
        <v>928</v>
      </c>
      <c r="G102" t="str">
        <f t="shared" si="2"/>
        <v>September</v>
      </c>
      <c r="H102" t="str">
        <f t="shared" si="3"/>
        <v>2010</v>
      </c>
    </row>
    <row r="103" spans="1:8" x14ac:dyDescent="0.3">
      <c r="A103" s="17">
        <v>40134</v>
      </c>
      <c r="B103" s="4" t="s">
        <v>274</v>
      </c>
      <c r="C103" s="4" t="s">
        <v>841</v>
      </c>
      <c r="D103" s="4" t="s">
        <v>825</v>
      </c>
      <c r="E103" s="4">
        <v>24</v>
      </c>
      <c r="F103" s="4" t="s">
        <v>929</v>
      </c>
      <c r="G103" t="str">
        <f t="shared" si="2"/>
        <v>November</v>
      </c>
      <c r="H103" t="str">
        <f t="shared" si="3"/>
        <v>2009</v>
      </c>
    </row>
    <row r="104" spans="1:8" x14ac:dyDescent="0.3">
      <c r="A104" s="17">
        <v>40064</v>
      </c>
      <c r="B104" s="4" t="s">
        <v>265</v>
      </c>
      <c r="C104" s="4" t="s">
        <v>189</v>
      </c>
      <c r="D104" s="4" t="s">
        <v>730</v>
      </c>
      <c r="E104" s="4">
        <v>11</v>
      </c>
      <c r="F104" s="4" t="s">
        <v>930</v>
      </c>
      <c r="G104" t="str">
        <f t="shared" si="2"/>
        <v>September</v>
      </c>
      <c r="H104" t="str">
        <f t="shared" si="3"/>
        <v>2009</v>
      </c>
    </row>
    <row r="105" spans="1:8" x14ac:dyDescent="0.3">
      <c r="A105" s="17">
        <v>40365</v>
      </c>
      <c r="B105" s="4" t="s">
        <v>270</v>
      </c>
      <c r="C105" s="4" t="s">
        <v>188</v>
      </c>
      <c r="D105" s="4" t="s">
        <v>832</v>
      </c>
      <c r="E105" s="4">
        <v>7</v>
      </c>
      <c r="F105" s="4" t="s">
        <v>931</v>
      </c>
      <c r="G105" t="str">
        <f t="shared" si="2"/>
        <v>July</v>
      </c>
      <c r="H105" t="str">
        <f t="shared" si="3"/>
        <v>2010</v>
      </c>
    </row>
    <row r="106" spans="1:8" x14ac:dyDescent="0.3">
      <c r="A106" s="17">
        <v>40286</v>
      </c>
      <c r="B106" s="4" t="s">
        <v>266</v>
      </c>
      <c r="C106" s="4" t="s">
        <v>815</v>
      </c>
      <c r="D106" s="4" t="s">
        <v>842</v>
      </c>
      <c r="E106" s="4">
        <v>25</v>
      </c>
      <c r="F106" s="4" t="s">
        <v>932</v>
      </c>
      <c r="G106" t="str">
        <f t="shared" si="2"/>
        <v>April</v>
      </c>
      <c r="H106" t="str">
        <f t="shared" si="3"/>
        <v>2010</v>
      </c>
    </row>
    <row r="107" spans="1:8" x14ac:dyDescent="0.3">
      <c r="A107" s="17">
        <v>39978</v>
      </c>
      <c r="B107" s="4" t="s">
        <v>265</v>
      </c>
      <c r="C107" s="4" t="s">
        <v>192</v>
      </c>
      <c r="D107" s="4" t="s">
        <v>730</v>
      </c>
      <c r="E107" s="4">
        <v>16</v>
      </c>
      <c r="F107" s="4" t="s">
        <v>933</v>
      </c>
      <c r="G107" t="str">
        <f t="shared" si="2"/>
        <v>June</v>
      </c>
      <c r="H107" t="str">
        <f t="shared" si="3"/>
        <v>2009</v>
      </c>
    </row>
    <row r="108" spans="1:8" x14ac:dyDescent="0.3">
      <c r="A108" s="17">
        <v>40263</v>
      </c>
      <c r="B108" s="4" t="s">
        <v>262</v>
      </c>
      <c r="C108" s="4" t="s">
        <v>188</v>
      </c>
      <c r="D108" s="4" t="s">
        <v>839</v>
      </c>
      <c r="E108" s="4">
        <v>37</v>
      </c>
      <c r="F108" s="4" t="s">
        <v>934</v>
      </c>
      <c r="G108" t="str">
        <f t="shared" si="2"/>
        <v>March</v>
      </c>
      <c r="H108" t="str">
        <f t="shared" si="3"/>
        <v>2010</v>
      </c>
    </row>
    <row r="109" spans="1:8" x14ac:dyDescent="0.3">
      <c r="A109" s="17">
        <v>39977</v>
      </c>
      <c r="B109" s="4" t="s">
        <v>269</v>
      </c>
      <c r="C109" s="4" t="s">
        <v>190</v>
      </c>
      <c r="D109" s="4" t="s">
        <v>818</v>
      </c>
      <c r="E109" s="4">
        <v>5</v>
      </c>
      <c r="F109" s="4" t="s">
        <v>935</v>
      </c>
      <c r="G109" t="str">
        <f t="shared" si="2"/>
        <v>June</v>
      </c>
      <c r="H109" t="str">
        <f t="shared" si="3"/>
        <v>2009</v>
      </c>
    </row>
    <row r="110" spans="1:8" x14ac:dyDescent="0.3">
      <c r="A110" s="17">
        <v>40132</v>
      </c>
      <c r="B110" s="4" t="s">
        <v>267</v>
      </c>
      <c r="C110" s="4" t="s">
        <v>192</v>
      </c>
      <c r="D110" s="4" t="s">
        <v>818</v>
      </c>
      <c r="E110" s="4">
        <v>24</v>
      </c>
      <c r="F110" s="4" t="s">
        <v>936</v>
      </c>
      <c r="G110" t="str">
        <f t="shared" si="2"/>
        <v>November</v>
      </c>
      <c r="H110" t="str">
        <f t="shared" si="3"/>
        <v>2009</v>
      </c>
    </row>
    <row r="111" spans="1:8" x14ac:dyDescent="0.3">
      <c r="A111" s="17">
        <v>40086</v>
      </c>
      <c r="B111" s="4" t="s">
        <v>267</v>
      </c>
      <c r="C111" s="4" t="s">
        <v>835</v>
      </c>
      <c r="D111" s="4" t="s">
        <v>832</v>
      </c>
      <c r="E111" s="4">
        <v>13</v>
      </c>
      <c r="F111" s="4" t="s">
        <v>937</v>
      </c>
      <c r="G111" t="str">
        <f t="shared" si="2"/>
        <v>September</v>
      </c>
      <c r="H111" t="str">
        <f t="shared" si="3"/>
        <v>2009</v>
      </c>
    </row>
    <row r="112" spans="1:8" x14ac:dyDescent="0.3">
      <c r="A112" s="17">
        <v>40318</v>
      </c>
      <c r="B112" s="4" t="s">
        <v>272</v>
      </c>
      <c r="C112" s="4" t="s">
        <v>189</v>
      </c>
      <c r="D112" s="4" t="s">
        <v>726</v>
      </c>
      <c r="E112" s="4">
        <v>23</v>
      </c>
      <c r="F112" s="4" t="s">
        <v>938</v>
      </c>
      <c r="G112" t="str">
        <f t="shared" si="2"/>
        <v>May</v>
      </c>
      <c r="H112" t="str">
        <f t="shared" si="3"/>
        <v>2010</v>
      </c>
    </row>
    <row r="113" spans="1:8" x14ac:dyDescent="0.3">
      <c r="A113" s="17">
        <v>39992</v>
      </c>
      <c r="B113" s="4" t="s">
        <v>261</v>
      </c>
      <c r="C113" s="4" t="s">
        <v>827</v>
      </c>
      <c r="D113" s="4" t="s">
        <v>842</v>
      </c>
      <c r="E113" s="4">
        <v>1</v>
      </c>
      <c r="F113" s="4" t="s">
        <v>939</v>
      </c>
      <c r="G113" t="str">
        <f t="shared" si="2"/>
        <v>June</v>
      </c>
      <c r="H113" t="str">
        <f t="shared" si="3"/>
        <v>2009</v>
      </c>
    </row>
    <row r="114" spans="1:8" x14ac:dyDescent="0.3">
      <c r="A114" s="17">
        <v>40465</v>
      </c>
      <c r="B114" s="4" t="s">
        <v>255</v>
      </c>
      <c r="C114" s="4" t="s">
        <v>812</v>
      </c>
      <c r="D114" s="4" t="s">
        <v>730</v>
      </c>
      <c r="E114" s="4">
        <v>34</v>
      </c>
      <c r="F114" s="4" t="s">
        <v>940</v>
      </c>
      <c r="G114" t="str">
        <f t="shared" si="2"/>
        <v>October</v>
      </c>
      <c r="H114" t="str">
        <f t="shared" si="3"/>
        <v>2010</v>
      </c>
    </row>
    <row r="115" spans="1:8" x14ac:dyDescent="0.3">
      <c r="A115" s="17">
        <v>40420</v>
      </c>
      <c r="B115" s="4" t="s">
        <v>258</v>
      </c>
      <c r="C115" s="4" t="s">
        <v>841</v>
      </c>
      <c r="D115" s="4" t="s">
        <v>818</v>
      </c>
      <c r="E115" s="4">
        <v>22</v>
      </c>
      <c r="F115" s="4" t="s">
        <v>941</v>
      </c>
      <c r="G115" t="str">
        <f t="shared" si="2"/>
        <v>August</v>
      </c>
      <c r="H115" t="str">
        <f t="shared" si="3"/>
        <v>2010</v>
      </c>
    </row>
    <row r="116" spans="1:8" x14ac:dyDescent="0.3">
      <c r="A116" s="17">
        <v>40303</v>
      </c>
      <c r="B116" s="4" t="s">
        <v>273</v>
      </c>
      <c r="C116" s="4" t="s">
        <v>189</v>
      </c>
      <c r="D116" s="4" t="s">
        <v>726</v>
      </c>
      <c r="E116" s="4">
        <v>6</v>
      </c>
      <c r="F116" s="4" t="s">
        <v>942</v>
      </c>
      <c r="G116" t="str">
        <f t="shared" si="2"/>
        <v>May</v>
      </c>
      <c r="H116" t="str">
        <f t="shared" si="3"/>
        <v>2010</v>
      </c>
    </row>
    <row r="117" spans="1:8" x14ac:dyDescent="0.3">
      <c r="A117" s="17">
        <v>40074</v>
      </c>
      <c r="B117" s="4" t="s">
        <v>262</v>
      </c>
      <c r="C117" s="4" t="s">
        <v>812</v>
      </c>
      <c r="D117" s="4" t="s">
        <v>832</v>
      </c>
      <c r="E117" s="4">
        <v>30</v>
      </c>
      <c r="F117" s="4" t="s">
        <v>943</v>
      </c>
      <c r="G117" t="str">
        <f t="shared" si="2"/>
        <v>September</v>
      </c>
      <c r="H117" t="str">
        <f t="shared" si="3"/>
        <v>2009</v>
      </c>
    </row>
    <row r="118" spans="1:8" x14ac:dyDescent="0.3">
      <c r="A118" s="17">
        <v>40044</v>
      </c>
      <c r="B118" s="4" t="s">
        <v>273</v>
      </c>
      <c r="C118" s="4" t="s">
        <v>815</v>
      </c>
      <c r="D118" s="4" t="s">
        <v>823</v>
      </c>
      <c r="E118" s="4">
        <v>21</v>
      </c>
      <c r="F118" s="4" t="s">
        <v>944</v>
      </c>
      <c r="G118" t="str">
        <f t="shared" si="2"/>
        <v>August</v>
      </c>
      <c r="H118" t="str">
        <f t="shared" si="3"/>
        <v>2009</v>
      </c>
    </row>
    <row r="119" spans="1:8" x14ac:dyDescent="0.3">
      <c r="A119" s="17">
        <v>40075</v>
      </c>
      <c r="B119" s="4" t="s">
        <v>251</v>
      </c>
      <c r="C119" s="4" t="s">
        <v>188</v>
      </c>
      <c r="D119" s="4" t="s">
        <v>861</v>
      </c>
      <c r="E119" s="4">
        <v>9</v>
      </c>
      <c r="F119" s="4" t="s">
        <v>945</v>
      </c>
      <c r="G119" t="str">
        <f t="shared" si="2"/>
        <v>September</v>
      </c>
      <c r="H119" t="str">
        <f t="shared" si="3"/>
        <v>2009</v>
      </c>
    </row>
    <row r="120" spans="1:8" x14ac:dyDescent="0.3">
      <c r="A120" s="17">
        <v>40010</v>
      </c>
      <c r="B120" s="4" t="s">
        <v>258</v>
      </c>
      <c r="C120" s="4" t="s">
        <v>841</v>
      </c>
      <c r="D120" s="4" t="s">
        <v>861</v>
      </c>
      <c r="E120" s="4">
        <v>35</v>
      </c>
      <c r="F120" s="4" t="s">
        <v>946</v>
      </c>
      <c r="G120" t="str">
        <f t="shared" si="2"/>
        <v>July</v>
      </c>
      <c r="H120" t="str">
        <f t="shared" si="3"/>
        <v>2009</v>
      </c>
    </row>
    <row r="121" spans="1:8" x14ac:dyDescent="0.3">
      <c r="A121" s="17">
        <v>40504</v>
      </c>
      <c r="B121" s="4" t="s">
        <v>257</v>
      </c>
      <c r="C121" s="4" t="s">
        <v>190</v>
      </c>
      <c r="D121" s="4" t="s">
        <v>818</v>
      </c>
      <c r="E121" s="4">
        <v>36</v>
      </c>
      <c r="F121" s="4" t="s">
        <v>947</v>
      </c>
      <c r="G121" t="str">
        <f t="shared" si="2"/>
        <v>November</v>
      </c>
      <c r="H121" t="str">
        <f t="shared" si="3"/>
        <v>2010</v>
      </c>
    </row>
    <row r="122" spans="1:8" x14ac:dyDescent="0.3">
      <c r="A122" s="17">
        <v>40000</v>
      </c>
      <c r="B122" s="4" t="s">
        <v>256</v>
      </c>
      <c r="C122" s="4" t="s">
        <v>192</v>
      </c>
      <c r="D122" s="4" t="s">
        <v>730</v>
      </c>
      <c r="E122" s="4">
        <v>37</v>
      </c>
      <c r="F122" s="4" t="s">
        <v>948</v>
      </c>
      <c r="G122" t="str">
        <f t="shared" si="2"/>
        <v>July</v>
      </c>
      <c r="H122" t="str">
        <f t="shared" si="3"/>
        <v>2009</v>
      </c>
    </row>
    <row r="123" spans="1:8" x14ac:dyDescent="0.3">
      <c r="A123" s="17">
        <v>40583</v>
      </c>
      <c r="B123" s="4" t="s">
        <v>269</v>
      </c>
      <c r="C123" s="4" t="s">
        <v>835</v>
      </c>
      <c r="D123" s="4" t="s">
        <v>823</v>
      </c>
      <c r="E123" s="4">
        <v>20</v>
      </c>
      <c r="F123" s="4" t="s">
        <v>949</v>
      </c>
      <c r="G123" t="str">
        <f t="shared" si="2"/>
        <v>February</v>
      </c>
      <c r="H123" t="str">
        <f t="shared" si="3"/>
        <v>2011</v>
      </c>
    </row>
    <row r="124" spans="1:8" x14ac:dyDescent="0.3">
      <c r="A124" s="17">
        <v>40292</v>
      </c>
      <c r="B124" s="4" t="s">
        <v>181</v>
      </c>
      <c r="C124" s="4" t="s">
        <v>189</v>
      </c>
      <c r="D124" s="4" t="s">
        <v>818</v>
      </c>
      <c r="E124" s="4">
        <v>38</v>
      </c>
      <c r="F124" s="4" t="s">
        <v>950</v>
      </c>
      <c r="G124" t="str">
        <f t="shared" si="2"/>
        <v>April</v>
      </c>
      <c r="H124" t="str">
        <f t="shared" si="3"/>
        <v>2010</v>
      </c>
    </row>
    <row r="125" spans="1:8" x14ac:dyDescent="0.3">
      <c r="A125" s="17">
        <v>40593</v>
      </c>
      <c r="B125" s="4" t="s">
        <v>272</v>
      </c>
      <c r="C125" s="4" t="s">
        <v>815</v>
      </c>
      <c r="D125" s="4" t="s">
        <v>818</v>
      </c>
      <c r="E125" s="4">
        <v>7</v>
      </c>
      <c r="F125" s="4" t="s">
        <v>951</v>
      </c>
      <c r="G125" t="str">
        <f t="shared" si="2"/>
        <v>February</v>
      </c>
      <c r="H125" t="str">
        <f t="shared" si="3"/>
        <v>2011</v>
      </c>
    </row>
    <row r="126" spans="1:8" x14ac:dyDescent="0.3">
      <c r="A126" s="17">
        <v>40607</v>
      </c>
      <c r="B126" s="4" t="s">
        <v>255</v>
      </c>
      <c r="C126" s="4" t="s">
        <v>827</v>
      </c>
      <c r="D126" s="4" t="s">
        <v>825</v>
      </c>
      <c r="E126" s="4">
        <v>39</v>
      </c>
      <c r="F126" s="4" t="s">
        <v>952</v>
      </c>
      <c r="G126" t="str">
        <f t="shared" si="2"/>
        <v>March</v>
      </c>
      <c r="H126" t="str">
        <f t="shared" si="3"/>
        <v>2011</v>
      </c>
    </row>
    <row r="127" spans="1:8" x14ac:dyDescent="0.3">
      <c r="A127" s="17">
        <v>40076</v>
      </c>
      <c r="B127" s="4" t="s">
        <v>262</v>
      </c>
      <c r="C127" s="4" t="s">
        <v>189</v>
      </c>
      <c r="D127" s="4" t="s">
        <v>730</v>
      </c>
      <c r="E127" s="4">
        <v>4</v>
      </c>
      <c r="F127" s="4" t="s">
        <v>953</v>
      </c>
      <c r="G127" t="str">
        <f t="shared" si="2"/>
        <v>September</v>
      </c>
      <c r="H127" t="str">
        <f t="shared" si="3"/>
        <v>2009</v>
      </c>
    </row>
    <row r="128" spans="1:8" x14ac:dyDescent="0.3">
      <c r="A128" s="17">
        <v>39992</v>
      </c>
      <c r="B128" s="4" t="s">
        <v>258</v>
      </c>
      <c r="C128" s="4" t="s">
        <v>841</v>
      </c>
      <c r="D128" s="4" t="s">
        <v>861</v>
      </c>
      <c r="E128" s="4">
        <v>22</v>
      </c>
      <c r="F128" s="4" t="s">
        <v>954</v>
      </c>
      <c r="G128" t="str">
        <f t="shared" si="2"/>
        <v>June</v>
      </c>
      <c r="H128" t="str">
        <f t="shared" si="3"/>
        <v>2009</v>
      </c>
    </row>
    <row r="129" spans="1:8" x14ac:dyDescent="0.3">
      <c r="A129" s="17">
        <v>40043</v>
      </c>
      <c r="B129" s="4" t="s">
        <v>181</v>
      </c>
      <c r="C129" s="4" t="s">
        <v>191</v>
      </c>
      <c r="D129" s="4" t="s">
        <v>832</v>
      </c>
      <c r="E129" s="4">
        <v>34</v>
      </c>
      <c r="F129" s="4" t="s">
        <v>955</v>
      </c>
      <c r="G129" t="str">
        <f t="shared" si="2"/>
        <v>August</v>
      </c>
      <c r="H129" t="str">
        <f t="shared" si="3"/>
        <v>2009</v>
      </c>
    </row>
    <row r="130" spans="1:8" x14ac:dyDescent="0.3">
      <c r="A130" s="17">
        <v>40041</v>
      </c>
      <c r="B130" s="4" t="s">
        <v>251</v>
      </c>
      <c r="C130" s="4" t="s">
        <v>812</v>
      </c>
      <c r="D130" s="4" t="s">
        <v>816</v>
      </c>
      <c r="E130" s="4">
        <v>31</v>
      </c>
      <c r="F130" s="4" t="s">
        <v>956</v>
      </c>
      <c r="G130" t="str">
        <f t="shared" si="2"/>
        <v>August</v>
      </c>
      <c r="H130" t="str">
        <f t="shared" si="3"/>
        <v>2009</v>
      </c>
    </row>
    <row r="131" spans="1:8" x14ac:dyDescent="0.3">
      <c r="A131" s="17">
        <v>40464</v>
      </c>
      <c r="B131" s="4" t="s">
        <v>266</v>
      </c>
      <c r="C131" s="4" t="s">
        <v>188</v>
      </c>
      <c r="D131" s="4" t="s">
        <v>816</v>
      </c>
      <c r="E131" s="4">
        <v>10</v>
      </c>
      <c r="F131" s="4" t="s">
        <v>957</v>
      </c>
      <c r="G131" t="str">
        <f t="shared" si="2"/>
        <v>October</v>
      </c>
      <c r="H131" t="str">
        <f t="shared" si="3"/>
        <v>2010</v>
      </c>
    </row>
    <row r="132" spans="1:8" x14ac:dyDescent="0.3">
      <c r="A132" s="17">
        <v>40172</v>
      </c>
      <c r="B132" s="4" t="s">
        <v>273</v>
      </c>
      <c r="C132" s="4" t="s">
        <v>190</v>
      </c>
      <c r="D132" s="4" t="s">
        <v>837</v>
      </c>
      <c r="E132" s="4">
        <v>17</v>
      </c>
      <c r="F132" s="4" t="s">
        <v>958</v>
      </c>
      <c r="G132" t="str">
        <f t="shared" si="2"/>
        <v>December</v>
      </c>
      <c r="H132" t="str">
        <f t="shared" si="3"/>
        <v>2009</v>
      </c>
    </row>
    <row r="133" spans="1:8" x14ac:dyDescent="0.3">
      <c r="A133" s="17">
        <v>40281</v>
      </c>
      <c r="B133" s="4" t="s">
        <v>265</v>
      </c>
      <c r="C133" s="4" t="s">
        <v>189</v>
      </c>
      <c r="D133" s="4" t="s">
        <v>825</v>
      </c>
      <c r="E133" s="4">
        <v>30</v>
      </c>
      <c r="F133" s="4" t="s">
        <v>959</v>
      </c>
      <c r="G133" t="str">
        <f t="shared" ref="G133:G196" si="4">TEXT(A133,"mmmm")</f>
        <v>April</v>
      </c>
      <c r="H133" t="str">
        <f t="shared" ref="H133:H196" si="5">TEXT(A133,"yyyy")</f>
        <v>2010</v>
      </c>
    </row>
    <row r="134" spans="1:8" x14ac:dyDescent="0.3">
      <c r="A134" s="17">
        <v>40391</v>
      </c>
      <c r="B134" s="4" t="s">
        <v>256</v>
      </c>
      <c r="C134" s="4" t="s">
        <v>812</v>
      </c>
      <c r="D134" s="4" t="s">
        <v>823</v>
      </c>
      <c r="E134" s="4">
        <v>23</v>
      </c>
      <c r="F134" s="4" t="s">
        <v>960</v>
      </c>
      <c r="G134" t="str">
        <f t="shared" si="4"/>
        <v>August</v>
      </c>
      <c r="H134" t="str">
        <f t="shared" si="5"/>
        <v>2010</v>
      </c>
    </row>
    <row r="135" spans="1:8" x14ac:dyDescent="0.3">
      <c r="A135" s="17">
        <v>39950</v>
      </c>
      <c r="B135" s="4" t="s">
        <v>269</v>
      </c>
      <c r="C135" s="4" t="s">
        <v>192</v>
      </c>
      <c r="D135" s="4" t="s">
        <v>842</v>
      </c>
      <c r="E135" s="4">
        <v>18</v>
      </c>
      <c r="F135" s="4" t="s">
        <v>961</v>
      </c>
      <c r="G135" t="str">
        <f t="shared" si="4"/>
        <v>May</v>
      </c>
      <c r="H135" t="str">
        <f t="shared" si="5"/>
        <v>2009</v>
      </c>
    </row>
    <row r="136" spans="1:8" x14ac:dyDescent="0.3">
      <c r="A136" s="17">
        <v>40211</v>
      </c>
      <c r="B136" s="4" t="s">
        <v>261</v>
      </c>
      <c r="C136" s="4" t="s">
        <v>827</v>
      </c>
      <c r="D136" s="4" t="s">
        <v>839</v>
      </c>
      <c r="E136" s="4">
        <v>29</v>
      </c>
      <c r="F136" s="4" t="s">
        <v>962</v>
      </c>
      <c r="G136" t="str">
        <f t="shared" si="4"/>
        <v>February</v>
      </c>
      <c r="H136" t="str">
        <f t="shared" si="5"/>
        <v>2010</v>
      </c>
    </row>
    <row r="137" spans="1:8" x14ac:dyDescent="0.3">
      <c r="A137" s="17">
        <v>40583</v>
      </c>
      <c r="B137" s="4" t="s">
        <v>176</v>
      </c>
      <c r="C137" s="4" t="s">
        <v>189</v>
      </c>
      <c r="D137" s="4" t="s">
        <v>861</v>
      </c>
      <c r="E137" s="4">
        <v>25</v>
      </c>
      <c r="F137" s="4" t="s">
        <v>963</v>
      </c>
      <c r="G137" t="str">
        <f t="shared" si="4"/>
        <v>February</v>
      </c>
      <c r="H137" t="str">
        <f t="shared" si="5"/>
        <v>2011</v>
      </c>
    </row>
    <row r="138" spans="1:8" x14ac:dyDescent="0.3">
      <c r="A138" s="17">
        <v>40429</v>
      </c>
      <c r="B138" s="4" t="s">
        <v>267</v>
      </c>
      <c r="C138" s="4" t="s">
        <v>815</v>
      </c>
      <c r="D138" s="4" t="s">
        <v>726</v>
      </c>
      <c r="E138" s="4">
        <v>14</v>
      </c>
      <c r="F138" s="4" t="s">
        <v>964</v>
      </c>
      <c r="G138" t="str">
        <f t="shared" si="4"/>
        <v>September</v>
      </c>
      <c r="H138" t="str">
        <f t="shared" si="5"/>
        <v>2010</v>
      </c>
    </row>
    <row r="139" spans="1:8" x14ac:dyDescent="0.3">
      <c r="A139" s="17">
        <v>40095</v>
      </c>
      <c r="B139" s="4" t="s">
        <v>253</v>
      </c>
      <c r="C139" s="4" t="s">
        <v>827</v>
      </c>
      <c r="D139" s="4" t="s">
        <v>829</v>
      </c>
      <c r="E139" s="4">
        <v>11</v>
      </c>
      <c r="F139" s="4" t="s">
        <v>965</v>
      </c>
      <c r="G139" t="str">
        <f t="shared" si="4"/>
        <v>October</v>
      </c>
      <c r="H139" t="str">
        <f t="shared" si="5"/>
        <v>2009</v>
      </c>
    </row>
    <row r="140" spans="1:8" x14ac:dyDescent="0.3">
      <c r="A140" s="17">
        <v>39922</v>
      </c>
      <c r="B140" s="4" t="s">
        <v>176</v>
      </c>
      <c r="C140" s="4" t="s">
        <v>189</v>
      </c>
      <c r="D140" s="4" t="s">
        <v>730</v>
      </c>
      <c r="E140" s="4">
        <v>32</v>
      </c>
      <c r="F140" s="4" t="s">
        <v>966</v>
      </c>
      <c r="G140" t="str">
        <f t="shared" si="4"/>
        <v>April</v>
      </c>
      <c r="H140" t="str">
        <f t="shared" si="5"/>
        <v>2009</v>
      </c>
    </row>
    <row r="141" spans="1:8" x14ac:dyDescent="0.3">
      <c r="A141" s="17">
        <v>39938</v>
      </c>
      <c r="B141" s="4" t="s">
        <v>269</v>
      </c>
      <c r="C141" s="4" t="s">
        <v>188</v>
      </c>
      <c r="D141" s="4" t="s">
        <v>813</v>
      </c>
      <c r="E141" s="4">
        <v>32</v>
      </c>
      <c r="F141" s="4" t="s">
        <v>967</v>
      </c>
      <c r="G141" t="str">
        <f t="shared" si="4"/>
        <v>May</v>
      </c>
      <c r="H141" t="str">
        <f t="shared" si="5"/>
        <v>2009</v>
      </c>
    </row>
    <row r="142" spans="1:8" x14ac:dyDescent="0.3">
      <c r="A142" s="17">
        <v>40082</v>
      </c>
      <c r="B142" s="4" t="s">
        <v>260</v>
      </c>
      <c r="C142" s="4" t="s">
        <v>189</v>
      </c>
      <c r="D142" s="4" t="s">
        <v>816</v>
      </c>
      <c r="E142" s="4">
        <v>35</v>
      </c>
      <c r="F142" s="4" t="s">
        <v>968</v>
      </c>
      <c r="G142" t="str">
        <f t="shared" si="4"/>
        <v>September</v>
      </c>
      <c r="H142" t="str">
        <f t="shared" si="5"/>
        <v>2009</v>
      </c>
    </row>
    <row r="143" spans="1:8" x14ac:dyDescent="0.3">
      <c r="A143" s="17">
        <v>40513</v>
      </c>
      <c r="B143" s="4" t="s">
        <v>257</v>
      </c>
      <c r="C143" s="4" t="s">
        <v>841</v>
      </c>
      <c r="D143" s="4" t="s">
        <v>861</v>
      </c>
      <c r="E143" s="4">
        <v>36</v>
      </c>
      <c r="F143" s="4" t="s">
        <v>969</v>
      </c>
      <c r="G143" t="str">
        <f t="shared" si="4"/>
        <v>December</v>
      </c>
      <c r="H143" t="str">
        <f t="shared" si="5"/>
        <v>2010</v>
      </c>
    </row>
    <row r="144" spans="1:8" x14ac:dyDescent="0.3">
      <c r="A144" s="17">
        <v>39983</v>
      </c>
      <c r="B144" s="4" t="s">
        <v>274</v>
      </c>
      <c r="C144" s="4" t="s">
        <v>827</v>
      </c>
      <c r="D144" s="4" t="s">
        <v>726</v>
      </c>
      <c r="E144" s="4">
        <v>25</v>
      </c>
      <c r="F144" s="4" t="s">
        <v>970</v>
      </c>
      <c r="G144" t="str">
        <f t="shared" si="4"/>
        <v>June</v>
      </c>
      <c r="H144" t="str">
        <f t="shared" si="5"/>
        <v>2009</v>
      </c>
    </row>
    <row r="145" spans="1:8" x14ac:dyDescent="0.3">
      <c r="A145" s="17">
        <v>40119</v>
      </c>
      <c r="B145" s="4" t="s">
        <v>271</v>
      </c>
      <c r="C145" s="4" t="s">
        <v>815</v>
      </c>
      <c r="D145" s="4" t="s">
        <v>832</v>
      </c>
      <c r="E145" s="4">
        <v>18</v>
      </c>
      <c r="F145" s="4" t="s">
        <v>971</v>
      </c>
      <c r="G145" t="str">
        <f t="shared" si="4"/>
        <v>November</v>
      </c>
      <c r="H145" t="str">
        <f t="shared" si="5"/>
        <v>2009</v>
      </c>
    </row>
    <row r="146" spans="1:8" x14ac:dyDescent="0.3">
      <c r="A146" s="17">
        <v>40076</v>
      </c>
      <c r="B146" s="4" t="s">
        <v>262</v>
      </c>
      <c r="C146" s="4" t="s">
        <v>815</v>
      </c>
      <c r="D146" s="4" t="s">
        <v>813</v>
      </c>
      <c r="E146" s="4">
        <v>6</v>
      </c>
      <c r="F146" s="4" t="s">
        <v>972</v>
      </c>
      <c r="G146" t="str">
        <f t="shared" si="4"/>
        <v>September</v>
      </c>
      <c r="H146" t="str">
        <f t="shared" si="5"/>
        <v>2009</v>
      </c>
    </row>
    <row r="147" spans="1:8" x14ac:dyDescent="0.3">
      <c r="A147" s="17">
        <v>40126</v>
      </c>
      <c r="B147" s="4" t="s">
        <v>822</v>
      </c>
      <c r="C147" s="4" t="s">
        <v>192</v>
      </c>
      <c r="D147" s="4" t="s">
        <v>832</v>
      </c>
      <c r="E147" s="4">
        <v>8</v>
      </c>
      <c r="F147" s="4" t="s">
        <v>973</v>
      </c>
      <c r="G147" t="str">
        <f t="shared" si="4"/>
        <v>November</v>
      </c>
      <c r="H147" t="str">
        <f t="shared" si="5"/>
        <v>2009</v>
      </c>
    </row>
    <row r="148" spans="1:8" x14ac:dyDescent="0.3">
      <c r="A148" s="17">
        <v>40030</v>
      </c>
      <c r="B148" s="4" t="s">
        <v>261</v>
      </c>
      <c r="C148" s="4" t="s">
        <v>815</v>
      </c>
      <c r="D148" s="4" t="s">
        <v>832</v>
      </c>
      <c r="E148" s="4">
        <v>15</v>
      </c>
      <c r="F148" s="4" t="s">
        <v>974</v>
      </c>
      <c r="G148" t="str">
        <f t="shared" si="4"/>
        <v>August</v>
      </c>
      <c r="H148" t="str">
        <f t="shared" si="5"/>
        <v>2009</v>
      </c>
    </row>
    <row r="149" spans="1:8" x14ac:dyDescent="0.3">
      <c r="A149" s="17">
        <v>40053</v>
      </c>
      <c r="B149" s="4" t="s">
        <v>261</v>
      </c>
      <c r="C149" s="4" t="s">
        <v>815</v>
      </c>
      <c r="D149" s="4" t="s">
        <v>829</v>
      </c>
      <c r="E149" s="4">
        <v>20</v>
      </c>
      <c r="F149" s="4" t="s">
        <v>975</v>
      </c>
      <c r="G149" t="str">
        <f t="shared" si="4"/>
        <v>August</v>
      </c>
      <c r="H149" t="str">
        <f t="shared" si="5"/>
        <v>2009</v>
      </c>
    </row>
    <row r="150" spans="1:8" x14ac:dyDescent="0.3">
      <c r="A150" s="17">
        <v>39963</v>
      </c>
      <c r="B150" s="4" t="s">
        <v>822</v>
      </c>
      <c r="C150" s="4" t="s">
        <v>835</v>
      </c>
      <c r="D150" s="4" t="s">
        <v>849</v>
      </c>
      <c r="E150" s="4">
        <v>23</v>
      </c>
      <c r="F150" s="4" t="s">
        <v>976</v>
      </c>
      <c r="G150" t="str">
        <f t="shared" si="4"/>
        <v>May</v>
      </c>
      <c r="H150" t="str">
        <f t="shared" si="5"/>
        <v>2009</v>
      </c>
    </row>
    <row r="151" spans="1:8" x14ac:dyDescent="0.3">
      <c r="A151" s="17">
        <v>40189</v>
      </c>
      <c r="B151" s="4" t="s">
        <v>269</v>
      </c>
      <c r="C151" s="4" t="s">
        <v>827</v>
      </c>
      <c r="D151" s="4" t="s">
        <v>861</v>
      </c>
      <c r="E151" s="4">
        <v>13</v>
      </c>
      <c r="F151" s="4" t="s">
        <v>977</v>
      </c>
      <c r="G151" t="str">
        <f t="shared" si="4"/>
        <v>January</v>
      </c>
      <c r="H151" t="str">
        <f t="shared" si="5"/>
        <v>2010</v>
      </c>
    </row>
    <row r="152" spans="1:8" x14ac:dyDescent="0.3">
      <c r="A152" s="17">
        <v>39961</v>
      </c>
      <c r="B152" s="4" t="s">
        <v>271</v>
      </c>
      <c r="C152" s="4" t="s">
        <v>191</v>
      </c>
      <c r="D152" s="4" t="s">
        <v>849</v>
      </c>
      <c r="E152" s="4">
        <v>38</v>
      </c>
      <c r="F152" s="4" t="s">
        <v>978</v>
      </c>
      <c r="G152" t="str">
        <f t="shared" si="4"/>
        <v>May</v>
      </c>
      <c r="H152" t="str">
        <f t="shared" si="5"/>
        <v>2009</v>
      </c>
    </row>
    <row r="153" spans="1:8" x14ac:dyDescent="0.3">
      <c r="A153" s="17">
        <v>39912</v>
      </c>
      <c r="B153" s="4" t="s">
        <v>267</v>
      </c>
      <c r="C153" s="4" t="s">
        <v>835</v>
      </c>
      <c r="D153" s="4" t="s">
        <v>726</v>
      </c>
      <c r="E153" s="4">
        <v>2</v>
      </c>
      <c r="F153" s="4" t="s">
        <v>979</v>
      </c>
      <c r="G153" t="str">
        <f t="shared" si="4"/>
        <v>April</v>
      </c>
      <c r="H153" t="str">
        <f t="shared" si="5"/>
        <v>2009</v>
      </c>
    </row>
    <row r="154" spans="1:8" x14ac:dyDescent="0.3">
      <c r="A154" s="17">
        <v>40318</v>
      </c>
      <c r="B154" s="4" t="s">
        <v>267</v>
      </c>
      <c r="C154" s="4" t="s">
        <v>835</v>
      </c>
      <c r="D154" s="4" t="s">
        <v>726</v>
      </c>
      <c r="E154" s="4">
        <v>30</v>
      </c>
      <c r="F154" s="4" t="s">
        <v>980</v>
      </c>
      <c r="G154" t="str">
        <f t="shared" si="4"/>
        <v>May</v>
      </c>
      <c r="H154" t="str">
        <f t="shared" si="5"/>
        <v>2010</v>
      </c>
    </row>
    <row r="155" spans="1:8" x14ac:dyDescent="0.3">
      <c r="A155" s="17">
        <v>40222</v>
      </c>
      <c r="B155" s="4" t="s">
        <v>261</v>
      </c>
      <c r="C155" s="4" t="s">
        <v>190</v>
      </c>
      <c r="D155" s="4" t="s">
        <v>829</v>
      </c>
      <c r="E155" s="4">
        <v>21</v>
      </c>
      <c r="F155" s="4" t="s">
        <v>981</v>
      </c>
      <c r="G155" t="str">
        <f t="shared" si="4"/>
        <v>February</v>
      </c>
      <c r="H155" t="str">
        <f t="shared" si="5"/>
        <v>2010</v>
      </c>
    </row>
    <row r="156" spans="1:8" x14ac:dyDescent="0.3">
      <c r="A156" s="17">
        <v>40462</v>
      </c>
      <c r="B156" s="4" t="s">
        <v>180</v>
      </c>
      <c r="C156" s="4" t="s">
        <v>192</v>
      </c>
      <c r="D156" s="4" t="s">
        <v>726</v>
      </c>
      <c r="E156" s="4">
        <v>1</v>
      </c>
      <c r="F156" s="4" t="s">
        <v>982</v>
      </c>
      <c r="G156" t="str">
        <f t="shared" si="4"/>
        <v>October</v>
      </c>
      <c r="H156" t="str">
        <f t="shared" si="5"/>
        <v>2010</v>
      </c>
    </row>
    <row r="157" spans="1:8" x14ac:dyDescent="0.3">
      <c r="A157" s="17">
        <v>40331</v>
      </c>
      <c r="B157" s="4" t="s">
        <v>267</v>
      </c>
      <c r="C157" s="4" t="s">
        <v>191</v>
      </c>
      <c r="D157" s="4" t="s">
        <v>842</v>
      </c>
      <c r="E157" s="4">
        <v>33</v>
      </c>
      <c r="F157" s="4" t="s">
        <v>983</v>
      </c>
      <c r="G157" t="str">
        <f t="shared" si="4"/>
        <v>June</v>
      </c>
      <c r="H157" t="str">
        <f t="shared" si="5"/>
        <v>2010</v>
      </c>
    </row>
    <row r="158" spans="1:8" x14ac:dyDescent="0.3">
      <c r="A158" s="17">
        <v>40087</v>
      </c>
      <c r="B158" s="4" t="s">
        <v>266</v>
      </c>
      <c r="C158" s="4" t="s">
        <v>841</v>
      </c>
      <c r="D158" s="4" t="s">
        <v>813</v>
      </c>
      <c r="E158" s="4">
        <v>18</v>
      </c>
      <c r="F158" s="4" t="s">
        <v>984</v>
      </c>
      <c r="G158" t="str">
        <f t="shared" si="4"/>
        <v>October</v>
      </c>
      <c r="H158" t="str">
        <f t="shared" si="5"/>
        <v>2009</v>
      </c>
    </row>
    <row r="159" spans="1:8" x14ac:dyDescent="0.3">
      <c r="A159" s="17">
        <v>40079</v>
      </c>
      <c r="B159" s="4" t="s">
        <v>268</v>
      </c>
      <c r="C159" s="4" t="s">
        <v>192</v>
      </c>
      <c r="D159" s="4" t="s">
        <v>832</v>
      </c>
      <c r="E159" s="4">
        <v>28</v>
      </c>
      <c r="F159" s="4" t="s">
        <v>985</v>
      </c>
      <c r="G159" t="str">
        <f t="shared" si="4"/>
        <v>September</v>
      </c>
      <c r="H159" t="str">
        <f t="shared" si="5"/>
        <v>2009</v>
      </c>
    </row>
    <row r="160" spans="1:8" x14ac:dyDescent="0.3">
      <c r="A160" s="17">
        <v>40001</v>
      </c>
      <c r="B160" s="4" t="s">
        <v>260</v>
      </c>
      <c r="C160" s="4" t="s">
        <v>188</v>
      </c>
      <c r="D160" s="4" t="s">
        <v>730</v>
      </c>
      <c r="E160" s="4">
        <v>35</v>
      </c>
      <c r="F160" s="4" t="s">
        <v>986</v>
      </c>
      <c r="G160" t="str">
        <f t="shared" si="4"/>
        <v>July</v>
      </c>
      <c r="H160" t="str">
        <f t="shared" si="5"/>
        <v>2009</v>
      </c>
    </row>
    <row r="161" spans="1:8" x14ac:dyDescent="0.3">
      <c r="A161" s="17">
        <v>40191</v>
      </c>
      <c r="B161" s="4" t="s">
        <v>181</v>
      </c>
      <c r="C161" s="4" t="s">
        <v>835</v>
      </c>
      <c r="D161" s="4" t="s">
        <v>823</v>
      </c>
      <c r="E161" s="4">
        <v>18</v>
      </c>
      <c r="F161" s="4" t="s">
        <v>987</v>
      </c>
      <c r="G161" t="str">
        <f t="shared" si="4"/>
        <v>January</v>
      </c>
      <c r="H161" t="str">
        <f t="shared" si="5"/>
        <v>2010</v>
      </c>
    </row>
    <row r="162" spans="1:8" x14ac:dyDescent="0.3">
      <c r="A162" s="17">
        <v>40511</v>
      </c>
      <c r="B162" s="4" t="s">
        <v>265</v>
      </c>
      <c r="C162" s="4" t="s">
        <v>188</v>
      </c>
      <c r="D162" s="4" t="s">
        <v>832</v>
      </c>
      <c r="E162" s="4">
        <v>11</v>
      </c>
      <c r="F162" s="4" t="s">
        <v>988</v>
      </c>
      <c r="G162" t="str">
        <f t="shared" si="4"/>
        <v>November</v>
      </c>
      <c r="H162" t="str">
        <f t="shared" si="5"/>
        <v>2010</v>
      </c>
    </row>
    <row r="163" spans="1:8" x14ac:dyDescent="0.3">
      <c r="A163" s="17">
        <v>40564</v>
      </c>
      <c r="B163" s="4" t="s">
        <v>263</v>
      </c>
      <c r="C163" s="4" t="s">
        <v>189</v>
      </c>
      <c r="D163" s="4" t="s">
        <v>861</v>
      </c>
      <c r="E163" s="4">
        <v>10</v>
      </c>
      <c r="F163" s="4" t="s">
        <v>989</v>
      </c>
      <c r="G163" t="str">
        <f t="shared" si="4"/>
        <v>January</v>
      </c>
      <c r="H163" t="str">
        <f t="shared" si="5"/>
        <v>2011</v>
      </c>
    </row>
    <row r="164" spans="1:8" x14ac:dyDescent="0.3">
      <c r="A164" s="17">
        <v>40640</v>
      </c>
      <c r="B164" s="4" t="s">
        <v>270</v>
      </c>
      <c r="C164" s="4" t="s">
        <v>188</v>
      </c>
      <c r="D164" s="4" t="s">
        <v>818</v>
      </c>
      <c r="E164" s="4">
        <v>12</v>
      </c>
      <c r="F164" s="4" t="s">
        <v>990</v>
      </c>
      <c r="G164" t="str">
        <f t="shared" si="4"/>
        <v>April</v>
      </c>
      <c r="H164" t="str">
        <f t="shared" si="5"/>
        <v>2011</v>
      </c>
    </row>
    <row r="165" spans="1:8" x14ac:dyDescent="0.3">
      <c r="A165" s="17">
        <v>40332</v>
      </c>
      <c r="B165" s="4" t="s">
        <v>269</v>
      </c>
      <c r="C165" s="4" t="s">
        <v>827</v>
      </c>
      <c r="D165" s="4" t="s">
        <v>825</v>
      </c>
      <c r="E165" s="4">
        <v>12</v>
      </c>
      <c r="F165" s="4" t="s">
        <v>991</v>
      </c>
      <c r="G165" t="str">
        <f t="shared" si="4"/>
        <v>June</v>
      </c>
      <c r="H165" t="str">
        <f t="shared" si="5"/>
        <v>2010</v>
      </c>
    </row>
    <row r="166" spans="1:8" x14ac:dyDescent="0.3">
      <c r="A166" s="17">
        <v>40282</v>
      </c>
      <c r="B166" s="4" t="s">
        <v>268</v>
      </c>
      <c r="C166" s="4" t="s">
        <v>188</v>
      </c>
      <c r="D166" s="4" t="s">
        <v>832</v>
      </c>
      <c r="E166" s="4">
        <v>19</v>
      </c>
      <c r="F166" s="4" t="s">
        <v>992</v>
      </c>
      <c r="G166" t="str">
        <f t="shared" si="4"/>
        <v>April</v>
      </c>
      <c r="H166" t="str">
        <f t="shared" si="5"/>
        <v>2010</v>
      </c>
    </row>
    <row r="167" spans="1:8" x14ac:dyDescent="0.3">
      <c r="A167" s="17">
        <v>40193</v>
      </c>
      <c r="B167" s="4" t="s">
        <v>253</v>
      </c>
      <c r="C167" s="4" t="s">
        <v>192</v>
      </c>
      <c r="D167" s="4" t="s">
        <v>818</v>
      </c>
      <c r="E167" s="4">
        <v>27</v>
      </c>
      <c r="F167" s="4" t="s">
        <v>993</v>
      </c>
      <c r="G167" t="str">
        <f t="shared" si="4"/>
        <v>January</v>
      </c>
      <c r="H167" t="str">
        <f t="shared" si="5"/>
        <v>2010</v>
      </c>
    </row>
    <row r="168" spans="1:8" x14ac:dyDescent="0.3">
      <c r="A168" s="17">
        <v>40410</v>
      </c>
      <c r="B168" s="4" t="s">
        <v>265</v>
      </c>
      <c r="C168" s="4" t="s">
        <v>190</v>
      </c>
      <c r="D168" s="4" t="s">
        <v>818</v>
      </c>
      <c r="E168" s="4">
        <v>30</v>
      </c>
      <c r="F168" s="4" t="s">
        <v>994</v>
      </c>
      <c r="G168" t="str">
        <f t="shared" si="4"/>
        <v>August</v>
      </c>
      <c r="H168" t="str">
        <f t="shared" si="5"/>
        <v>2010</v>
      </c>
    </row>
    <row r="169" spans="1:8" x14ac:dyDescent="0.3">
      <c r="A169" s="17">
        <v>40229</v>
      </c>
      <c r="B169" s="4" t="s">
        <v>181</v>
      </c>
      <c r="C169" s="4" t="s">
        <v>812</v>
      </c>
      <c r="D169" s="4" t="s">
        <v>816</v>
      </c>
      <c r="E169" s="4">
        <v>31</v>
      </c>
      <c r="F169" s="4" t="s">
        <v>995</v>
      </c>
      <c r="G169" t="str">
        <f t="shared" si="4"/>
        <v>February</v>
      </c>
      <c r="H169" t="str">
        <f t="shared" si="5"/>
        <v>2010</v>
      </c>
    </row>
    <row r="170" spans="1:8" x14ac:dyDescent="0.3">
      <c r="A170" s="17">
        <v>40640</v>
      </c>
      <c r="B170" s="4" t="s">
        <v>262</v>
      </c>
      <c r="C170" s="4" t="s">
        <v>188</v>
      </c>
      <c r="D170" s="4" t="s">
        <v>726</v>
      </c>
      <c r="E170" s="4">
        <v>5</v>
      </c>
      <c r="F170" s="4" t="s">
        <v>996</v>
      </c>
      <c r="G170" t="str">
        <f t="shared" si="4"/>
        <v>April</v>
      </c>
      <c r="H170" t="str">
        <f t="shared" si="5"/>
        <v>2011</v>
      </c>
    </row>
    <row r="171" spans="1:8" x14ac:dyDescent="0.3">
      <c r="A171" s="17">
        <v>40432</v>
      </c>
      <c r="B171" s="4" t="s">
        <v>181</v>
      </c>
      <c r="C171" s="4" t="s">
        <v>812</v>
      </c>
      <c r="D171" s="4" t="s">
        <v>813</v>
      </c>
      <c r="E171" s="4">
        <v>3</v>
      </c>
      <c r="F171" s="4" t="s">
        <v>997</v>
      </c>
      <c r="G171" t="str">
        <f t="shared" si="4"/>
        <v>September</v>
      </c>
      <c r="H171" t="str">
        <f t="shared" si="5"/>
        <v>2010</v>
      </c>
    </row>
    <row r="172" spans="1:8" x14ac:dyDescent="0.3">
      <c r="A172" s="17">
        <v>40271</v>
      </c>
      <c r="B172" s="4" t="s">
        <v>256</v>
      </c>
      <c r="C172" s="4" t="s">
        <v>815</v>
      </c>
      <c r="D172" s="4" t="s">
        <v>816</v>
      </c>
      <c r="E172" s="4">
        <v>19</v>
      </c>
      <c r="F172" s="4" t="s">
        <v>998</v>
      </c>
      <c r="G172" t="str">
        <f t="shared" si="4"/>
        <v>April</v>
      </c>
      <c r="H172" t="str">
        <f t="shared" si="5"/>
        <v>2010</v>
      </c>
    </row>
    <row r="173" spans="1:8" x14ac:dyDescent="0.3">
      <c r="A173" s="17">
        <v>39928</v>
      </c>
      <c r="B173" s="4" t="s">
        <v>271</v>
      </c>
      <c r="C173" s="4" t="s">
        <v>188</v>
      </c>
      <c r="D173" s="4" t="s">
        <v>825</v>
      </c>
      <c r="E173" s="4">
        <v>26</v>
      </c>
      <c r="F173" s="4" t="s">
        <v>999</v>
      </c>
      <c r="G173" t="str">
        <f t="shared" si="4"/>
        <v>April</v>
      </c>
      <c r="H173" t="str">
        <f t="shared" si="5"/>
        <v>2009</v>
      </c>
    </row>
    <row r="174" spans="1:8" x14ac:dyDescent="0.3">
      <c r="A174" s="17">
        <v>40292</v>
      </c>
      <c r="B174" s="4" t="s">
        <v>262</v>
      </c>
      <c r="C174" s="4" t="s">
        <v>835</v>
      </c>
      <c r="D174" s="4" t="s">
        <v>842</v>
      </c>
      <c r="E174" s="4">
        <v>38</v>
      </c>
      <c r="F174" s="4" t="s">
        <v>1000</v>
      </c>
      <c r="G174" t="str">
        <f t="shared" si="4"/>
        <v>April</v>
      </c>
      <c r="H174" t="str">
        <f t="shared" si="5"/>
        <v>2010</v>
      </c>
    </row>
    <row r="175" spans="1:8" x14ac:dyDescent="0.3">
      <c r="A175" s="17">
        <v>40172</v>
      </c>
      <c r="B175" s="4" t="s">
        <v>176</v>
      </c>
      <c r="C175" s="4" t="s">
        <v>812</v>
      </c>
      <c r="D175" s="4" t="s">
        <v>825</v>
      </c>
      <c r="E175" s="4">
        <v>36</v>
      </c>
      <c r="F175" s="4" t="s">
        <v>1001</v>
      </c>
      <c r="G175" t="str">
        <f t="shared" si="4"/>
        <v>December</v>
      </c>
      <c r="H175" t="str">
        <f t="shared" si="5"/>
        <v>2009</v>
      </c>
    </row>
    <row r="176" spans="1:8" x14ac:dyDescent="0.3">
      <c r="A176" s="17">
        <v>39989</v>
      </c>
      <c r="B176" s="4" t="s">
        <v>261</v>
      </c>
      <c r="C176" s="4" t="s">
        <v>192</v>
      </c>
      <c r="D176" s="4" t="s">
        <v>818</v>
      </c>
      <c r="E176" s="4">
        <v>35</v>
      </c>
      <c r="F176" s="4" t="s">
        <v>1002</v>
      </c>
      <c r="G176" t="str">
        <f t="shared" si="4"/>
        <v>June</v>
      </c>
      <c r="H176" t="str">
        <f t="shared" si="5"/>
        <v>2009</v>
      </c>
    </row>
    <row r="177" spans="1:8" x14ac:dyDescent="0.3">
      <c r="A177" s="17">
        <v>40415</v>
      </c>
      <c r="B177" s="4" t="s">
        <v>262</v>
      </c>
      <c r="C177" s="4" t="s">
        <v>827</v>
      </c>
      <c r="D177" s="4" t="s">
        <v>832</v>
      </c>
      <c r="E177" s="4">
        <v>5</v>
      </c>
      <c r="F177" s="4" t="s">
        <v>1003</v>
      </c>
      <c r="G177" t="str">
        <f t="shared" si="4"/>
        <v>August</v>
      </c>
      <c r="H177" t="str">
        <f t="shared" si="5"/>
        <v>2010</v>
      </c>
    </row>
    <row r="178" spans="1:8" x14ac:dyDescent="0.3">
      <c r="A178" s="17">
        <v>40539</v>
      </c>
      <c r="B178" s="4" t="s">
        <v>180</v>
      </c>
      <c r="C178" s="4" t="s">
        <v>188</v>
      </c>
      <c r="D178" s="4" t="s">
        <v>825</v>
      </c>
      <c r="E178" s="4">
        <v>2</v>
      </c>
      <c r="F178" s="4" t="s">
        <v>1004</v>
      </c>
      <c r="G178" t="str">
        <f t="shared" si="4"/>
        <v>December</v>
      </c>
      <c r="H178" t="str">
        <f t="shared" si="5"/>
        <v>2010</v>
      </c>
    </row>
    <row r="179" spans="1:8" x14ac:dyDescent="0.3">
      <c r="A179" s="17">
        <v>40624</v>
      </c>
      <c r="B179" s="4" t="s">
        <v>256</v>
      </c>
      <c r="C179" s="4" t="s">
        <v>191</v>
      </c>
      <c r="D179" s="4" t="s">
        <v>839</v>
      </c>
      <c r="E179" s="4">
        <v>16</v>
      </c>
      <c r="F179" s="4" t="s">
        <v>1005</v>
      </c>
      <c r="G179" t="str">
        <f t="shared" si="4"/>
        <v>March</v>
      </c>
      <c r="H179" t="str">
        <f t="shared" si="5"/>
        <v>2011</v>
      </c>
    </row>
    <row r="180" spans="1:8" x14ac:dyDescent="0.3">
      <c r="A180" s="17">
        <v>39941</v>
      </c>
      <c r="B180" s="4" t="s">
        <v>272</v>
      </c>
      <c r="C180" s="4" t="s">
        <v>192</v>
      </c>
      <c r="D180" s="4" t="s">
        <v>823</v>
      </c>
      <c r="E180" s="4">
        <v>26</v>
      </c>
      <c r="F180" s="4" t="s">
        <v>1006</v>
      </c>
      <c r="G180" t="str">
        <f t="shared" si="4"/>
        <v>May</v>
      </c>
      <c r="H180" t="str">
        <f t="shared" si="5"/>
        <v>2009</v>
      </c>
    </row>
    <row r="181" spans="1:8" x14ac:dyDescent="0.3">
      <c r="A181" s="17">
        <v>40490</v>
      </c>
      <c r="B181" s="4" t="s">
        <v>258</v>
      </c>
      <c r="C181" s="4" t="s">
        <v>835</v>
      </c>
      <c r="D181" s="4" t="s">
        <v>829</v>
      </c>
      <c r="E181" s="4">
        <v>6</v>
      </c>
      <c r="F181" s="4" t="s">
        <v>1007</v>
      </c>
      <c r="G181" t="str">
        <f t="shared" si="4"/>
        <v>November</v>
      </c>
      <c r="H181" t="str">
        <f t="shared" si="5"/>
        <v>2010</v>
      </c>
    </row>
    <row r="182" spans="1:8" x14ac:dyDescent="0.3">
      <c r="A182" s="17">
        <v>40268</v>
      </c>
      <c r="B182" s="4" t="s">
        <v>267</v>
      </c>
      <c r="C182" s="4" t="s">
        <v>815</v>
      </c>
      <c r="D182" s="4" t="s">
        <v>839</v>
      </c>
      <c r="E182" s="4">
        <v>12</v>
      </c>
      <c r="F182" s="4" t="s">
        <v>1008</v>
      </c>
      <c r="G182" t="str">
        <f t="shared" si="4"/>
        <v>March</v>
      </c>
      <c r="H182" t="str">
        <f t="shared" si="5"/>
        <v>2010</v>
      </c>
    </row>
    <row r="183" spans="1:8" x14ac:dyDescent="0.3">
      <c r="A183" s="17">
        <v>40573</v>
      </c>
      <c r="B183" s="4" t="s">
        <v>263</v>
      </c>
      <c r="C183" s="4" t="s">
        <v>189</v>
      </c>
      <c r="D183" s="4" t="s">
        <v>813</v>
      </c>
      <c r="E183" s="4">
        <v>26</v>
      </c>
      <c r="F183" s="4" t="s">
        <v>1009</v>
      </c>
      <c r="G183" t="str">
        <f t="shared" si="4"/>
        <v>January</v>
      </c>
      <c r="H183" t="str">
        <f t="shared" si="5"/>
        <v>2011</v>
      </c>
    </row>
    <row r="184" spans="1:8" x14ac:dyDescent="0.3">
      <c r="A184" s="17">
        <v>40317</v>
      </c>
      <c r="B184" s="4" t="s">
        <v>267</v>
      </c>
      <c r="C184" s="4" t="s">
        <v>841</v>
      </c>
      <c r="D184" s="4" t="s">
        <v>730</v>
      </c>
      <c r="E184" s="4">
        <v>34</v>
      </c>
      <c r="F184" s="4" t="s">
        <v>1010</v>
      </c>
      <c r="G184" t="str">
        <f t="shared" si="4"/>
        <v>May</v>
      </c>
      <c r="H184" t="str">
        <f t="shared" si="5"/>
        <v>2010</v>
      </c>
    </row>
    <row r="185" spans="1:8" x14ac:dyDescent="0.3">
      <c r="A185" s="17">
        <v>40413</v>
      </c>
      <c r="B185" s="4" t="s">
        <v>251</v>
      </c>
      <c r="C185" s="4" t="s">
        <v>815</v>
      </c>
      <c r="D185" s="4" t="s">
        <v>730</v>
      </c>
      <c r="E185" s="4">
        <v>12</v>
      </c>
      <c r="F185" s="4" t="s">
        <v>1011</v>
      </c>
      <c r="G185" t="str">
        <f t="shared" si="4"/>
        <v>August</v>
      </c>
      <c r="H185" t="str">
        <f t="shared" si="5"/>
        <v>2010</v>
      </c>
    </row>
    <row r="186" spans="1:8" x14ac:dyDescent="0.3">
      <c r="A186" s="17">
        <v>40206</v>
      </c>
      <c r="B186" s="4" t="s">
        <v>268</v>
      </c>
      <c r="C186" s="4" t="s">
        <v>841</v>
      </c>
      <c r="D186" s="4" t="s">
        <v>813</v>
      </c>
      <c r="E186" s="4">
        <v>15</v>
      </c>
      <c r="F186" s="4" t="s">
        <v>1012</v>
      </c>
      <c r="G186" t="str">
        <f t="shared" si="4"/>
        <v>January</v>
      </c>
      <c r="H186" t="str">
        <f t="shared" si="5"/>
        <v>2010</v>
      </c>
    </row>
    <row r="187" spans="1:8" x14ac:dyDescent="0.3">
      <c r="A187" s="17">
        <v>39987</v>
      </c>
      <c r="B187" s="4" t="s">
        <v>266</v>
      </c>
      <c r="C187" s="4" t="s">
        <v>841</v>
      </c>
      <c r="D187" s="4" t="s">
        <v>823</v>
      </c>
      <c r="E187" s="4">
        <v>19</v>
      </c>
      <c r="F187" s="4" t="s">
        <v>1013</v>
      </c>
      <c r="G187" t="str">
        <f t="shared" si="4"/>
        <v>June</v>
      </c>
      <c r="H187" t="str">
        <f t="shared" si="5"/>
        <v>2009</v>
      </c>
    </row>
    <row r="188" spans="1:8" x14ac:dyDescent="0.3">
      <c r="A188" s="17">
        <v>39974</v>
      </c>
      <c r="B188" s="4" t="s">
        <v>255</v>
      </c>
      <c r="C188" s="4" t="s">
        <v>191</v>
      </c>
      <c r="D188" s="4" t="s">
        <v>818</v>
      </c>
      <c r="E188" s="4">
        <v>26</v>
      </c>
      <c r="F188" s="4" t="s">
        <v>1014</v>
      </c>
      <c r="G188" t="str">
        <f t="shared" si="4"/>
        <v>June</v>
      </c>
      <c r="H188" t="str">
        <f t="shared" si="5"/>
        <v>2009</v>
      </c>
    </row>
    <row r="189" spans="1:8" x14ac:dyDescent="0.3">
      <c r="A189" s="17">
        <v>40090</v>
      </c>
      <c r="B189" s="4" t="s">
        <v>268</v>
      </c>
      <c r="C189" s="4" t="s">
        <v>841</v>
      </c>
      <c r="D189" s="4" t="s">
        <v>816</v>
      </c>
      <c r="E189" s="4">
        <v>26</v>
      </c>
      <c r="F189" s="4" t="s">
        <v>1015</v>
      </c>
      <c r="G189" t="str">
        <f t="shared" si="4"/>
        <v>October</v>
      </c>
      <c r="H189" t="str">
        <f t="shared" si="5"/>
        <v>2009</v>
      </c>
    </row>
    <row r="190" spans="1:8" x14ac:dyDescent="0.3">
      <c r="A190" s="17">
        <v>40415</v>
      </c>
      <c r="B190" s="4" t="s">
        <v>272</v>
      </c>
      <c r="C190" s="4" t="s">
        <v>189</v>
      </c>
      <c r="D190" s="4" t="s">
        <v>730</v>
      </c>
      <c r="E190" s="4">
        <v>27</v>
      </c>
      <c r="F190" s="4" t="s">
        <v>1016</v>
      </c>
      <c r="G190" t="str">
        <f t="shared" si="4"/>
        <v>August</v>
      </c>
      <c r="H190" t="str">
        <f t="shared" si="5"/>
        <v>2010</v>
      </c>
    </row>
    <row r="191" spans="1:8" x14ac:dyDescent="0.3">
      <c r="A191" s="17">
        <v>40573</v>
      </c>
      <c r="B191" s="4" t="s">
        <v>258</v>
      </c>
      <c r="C191" s="4" t="s">
        <v>191</v>
      </c>
      <c r="D191" s="4" t="s">
        <v>730</v>
      </c>
      <c r="E191" s="4">
        <v>39</v>
      </c>
      <c r="F191" s="4" t="s">
        <v>1017</v>
      </c>
      <c r="G191" t="str">
        <f t="shared" si="4"/>
        <v>January</v>
      </c>
      <c r="H191" t="str">
        <f t="shared" si="5"/>
        <v>2011</v>
      </c>
    </row>
    <row r="192" spans="1:8" x14ac:dyDescent="0.3">
      <c r="A192" s="17">
        <v>40635</v>
      </c>
      <c r="B192" s="4" t="s">
        <v>260</v>
      </c>
      <c r="C192" s="4" t="s">
        <v>835</v>
      </c>
      <c r="D192" s="4" t="s">
        <v>829</v>
      </c>
      <c r="E192" s="4">
        <v>11</v>
      </c>
      <c r="F192" s="4" t="s">
        <v>1018</v>
      </c>
      <c r="G192" t="str">
        <f t="shared" si="4"/>
        <v>April</v>
      </c>
      <c r="H192" t="str">
        <f t="shared" si="5"/>
        <v>2011</v>
      </c>
    </row>
    <row r="193" spans="1:8" x14ac:dyDescent="0.3">
      <c r="A193" s="17">
        <v>40587</v>
      </c>
      <c r="B193" s="4" t="s">
        <v>267</v>
      </c>
      <c r="C193" s="4" t="s">
        <v>812</v>
      </c>
      <c r="D193" s="4" t="s">
        <v>823</v>
      </c>
      <c r="E193" s="4">
        <v>38</v>
      </c>
      <c r="F193" s="4" t="s">
        <v>1019</v>
      </c>
      <c r="G193" t="str">
        <f t="shared" si="4"/>
        <v>February</v>
      </c>
      <c r="H193" t="str">
        <f t="shared" si="5"/>
        <v>2011</v>
      </c>
    </row>
    <row r="194" spans="1:8" x14ac:dyDescent="0.3">
      <c r="A194" s="17">
        <v>40354</v>
      </c>
      <c r="B194" s="4" t="s">
        <v>256</v>
      </c>
      <c r="C194" s="4" t="s">
        <v>835</v>
      </c>
      <c r="D194" s="4" t="s">
        <v>837</v>
      </c>
      <c r="E194" s="4">
        <v>12</v>
      </c>
      <c r="F194" s="4" t="s">
        <v>1020</v>
      </c>
      <c r="G194" t="str">
        <f t="shared" si="4"/>
        <v>June</v>
      </c>
      <c r="H194" t="str">
        <f t="shared" si="5"/>
        <v>2010</v>
      </c>
    </row>
    <row r="195" spans="1:8" x14ac:dyDescent="0.3">
      <c r="A195" s="17">
        <v>40236</v>
      </c>
      <c r="B195" s="4" t="s">
        <v>266</v>
      </c>
      <c r="C195" s="4" t="s">
        <v>827</v>
      </c>
      <c r="D195" s="4" t="s">
        <v>829</v>
      </c>
      <c r="E195" s="4">
        <v>5</v>
      </c>
      <c r="F195" s="4" t="s">
        <v>1021</v>
      </c>
      <c r="G195" t="str">
        <f t="shared" si="4"/>
        <v>February</v>
      </c>
      <c r="H195" t="str">
        <f t="shared" si="5"/>
        <v>2010</v>
      </c>
    </row>
    <row r="196" spans="1:8" x14ac:dyDescent="0.3">
      <c r="A196" s="17">
        <v>40512</v>
      </c>
      <c r="B196" s="4" t="s">
        <v>181</v>
      </c>
      <c r="C196" s="4" t="s">
        <v>812</v>
      </c>
      <c r="D196" s="4" t="s">
        <v>829</v>
      </c>
      <c r="E196" s="4">
        <v>30</v>
      </c>
      <c r="F196" s="4" t="s">
        <v>1022</v>
      </c>
      <c r="G196" t="str">
        <f t="shared" si="4"/>
        <v>November</v>
      </c>
      <c r="H196" t="str">
        <f t="shared" si="5"/>
        <v>2010</v>
      </c>
    </row>
    <row r="197" spans="1:8" x14ac:dyDescent="0.3">
      <c r="A197" s="17">
        <v>40380</v>
      </c>
      <c r="B197" s="4" t="s">
        <v>273</v>
      </c>
      <c r="C197" s="4" t="s">
        <v>815</v>
      </c>
      <c r="D197" s="4" t="s">
        <v>818</v>
      </c>
      <c r="E197" s="4">
        <v>21</v>
      </c>
      <c r="F197" s="4" t="s">
        <v>1023</v>
      </c>
      <c r="G197" t="str">
        <f t="shared" ref="G197:G260" si="6">TEXT(A197,"mmmm")</f>
        <v>July</v>
      </c>
      <c r="H197" t="str">
        <f t="shared" ref="H197:H260" si="7">TEXT(A197,"yyyy")</f>
        <v>2010</v>
      </c>
    </row>
    <row r="198" spans="1:8" x14ac:dyDescent="0.3">
      <c r="A198" s="17">
        <v>40441</v>
      </c>
      <c r="B198" s="4" t="s">
        <v>268</v>
      </c>
      <c r="C198" s="4" t="s">
        <v>189</v>
      </c>
      <c r="D198" s="4" t="s">
        <v>861</v>
      </c>
      <c r="E198" s="4">
        <v>30</v>
      </c>
      <c r="F198" s="4" t="s">
        <v>1024</v>
      </c>
      <c r="G198" t="str">
        <f t="shared" si="6"/>
        <v>September</v>
      </c>
      <c r="H198" t="str">
        <f t="shared" si="7"/>
        <v>2010</v>
      </c>
    </row>
    <row r="199" spans="1:8" x14ac:dyDescent="0.3">
      <c r="A199" s="17">
        <v>39912</v>
      </c>
      <c r="B199" s="4" t="s">
        <v>274</v>
      </c>
      <c r="C199" s="4" t="s">
        <v>812</v>
      </c>
      <c r="D199" s="4" t="s">
        <v>813</v>
      </c>
      <c r="E199" s="4">
        <v>9</v>
      </c>
      <c r="F199" s="4" t="s">
        <v>1025</v>
      </c>
      <c r="G199" t="str">
        <f t="shared" si="6"/>
        <v>April</v>
      </c>
      <c r="H199" t="str">
        <f t="shared" si="7"/>
        <v>2009</v>
      </c>
    </row>
    <row r="200" spans="1:8" x14ac:dyDescent="0.3">
      <c r="A200" s="17">
        <v>40286</v>
      </c>
      <c r="B200" s="4" t="s">
        <v>265</v>
      </c>
      <c r="C200" s="4" t="s">
        <v>188</v>
      </c>
      <c r="D200" s="4" t="s">
        <v>726</v>
      </c>
      <c r="E200" s="4">
        <v>34</v>
      </c>
      <c r="F200" s="4" t="s">
        <v>1026</v>
      </c>
      <c r="G200" t="str">
        <f t="shared" si="6"/>
        <v>April</v>
      </c>
      <c r="H200" t="str">
        <f t="shared" si="7"/>
        <v>2010</v>
      </c>
    </row>
    <row r="201" spans="1:8" x14ac:dyDescent="0.3">
      <c r="A201" s="17">
        <v>40232</v>
      </c>
      <c r="B201" s="4" t="s">
        <v>255</v>
      </c>
      <c r="C201" s="4" t="s">
        <v>192</v>
      </c>
      <c r="D201" s="4" t="s">
        <v>832</v>
      </c>
      <c r="E201" s="4">
        <v>2</v>
      </c>
      <c r="F201" s="4" t="s">
        <v>1027</v>
      </c>
      <c r="G201" t="str">
        <f t="shared" si="6"/>
        <v>February</v>
      </c>
      <c r="H201" t="str">
        <f t="shared" si="7"/>
        <v>2010</v>
      </c>
    </row>
    <row r="202" spans="1:8" x14ac:dyDescent="0.3">
      <c r="A202" s="17">
        <v>40119</v>
      </c>
      <c r="B202" s="4" t="s">
        <v>265</v>
      </c>
      <c r="C202" s="4" t="s">
        <v>190</v>
      </c>
      <c r="D202" s="4" t="s">
        <v>832</v>
      </c>
      <c r="E202" s="4">
        <v>33</v>
      </c>
      <c r="F202" s="4" t="s">
        <v>1028</v>
      </c>
      <c r="G202" t="str">
        <f t="shared" si="6"/>
        <v>November</v>
      </c>
      <c r="H202" t="str">
        <f t="shared" si="7"/>
        <v>2009</v>
      </c>
    </row>
    <row r="203" spans="1:8" x14ac:dyDescent="0.3">
      <c r="A203" s="17">
        <v>40043</v>
      </c>
      <c r="B203" s="4" t="s">
        <v>265</v>
      </c>
      <c r="C203" s="4" t="s">
        <v>190</v>
      </c>
      <c r="D203" s="4" t="s">
        <v>813</v>
      </c>
      <c r="E203" s="4">
        <v>15</v>
      </c>
      <c r="F203" s="4" t="s">
        <v>1029</v>
      </c>
      <c r="G203" t="str">
        <f t="shared" si="6"/>
        <v>August</v>
      </c>
      <c r="H203" t="str">
        <f t="shared" si="7"/>
        <v>2009</v>
      </c>
    </row>
    <row r="204" spans="1:8" x14ac:dyDescent="0.3">
      <c r="A204" s="17">
        <v>40165</v>
      </c>
      <c r="B204" s="4" t="s">
        <v>267</v>
      </c>
      <c r="C204" s="4" t="s">
        <v>192</v>
      </c>
      <c r="D204" s="4" t="s">
        <v>818</v>
      </c>
      <c r="E204" s="4">
        <v>30</v>
      </c>
      <c r="F204" s="4" t="s">
        <v>1030</v>
      </c>
      <c r="G204" t="str">
        <f t="shared" si="6"/>
        <v>December</v>
      </c>
      <c r="H204" t="str">
        <f t="shared" si="7"/>
        <v>2009</v>
      </c>
    </row>
    <row r="205" spans="1:8" x14ac:dyDescent="0.3">
      <c r="A205" s="17">
        <v>40074</v>
      </c>
      <c r="B205" s="4" t="s">
        <v>256</v>
      </c>
      <c r="C205" s="4" t="s">
        <v>191</v>
      </c>
      <c r="D205" s="4" t="s">
        <v>730</v>
      </c>
      <c r="E205" s="4">
        <v>30</v>
      </c>
      <c r="F205" s="4" t="s">
        <v>1031</v>
      </c>
      <c r="G205" t="str">
        <f t="shared" si="6"/>
        <v>September</v>
      </c>
      <c r="H205" t="str">
        <f t="shared" si="7"/>
        <v>2009</v>
      </c>
    </row>
    <row r="206" spans="1:8" x14ac:dyDescent="0.3">
      <c r="A206" s="17">
        <v>40577</v>
      </c>
      <c r="B206" s="4" t="s">
        <v>256</v>
      </c>
      <c r="C206" s="4" t="s">
        <v>190</v>
      </c>
      <c r="D206" s="4" t="s">
        <v>861</v>
      </c>
      <c r="E206" s="4">
        <v>32</v>
      </c>
      <c r="F206" s="4" t="s">
        <v>1032</v>
      </c>
      <c r="G206" t="str">
        <f t="shared" si="6"/>
        <v>February</v>
      </c>
      <c r="H206" t="str">
        <f t="shared" si="7"/>
        <v>2011</v>
      </c>
    </row>
    <row r="207" spans="1:8" x14ac:dyDescent="0.3">
      <c r="A207" s="17">
        <v>40228</v>
      </c>
      <c r="B207" s="4" t="s">
        <v>180</v>
      </c>
      <c r="C207" s="4" t="s">
        <v>189</v>
      </c>
      <c r="D207" s="4" t="s">
        <v>837</v>
      </c>
      <c r="E207" s="4">
        <v>9</v>
      </c>
      <c r="F207" s="4" t="s">
        <v>1033</v>
      </c>
      <c r="G207" t="str">
        <f t="shared" si="6"/>
        <v>February</v>
      </c>
      <c r="H207" t="str">
        <f t="shared" si="7"/>
        <v>2010</v>
      </c>
    </row>
    <row r="208" spans="1:8" x14ac:dyDescent="0.3">
      <c r="A208" s="17">
        <v>40185</v>
      </c>
      <c r="B208" s="4" t="s">
        <v>253</v>
      </c>
      <c r="C208" s="4" t="s">
        <v>190</v>
      </c>
      <c r="D208" s="4" t="s">
        <v>823</v>
      </c>
      <c r="E208" s="4">
        <v>13</v>
      </c>
      <c r="F208" s="4" t="s">
        <v>1034</v>
      </c>
      <c r="G208" t="str">
        <f t="shared" si="6"/>
        <v>January</v>
      </c>
      <c r="H208" t="str">
        <f t="shared" si="7"/>
        <v>2010</v>
      </c>
    </row>
    <row r="209" spans="1:8" x14ac:dyDescent="0.3">
      <c r="A209" s="17">
        <v>39939</v>
      </c>
      <c r="B209" s="4" t="s">
        <v>270</v>
      </c>
      <c r="C209" s="4" t="s">
        <v>835</v>
      </c>
      <c r="D209" s="4" t="s">
        <v>726</v>
      </c>
      <c r="E209" s="4">
        <v>35</v>
      </c>
      <c r="F209" s="4" t="s">
        <v>1035</v>
      </c>
      <c r="G209" t="str">
        <f t="shared" si="6"/>
        <v>May</v>
      </c>
      <c r="H209" t="str">
        <f t="shared" si="7"/>
        <v>2009</v>
      </c>
    </row>
    <row r="210" spans="1:8" x14ac:dyDescent="0.3">
      <c r="A210" s="17">
        <v>40258</v>
      </c>
      <c r="B210" s="4" t="s">
        <v>257</v>
      </c>
      <c r="C210" s="4" t="s">
        <v>835</v>
      </c>
      <c r="D210" s="4" t="s">
        <v>839</v>
      </c>
      <c r="E210" s="4">
        <v>5</v>
      </c>
      <c r="F210" s="4" t="s">
        <v>1036</v>
      </c>
      <c r="G210" t="str">
        <f t="shared" si="6"/>
        <v>March</v>
      </c>
      <c r="H210" t="str">
        <f t="shared" si="7"/>
        <v>2010</v>
      </c>
    </row>
    <row r="211" spans="1:8" x14ac:dyDescent="0.3">
      <c r="A211" s="17">
        <v>39955</v>
      </c>
      <c r="B211" s="4" t="s">
        <v>270</v>
      </c>
      <c r="C211" s="4" t="s">
        <v>192</v>
      </c>
      <c r="D211" s="4" t="s">
        <v>816</v>
      </c>
      <c r="E211" s="4">
        <v>23</v>
      </c>
      <c r="F211" s="4" t="s">
        <v>1037</v>
      </c>
      <c r="G211" t="str">
        <f t="shared" si="6"/>
        <v>May</v>
      </c>
      <c r="H211" t="str">
        <f t="shared" si="7"/>
        <v>2009</v>
      </c>
    </row>
    <row r="212" spans="1:8" x14ac:dyDescent="0.3">
      <c r="A212" s="17">
        <v>39922</v>
      </c>
      <c r="B212" s="4" t="s">
        <v>255</v>
      </c>
      <c r="C212" s="4" t="s">
        <v>190</v>
      </c>
      <c r="D212" s="4" t="s">
        <v>730</v>
      </c>
      <c r="E212" s="4">
        <v>24</v>
      </c>
      <c r="F212" s="4" t="s">
        <v>1038</v>
      </c>
      <c r="G212" t="str">
        <f t="shared" si="6"/>
        <v>April</v>
      </c>
      <c r="H212" t="str">
        <f t="shared" si="7"/>
        <v>2009</v>
      </c>
    </row>
    <row r="213" spans="1:8" x14ac:dyDescent="0.3">
      <c r="A213" s="17">
        <v>40265</v>
      </c>
      <c r="B213" s="4" t="s">
        <v>258</v>
      </c>
      <c r="C213" s="4" t="s">
        <v>188</v>
      </c>
      <c r="D213" s="4" t="s">
        <v>816</v>
      </c>
      <c r="E213" s="4">
        <v>5</v>
      </c>
      <c r="F213" s="4" t="s">
        <v>1039</v>
      </c>
      <c r="G213" t="str">
        <f t="shared" si="6"/>
        <v>March</v>
      </c>
      <c r="H213" t="str">
        <f t="shared" si="7"/>
        <v>2010</v>
      </c>
    </row>
    <row r="214" spans="1:8" x14ac:dyDescent="0.3">
      <c r="A214" s="17">
        <v>40163</v>
      </c>
      <c r="B214" s="4" t="s">
        <v>272</v>
      </c>
      <c r="C214" s="4" t="s">
        <v>841</v>
      </c>
      <c r="D214" s="4" t="s">
        <v>837</v>
      </c>
      <c r="E214" s="4">
        <v>10</v>
      </c>
      <c r="F214" s="4" t="s">
        <v>1040</v>
      </c>
      <c r="G214" t="str">
        <f t="shared" si="6"/>
        <v>December</v>
      </c>
      <c r="H214" t="str">
        <f t="shared" si="7"/>
        <v>2009</v>
      </c>
    </row>
    <row r="215" spans="1:8" x14ac:dyDescent="0.3">
      <c r="A215" s="17">
        <v>40265</v>
      </c>
      <c r="B215" s="4" t="s">
        <v>266</v>
      </c>
      <c r="C215" s="4" t="s">
        <v>189</v>
      </c>
      <c r="D215" s="4" t="s">
        <v>839</v>
      </c>
      <c r="E215" s="4">
        <v>21</v>
      </c>
      <c r="F215" s="4" t="s">
        <v>1041</v>
      </c>
      <c r="G215" t="str">
        <f t="shared" si="6"/>
        <v>March</v>
      </c>
      <c r="H215" t="str">
        <f t="shared" si="7"/>
        <v>2010</v>
      </c>
    </row>
    <row r="216" spans="1:8" x14ac:dyDescent="0.3">
      <c r="A216" s="17">
        <v>40534</v>
      </c>
      <c r="B216" s="4" t="s">
        <v>273</v>
      </c>
      <c r="C216" s="4" t="s">
        <v>841</v>
      </c>
      <c r="D216" s="4" t="s">
        <v>726</v>
      </c>
      <c r="E216" s="4">
        <v>24</v>
      </c>
      <c r="F216" s="4" t="s">
        <v>1042</v>
      </c>
      <c r="G216" t="str">
        <f t="shared" si="6"/>
        <v>December</v>
      </c>
      <c r="H216" t="str">
        <f t="shared" si="7"/>
        <v>2010</v>
      </c>
    </row>
    <row r="217" spans="1:8" x14ac:dyDescent="0.3">
      <c r="A217" s="17">
        <v>40518</v>
      </c>
      <c r="B217" s="4" t="s">
        <v>273</v>
      </c>
      <c r="C217" s="4" t="s">
        <v>812</v>
      </c>
      <c r="D217" s="4" t="s">
        <v>839</v>
      </c>
      <c r="E217" s="4">
        <v>4</v>
      </c>
      <c r="F217" s="4" t="s">
        <v>1043</v>
      </c>
      <c r="G217" t="str">
        <f t="shared" si="6"/>
        <v>December</v>
      </c>
      <c r="H217" t="str">
        <f t="shared" si="7"/>
        <v>2010</v>
      </c>
    </row>
    <row r="218" spans="1:8" x14ac:dyDescent="0.3">
      <c r="A218" s="17">
        <v>40271</v>
      </c>
      <c r="B218" s="4" t="s">
        <v>257</v>
      </c>
      <c r="C218" s="4" t="s">
        <v>835</v>
      </c>
      <c r="D218" s="4" t="s">
        <v>818</v>
      </c>
      <c r="E218" s="4">
        <v>36</v>
      </c>
      <c r="F218" s="4" t="s">
        <v>1044</v>
      </c>
      <c r="G218" t="str">
        <f t="shared" si="6"/>
        <v>April</v>
      </c>
      <c r="H218" t="str">
        <f t="shared" si="7"/>
        <v>2010</v>
      </c>
    </row>
    <row r="219" spans="1:8" x14ac:dyDescent="0.3">
      <c r="A219" s="17">
        <v>39921</v>
      </c>
      <c r="B219" s="4" t="s">
        <v>274</v>
      </c>
      <c r="C219" s="4" t="s">
        <v>841</v>
      </c>
      <c r="D219" s="4" t="s">
        <v>842</v>
      </c>
      <c r="E219" s="4">
        <v>14</v>
      </c>
      <c r="F219" s="4" t="s">
        <v>1045</v>
      </c>
      <c r="G219" t="str">
        <f t="shared" si="6"/>
        <v>April</v>
      </c>
      <c r="H219" t="str">
        <f t="shared" si="7"/>
        <v>2009</v>
      </c>
    </row>
    <row r="220" spans="1:8" x14ac:dyDescent="0.3">
      <c r="A220" s="17">
        <v>40535</v>
      </c>
      <c r="B220" s="4" t="s">
        <v>253</v>
      </c>
      <c r="C220" s="4" t="s">
        <v>192</v>
      </c>
      <c r="D220" s="4" t="s">
        <v>849</v>
      </c>
      <c r="E220" s="4">
        <v>16</v>
      </c>
      <c r="F220" s="4" t="s">
        <v>1046</v>
      </c>
      <c r="G220" t="str">
        <f t="shared" si="6"/>
        <v>December</v>
      </c>
      <c r="H220" t="str">
        <f t="shared" si="7"/>
        <v>2010</v>
      </c>
    </row>
    <row r="221" spans="1:8" x14ac:dyDescent="0.3">
      <c r="A221" s="17">
        <v>40216</v>
      </c>
      <c r="B221" s="4" t="s">
        <v>822</v>
      </c>
      <c r="C221" s="4" t="s">
        <v>190</v>
      </c>
      <c r="D221" s="4" t="s">
        <v>726</v>
      </c>
      <c r="E221" s="4">
        <v>32</v>
      </c>
      <c r="F221" s="4" t="s">
        <v>1047</v>
      </c>
      <c r="G221" t="str">
        <f t="shared" si="6"/>
        <v>February</v>
      </c>
      <c r="H221" t="str">
        <f t="shared" si="7"/>
        <v>2010</v>
      </c>
    </row>
    <row r="222" spans="1:8" x14ac:dyDescent="0.3">
      <c r="A222" s="17">
        <v>39993</v>
      </c>
      <c r="B222" s="4" t="s">
        <v>256</v>
      </c>
      <c r="C222" s="4" t="s">
        <v>192</v>
      </c>
      <c r="D222" s="4" t="s">
        <v>825</v>
      </c>
      <c r="E222" s="4">
        <v>5</v>
      </c>
      <c r="F222" s="4" t="s">
        <v>1048</v>
      </c>
      <c r="G222" t="str">
        <f t="shared" si="6"/>
        <v>June</v>
      </c>
      <c r="H222" t="str">
        <f t="shared" si="7"/>
        <v>2009</v>
      </c>
    </row>
    <row r="223" spans="1:8" x14ac:dyDescent="0.3">
      <c r="A223" s="17">
        <v>40613</v>
      </c>
      <c r="B223" s="4" t="s">
        <v>269</v>
      </c>
      <c r="C223" s="4" t="s">
        <v>189</v>
      </c>
      <c r="D223" s="4" t="s">
        <v>813</v>
      </c>
      <c r="E223" s="4">
        <v>37</v>
      </c>
      <c r="F223" s="4" t="s">
        <v>1049</v>
      </c>
      <c r="G223" t="str">
        <f t="shared" si="6"/>
        <v>March</v>
      </c>
      <c r="H223" t="str">
        <f t="shared" si="7"/>
        <v>2011</v>
      </c>
    </row>
    <row r="224" spans="1:8" x14ac:dyDescent="0.3">
      <c r="A224" s="17">
        <v>40104</v>
      </c>
      <c r="B224" s="4" t="s">
        <v>251</v>
      </c>
      <c r="C224" s="4" t="s">
        <v>189</v>
      </c>
      <c r="D224" s="4" t="s">
        <v>813</v>
      </c>
      <c r="E224" s="4">
        <v>30</v>
      </c>
      <c r="F224" s="4" t="s">
        <v>1050</v>
      </c>
      <c r="G224" t="str">
        <f t="shared" si="6"/>
        <v>October</v>
      </c>
      <c r="H224" t="str">
        <f t="shared" si="7"/>
        <v>2009</v>
      </c>
    </row>
    <row r="225" spans="1:8" x14ac:dyDescent="0.3">
      <c r="A225" s="17">
        <v>40222</v>
      </c>
      <c r="B225" s="4" t="s">
        <v>267</v>
      </c>
      <c r="C225" s="4" t="s">
        <v>812</v>
      </c>
      <c r="D225" s="4" t="s">
        <v>823</v>
      </c>
      <c r="E225" s="4">
        <v>11</v>
      </c>
      <c r="F225" s="4" t="s">
        <v>1051</v>
      </c>
      <c r="G225" t="str">
        <f t="shared" si="6"/>
        <v>February</v>
      </c>
      <c r="H225" t="str">
        <f t="shared" si="7"/>
        <v>2010</v>
      </c>
    </row>
    <row r="226" spans="1:8" x14ac:dyDescent="0.3">
      <c r="A226" s="17">
        <v>40477</v>
      </c>
      <c r="B226" s="4" t="s">
        <v>181</v>
      </c>
      <c r="C226" s="4" t="s">
        <v>835</v>
      </c>
      <c r="D226" s="4" t="s">
        <v>825</v>
      </c>
      <c r="E226" s="4">
        <v>10</v>
      </c>
      <c r="F226" s="4" t="s">
        <v>1052</v>
      </c>
      <c r="G226" t="str">
        <f t="shared" si="6"/>
        <v>October</v>
      </c>
      <c r="H226" t="str">
        <f t="shared" si="7"/>
        <v>2010</v>
      </c>
    </row>
    <row r="227" spans="1:8" x14ac:dyDescent="0.3">
      <c r="A227" s="17">
        <v>40393</v>
      </c>
      <c r="B227" s="4" t="s">
        <v>270</v>
      </c>
      <c r="C227" s="4" t="s">
        <v>190</v>
      </c>
      <c r="D227" s="4" t="s">
        <v>832</v>
      </c>
      <c r="E227" s="4">
        <v>29</v>
      </c>
      <c r="F227" s="4" t="s">
        <v>1053</v>
      </c>
      <c r="G227" t="str">
        <f t="shared" si="6"/>
        <v>August</v>
      </c>
      <c r="H227" t="str">
        <f t="shared" si="7"/>
        <v>2010</v>
      </c>
    </row>
    <row r="228" spans="1:8" x14ac:dyDescent="0.3">
      <c r="A228" s="17">
        <v>40366</v>
      </c>
      <c r="B228" s="4" t="s">
        <v>268</v>
      </c>
      <c r="C228" s="4" t="s">
        <v>188</v>
      </c>
      <c r="D228" s="4" t="s">
        <v>832</v>
      </c>
      <c r="E228" s="4">
        <v>28</v>
      </c>
      <c r="F228" s="4" t="s">
        <v>1054</v>
      </c>
      <c r="G228" t="str">
        <f t="shared" si="6"/>
        <v>July</v>
      </c>
      <c r="H228" t="str">
        <f t="shared" si="7"/>
        <v>2010</v>
      </c>
    </row>
    <row r="229" spans="1:8" x14ac:dyDescent="0.3">
      <c r="A229" s="17">
        <v>40408</v>
      </c>
      <c r="B229" s="4" t="s">
        <v>258</v>
      </c>
      <c r="C229" s="4" t="s">
        <v>835</v>
      </c>
      <c r="D229" s="4" t="s">
        <v>823</v>
      </c>
      <c r="E229" s="4">
        <v>20</v>
      </c>
      <c r="F229" s="4" t="s">
        <v>1055</v>
      </c>
      <c r="G229" t="str">
        <f t="shared" si="6"/>
        <v>August</v>
      </c>
      <c r="H229" t="str">
        <f t="shared" si="7"/>
        <v>2010</v>
      </c>
    </row>
    <row r="230" spans="1:8" x14ac:dyDescent="0.3">
      <c r="A230" s="17">
        <v>40465</v>
      </c>
      <c r="B230" s="4" t="s">
        <v>260</v>
      </c>
      <c r="C230" s="4" t="s">
        <v>189</v>
      </c>
      <c r="D230" s="4" t="s">
        <v>829</v>
      </c>
      <c r="E230" s="4">
        <v>17</v>
      </c>
      <c r="F230" s="4" t="s">
        <v>1056</v>
      </c>
      <c r="G230" t="str">
        <f t="shared" si="6"/>
        <v>October</v>
      </c>
      <c r="H230" t="str">
        <f t="shared" si="7"/>
        <v>2010</v>
      </c>
    </row>
    <row r="231" spans="1:8" x14ac:dyDescent="0.3">
      <c r="A231" s="17">
        <v>40159</v>
      </c>
      <c r="B231" s="4" t="s">
        <v>261</v>
      </c>
      <c r="C231" s="4" t="s">
        <v>815</v>
      </c>
      <c r="D231" s="4" t="s">
        <v>849</v>
      </c>
      <c r="E231" s="4">
        <v>1</v>
      </c>
      <c r="F231" s="4" t="s">
        <v>1057</v>
      </c>
      <c r="G231" t="str">
        <f t="shared" si="6"/>
        <v>December</v>
      </c>
      <c r="H231" t="str">
        <f t="shared" si="7"/>
        <v>2009</v>
      </c>
    </row>
    <row r="232" spans="1:8" x14ac:dyDescent="0.3">
      <c r="A232" s="17">
        <v>40428</v>
      </c>
      <c r="B232" s="4" t="s">
        <v>271</v>
      </c>
      <c r="C232" s="4" t="s">
        <v>841</v>
      </c>
      <c r="D232" s="4" t="s">
        <v>839</v>
      </c>
      <c r="E232" s="4">
        <v>25</v>
      </c>
      <c r="F232" s="4" t="s">
        <v>1058</v>
      </c>
      <c r="G232" t="str">
        <f t="shared" si="6"/>
        <v>September</v>
      </c>
      <c r="H232" t="str">
        <f t="shared" si="7"/>
        <v>2010</v>
      </c>
    </row>
    <row r="233" spans="1:8" x14ac:dyDescent="0.3">
      <c r="A233" s="17">
        <v>40515</v>
      </c>
      <c r="B233" s="4" t="s">
        <v>267</v>
      </c>
      <c r="C233" s="4" t="s">
        <v>835</v>
      </c>
      <c r="D233" s="4" t="s">
        <v>813</v>
      </c>
      <c r="E233" s="4">
        <v>23</v>
      </c>
      <c r="F233" s="4" t="s">
        <v>1059</v>
      </c>
      <c r="G233" t="str">
        <f t="shared" si="6"/>
        <v>December</v>
      </c>
      <c r="H233" t="str">
        <f t="shared" si="7"/>
        <v>2010</v>
      </c>
    </row>
    <row r="234" spans="1:8" x14ac:dyDescent="0.3">
      <c r="A234" s="17">
        <v>40082</v>
      </c>
      <c r="B234" s="4" t="s">
        <v>258</v>
      </c>
      <c r="C234" s="4" t="s">
        <v>835</v>
      </c>
      <c r="D234" s="4" t="s">
        <v>730</v>
      </c>
      <c r="E234" s="4">
        <v>27</v>
      </c>
      <c r="F234" s="4" t="s">
        <v>1060</v>
      </c>
      <c r="G234" t="str">
        <f t="shared" si="6"/>
        <v>September</v>
      </c>
      <c r="H234" t="str">
        <f t="shared" si="7"/>
        <v>2009</v>
      </c>
    </row>
    <row r="235" spans="1:8" x14ac:dyDescent="0.3">
      <c r="A235" s="17">
        <v>40366</v>
      </c>
      <c r="B235" s="4" t="s">
        <v>274</v>
      </c>
      <c r="C235" s="4" t="s">
        <v>815</v>
      </c>
      <c r="D235" s="4" t="s">
        <v>818</v>
      </c>
      <c r="E235" s="4">
        <v>6</v>
      </c>
      <c r="F235" s="4" t="s">
        <v>1061</v>
      </c>
      <c r="G235" t="str">
        <f t="shared" si="6"/>
        <v>July</v>
      </c>
      <c r="H235" t="str">
        <f t="shared" si="7"/>
        <v>2010</v>
      </c>
    </row>
    <row r="236" spans="1:8" x14ac:dyDescent="0.3">
      <c r="A236" s="17">
        <v>40142</v>
      </c>
      <c r="B236" s="4" t="s">
        <v>271</v>
      </c>
      <c r="C236" s="4" t="s">
        <v>812</v>
      </c>
      <c r="D236" s="4" t="s">
        <v>813</v>
      </c>
      <c r="E236" s="4">
        <v>7</v>
      </c>
      <c r="F236" s="4" t="s">
        <v>1062</v>
      </c>
      <c r="G236" t="str">
        <f t="shared" si="6"/>
        <v>November</v>
      </c>
      <c r="H236" t="str">
        <f t="shared" si="7"/>
        <v>2009</v>
      </c>
    </row>
    <row r="237" spans="1:8" x14ac:dyDescent="0.3">
      <c r="A237" s="17">
        <v>40283</v>
      </c>
      <c r="B237" s="4" t="s">
        <v>273</v>
      </c>
      <c r="C237" s="4" t="s">
        <v>191</v>
      </c>
      <c r="D237" s="4" t="s">
        <v>837</v>
      </c>
      <c r="E237" s="4">
        <v>21</v>
      </c>
      <c r="F237" s="4" t="s">
        <v>1063</v>
      </c>
      <c r="G237" t="str">
        <f t="shared" si="6"/>
        <v>April</v>
      </c>
      <c r="H237" t="str">
        <f t="shared" si="7"/>
        <v>2010</v>
      </c>
    </row>
    <row r="238" spans="1:8" x14ac:dyDescent="0.3">
      <c r="A238" s="17">
        <v>39932</v>
      </c>
      <c r="B238" s="4" t="s">
        <v>270</v>
      </c>
      <c r="C238" s="4" t="s">
        <v>189</v>
      </c>
      <c r="D238" s="4" t="s">
        <v>832</v>
      </c>
      <c r="E238" s="4">
        <v>23</v>
      </c>
      <c r="F238" s="4" t="s">
        <v>1064</v>
      </c>
      <c r="G238" t="str">
        <f t="shared" si="6"/>
        <v>April</v>
      </c>
      <c r="H238" t="str">
        <f t="shared" si="7"/>
        <v>2009</v>
      </c>
    </row>
    <row r="239" spans="1:8" x14ac:dyDescent="0.3">
      <c r="A239" s="17">
        <v>40093</v>
      </c>
      <c r="B239" s="4" t="s">
        <v>253</v>
      </c>
      <c r="C239" s="4" t="s">
        <v>841</v>
      </c>
      <c r="D239" s="4" t="s">
        <v>818</v>
      </c>
      <c r="E239" s="4">
        <v>22</v>
      </c>
      <c r="F239" s="4" t="s">
        <v>1065</v>
      </c>
      <c r="G239" t="str">
        <f t="shared" si="6"/>
        <v>October</v>
      </c>
      <c r="H239" t="str">
        <f t="shared" si="7"/>
        <v>2009</v>
      </c>
    </row>
    <row r="240" spans="1:8" x14ac:dyDescent="0.3">
      <c r="A240" s="17">
        <v>40571</v>
      </c>
      <c r="B240" s="4" t="s">
        <v>268</v>
      </c>
      <c r="C240" s="4" t="s">
        <v>188</v>
      </c>
      <c r="D240" s="4" t="s">
        <v>849</v>
      </c>
      <c r="E240" s="4">
        <v>8</v>
      </c>
      <c r="F240" s="4" t="s">
        <v>1066</v>
      </c>
      <c r="G240" t="str">
        <f t="shared" si="6"/>
        <v>January</v>
      </c>
      <c r="H240" t="str">
        <f t="shared" si="7"/>
        <v>2011</v>
      </c>
    </row>
    <row r="241" spans="1:8" x14ac:dyDescent="0.3">
      <c r="A241" s="17">
        <v>40078</v>
      </c>
      <c r="B241" s="4" t="s">
        <v>822</v>
      </c>
      <c r="C241" s="4" t="s">
        <v>812</v>
      </c>
      <c r="D241" s="4" t="s">
        <v>816</v>
      </c>
      <c r="E241" s="4">
        <v>34</v>
      </c>
      <c r="F241" s="4" t="s">
        <v>1067</v>
      </c>
      <c r="G241" t="str">
        <f t="shared" si="6"/>
        <v>September</v>
      </c>
      <c r="H241" t="str">
        <f t="shared" si="7"/>
        <v>2009</v>
      </c>
    </row>
    <row r="242" spans="1:8" x14ac:dyDescent="0.3">
      <c r="A242" s="17">
        <v>40242</v>
      </c>
      <c r="B242" s="4" t="s">
        <v>266</v>
      </c>
      <c r="C242" s="4" t="s">
        <v>192</v>
      </c>
      <c r="D242" s="4" t="s">
        <v>816</v>
      </c>
      <c r="E242" s="4">
        <v>19</v>
      </c>
      <c r="F242" s="4" t="s">
        <v>1068</v>
      </c>
      <c r="G242" t="str">
        <f t="shared" si="6"/>
        <v>March</v>
      </c>
      <c r="H242" t="str">
        <f t="shared" si="7"/>
        <v>2010</v>
      </c>
    </row>
    <row r="243" spans="1:8" x14ac:dyDescent="0.3">
      <c r="A243" s="17">
        <v>40287</v>
      </c>
      <c r="B243" s="4" t="s">
        <v>180</v>
      </c>
      <c r="C243" s="4" t="s">
        <v>841</v>
      </c>
      <c r="D243" s="4" t="s">
        <v>726</v>
      </c>
      <c r="E243" s="4">
        <v>19</v>
      </c>
      <c r="F243" s="4" t="s">
        <v>1069</v>
      </c>
      <c r="G243" t="str">
        <f t="shared" si="6"/>
        <v>April</v>
      </c>
      <c r="H243" t="str">
        <f t="shared" si="7"/>
        <v>2010</v>
      </c>
    </row>
    <row r="244" spans="1:8" x14ac:dyDescent="0.3">
      <c r="A244" s="17">
        <v>40248</v>
      </c>
      <c r="B244" s="4" t="s">
        <v>267</v>
      </c>
      <c r="C244" s="4" t="s">
        <v>815</v>
      </c>
      <c r="D244" s="4" t="s">
        <v>823</v>
      </c>
      <c r="E244" s="4">
        <v>14</v>
      </c>
      <c r="F244" s="4" t="s">
        <v>1070</v>
      </c>
      <c r="G244" t="str">
        <f t="shared" si="6"/>
        <v>March</v>
      </c>
      <c r="H244" t="str">
        <f t="shared" si="7"/>
        <v>2010</v>
      </c>
    </row>
    <row r="245" spans="1:8" x14ac:dyDescent="0.3">
      <c r="A245" s="17">
        <v>40293</v>
      </c>
      <c r="B245" s="4" t="s">
        <v>274</v>
      </c>
      <c r="C245" s="4" t="s">
        <v>190</v>
      </c>
      <c r="D245" s="4" t="s">
        <v>825</v>
      </c>
      <c r="E245" s="4">
        <v>10</v>
      </c>
      <c r="F245" s="4" t="s">
        <v>1071</v>
      </c>
      <c r="G245" t="str">
        <f t="shared" si="6"/>
        <v>April</v>
      </c>
      <c r="H245" t="str">
        <f t="shared" si="7"/>
        <v>2010</v>
      </c>
    </row>
    <row r="246" spans="1:8" x14ac:dyDescent="0.3">
      <c r="A246" s="17">
        <v>40002</v>
      </c>
      <c r="B246" s="4" t="s">
        <v>258</v>
      </c>
      <c r="C246" s="4" t="s">
        <v>191</v>
      </c>
      <c r="D246" s="4" t="s">
        <v>825</v>
      </c>
      <c r="E246" s="4">
        <v>29</v>
      </c>
      <c r="F246" s="4" t="s">
        <v>1072</v>
      </c>
      <c r="G246" t="str">
        <f t="shared" si="6"/>
        <v>July</v>
      </c>
      <c r="H246" t="str">
        <f t="shared" si="7"/>
        <v>2009</v>
      </c>
    </row>
    <row r="247" spans="1:8" x14ac:dyDescent="0.3">
      <c r="A247" s="17">
        <v>40244</v>
      </c>
      <c r="B247" s="4" t="s">
        <v>261</v>
      </c>
      <c r="C247" s="4" t="s">
        <v>827</v>
      </c>
      <c r="D247" s="4" t="s">
        <v>837</v>
      </c>
      <c r="E247" s="4">
        <v>29</v>
      </c>
      <c r="F247" s="4" t="s">
        <v>1073</v>
      </c>
      <c r="G247" t="str">
        <f t="shared" si="6"/>
        <v>March</v>
      </c>
      <c r="H247" t="str">
        <f t="shared" si="7"/>
        <v>2010</v>
      </c>
    </row>
    <row r="248" spans="1:8" x14ac:dyDescent="0.3">
      <c r="A248" s="17">
        <v>40430</v>
      </c>
      <c r="B248" s="4" t="s">
        <v>260</v>
      </c>
      <c r="C248" s="4" t="s">
        <v>841</v>
      </c>
      <c r="D248" s="4" t="s">
        <v>726</v>
      </c>
      <c r="E248" s="4">
        <v>9</v>
      </c>
      <c r="F248" s="4" t="s">
        <v>1074</v>
      </c>
      <c r="G248" t="str">
        <f t="shared" si="6"/>
        <v>September</v>
      </c>
      <c r="H248" t="str">
        <f t="shared" si="7"/>
        <v>2010</v>
      </c>
    </row>
    <row r="249" spans="1:8" x14ac:dyDescent="0.3">
      <c r="A249" s="17">
        <v>40539</v>
      </c>
      <c r="B249" s="4" t="s">
        <v>272</v>
      </c>
      <c r="C249" s="4" t="s">
        <v>812</v>
      </c>
      <c r="D249" s="4" t="s">
        <v>861</v>
      </c>
      <c r="E249" s="4">
        <v>34</v>
      </c>
      <c r="F249" s="4" t="s">
        <v>1075</v>
      </c>
      <c r="G249" t="str">
        <f t="shared" si="6"/>
        <v>December</v>
      </c>
      <c r="H249" t="str">
        <f t="shared" si="7"/>
        <v>2010</v>
      </c>
    </row>
    <row r="250" spans="1:8" x14ac:dyDescent="0.3">
      <c r="A250" s="17">
        <v>40602</v>
      </c>
      <c r="B250" s="4" t="s">
        <v>269</v>
      </c>
      <c r="C250" s="4" t="s">
        <v>192</v>
      </c>
      <c r="D250" s="4" t="s">
        <v>825</v>
      </c>
      <c r="E250" s="4">
        <v>3</v>
      </c>
      <c r="F250" s="4" t="s">
        <v>1076</v>
      </c>
      <c r="G250" t="str">
        <f t="shared" si="6"/>
        <v>February</v>
      </c>
      <c r="H250" t="str">
        <f t="shared" si="7"/>
        <v>2011</v>
      </c>
    </row>
    <row r="251" spans="1:8" x14ac:dyDescent="0.3">
      <c r="A251" s="17">
        <v>40030</v>
      </c>
      <c r="B251" s="4" t="s">
        <v>258</v>
      </c>
      <c r="C251" s="4" t="s">
        <v>191</v>
      </c>
      <c r="D251" s="4" t="s">
        <v>730</v>
      </c>
      <c r="E251" s="4">
        <v>13</v>
      </c>
      <c r="F251" s="4" t="s">
        <v>1077</v>
      </c>
      <c r="G251" t="str">
        <f t="shared" si="6"/>
        <v>August</v>
      </c>
      <c r="H251" t="str">
        <f t="shared" si="7"/>
        <v>2009</v>
      </c>
    </row>
    <row r="252" spans="1:8" x14ac:dyDescent="0.3">
      <c r="A252" s="17">
        <v>40228</v>
      </c>
      <c r="B252" s="4" t="s">
        <v>261</v>
      </c>
      <c r="C252" s="4" t="s">
        <v>191</v>
      </c>
      <c r="D252" s="4" t="s">
        <v>842</v>
      </c>
      <c r="E252" s="4">
        <v>32</v>
      </c>
      <c r="F252" s="4" t="s">
        <v>1078</v>
      </c>
      <c r="G252" t="str">
        <f t="shared" si="6"/>
        <v>February</v>
      </c>
      <c r="H252" t="str">
        <f t="shared" si="7"/>
        <v>2010</v>
      </c>
    </row>
    <row r="253" spans="1:8" x14ac:dyDescent="0.3">
      <c r="A253" s="17">
        <v>40300</v>
      </c>
      <c r="B253" s="4" t="s">
        <v>263</v>
      </c>
      <c r="C253" s="4" t="s">
        <v>192</v>
      </c>
      <c r="D253" s="4" t="s">
        <v>839</v>
      </c>
      <c r="E253" s="4">
        <v>11</v>
      </c>
      <c r="F253" s="4" t="s">
        <v>1079</v>
      </c>
      <c r="G253" t="str">
        <f t="shared" si="6"/>
        <v>May</v>
      </c>
      <c r="H253" t="str">
        <f t="shared" si="7"/>
        <v>2010</v>
      </c>
    </row>
    <row r="254" spans="1:8" x14ac:dyDescent="0.3">
      <c r="A254" s="17">
        <v>40433</v>
      </c>
      <c r="B254" s="4" t="s">
        <v>265</v>
      </c>
      <c r="C254" s="4" t="s">
        <v>190</v>
      </c>
      <c r="D254" s="4" t="s">
        <v>816</v>
      </c>
      <c r="E254" s="4">
        <v>21</v>
      </c>
      <c r="F254" s="4" t="s">
        <v>1080</v>
      </c>
      <c r="G254" t="str">
        <f t="shared" si="6"/>
        <v>September</v>
      </c>
      <c r="H254" t="str">
        <f t="shared" si="7"/>
        <v>2010</v>
      </c>
    </row>
    <row r="255" spans="1:8" x14ac:dyDescent="0.3">
      <c r="A255" s="17">
        <v>40229</v>
      </c>
      <c r="B255" s="4" t="s">
        <v>256</v>
      </c>
      <c r="C255" s="4" t="s">
        <v>827</v>
      </c>
      <c r="D255" s="4" t="s">
        <v>829</v>
      </c>
      <c r="E255" s="4">
        <v>38</v>
      </c>
      <c r="F255" s="4" t="s">
        <v>1081</v>
      </c>
      <c r="G255" t="str">
        <f t="shared" si="6"/>
        <v>February</v>
      </c>
      <c r="H255" t="str">
        <f t="shared" si="7"/>
        <v>2010</v>
      </c>
    </row>
    <row r="256" spans="1:8" x14ac:dyDescent="0.3">
      <c r="A256" s="17">
        <v>40404</v>
      </c>
      <c r="B256" s="4" t="s">
        <v>273</v>
      </c>
      <c r="C256" s="4" t="s">
        <v>815</v>
      </c>
      <c r="D256" s="4" t="s">
        <v>823</v>
      </c>
      <c r="E256" s="4">
        <v>33</v>
      </c>
      <c r="F256" s="4" t="s">
        <v>1082</v>
      </c>
      <c r="G256" t="str">
        <f t="shared" si="6"/>
        <v>August</v>
      </c>
      <c r="H256" t="str">
        <f t="shared" si="7"/>
        <v>2010</v>
      </c>
    </row>
    <row r="257" spans="1:8" x14ac:dyDescent="0.3">
      <c r="A257" s="17">
        <v>40222</v>
      </c>
      <c r="B257" s="4" t="s">
        <v>270</v>
      </c>
      <c r="C257" s="4" t="s">
        <v>189</v>
      </c>
      <c r="D257" s="4" t="s">
        <v>813</v>
      </c>
      <c r="E257" s="4">
        <v>5</v>
      </c>
      <c r="F257" s="4" t="s">
        <v>1083</v>
      </c>
      <c r="G257" t="str">
        <f t="shared" si="6"/>
        <v>February</v>
      </c>
      <c r="H257" t="str">
        <f t="shared" si="7"/>
        <v>2010</v>
      </c>
    </row>
    <row r="258" spans="1:8" x14ac:dyDescent="0.3">
      <c r="A258" s="17">
        <v>40376</v>
      </c>
      <c r="B258" s="4" t="s">
        <v>274</v>
      </c>
      <c r="C258" s="4" t="s">
        <v>841</v>
      </c>
      <c r="D258" s="4" t="s">
        <v>823</v>
      </c>
      <c r="E258" s="4">
        <v>21</v>
      </c>
      <c r="F258" s="4" t="s">
        <v>1084</v>
      </c>
      <c r="G258" t="str">
        <f t="shared" si="6"/>
        <v>July</v>
      </c>
      <c r="H258" t="str">
        <f t="shared" si="7"/>
        <v>2010</v>
      </c>
    </row>
    <row r="259" spans="1:8" x14ac:dyDescent="0.3">
      <c r="A259" s="17">
        <v>40238</v>
      </c>
      <c r="B259" s="4" t="s">
        <v>268</v>
      </c>
      <c r="C259" s="4" t="s">
        <v>190</v>
      </c>
      <c r="D259" s="4" t="s">
        <v>829</v>
      </c>
      <c r="E259" s="4">
        <v>39</v>
      </c>
      <c r="F259" s="4" t="s">
        <v>1085</v>
      </c>
      <c r="G259" t="str">
        <f t="shared" si="6"/>
        <v>March</v>
      </c>
      <c r="H259" t="str">
        <f t="shared" si="7"/>
        <v>2010</v>
      </c>
    </row>
    <row r="260" spans="1:8" x14ac:dyDescent="0.3">
      <c r="A260" s="17">
        <v>40285</v>
      </c>
      <c r="B260" s="4" t="s">
        <v>270</v>
      </c>
      <c r="C260" s="4" t="s">
        <v>191</v>
      </c>
      <c r="D260" s="4" t="s">
        <v>726</v>
      </c>
      <c r="E260" s="4">
        <v>25</v>
      </c>
      <c r="F260" s="4" t="s">
        <v>1086</v>
      </c>
      <c r="G260" t="str">
        <f t="shared" si="6"/>
        <v>April</v>
      </c>
      <c r="H260" t="str">
        <f t="shared" si="7"/>
        <v>2010</v>
      </c>
    </row>
    <row r="261" spans="1:8" x14ac:dyDescent="0.3">
      <c r="A261" s="17">
        <v>40012</v>
      </c>
      <c r="B261" s="4" t="s">
        <v>273</v>
      </c>
      <c r="C261" s="4" t="s">
        <v>815</v>
      </c>
      <c r="D261" s="4" t="s">
        <v>730</v>
      </c>
      <c r="E261" s="4">
        <v>6</v>
      </c>
      <c r="F261" s="4" t="s">
        <v>1087</v>
      </c>
      <c r="G261" t="str">
        <f t="shared" ref="G261:G324" si="8">TEXT(A261,"mmmm")</f>
        <v>July</v>
      </c>
      <c r="H261" t="str">
        <f t="shared" ref="H261:H324" si="9">TEXT(A261,"yyyy")</f>
        <v>2009</v>
      </c>
    </row>
    <row r="262" spans="1:8" x14ac:dyDescent="0.3">
      <c r="A262" s="17">
        <v>40155</v>
      </c>
      <c r="B262" s="4" t="s">
        <v>255</v>
      </c>
      <c r="C262" s="4" t="s">
        <v>192</v>
      </c>
      <c r="D262" s="4" t="s">
        <v>825</v>
      </c>
      <c r="E262" s="4">
        <v>1</v>
      </c>
      <c r="F262" s="4" t="s">
        <v>1088</v>
      </c>
      <c r="G262" t="str">
        <f t="shared" si="8"/>
        <v>December</v>
      </c>
      <c r="H262" t="str">
        <f t="shared" si="9"/>
        <v>2009</v>
      </c>
    </row>
    <row r="263" spans="1:8" x14ac:dyDescent="0.3">
      <c r="A263" s="17">
        <v>40186</v>
      </c>
      <c r="B263" s="4" t="s">
        <v>180</v>
      </c>
      <c r="C263" s="4" t="s">
        <v>835</v>
      </c>
      <c r="D263" s="4" t="s">
        <v>832</v>
      </c>
      <c r="E263" s="4">
        <v>28</v>
      </c>
      <c r="F263" s="4" t="s">
        <v>1089</v>
      </c>
      <c r="G263" t="str">
        <f t="shared" si="8"/>
        <v>January</v>
      </c>
      <c r="H263" t="str">
        <f t="shared" si="9"/>
        <v>2010</v>
      </c>
    </row>
    <row r="264" spans="1:8" x14ac:dyDescent="0.3">
      <c r="A264" s="17">
        <v>40060</v>
      </c>
      <c r="B264" s="4" t="s">
        <v>256</v>
      </c>
      <c r="C264" s="4" t="s">
        <v>835</v>
      </c>
      <c r="D264" s="4" t="s">
        <v>837</v>
      </c>
      <c r="E264" s="4">
        <v>3</v>
      </c>
      <c r="F264" s="4" t="s">
        <v>1090</v>
      </c>
      <c r="G264" t="str">
        <f t="shared" si="8"/>
        <v>September</v>
      </c>
      <c r="H264" t="str">
        <f t="shared" si="9"/>
        <v>2009</v>
      </c>
    </row>
    <row r="265" spans="1:8" x14ac:dyDescent="0.3">
      <c r="A265" s="17">
        <v>40252</v>
      </c>
      <c r="B265" s="4" t="s">
        <v>251</v>
      </c>
      <c r="C265" s="4" t="s">
        <v>812</v>
      </c>
      <c r="D265" s="4" t="s">
        <v>730</v>
      </c>
      <c r="E265" s="4">
        <v>23</v>
      </c>
      <c r="F265" s="4" t="s">
        <v>1091</v>
      </c>
      <c r="G265" t="str">
        <f t="shared" si="8"/>
        <v>March</v>
      </c>
      <c r="H265" t="str">
        <f t="shared" si="9"/>
        <v>2010</v>
      </c>
    </row>
    <row r="266" spans="1:8" x14ac:dyDescent="0.3">
      <c r="A266" s="17">
        <v>40074</v>
      </c>
      <c r="B266" s="4" t="s">
        <v>271</v>
      </c>
      <c r="C266" s="4" t="s">
        <v>192</v>
      </c>
      <c r="D266" s="4" t="s">
        <v>730</v>
      </c>
      <c r="E266" s="4">
        <v>7</v>
      </c>
      <c r="F266" s="4" t="s">
        <v>1092</v>
      </c>
      <c r="G266" t="str">
        <f t="shared" si="8"/>
        <v>September</v>
      </c>
      <c r="H266" t="str">
        <f t="shared" si="9"/>
        <v>2009</v>
      </c>
    </row>
    <row r="267" spans="1:8" x14ac:dyDescent="0.3">
      <c r="A267" s="17">
        <v>40123</v>
      </c>
      <c r="B267" s="4" t="s">
        <v>251</v>
      </c>
      <c r="C267" s="4" t="s">
        <v>815</v>
      </c>
      <c r="D267" s="4" t="s">
        <v>861</v>
      </c>
      <c r="E267" s="4">
        <v>13</v>
      </c>
      <c r="F267" s="4" t="s">
        <v>1093</v>
      </c>
      <c r="G267" t="str">
        <f t="shared" si="8"/>
        <v>November</v>
      </c>
      <c r="H267" t="str">
        <f t="shared" si="9"/>
        <v>2009</v>
      </c>
    </row>
    <row r="268" spans="1:8" x14ac:dyDescent="0.3">
      <c r="A268" s="17">
        <v>40554</v>
      </c>
      <c r="B268" s="4" t="s">
        <v>262</v>
      </c>
      <c r="C268" s="4" t="s">
        <v>189</v>
      </c>
      <c r="D268" s="4" t="s">
        <v>726</v>
      </c>
      <c r="E268" s="4">
        <v>3</v>
      </c>
      <c r="F268" s="4" t="s">
        <v>1094</v>
      </c>
      <c r="G268" t="str">
        <f t="shared" si="8"/>
        <v>January</v>
      </c>
      <c r="H268" t="str">
        <f t="shared" si="9"/>
        <v>2011</v>
      </c>
    </row>
    <row r="269" spans="1:8" x14ac:dyDescent="0.3">
      <c r="A269" s="17">
        <v>40061</v>
      </c>
      <c r="B269" s="4" t="s">
        <v>270</v>
      </c>
      <c r="C269" s="4" t="s">
        <v>827</v>
      </c>
      <c r="D269" s="4" t="s">
        <v>839</v>
      </c>
      <c r="E269" s="4">
        <v>38</v>
      </c>
      <c r="F269" s="4" t="s">
        <v>1095</v>
      </c>
      <c r="G269" t="str">
        <f t="shared" si="8"/>
        <v>September</v>
      </c>
      <c r="H269" t="str">
        <f t="shared" si="9"/>
        <v>2009</v>
      </c>
    </row>
    <row r="270" spans="1:8" x14ac:dyDescent="0.3">
      <c r="A270" s="17">
        <v>40274</v>
      </c>
      <c r="B270" s="4" t="s">
        <v>257</v>
      </c>
      <c r="C270" s="4" t="s">
        <v>190</v>
      </c>
      <c r="D270" s="4" t="s">
        <v>813</v>
      </c>
      <c r="E270" s="4">
        <v>32</v>
      </c>
      <c r="F270" s="4" t="s">
        <v>1096</v>
      </c>
      <c r="G270" t="str">
        <f t="shared" si="8"/>
        <v>April</v>
      </c>
      <c r="H270" t="str">
        <f t="shared" si="9"/>
        <v>2010</v>
      </c>
    </row>
    <row r="271" spans="1:8" x14ac:dyDescent="0.3">
      <c r="A271" s="17">
        <v>40368</v>
      </c>
      <c r="B271" s="4" t="s">
        <v>176</v>
      </c>
      <c r="C271" s="4" t="s">
        <v>815</v>
      </c>
      <c r="D271" s="4" t="s">
        <v>849</v>
      </c>
      <c r="E271" s="4">
        <v>2</v>
      </c>
      <c r="F271" s="4" t="s">
        <v>1097</v>
      </c>
      <c r="G271" t="str">
        <f t="shared" si="8"/>
        <v>July</v>
      </c>
      <c r="H271" t="str">
        <f t="shared" si="9"/>
        <v>2010</v>
      </c>
    </row>
    <row r="272" spans="1:8" x14ac:dyDescent="0.3">
      <c r="A272" s="17">
        <v>40036</v>
      </c>
      <c r="B272" s="4" t="s">
        <v>271</v>
      </c>
      <c r="C272" s="4" t="s">
        <v>188</v>
      </c>
      <c r="D272" s="4" t="s">
        <v>816</v>
      </c>
      <c r="E272" s="4">
        <v>35</v>
      </c>
      <c r="F272" s="4" t="s">
        <v>1098</v>
      </c>
      <c r="G272" t="str">
        <f t="shared" si="8"/>
        <v>August</v>
      </c>
      <c r="H272" t="str">
        <f t="shared" si="9"/>
        <v>2009</v>
      </c>
    </row>
    <row r="273" spans="1:8" x14ac:dyDescent="0.3">
      <c r="A273" s="17">
        <v>40522</v>
      </c>
      <c r="B273" s="4" t="s">
        <v>272</v>
      </c>
      <c r="C273" s="4" t="s">
        <v>191</v>
      </c>
      <c r="D273" s="4" t="s">
        <v>829</v>
      </c>
      <c r="E273" s="4">
        <v>7</v>
      </c>
      <c r="F273" s="4" t="s">
        <v>1099</v>
      </c>
      <c r="G273" t="str">
        <f t="shared" si="8"/>
        <v>December</v>
      </c>
      <c r="H273" t="str">
        <f t="shared" si="9"/>
        <v>2010</v>
      </c>
    </row>
    <row r="274" spans="1:8" x14ac:dyDescent="0.3">
      <c r="A274" s="17">
        <v>39921</v>
      </c>
      <c r="B274" s="4" t="s">
        <v>268</v>
      </c>
      <c r="C274" s="4" t="s">
        <v>191</v>
      </c>
      <c r="D274" s="4" t="s">
        <v>839</v>
      </c>
      <c r="E274" s="4">
        <v>10</v>
      </c>
      <c r="F274" s="4" t="s">
        <v>1100</v>
      </c>
      <c r="G274" t="str">
        <f t="shared" si="8"/>
        <v>April</v>
      </c>
      <c r="H274" t="str">
        <f t="shared" si="9"/>
        <v>2009</v>
      </c>
    </row>
    <row r="275" spans="1:8" x14ac:dyDescent="0.3">
      <c r="A275" s="17">
        <v>40251</v>
      </c>
      <c r="B275" s="4" t="s">
        <v>263</v>
      </c>
      <c r="C275" s="4" t="s">
        <v>188</v>
      </c>
      <c r="D275" s="4" t="s">
        <v>813</v>
      </c>
      <c r="E275" s="4">
        <v>5</v>
      </c>
      <c r="F275" s="4" t="s">
        <v>1101</v>
      </c>
      <c r="G275" t="str">
        <f t="shared" si="8"/>
        <v>March</v>
      </c>
      <c r="H275" t="str">
        <f t="shared" si="9"/>
        <v>2010</v>
      </c>
    </row>
    <row r="276" spans="1:8" x14ac:dyDescent="0.3">
      <c r="A276" s="17">
        <v>40042</v>
      </c>
      <c r="B276" s="4" t="s">
        <v>176</v>
      </c>
      <c r="C276" s="4" t="s">
        <v>815</v>
      </c>
      <c r="D276" s="4" t="s">
        <v>816</v>
      </c>
      <c r="E276" s="4">
        <v>11</v>
      </c>
      <c r="F276" s="4" t="s">
        <v>1102</v>
      </c>
      <c r="G276" t="str">
        <f t="shared" si="8"/>
        <v>August</v>
      </c>
      <c r="H276" t="str">
        <f t="shared" si="9"/>
        <v>2009</v>
      </c>
    </row>
    <row r="277" spans="1:8" x14ac:dyDescent="0.3">
      <c r="A277" s="17">
        <v>40123</v>
      </c>
      <c r="B277" s="4" t="s">
        <v>262</v>
      </c>
      <c r="C277" s="4" t="s">
        <v>835</v>
      </c>
      <c r="D277" s="4" t="s">
        <v>813</v>
      </c>
      <c r="E277" s="4">
        <v>35</v>
      </c>
      <c r="F277" s="4" t="s">
        <v>1103</v>
      </c>
      <c r="G277" t="str">
        <f t="shared" si="8"/>
        <v>November</v>
      </c>
      <c r="H277" t="str">
        <f t="shared" si="9"/>
        <v>2009</v>
      </c>
    </row>
    <row r="278" spans="1:8" x14ac:dyDescent="0.3">
      <c r="A278" s="17">
        <v>40466</v>
      </c>
      <c r="B278" s="4" t="s">
        <v>257</v>
      </c>
      <c r="C278" s="4" t="s">
        <v>812</v>
      </c>
      <c r="D278" s="4" t="s">
        <v>726</v>
      </c>
      <c r="E278" s="4">
        <v>27</v>
      </c>
      <c r="F278" s="4" t="s">
        <v>1104</v>
      </c>
      <c r="G278" t="str">
        <f t="shared" si="8"/>
        <v>October</v>
      </c>
      <c r="H278" t="str">
        <f t="shared" si="9"/>
        <v>2010</v>
      </c>
    </row>
    <row r="279" spans="1:8" x14ac:dyDescent="0.3">
      <c r="A279" s="17">
        <v>40295</v>
      </c>
      <c r="B279" s="4" t="s">
        <v>251</v>
      </c>
      <c r="C279" s="4" t="s">
        <v>827</v>
      </c>
      <c r="D279" s="4" t="s">
        <v>837</v>
      </c>
      <c r="E279" s="4">
        <v>1</v>
      </c>
      <c r="F279" s="4" t="s">
        <v>1105</v>
      </c>
      <c r="G279" t="str">
        <f t="shared" si="8"/>
        <v>April</v>
      </c>
      <c r="H279" t="str">
        <f t="shared" si="9"/>
        <v>2010</v>
      </c>
    </row>
    <row r="280" spans="1:8" x14ac:dyDescent="0.3">
      <c r="A280" s="17">
        <v>40239</v>
      </c>
      <c r="B280" s="4" t="s">
        <v>262</v>
      </c>
      <c r="C280" s="4" t="s">
        <v>192</v>
      </c>
      <c r="D280" s="4" t="s">
        <v>818</v>
      </c>
      <c r="E280" s="4">
        <v>6</v>
      </c>
      <c r="F280" s="4" t="s">
        <v>1106</v>
      </c>
      <c r="G280" t="str">
        <f t="shared" si="8"/>
        <v>March</v>
      </c>
      <c r="H280" t="str">
        <f t="shared" si="9"/>
        <v>2010</v>
      </c>
    </row>
    <row r="281" spans="1:8" x14ac:dyDescent="0.3">
      <c r="A281" s="17">
        <v>40013</v>
      </c>
      <c r="B281" s="4" t="s">
        <v>262</v>
      </c>
      <c r="C281" s="4" t="s">
        <v>812</v>
      </c>
      <c r="D281" s="4" t="s">
        <v>849</v>
      </c>
      <c r="E281" s="4">
        <v>19</v>
      </c>
      <c r="F281" s="4" t="s">
        <v>1107</v>
      </c>
      <c r="G281" t="str">
        <f t="shared" si="8"/>
        <v>July</v>
      </c>
      <c r="H281" t="str">
        <f t="shared" si="9"/>
        <v>2009</v>
      </c>
    </row>
    <row r="282" spans="1:8" x14ac:dyDescent="0.3">
      <c r="A282" s="17">
        <v>40134</v>
      </c>
      <c r="B282" s="4" t="s">
        <v>260</v>
      </c>
      <c r="C282" s="4" t="s">
        <v>191</v>
      </c>
      <c r="D282" s="4" t="s">
        <v>823</v>
      </c>
      <c r="E282" s="4">
        <v>27</v>
      </c>
      <c r="F282" s="4" t="s">
        <v>1108</v>
      </c>
      <c r="G282" t="str">
        <f t="shared" si="8"/>
        <v>November</v>
      </c>
      <c r="H282" t="str">
        <f t="shared" si="9"/>
        <v>2009</v>
      </c>
    </row>
    <row r="283" spans="1:8" x14ac:dyDescent="0.3">
      <c r="A283" s="17">
        <v>40410</v>
      </c>
      <c r="B283" s="4" t="s">
        <v>266</v>
      </c>
      <c r="C283" s="4" t="s">
        <v>812</v>
      </c>
      <c r="D283" s="4" t="s">
        <v>726</v>
      </c>
      <c r="E283" s="4">
        <v>19</v>
      </c>
      <c r="F283" s="4" t="s">
        <v>1109</v>
      </c>
      <c r="G283" t="str">
        <f t="shared" si="8"/>
        <v>August</v>
      </c>
      <c r="H283" t="str">
        <f t="shared" si="9"/>
        <v>2010</v>
      </c>
    </row>
    <row r="284" spans="1:8" x14ac:dyDescent="0.3">
      <c r="A284" s="17">
        <v>40145</v>
      </c>
      <c r="B284" s="4" t="s">
        <v>181</v>
      </c>
      <c r="C284" s="4" t="s">
        <v>192</v>
      </c>
      <c r="D284" s="4" t="s">
        <v>837</v>
      </c>
      <c r="E284" s="4">
        <v>30</v>
      </c>
      <c r="F284" s="4" t="s">
        <v>1110</v>
      </c>
      <c r="G284" t="str">
        <f t="shared" si="8"/>
        <v>November</v>
      </c>
      <c r="H284" t="str">
        <f t="shared" si="9"/>
        <v>2009</v>
      </c>
    </row>
    <row r="285" spans="1:8" x14ac:dyDescent="0.3">
      <c r="A285" s="17">
        <v>40287</v>
      </c>
      <c r="B285" s="4" t="s">
        <v>265</v>
      </c>
      <c r="C285" s="4" t="s">
        <v>835</v>
      </c>
      <c r="D285" s="4" t="s">
        <v>837</v>
      </c>
      <c r="E285" s="4">
        <v>17</v>
      </c>
      <c r="F285" s="4" t="s">
        <v>1111</v>
      </c>
      <c r="G285" t="str">
        <f t="shared" si="8"/>
        <v>April</v>
      </c>
      <c r="H285" t="str">
        <f t="shared" si="9"/>
        <v>2010</v>
      </c>
    </row>
    <row r="286" spans="1:8" x14ac:dyDescent="0.3">
      <c r="A286" s="17">
        <v>40555</v>
      </c>
      <c r="B286" s="4" t="s">
        <v>256</v>
      </c>
      <c r="C286" s="4" t="s">
        <v>191</v>
      </c>
      <c r="D286" s="4" t="s">
        <v>726</v>
      </c>
      <c r="E286" s="4">
        <v>3</v>
      </c>
      <c r="F286" s="4" t="s">
        <v>1112</v>
      </c>
      <c r="G286" t="str">
        <f t="shared" si="8"/>
        <v>January</v>
      </c>
      <c r="H286" t="str">
        <f t="shared" si="9"/>
        <v>2011</v>
      </c>
    </row>
    <row r="287" spans="1:8" x14ac:dyDescent="0.3">
      <c r="A287" s="17">
        <v>40445</v>
      </c>
      <c r="B287" s="4" t="s">
        <v>273</v>
      </c>
      <c r="C287" s="4" t="s">
        <v>188</v>
      </c>
      <c r="D287" s="4" t="s">
        <v>849</v>
      </c>
      <c r="E287" s="4">
        <v>5</v>
      </c>
      <c r="F287" s="4" t="s">
        <v>1113</v>
      </c>
      <c r="G287" t="str">
        <f t="shared" si="8"/>
        <v>September</v>
      </c>
      <c r="H287" t="str">
        <f t="shared" si="9"/>
        <v>2010</v>
      </c>
    </row>
    <row r="288" spans="1:8" x14ac:dyDescent="0.3">
      <c r="A288" s="17">
        <v>40591</v>
      </c>
      <c r="B288" s="4" t="s">
        <v>251</v>
      </c>
      <c r="C288" s="4" t="s">
        <v>835</v>
      </c>
      <c r="D288" s="4" t="s">
        <v>842</v>
      </c>
      <c r="E288" s="4">
        <v>8</v>
      </c>
      <c r="F288" s="4" t="s">
        <v>1114</v>
      </c>
      <c r="G288" t="str">
        <f t="shared" si="8"/>
        <v>February</v>
      </c>
      <c r="H288" t="str">
        <f t="shared" si="9"/>
        <v>2011</v>
      </c>
    </row>
    <row r="289" spans="1:8" x14ac:dyDescent="0.3">
      <c r="A289" s="17">
        <v>39922</v>
      </c>
      <c r="B289" s="4" t="s">
        <v>272</v>
      </c>
      <c r="C289" s="4" t="s">
        <v>192</v>
      </c>
      <c r="D289" s="4" t="s">
        <v>861</v>
      </c>
      <c r="E289" s="4">
        <v>9</v>
      </c>
      <c r="F289" s="4" t="s">
        <v>1115</v>
      </c>
      <c r="G289" t="str">
        <f t="shared" si="8"/>
        <v>April</v>
      </c>
      <c r="H289" t="str">
        <f t="shared" si="9"/>
        <v>2009</v>
      </c>
    </row>
    <row r="290" spans="1:8" x14ac:dyDescent="0.3">
      <c r="A290" s="17">
        <v>40246</v>
      </c>
      <c r="B290" s="4" t="s">
        <v>272</v>
      </c>
      <c r="C290" s="4" t="s">
        <v>191</v>
      </c>
      <c r="D290" s="4" t="s">
        <v>726</v>
      </c>
      <c r="E290" s="4">
        <v>37</v>
      </c>
      <c r="F290" s="4" t="s">
        <v>1116</v>
      </c>
      <c r="G290" t="str">
        <f t="shared" si="8"/>
        <v>March</v>
      </c>
      <c r="H290" t="str">
        <f t="shared" si="9"/>
        <v>2010</v>
      </c>
    </row>
    <row r="291" spans="1:8" x14ac:dyDescent="0.3">
      <c r="A291" s="17">
        <v>39964</v>
      </c>
      <c r="B291" s="4" t="s">
        <v>273</v>
      </c>
      <c r="C291" s="4" t="s">
        <v>841</v>
      </c>
      <c r="D291" s="4" t="s">
        <v>832</v>
      </c>
      <c r="E291" s="4">
        <v>18</v>
      </c>
      <c r="F291" s="4" t="s">
        <v>1117</v>
      </c>
      <c r="G291" t="str">
        <f t="shared" si="8"/>
        <v>May</v>
      </c>
      <c r="H291" t="str">
        <f t="shared" si="9"/>
        <v>2009</v>
      </c>
    </row>
    <row r="292" spans="1:8" x14ac:dyDescent="0.3">
      <c r="A292" s="17">
        <v>40540</v>
      </c>
      <c r="B292" s="4" t="s">
        <v>271</v>
      </c>
      <c r="C292" s="4" t="s">
        <v>812</v>
      </c>
      <c r="D292" s="4" t="s">
        <v>823</v>
      </c>
      <c r="E292" s="4">
        <v>31</v>
      </c>
      <c r="F292" s="4" t="s">
        <v>1118</v>
      </c>
      <c r="G292" t="str">
        <f t="shared" si="8"/>
        <v>December</v>
      </c>
      <c r="H292" t="str">
        <f t="shared" si="9"/>
        <v>2010</v>
      </c>
    </row>
    <row r="293" spans="1:8" x14ac:dyDescent="0.3">
      <c r="A293" s="17">
        <v>40065</v>
      </c>
      <c r="B293" s="4" t="s">
        <v>176</v>
      </c>
      <c r="C293" s="4" t="s">
        <v>827</v>
      </c>
      <c r="D293" s="4" t="s">
        <v>823</v>
      </c>
      <c r="E293" s="4">
        <v>31</v>
      </c>
      <c r="F293" s="4" t="s">
        <v>1119</v>
      </c>
      <c r="G293" t="str">
        <f t="shared" si="8"/>
        <v>September</v>
      </c>
      <c r="H293" t="str">
        <f t="shared" si="9"/>
        <v>2009</v>
      </c>
    </row>
    <row r="294" spans="1:8" x14ac:dyDescent="0.3">
      <c r="A294" s="17">
        <v>39977</v>
      </c>
      <c r="B294" s="4" t="s">
        <v>272</v>
      </c>
      <c r="C294" s="4" t="s">
        <v>812</v>
      </c>
      <c r="D294" s="4" t="s">
        <v>730</v>
      </c>
      <c r="E294" s="4">
        <v>36</v>
      </c>
      <c r="F294" s="4" t="s">
        <v>1120</v>
      </c>
      <c r="G294" t="str">
        <f t="shared" si="8"/>
        <v>June</v>
      </c>
      <c r="H294" t="str">
        <f t="shared" si="9"/>
        <v>2009</v>
      </c>
    </row>
    <row r="295" spans="1:8" x14ac:dyDescent="0.3">
      <c r="A295" s="17">
        <v>40323</v>
      </c>
      <c r="B295" s="4" t="s">
        <v>180</v>
      </c>
      <c r="C295" s="4" t="s">
        <v>815</v>
      </c>
      <c r="D295" s="4" t="s">
        <v>839</v>
      </c>
      <c r="E295" s="4">
        <v>3</v>
      </c>
      <c r="F295" s="4" t="s">
        <v>1121</v>
      </c>
      <c r="G295" t="str">
        <f t="shared" si="8"/>
        <v>May</v>
      </c>
      <c r="H295" t="str">
        <f t="shared" si="9"/>
        <v>2010</v>
      </c>
    </row>
    <row r="296" spans="1:8" x14ac:dyDescent="0.3">
      <c r="A296" s="17">
        <v>40000</v>
      </c>
      <c r="B296" s="4" t="s">
        <v>176</v>
      </c>
      <c r="C296" s="4" t="s">
        <v>191</v>
      </c>
      <c r="D296" s="4" t="s">
        <v>825</v>
      </c>
      <c r="E296" s="4">
        <v>15</v>
      </c>
      <c r="F296" s="4" t="s">
        <v>1122</v>
      </c>
      <c r="G296" t="str">
        <f t="shared" si="8"/>
        <v>July</v>
      </c>
      <c r="H296" t="str">
        <f t="shared" si="9"/>
        <v>2009</v>
      </c>
    </row>
    <row r="297" spans="1:8" x14ac:dyDescent="0.3">
      <c r="A297" s="17">
        <v>40309</v>
      </c>
      <c r="B297" s="4" t="s">
        <v>180</v>
      </c>
      <c r="C297" s="4" t="s">
        <v>189</v>
      </c>
      <c r="D297" s="4" t="s">
        <v>730</v>
      </c>
      <c r="E297" s="4">
        <v>19</v>
      </c>
      <c r="F297" s="4" t="s">
        <v>1123</v>
      </c>
      <c r="G297" t="str">
        <f t="shared" si="8"/>
        <v>May</v>
      </c>
      <c r="H297" t="str">
        <f t="shared" si="9"/>
        <v>2010</v>
      </c>
    </row>
    <row r="298" spans="1:8" x14ac:dyDescent="0.3">
      <c r="A298" s="17">
        <v>40474</v>
      </c>
      <c r="B298" s="4" t="s">
        <v>176</v>
      </c>
      <c r="C298" s="4" t="s">
        <v>841</v>
      </c>
      <c r="D298" s="4" t="s">
        <v>842</v>
      </c>
      <c r="E298" s="4">
        <v>28</v>
      </c>
      <c r="F298" s="4" t="s">
        <v>1124</v>
      </c>
      <c r="G298" t="str">
        <f t="shared" si="8"/>
        <v>October</v>
      </c>
      <c r="H298" t="str">
        <f t="shared" si="9"/>
        <v>2010</v>
      </c>
    </row>
    <row r="299" spans="1:8" x14ac:dyDescent="0.3">
      <c r="A299" s="17">
        <v>40051</v>
      </c>
      <c r="B299" s="4" t="s">
        <v>257</v>
      </c>
      <c r="C299" s="4" t="s">
        <v>835</v>
      </c>
      <c r="D299" s="4" t="s">
        <v>813</v>
      </c>
      <c r="E299" s="4">
        <v>37</v>
      </c>
      <c r="F299" s="4" t="s">
        <v>1125</v>
      </c>
      <c r="G299" t="str">
        <f t="shared" si="8"/>
        <v>August</v>
      </c>
      <c r="H299" t="str">
        <f t="shared" si="9"/>
        <v>2009</v>
      </c>
    </row>
    <row r="300" spans="1:8" x14ac:dyDescent="0.3">
      <c r="A300" s="17">
        <v>40449</v>
      </c>
      <c r="B300" s="4" t="s">
        <v>263</v>
      </c>
      <c r="C300" s="4" t="s">
        <v>841</v>
      </c>
      <c r="D300" s="4" t="s">
        <v>825</v>
      </c>
      <c r="E300" s="4">
        <v>5</v>
      </c>
      <c r="F300" s="4" t="s">
        <v>1126</v>
      </c>
      <c r="G300" t="str">
        <f t="shared" si="8"/>
        <v>September</v>
      </c>
      <c r="H300" t="str">
        <f t="shared" si="9"/>
        <v>2010</v>
      </c>
    </row>
    <row r="301" spans="1:8" x14ac:dyDescent="0.3">
      <c r="A301" s="17">
        <v>39949</v>
      </c>
      <c r="B301" s="4" t="s">
        <v>257</v>
      </c>
      <c r="C301" s="4" t="s">
        <v>189</v>
      </c>
      <c r="D301" s="4" t="s">
        <v>829</v>
      </c>
      <c r="E301" s="4">
        <v>12</v>
      </c>
      <c r="F301" s="4" t="s">
        <v>1127</v>
      </c>
      <c r="G301" t="str">
        <f t="shared" si="8"/>
        <v>May</v>
      </c>
      <c r="H301" t="str">
        <f t="shared" si="9"/>
        <v>2009</v>
      </c>
    </row>
    <row r="302" spans="1:8" x14ac:dyDescent="0.3">
      <c r="A302" s="17">
        <v>40444</v>
      </c>
      <c r="B302" s="4" t="s">
        <v>271</v>
      </c>
      <c r="C302" s="4" t="s">
        <v>812</v>
      </c>
      <c r="D302" s="4" t="s">
        <v>825</v>
      </c>
      <c r="E302" s="4">
        <v>18</v>
      </c>
      <c r="F302" s="4" t="s">
        <v>1128</v>
      </c>
      <c r="G302" t="str">
        <f t="shared" si="8"/>
        <v>September</v>
      </c>
      <c r="H302" t="str">
        <f t="shared" si="9"/>
        <v>2010</v>
      </c>
    </row>
    <row r="303" spans="1:8" x14ac:dyDescent="0.3">
      <c r="A303" s="17">
        <v>40428</v>
      </c>
      <c r="B303" s="4" t="s">
        <v>256</v>
      </c>
      <c r="C303" s="4" t="s">
        <v>190</v>
      </c>
      <c r="D303" s="4" t="s">
        <v>818</v>
      </c>
      <c r="E303" s="4">
        <v>24</v>
      </c>
      <c r="F303" s="4" t="s">
        <v>1129</v>
      </c>
      <c r="G303" t="str">
        <f t="shared" si="8"/>
        <v>September</v>
      </c>
      <c r="H303" t="str">
        <f t="shared" si="9"/>
        <v>2010</v>
      </c>
    </row>
    <row r="304" spans="1:8" x14ac:dyDescent="0.3">
      <c r="A304" s="17">
        <v>39948</v>
      </c>
      <c r="B304" s="4" t="s">
        <v>265</v>
      </c>
      <c r="C304" s="4" t="s">
        <v>192</v>
      </c>
      <c r="D304" s="4" t="s">
        <v>726</v>
      </c>
      <c r="E304" s="4">
        <v>34</v>
      </c>
      <c r="F304" s="4" t="s">
        <v>1130</v>
      </c>
      <c r="G304" t="str">
        <f t="shared" si="8"/>
        <v>May</v>
      </c>
      <c r="H304" t="str">
        <f t="shared" si="9"/>
        <v>2009</v>
      </c>
    </row>
    <row r="305" spans="1:8" x14ac:dyDescent="0.3">
      <c r="A305" s="17">
        <v>40231</v>
      </c>
      <c r="B305" s="4" t="s">
        <v>822</v>
      </c>
      <c r="C305" s="4" t="s">
        <v>191</v>
      </c>
      <c r="D305" s="4" t="s">
        <v>818</v>
      </c>
      <c r="E305" s="4">
        <v>28</v>
      </c>
      <c r="F305" s="4" t="s">
        <v>1131</v>
      </c>
      <c r="G305" t="str">
        <f t="shared" si="8"/>
        <v>February</v>
      </c>
      <c r="H305" t="str">
        <f t="shared" si="9"/>
        <v>2010</v>
      </c>
    </row>
    <row r="306" spans="1:8" x14ac:dyDescent="0.3">
      <c r="A306" s="17">
        <v>40360</v>
      </c>
      <c r="B306" s="4" t="s">
        <v>251</v>
      </c>
      <c r="C306" s="4" t="s">
        <v>191</v>
      </c>
      <c r="D306" s="4" t="s">
        <v>837</v>
      </c>
      <c r="E306" s="4">
        <v>19</v>
      </c>
      <c r="F306" s="4" t="s">
        <v>1132</v>
      </c>
      <c r="G306" t="str">
        <f t="shared" si="8"/>
        <v>July</v>
      </c>
      <c r="H306" t="str">
        <f t="shared" si="9"/>
        <v>2010</v>
      </c>
    </row>
    <row r="307" spans="1:8" x14ac:dyDescent="0.3">
      <c r="A307" s="17">
        <v>40301</v>
      </c>
      <c r="B307" s="4" t="s">
        <v>257</v>
      </c>
      <c r="C307" s="4" t="s">
        <v>192</v>
      </c>
      <c r="D307" s="4" t="s">
        <v>823</v>
      </c>
      <c r="E307" s="4">
        <v>10</v>
      </c>
      <c r="F307" s="4" t="s">
        <v>1133</v>
      </c>
      <c r="G307" t="str">
        <f t="shared" si="8"/>
        <v>May</v>
      </c>
      <c r="H307" t="str">
        <f t="shared" si="9"/>
        <v>2010</v>
      </c>
    </row>
    <row r="308" spans="1:8" x14ac:dyDescent="0.3">
      <c r="A308" s="17">
        <v>40235</v>
      </c>
      <c r="B308" s="4" t="s">
        <v>266</v>
      </c>
      <c r="C308" s="4" t="s">
        <v>190</v>
      </c>
      <c r="D308" s="4" t="s">
        <v>861</v>
      </c>
      <c r="E308" s="4">
        <v>1</v>
      </c>
      <c r="F308" s="4" t="s">
        <v>1134</v>
      </c>
      <c r="G308" t="str">
        <f t="shared" si="8"/>
        <v>February</v>
      </c>
      <c r="H308" t="str">
        <f t="shared" si="9"/>
        <v>2010</v>
      </c>
    </row>
    <row r="309" spans="1:8" x14ac:dyDescent="0.3">
      <c r="A309" s="17">
        <v>40577</v>
      </c>
      <c r="B309" s="4" t="s">
        <v>266</v>
      </c>
      <c r="C309" s="4" t="s">
        <v>189</v>
      </c>
      <c r="D309" s="4" t="s">
        <v>832</v>
      </c>
      <c r="E309" s="4">
        <v>19</v>
      </c>
      <c r="F309" s="4" t="s">
        <v>1135</v>
      </c>
      <c r="G309" t="str">
        <f t="shared" si="8"/>
        <v>February</v>
      </c>
      <c r="H309" t="str">
        <f t="shared" si="9"/>
        <v>2011</v>
      </c>
    </row>
    <row r="310" spans="1:8" x14ac:dyDescent="0.3">
      <c r="A310" s="17">
        <v>40019</v>
      </c>
      <c r="B310" s="4" t="s">
        <v>260</v>
      </c>
      <c r="C310" s="4" t="s">
        <v>189</v>
      </c>
      <c r="D310" s="4" t="s">
        <v>832</v>
      </c>
      <c r="E310" s="4">
        <v>10</v>
      </c>
      <c r="F310" s="4" t="s">
        <v>1136</v>
      </c>
      <c r="G310" t="str">
        <f t="shared" si="8"/>
        <v>July</v>
      </c>
      <c r="H310" t="str">
        <f t="shared" si="9"/>
        <v>2009</v>
      </c>
    </row>
    <row r="311" spans="1:8" x14ac:dyDescent="0.3">
      <c r="A311" s="17">
        <v>39925</v>
      </c>
      <c r="B311" s="4" t="s">
        <v>270</v>
      </c>
      <c r="C311" s="4" t="s">
        <v>812</v>
      </c>
      <c r="D311" s="4" t="s">
        <v>825</v>
      </c>
      <c r="E311" s="4">
        <v>38</v>
      </c>
      <c r="F311" s="4" t="s">
        <v>1137</v>
      </c>
      <c r="G311" t="str">
        <f t="shared" si="8"/>
        <v>April</v>
      </c>
      <c r="H311" t="str">
        <f t="shared" si="9"/>
        <v>2009</v>
      </c>
    </row>
    <row r="312" spans="1:8" x14ac:dyDescent="0.3">
      <c r="A312" s="17">
        <v>39966</v>
      </c>
      <c r="B312" s="4" t="s">
        <v>251</v>
      </c>
      <c r="C312" s="4" t="s">
        <v>841</v>
      </c>
      <c r="D312" s="4" t="s">
        <v>813</v>
      </c>
      <c r="E312" s="4">
        <v>32</v>
      </c>
      <c r="F312" s="4" t="s">
        <v>1138</v>
      </c>
      <c r="G312" t="str">
        <f t="shared" si="8"/>
        <v>June</v>
      </c>
      <c r="H312" t="str">
        <f t="shared" si="9"/>
        <v>2009</v>
      </c>
    </row>
    <row r="313" spans="1:8" x14ac:dyDescent="0.3">
      <c r="A313" s="17">
        <v>39952</v>
      </c>
      <c r="B313" s="4" t="s">
        <v>267</v>
      </c>
      <c r="C313" s="4" t="s">
        <v>191</v>
      </c>
      <c r="D313" s="4" t="s">
        <v>825</v>
      </c>
      <c r="E313" s="4">
        <v>4</v>
      </c>
      <c r="F313" s="4" t="s">
        <v>1139</v>
      </c>
      <c r="G313" t="str">
        <f t="shared" si="8"/>
        <v>May</v>
      </c>
      <c r="H313" t="str">
        <f t="shared" si="9"/>
        <v>2009</v>
      </c>
    </row>
    <row r="314" spans="1:8" x14ac:dyDescent="0.3">
      <c r="A314" s="17">
        <v>40022</v>
      </c>
      <c r="B314" s="4" t="s">
        <v>260</v>
      </c>
      <c r="C314" s="4" t="s">
        <v>815</v>
      </c>
      <c r="D314" s="4" t="s">
        <v>816</v>
      </c>
      <c r="E314" s="4">
        <v>20</v>
      </c>
      <c r="F314" s="4" t="s">
        <v>1140</v>
      </c>
      <c r="G314" t="str">
        <f t="shared" si="8"/>
        <v>July</v>
      </c>
      <c r="H314" t="str">
        <f t="shared" si="9"/>
        <v>2009</v>
      </c>
    </row>
    <row r="315" spans="1:8" x14ac:dyDescent="0.3">
      <c r="A315" s="17">
        <v>40050</v>
      </c>
      <c r="B315" s="4" t="s">
        <v>270</v>
      </c>
      <c r="C315" s="4" t="s">
        <v>812</v>
      </c>
      <c r="D315" s="4" t="s">
        <v>816</v>
      </c>
      <c r="E315" s="4">
        <v>10</v>
      </c>
      <c r="F315" s="4" t="s">
        <v>1141</v>
      </c>
      <c r="G315" t="str">
        <f t="shared" si="8"/>
        <v>August</v>
      </c>
      <c r="H315" t="str">
        <f t="shared" si="9"/>
        <v>2009</v>
      </c>
    </row>
    <row r="316" spans="1:8" x14ac:dyDescent="0.3">
      <c r="A316" s="17">
        <v>40024</v>
      </c>
      <c r="B316" s="4" t="s">
        <v>258</v>
      </c>
      <c r="C316" s="4" t="s">
        <v>827</v>
      </c>
      <c r="D316" s="4" t="s">
        <v>849</v>
      </c>
      <c r="E316" s="4">
        <v>16</v>
      </c>
      <c r="F316" s="4" t="s">
        <v>1142</v>
      </c>
      <c r="G316" t="str">
        <f t="shared" si="8"/>
        <v>July</v>
      </c>
      <c r="H316" t="str">
        <f t="shared" si="9"/>
        <v>2009</v>
      </c>
    </row>
    <row r="317" spans="1:8" x14ac:dyDescent="0.3">
      <c r="A317" s="17">
        <v>40401</v>
      </c>
      <c r="B317" s="4" t="s">
        <v>267</v>
      </c>
      <c r="C317" s="4" t="s">
        <v>190</v>
      </c>
      <c r="D317" s="4" t="s">
        <v>730</v>
      </c>
      <c r="E317" s="4">
        <v>17</v>
      </c>
      <c r="F317" s="4" t="s">
        <v>1143</v>
      </c>
      <c r="G317" t="str">
        <f t="shared" si="8"/>
        <v>August</v>
      </c>
      <c r="H317" t="str">
        <f t="shared" si="9"/>
        <v>2010</v>
      </c>
    </row>
    <row r="318" spans="1:8" x14ac:dyDescent="0.3">
      <c r="A318" s="17">
        <v>40329</v>
      </c>
      <c r="B318" s="4" t="s">
        <v>180</v>
      </c>
      <c r="C318" s="4" t="s">
        <v>190</v>
      </c>
      <c r="D318" s="4" t="s">
        <v>825</v>
      </c>
      <c r="E318" s="4">
        <v>36</v>
      </c>
      <c r="F318" s="4" t="s">
        <v>1144</v>
      </c>
      <c r="G318" t="str">
        <f t="shared" si="8"/>
        <v>May</v>
      </c>
      <c r="H318" t="str">
        <f t="shared" si="9"/>
        <v>2010</v>
      </c>
    </row>
    <row r="319" spans="1:8" x14ac:dyDescent="0.3">
      <c r="A319" s="17">
        <v>40541</v>
      </c>
      <c r="B319" s="4" t="s">
        <v>262</v>
      </c>
      <c r="C319" s="4" t="s">
        <v>192</v>
      </c>
      <c r="D319" s="4" t="s">
        <v>813</v>
      </c>
      <c r="E319" s="4">
        <v>12</v>
      </c>
      <c r="F319" s="4" t="s">
        <v>1145</v>
      </c>
      <c r="G319" t="str">
        <f t="shared" si="8"/>
        <v>December</v>
      </c>
      <c r="H319" t="str">
        <f t="shared" si="9"/>
        <v>2010</v>
      </c>
    </row>
    <row r="320" spans="1:8" x14ac:dyDescent="0.3">
      <c r="A320" s="17">
        <v>40069</v>
      </c>
      <c r="B320" s="4" t="s">
        <v>274</v>
      </c>
      <c r="C320" s="4" t="s">
        <v>192</v>
      </c>
      <c r="D320" s="4" t="s">
        <v>823</v>
      </c>
      <c r="E320" s="4">
        <v>26</v>
      </c>
      <c r="F320" s="4" t="s">
        <v>1146</v>
      </c>
      <c r="G320" t="str">
        <f t="shared" si="8"/>
        <v>September</v>
      </c>
      <c r="H320" t="str">
        <f t="shared" si="9"/>
        <v>2009</v>
      </c>
    </row>
    <row r="321" spans="1:8" x14ac:dyDescent="0.3">
      <c r="A321" s="17">
        <v>39996</v>
      </c>
      <c r="B321" s="4" t="s">
        <v>272</v>
      </c>
      <c r="C321" s="4" t="s">
        <v>191</v>
      </c>
      <c r="D321" s="4" t="s">
        <v>825</v>
      </c>
      <c r="E321" s="4">
        <v>17</v>
      </c>
      <c r="F321" s="4" t="s">
        <v>1147</v>
      </c>
      <c r="G321" t="str">
        <f t="shared" si="8"/>
        <v>July</v>
      </c>
      <c r="H321" t="str">
        <f t="shared" si="9"/>
        <v>2009</v>
      </c>
    </row>
    <row r="322" spans="1:8" x14ac:dyDescent="0.3">
      <c r="A322" s="17">
        <v>40346</v>
      </c>
      <c r="B322" s="4" t="s">
        <v>258</v>
      </c>
      <c r="C322" s="4" t="s">
        <v>188</v>
      </c>
      <c r="D322" s="4" t="s">
        <v>861</v>
      </c>
      <c r="E322" s="4">
        <v>5</v>
      </c>
      <c r="F322" s="4" t="s">
        <v>1148</v>
      </c>
      <c r="G322" t="str">
        <f t="shared" si="8"/>
        <v>June</v>
      </c>
      <c r="H322" t="str">
        <f t="shared" si="9"/>
        <v>2010</v>
      </c>
    </row>
    <row r="323" spans="1:8" x14ac:dyDescent="0.3">
      <c r="A323" s="17">
        <v>39971</v>
      </c>
      <c r="B323" s="4" t="s">
        <v>251</v>
      </c>
      <c r="C323" s="4" t="s">
        <v>192</v>
      </c>
      <c r="D323" s="4" t="s">
        <v>861</v>
      </c>
      <c r="E323" s="4">
        <v>37</v>
      </c>
      <c r="F323" s="4" t="s">
        <v>1149</v>
      </c>
      <c r="G323" t="str">
        <f t="shared" si="8"/>
        <v>June</v>
      </c>
      <c r="H323" t="str">
        <f t="shared" si="9"/>
        <v>2009</v>
      </c>
    </row>
    <row r="324" spans="1:8" x14ac:dyDescent="0.3">
      <c r="A324" s="17">
        <v>40486</v>
      </c>
      <c r="B324" s="4" t="s">
        <v>251</v>
      </c>
      <c r="C324" s="4" t="s">
        <v>191</v>
      </c>
      <c r="D324" s="4" t="s">
        <v>813</v>
      </c>
      <c r="E324" s="4">
        <v>14</v>
      </c>
      <c r="F324" s="4" t="s">
        <v>1150</v>
      </c>
      <c r="G324" t="str">
        <f t="shared" si="8"/>
        <v>November</v>
      </c>
      <c r="H324" t="str">
        <f t="shared" si="9"/>
        <v>2010</v>
      </c>
    </row>
    <row r="325" spans="1:8" x14ac:dyDescent="0.3">
      <c r="A325" s="17">
        <v>40394</v>
      </c>
      <c r="B325" s="4" t="s">
        <v>176</v>
      </c>
      <c r="C325" s="4" t="s">
        <v>192</v>
      </c>
      <c r="D325" s="4" t="s">
        <v>832</v>
      </c>
      <c r="E325" s="4">
        <v>23</v>
      </c>
      <c r="F325" s="4" t="s">
        <v>1151</v>
      </c>
      <c r="G325" t="str">
        <f t="shared" ref="G325:G388" si="10">TEXT(A325,"mmmm")</f>
        <v>August</v>
      </c>
      <c r="H325" t="str">
        <f t="shared" ref="H325:H388" si="11">TEXT(A325,"yyyy")</f>
        <v>2010</v>
      </c>
    </row>
    <row r="326" spans="1:8" x14ac:dyDescent="0.3">
      <c r="A326" s="17">
        <v>40140</v>
      </c>
      <c r="B326" s="4" t="s">
        <v>260</v>
      </c>
      <c r="C326" s="4" t="s">
        <v>188</v>
      </c>
      <c r="D326" s="4" t="s">
        <v>813</v>
      </c>
      <c r="E326" s="4">
        <v>18</v>
      </c>
      <c r="F326" s="4" t="s">
        <v>1152</v>
      </c>
      <c r="G326" t="str">
        <f t="shared" si="10"/>
        <v>November</v>
      </c>
      <c r="H326" t="str">
        <f t="shared" si="11"/>
        <v>2009</v>
      </c>
    </row>
    <row r="327" spans="1:8" x14ac:dyDescent="0.3">
      <c r="A327" s="17">
        <v>40207</v>
      </c>
      <c r="B327" s="4" t="s">
        <v>270</v>
      </c>
      <c r="C327" s="4" t="s">
        <v>190</v>
      </c>
      <c r="D327" s="4" t="s">
        <v>849</v>
      </c>
      <c r="E327" s="4">
        <v>8</v>
      </c>
      <c r="F327" s="4" t="s">
        <v>1153</v>
      </c>
      <c r="G327" t="str">
        <f t="shared" si="10"/>
        <v>January</v>
      </c>
      <c r="H327" t="str">
        <f t="shared" si="11"/>
        <v>2010</v>
      </c>
    </row>
    <row r="328" spans="1:8" x14ac:dyDescent="0.3">
      <c r="A328" s="17">
        <v>40343</v>
      </c>
      <c r="B328" s="4" t="s">
        <v>265</v>
      </c>
      <c r="C328" s="4" t="s">
        <v>188</v>
      </c>
      <c r="D328" s="4" t="s">
        <v>818</v>
      </c>
      <c r="E328" s="4">
        <v>3</v>
      </c>
      <c r="F328" s="4" t="s">
        <v>1154</v>
      </c>
      <c r="G328" t="str">
        <f t="shared" si="10"/>
        <v>June</v>
      </c>
      <c r="H328" t="str">
        <f t="shared" si="11"/>
        <v>2010</v>
      </c>
    </row>
    <row r="329" spans="1:8" x14ac:dyDescent="0.3">
      <c r="A329" s="17">
        <v>40249</v>
      </c>
      <c r="B329" s="4" t="s">
        <v>257</v>
      </c>
      <c r="C329" s="4" t="s">
        <v>190</v>
      </c>
      <c r="D329" s="4" t="s">
        <v>726</v>
      </c>
      <c r="E329" s="4">
        <v>2</v>
      </c>
      <c r="F329" s="4" t="s">
        <v>1155</v>
      </c>
      <c r="G329" t="str">
        <f t="shared" si="10"/>
        <v>March</v>
      </c>
      <c r="H329" t="str">
        <f t="shared" si="11"/>
        <v>2010</v>
      </c>
    </row>
    <row r="330" spans="1:8" x14ac:dyDescent="0.3">
      <c r="A330" s="17">
        <v>40185</v>
      </c>
      <c r="B330" s="4" t="s">
        <v>261</v>
      </c>
      <c r="C330" s="4" t="s">
        <v>189</v>
      </c>
      <c r="D330" s="4" t="s">
        <v>832</v>
      </c>
      <c r="E330" s="4">
        <v>7</v>
      </c>
      <c r="F330" s="4" t="s">
        <v>1156</v>
      </c>
      <c r="G330" t="str">
        <f t="shared" si="10"/>
        <v>January</v>
      </c>
      <c r="H330" t="str">
        <f t="shared" si="11"/>
        <v>2010</v>
      </c>
    </row>
    <row r="331" spans="1:8" x14ac:dyDescent="0.3">
      <c r="A331" s="17">
        <v>39968</v>
      </c>
      <c r="B331" s="4" t="s">
        <v>268</v>
      </c>
      <c r="C331" s="4" t="s">
        <v>815</v>
      </c>
      <c r="D331" s="4" t="s">
        <v>726</v>
      </c>
      <c r="E331" s="4">
        <v>21</v>
      </c>
      <c r="F331" s="4" t="s">
        <v>1157</v>
      </c>
      <c r="G331" t="str">
        <f t="shared" si="10"/>
        <v>June</v>
      </c>
      <c r="H331" t="str">
        <f t="shared" si="11"/>
        <v>2009</v>
      </c>
    </row>
    <row r="332" spans="1:8" x14ac:dyDescent="0.3">
      <c r="A332" s="17">
        <v>40542</v>
      </c>
      <c r="B332" s="4" t="s">
        <v>265</v>
      </c>
      <c r="C332" s="4" t="s">
        <v>190</v>
      </c>
      <c r="D332" s="4" t="s">
        <v>849</v>
      </c>
      <c r="E332" s="4">
        <v>2</v>
      </c>
      <c r="F332" s="4" t="s">
        <v>1158</v>
      </c>
      <c r="G332" t="str">
        <f t="shared" si="10"/>
        <v>December</v>
      </c>
      <c r="H332" t="str">
        <f t="shared" si="11"/>
        <v>2010</v>
      </c>
    </row>
    <row r="333" spans="1:8" x14ac:dyDescent="0.3">
      <c r="A333" s="17">
        <v>40305</v>
      </c>
      <c r="B333" s="4" t="s">
        <v>272</v>
      </c>
      <c r="C333" s="4" t="s">
        <v>189</v>
      </c>
      <c r="D333" s="4" t="s">
        <v>818</v>
      </c>
      <c r="E333" s="4">
        <v>32</v>
      </c>
      <c r="F333" s="4" t="s">
        <v>1159</v>
      </c>
      <c r="G333" t="str">
        <f t="shared" si="10"/>
        <v>May</v>
      </c>
      <c r="H333" t="str">
        <f t="shared" si="11"/>
        <v>2010</v>
      </c>
    </row>
    <row r="334" spans="1:8" x14ac:dyDescent="0.3">
      <c r="A334" s="17">
        <v>40344</v>
      </c>
      <c r="B334" s="4" t="s">
        <v>255</v>
      </c>
      <c r="C334" s="4" t="s">
        <v>189</v>
      </c>
      <c r="D334" s="4" t="s">
        <v>842</v>
      </c>
      <c r="E334" s="4">
        <v>9</v>
      </c>
      <c r="F334" s="4" t="s">
        <v>1160</v>
      </c>
      <c r="G334" t="str">
        <f t="shared" si="10"/>
        <v>June</v>
      </c>
      <c r="H334" t="str">
        <f t="shared" si="11"/>
        <v>2010</v>
      </c>
    </row>
    <row r="335" spans="1:8" x14ac:dyDescent="0.3">
      <c r="A335" s="17">
        <v>40051</v>
      </c>
      <c r="B335" s="4" t="s">
        <v>267</v>
      </c>
      <c r="C335" s="4" t="s">
        <v>191</v>
      </c>
      <c r="D335" s="4" t="s">
        <v>823</v>
      </c>
      <c r="E335" s="4">
        <v>18</v>
      </c>
      <c r="F335" s="4" t="s">
        <v>1161</v>
      </c>
      <c r="G335" t="str">
        <f t="shared" si="10"/>
        <v>August</v>
      </c>
      <c r="H335" t="str">
        <f t="shared" si="11"/>
        <v>2009</v>
      </c>
    </row>
    <row r="336" spans="1:8" x14ac:dyDescent="0.3">
      <c r="A336" s="17">
        <v>40079</v>
      </c>
      <c r="B336" s="4" t="s">
        <v>255</v>
      </c>
      <c r="C336" s="4" t="s">
        <v>841</v>
      </c>
      <c r="D336" s="4" t="s">
        <v>839</v>
      </c>
      <c r="E336" s="4">
        <v>22</v>
      </c>
      <c r="F336" s="4" t="s">
        <v>1162</v>
      </c>
      <c r="G336" t="str">
        <f t="shared" si="10"/>
        <v>September</v>
      </c>
      <c r="H336" t="str">
        <f t="shared" si="11"/>
        <v>2009</v>
      </c>
    </row>
    <row r="337" spans="1:8" x14ac:dyDescent="0.3">
      <c r="A337" s="17">
        <v>40427</v>
      </c>
      <c r="B337" s="4" t="s">
        <v>251</v>
      </c>
      <c r="C337" s="4" t="s">
        <v>835</v>
      </c>
      <c r="D337" s="4" t="s">
        <v>823</v>
      </c>
      <c r="E337" s="4">
        <v>1</v>
      </c>
      <c r="F337" s="4" t="s">
        <v>1163</v>
      </c>
      <c r="G337" t="str">
        <f t="shared" si="10"/>
        <v>September</v>
      </c>
      <c r="H337" t="str">
        <f t="shared" si="11"/>
        <v>2010</v>
      </c>
    </row>
    <row r="338" spans="1:8" x14ac:dyDescent="0.3">
      <c r="A338" s="17">
        <v>40053</v>
      </c>
      <c r="B338" s="4" t="s">
        <v>180</v>
      </c>
      <c r="C338" s="4" t="s">
        <v>827</v>
      </c>
      <c r="D338" s="4" t="s">
        <v>726</v>
      </c>
      <c r="E338" s="4">
        <v>33</v>
      </c>
      <c r="F338" s="4" t="s">
        <v>1164</v>
      </c>
      <c r="G338" t="str">
        <f t="shared" si="10"/>
        <v>August</v>
      </c>
      <c r="H338" t="str">
        <f t="shared" si="11"/>
        <v>2009</v>
      </c>
    </row>
    <row r="339" spans="1:8" x14ac:dyDescent="0.3">
      <c r="A339" s="17">
        <v>40146</v>
      </c>
      <c r="B339" s="4" t="s">
        <v>261</v>
      </c>
      <c r="C339" s="4" t="s">
        <v>815</v>
      </c>
      <c r="D339" s="4" t="s">
        <v>726</v>
      </c>
      <c r="E339" s="4">
        <v>21</v>
      </c>
      <c r="F339" s="4" t="s">
        <v>1165</v>
      </c>
      <c r="G339" t="str">
        <f t="shared" si="10"/>
        <v>November</v>
      </c>
      <c r="H339" t="str">
        <f t="shared" si="11"/>
        <v>2009</v>
      </c>
    </row>
    <row r="340" spans="1:8" x14ac:dyDescent="0.3">
      <c r="A340" s="17">
        <v>40016</v>
      </c>
      <c r="B340" s="4" t="s">
        <v>176</v>
      </c>
      <c r="C340" s="4" t="s">
        <v>189</v>
      </c>
      <c r="D340" s="4" t="s">
        <v>818</v>
      </c>
      <c r="E340" s="4">
        <v>38</v>
      </c>
      <c r="F340" s="4" t="s">
        <v>1166</v>
      </c>
      <c r="G340" t="str">
        <f t="shared" si="10"/>
        <v>July</v>
      </c>
      <c r="H340" t="str">
        <f t="shared" si="11"/>
        <v>2009</v>
      </c>
    </row>
    <row r="341" spans="1:8" x14ac:dyDescent="0.3">
      <c r="A341" s="17">
        <v>40046</v>
      </c>
      <c r="B341" s="4" t="s">
        <v>256</v>
      </c>
      <c r="C341" s="4" t="s">
        <v>190</v>
      </c>
      <c r="D341" s="4" t="s">
        <v>842</v>
      </c>
      <c r="E341" s="4">
        <v>29</v>
      </c>
      <c r="F341" s="4" t="s">
        <v>1167</v>
      </c>
      <c r="G341" t="str">
        <f t="shared" si="10"/>
        <v>August</v>
      </c>
      <c r="H341" t="str">
        <f t="shared" si="11"/>
        <v>2009</v>
      </c>
    </row>
    <row r="342" spans="1:8" x14ac:dyDescent="0.3">
      <c r="A342" s="17">
        <v>40112</v>
      </c>
      <c r="B342" s="4" t="s">
        <v>258</v>
      </c>
      <c r="C342" s="4" t="s">
        <v>189</v>
      </c>
      <c r="D342" s="4" t="s">
        <v>813</v>
      </c>
      <c r="E342" s="4">
        <v>29</v>
      </c>
      <c r="F342" s="4" t="s">
        <v>1168</v>
      </c>
      <c r="G342" t="str">
        <f t="shared" si="10"/>
        <v>October</v>
      </c>
      <c r="H342" t="str">
        <f t="shared" si="11"/>
        <v>2009</v>
      </c>
    </row>
    <row r="343" spans="1:8" x14ac:dyDescent="0.3">
      <c r="A343" s="17">
        <v>40633</v>
      </c>
      <c r="B343" s="4" t="s">
        <v>822</v>
      </c>
      <c r="C343" s="4" t="s">
        <v>191</v>
      </c>
      <c r="D343" s="4" t="s">
        <v>825</v>
      </c>
      <c r="E343" s="4">
        <v>33</v>
      </c>
      <c r="F343" s="4" t="s">
        <v>1169</v>
      </c>
      <c r="G343" t="str">
        <f t="shared" si="10"/>
        <v>March</v>
      </c>
      <c r="H343" t="str">
        <f t="shared" si="11"/>
        <v>2011</v>
      </c>
    </row>
    <row r="344" spans="1:8" x14ac:dyDescent="0.3">
      <c r="A344" s="17">
        <v>40454</v>
      </c>
      <c r="B344" s="4" t="s">
        <v>274</v>
      </c>
      <c r="C344" s="4" t="s">
        <v>190</v>
      </c>
      <c r="D344" s="4" t="s">
        <v>849</v>
      </c>
      <c r="E344" s="4">
        <v>3</v>
      </c>
      <c r="F344" s="4" t="s">
        <v>1170</v>
      </c>
      <c r="G344" t="str">
        <f t="shared" si="10"/>
        <v>October</v>
      </c>
      <c r="H344" t="str">
        <f t="shared" si="11"/>
        <v>2010</v>
      </c>
    </row>
    <row r="345" spans="1:8" x14ac:dyDescent="0.3">
      <c r="A345" s="17">
        <v>40378</v>
      </c>
      <c r="B345" s="4" t="s">
        <v>262</v>
      </c>
      <c r="C345" s="4" t="s">
        <v>189</v>
      </c>
      <c r="D345" s="4" t="s">
        <v>849</v>
      </c>
      <c r="E345" s="4">
        <v>22</v>
      </c>
      <c r="F345" s="4" t="s">
        <v>1171</v>
      </c>
      <c r="G345" t="str">
        <f t="shared" si="10"/>
        <v>July</v>
      </c>
      <c r="H345" t="str">
        <f t="shared" si="11"/>
        <v>2010</v>
      </c>
    </row>
    <row r="346" spans="1:8" x14ac:dyDescent="0.3">
      <c r="A346" s="17">
        <v>39910</v>
      </c>
      <c r="B346" s="4" t="s">
        <v>267</v>
      </c>
      <c r="C346" s="4" t="s">
        <v>841</v>
      </c>
      <c r="D346" s="4" t="s">
        <v>837</v>
      </c>
      <c r="E346" s="4">
        <v>29</v>
      </c>
      <c r="F346" s="4" t="s">
        <v>1172</v>
      </c>
      <c r="G346" t="str">
        <f t="shared" si="10"/>
        <v>April</v>
      </c>
      <c r="H346" t="str">
        <f t="shared" si="11"/>
        <v>2009</v>
      </c>
    </row>
    <row r="347" spans="1:8" x14ac:dyDescent="0.3">
      <c r="A347" s="17">
        <v>40393</v>
      </c>
      <c r="B347" s="4" t="s">
        <v>251</v>
      </c>
      <c r="C347" s="4" t="s">
        <v>190</v>
      </c>
      <c r="D347" s="4" t="s">
        <v>818</v>
      </c>
      <c r="E347" s="4">
        <v>21</v>
      </c>
      <c r="F347" s="4" t="s">
        <v>1173</v>
      </c>
      <c r="G347" t="str">
        <f t="shared" si="10"/>
        <v>August</v>
      </c>
      <c r="H347" t="str">
        <f t="shared" si="11"/>
        <v>2010</v>
      </c>
    </row>
    <row r="348" spans="1:8" x14ac:dyDescent="0.3">
      <c r="A348" s="17">
        <v>40333</v>
      </c>
      <c r="B348" s="4" t="s">
        <v>257</v>
      </c>
      <c r="C348" s="4" t="s">
        <v>192</v>
      </c>
      <c r="D348" s="4" t="s">
        <v>839</v>
      </c>
      <c r="E348" s="4">
        <v>32</v>
      </c>
      <c r="F348" s="4" t="s">
        <v>1174</v>
      </c>
      <c r="G348" t="str">
        <f t="shared" si="10"/>
        <v>June</v>
      </c>
      <c r="H348" t="str">
        <f t="shared" si="11"/>
        <v>2010</v>
      </c>
    </row>
    <row r="349" spans="1:8" x14ac:dyDescent="0.3">
      <c r="A349" s="17">
        <v>40120</v>
      </c>
      <c r="B349" s="4" t="s">
        <v>260</v>
      </c>
      <c r="C349" s="4" t="s">
        <v>812</v>
      </c>
      <c r="D349" s="4" t="s">
        <v>837</v>
      </c>
      <c r="E349" s="4">
        <v>24</v>
      </c>
      <c r="F349" s="4" t="s">
        <v>1175</v>
      </c>
      <c r="G349" t="str">
        <f t="shared" si="10"/>
        <v>November</v>
      </c>
      <c r="H349" t="str">
        <f t="shared" si="11"/>
        <v>2009</v>
      </c>
    </row>
    <row r="350" spans="1:8" x14ac:dyDescent="0.3">
      <c r="A350" s="17">
        <v>40082</v>
      </c>
      <c r="B350" s="4" t="s">
        <v>274</v>
      </c>
      <c r="C350" s="4" t="s">
        <v>188</v>
      </c>
      <c r="D350" s="4" t="s">
        <v>842</v>
      </c>
      <c r="E350" s="4">
        <v>19</v>
      </c>
      <c r="F350" s="4" t="s">
        <v>1176</v>
      </c>
      <c r="G350" t="str">
        <f t="shared" si="10"/>
        <v>September</v>
      </c>
      <c r="H350" t="str">
        <f t="shared" si="11"/>
        <v>2009</v>
      </c>
    </row>
    <row r="351" spans="1:8" x14ac:dyDescent="0.3">
      <c r="A351" s="17">
        <v>40350</v>
      </c>
      <c r="B351" s="4" t="s">
        <v>271</v>
      </c>
      <c r="C351" s="4" t="s">
        <v>190</v>
      </c>
      <c r="D351" s="4" t="s">
        <v>813</v>
      </c>
      <c r="E351" s="4">
        <v>25</v>
      </c>
      <c r="F351" s="4" t="s">
        <v>1177</v>
      </c>
      <c r="G351" t="str">
        <f t="shared" si="10"/>
        <v>June</v>
      </c>
      <c r="H351" t="str">
        <f t="shared" si="11"/>
        <v>2010</v>
      </c>
    </row>
    <row r="352" spans="1:8" x14ac:dyDescent="0.3">
      <c r="A352" s="17">
        <v>40232</v>
      </c>
      <c r="B352" s="4" t="s">
        <v>262</v>
      </c>
      <c r="C352" s="4" t="s">
        <v>827</v>
      </c>
      <c r="D352" s="4" t="s">
        <v>829</v>
      </c>
      <c r="E352" s="4">
        <v>15</v>
      </c>
      <c r="F352" s="4" t="s">
        <v>1178</v>
      </c>
      <c r="G352" t="str">
        <f t="shared" si="10"/>
        <v>February</v>
      </c>
      <c r="H352" t="str">
        <f t="shared" si="11"/>
        <v>2010</v>
      </c>
    </row>
    <row r="353" spans="1:8" x14ac:dyDescent="0.3">
      <c r="A353" s="17">
        <v>40297</v>
      </c>
      <c r="B353" s="4" t="s">
        <v>181</v>
      </c>
      <c r="C353" s="4" t="s">
        <v>815</v>
      </c>
      <c r="D353" s="4" t="s">
        <v>726</v>
      </c>
      <c r="E353" s="4">
        <v>26</v>
      </c>
      <c r="F353" s="4" t="s">
        <v>1179</v>
      </c>
      <c r="G353" t="str">
        <f t="shared" si="10"/>
        <v>April</v>
      </c>
      <c r="H353" t="str">
        <f t="shared" si="11"/>
        <v>2010</v>
      </c>
    </row>
    <row r="354" spans="1:8" x14ac:dyDescent="0.3">
      <c r="A354" s="17">
        <v>40392</v>
      </c>
      <c r="B354" s="4" t="s">
        <v>822</v>
      </c>
      <c r="C354" s="4" t="s">
        <v>827</v>
      </c>
      <c r="D354" s="4" t="s">
        <v>861</v>
      </c>
      <c r="E354" s="4">
        <v>10</v>
      </c>
      <c r="F354" s="4" t="s">
        <v>1180</v>
      </c>
      <c r="G354" t="str">
        <f t="shared" si="10"/>
        <v>August</v>
      </c>
      <c r="H354" t="str">
        <f t="shared" si="11"/>
        <v>2010</v>
      </c>
    </row>
    <row r="355" spans="1:8" x14ac:dyDescent="0.3">
      <c r="A355" s="17">
        <v>40008</v>
      </c>
      <c r="B355" s="4" t="s">
        <v>181</v>
      </c>
      <c r="C355" s="4" t="s">
        <v>815</v>
      </c>
      <c r="D355" s="4" t="s">
        <v>818</v>
      </c>
      <c r="E355" s="4">
        <v>29</v>
      </c>
      <c r="F355" s="4" t="s">
        <v>1181</v>
      </c>
      <c r="G355" t="str">
        <f t="shared" si="10"/>
        <v>July</v>
      </c>
      <c r="H355" t="str">
        <f t="shared" si="11"/>
        <v>2009</v>
      </c>
    </row>
    <row r="356" spans="1:8" x14ac:dyDescent="0.3">
      <c r="A356" s="17">
        <v>40235</v>
      </c>
      <c r="B356" s="4" t="s">
        <v>272</v>
      </c>
      <c r="C356" s="4" t="s">
        <v>815</v>
      </c>
      <c r="D356" s="4" t="s">
        <v>813</v>
      </c>
      <c r="E356" s="4">
        <v>9</v>
      </c>
      <c r="F356" s="4" t="s">
        <v>1182</v>
      </c>
      <c r="G356" t="str">
        <f t="shared" si="10"/>
        <v>February</v>
      </c>
      <c r="H356" t="str">
        <f t="shared" si="11"/>
        <v>2010</v>
      </c>
    </row>
    <row r="357" spans="1:8" x14ac:dyDescent="0.3">
      <c r="A357" s="17">
        <v>40593</v>
      </c>
      <c r="B357" s="4" t="s">
        <v>181</v>
      </c>
      <c r="C357" s="4" t="s">
        <v>815</v>
      </c>
      <c r="D357" s="4" t="s">
        <v>825</v>
      </c>
      <c r="E357" s="4">
        <v>34</v>
      </c>
      <c r="F357" s="4" t="s">
        <v>1183</v>
      </c>
      <c r="G357" t="str">
        <f t="shared" si="10"/>
        <v>February</v>
      </c>
      <c r="H357" t="str">
        <f t="shared" si="11"/>
        <v>2011</v>
      </c>
    </row>
    <row r="358" spans="1:8" x14ac:dyDescent="0.3">
      <c r="A358" s="17">
        <v>40387</v>
      </c>
      <c r="B358" s="4" t="s">
        <v>266</v>
      </c>
      <c r="C358" s="4" t="s">
        <v>827</v>
      </c>
      <c r="D358" s="4" t="s">
        <v>849</v>
      </c>
      <c r="E358" s="4">
        <v>19</v>
      </c>
      <c r="F358" s="4" t="s">
        <v>1184</v>
      </c>
      <c r="G358" t="str">
        <f t="shared" si="10"/>
        <v>July</v>
      </c>
      <c r="H358" t="str">
        <f t="shared" si="11"/>
        <v>2010</v>
      </c>
    </row>
    <row r="359" spans="1:8" x14ac:dyDescent="0.3">
      <c r="A359" s="17">
        <v>40035</v>
      </c>
      <c r="B359" s="4" t="s">
        <v>270</v>
      </c>
      <c r="C359" s="4" t="s">
        <v>815</v>
      </c>
      <c r="D359" s="4" t="s">
        <v>839</v>
      </c>
      <c r="E359" s="4">
        <v>38</v>
      </c>
      <c r="F359" s="4" t="s">
        <v>1185</v>
      </c>
      <c r="G359" t="str">
        <f t="shared" si="10"/>
        <v>August</v>
      </c>
      <c r="H359" t="str">
        <f t="shared" si="11"/>
        <v>2009</v>
      </c>
    </row>
    <row r="360" spans="1:8" x14ac:dyDescent="0.3">
      <c r="A360" s="17">
        <v>40218</v>
      </c>
      <c r="B360" s="4" t="s">
        <v>263</v>
      </c>
      <c r="C360" s="4" t="s">
        <v>191</v>
      </c>
      <c r="D360" s="4" t="s">
        <v>816</v>
      </c>
      <c r="E360" s="4">
        <v>30</v>
      </c>
      <c r="F360" s="4" t="s">
        <v>1186</v>
      </c>
      <c r="G360" t="str">
        <f t="shared" si="10"/>
        <v>February</v>
      </c>
      <c r="H360" t="str">
        <f t="shared" si="11"/>
        <v>2010</v>
      </c>
    </row>
    <row r="361" spans="1:8" x14ac:dyDescent="0.3">
      <c r="A361" s="17">
        <v>40635</v>
      </c>
      <c r="B361" s="4" t="s">
        <v>272</v>
      </c>
      <c r="C361" s="4" t="s">
        <v>190</v>
      </c>
      <c r="D361" s="4" t="s">
        <v>825</v>
      </c>
      <c r="E361" s="4">
        <v>37</v>
      </c>
      <c r="F361" s="4" t="s">
        <v>1187</v>
      </c>
      <c r="G361" t="str">
        <f t="shared" si="10"/>
        <v>April</v>
      </c>
      <c r="H361" t="str">
        <f t="shared" si="11"/>
        <v>2011</v>
      </c>
    </row>
    <row r="362" spans="1:8" x14ac:dyDescent="0.3">
      <c r="A362" s="17">
        <v>39924</v>
      </c>
      <c r="B362" s="4" t="s">
        <v>256</v>
      </c>
      <c r="C362" s="4" t="s">
        <v>188</v>
      </c>
      <c r="D362" s="4" t="s">
        <v>823</v>
      </c>
      <c r="E362" s="4">
        <v>38</v>
      </c>
      <c r="F362" s="4" t="s">
        <v>1188</v>
      </c>
      <c r="G362" t="str">
        <f t="shared" si="10"/>
        <v>April</v>
      </c>
      <c r="H362" t="str">
        <f t="shared" si="11"/>
        <v>2009</v>
      </c>
    </row>
    <row r="363" spans="1:8" x14ac:dyDescent="0.3">
      <c r="A363" s="17">
        <v>39974</v>
      </c>
      <c r="B363" s="4" t="s">
        <v>266</v>
      </c>
      <c r="C363" s="4" t="s">
        <v>812</v>
      </c>
      <c r="D363" s="4" t="s">
        <v>832</v>
      </c>
      <c r="E363" s="4">
        <v>12</v>
      </c>
      <c r="F363" s="4" t="s">
        <v>1189</v>
      </c>
      <c r="G363" t="str">
        <f t="shared" si="10"/>
        <v>June</v>
      </c>
      <c r="H363" t="str">
        <f t="shared" si="11"/>
        <v>2009</v>
      </c>
    </row>
    <row r="364" spans="1:8" x14ac:dyDescent="0.3">
      <c r="A364" s="17">
        <v>40150</v>
      </c>
      <c r="B364" s="4" t="s">
        <v>251</v>
      </c>
      <c r="C364" s="4" t="s">
        <v>191</v>
      </c>
      <c r="D364" s="4" t="s">
        <v>832</v>
      </c>
      <c r="E364" s="4">
        <v>24</v>
      </c>
      <c r="F364" s="4" t="s">
        <v>1190</v>
      </c>
      <c r="G364" t="str">
        <f t="shared" si="10"/>
        <v>December</v>
      </c>
      <c r="H364" t="str">
        <f t="shared" si="11"/>
        <v>2009</v>
      </c>
    </row>
    <row r="365" spans="1:8" x14ac:dyDescent="0.3">
      <c r="A365" s="17">
        <v>40361</v>
      </c>
      <c r="B365" s="4" t="s">
        <v>181</v>
      </c>
      <c r="C365" s="4" t="s">
        <v>190</v>
      </c>
      <c r="D365" s="4" t="s">
        <v>842</v>
      </c>
      <c r="E365" s="4">
        <v>23</v>
      </c>
      <c r="F365" s="4" t="s">
        <v>1191</v>
      </c>
      <c r="G365" t="str">
        <f t="shared" si="10"/>
        <v>July</v>
      </c>
      <c r="H365" t="str">
        <f t="shared" si="11"/>
        <v>2010</v>
      </c>
    </row>
    <row r="366" spans="1:8" x14ac:dyDescent="0.3">
      <c r="A366" s="17">
        <v>40281</v>
      </c>
      <c r="B366" s="4" t="s">
        <v>273</v>
      </c>
      <c r="C366" s="4" t="s">
        <v>815</v>
      </c>
      <c r="D366" s="4" t="s">
        <v>816</v>
      </c>
      <c r="E366" s="4">
        <v>36</v>
      </c>
      <c r="F366" s="4" t="s">
        <v>1192</v>
      </c>
      <c r="G366" t="str">
        <f t="shared" si="10"/>
        <v>April</v>
      </c>
      <c r="H366" t="str">
        <f t="shared" si="11"/>
        <v>2010</v>
      </c>
    </row>
    <row r="367" spans="1:8" x14ac:dyDescent="0.3">
      <c r="A367" s="17">
        <v>40424</v>
      </c>
      <c r="B367" s="4" t="s">
        <v>272</v>
      </c>
      <c r="C367" s="4" t="s">
        <v>835</v>
      </c>
      <c r="D367" s="4" t="s">
        <v>726</v>
      </c>
      <c r="E367" s="4">
        <v>10</v>
      </c>
      <c r="F367" s="4" t="s">
        <v>1193</v>
      </c>
      <c r="G367" t="str">
        <f t="shared" si="10"/>
        <v>September</v>
      </c>
      <c r="H367" t="str">
        <f t="shared" si="11"/>
        <v>2010</v>
      </c>
    </row>
    <row r="368" spans="1:8" x14ac:dyDescent="0.3">
      <c r="A368" s="17">
        <v>40118</v>
      </c>
      <c r="B368" s="4" t="s">
        <v>180</v>
      </c>
      <c r="C368" s="4" t="s">
        <v>189</v>
      </c>
      <c r="D368" s="4" t="s">
        <v>832</v>
      </c>
      <c r="E368" s="4">
        <v>26</v>
      </c>
      <c r="F368" s="4" t="s">
        <v>1194</v>
      </c>
      <c r="G368" t="str">
        <f t="shared" si="10"/>
        <v>November</v>
      </c>
      <c r="H368" t="str">
        <f t="shared" si="11"/>
        <v>2009</v>
      </c>
    </row>
    <row r="369" spans="1:8" x14ac:dyDescent="0.3">
      <c r="A369" s="17">
        <v>40224</v>
      </c>
      <c r="B369" s="4" t="s">
        <v>271</v>
      </c>
      <c r="C369" s="4" t="s">
        <v>841</v>
      </c>
      <c r="D369" s="4" t="s">
        <v>818</v>
      </c>
      <c r="E369" s="4">
        <v>39</v>
      </c>
      <c r="F369" s="4" t="s">
        <v>1195</v>
      </c>
      <c r="G369" t="str">
        <f t="shared" si="10"/>
        <v>February</v>
      </c>
      <c r="H369" t="str">
        <f t="shared" si="11"/>
        <v>2010</v>
      </c>
    </row>
    <row r="370" spans="1:8" x14ac:dyDescent="0.3">
      <c r="A370" s="17">
        <v>40503</v>
      </c>
      <c r="B370" s="4" t="s">
        <v>255</v>
      </c>
      <c r="C370" s="4" t="s">
        <v>191</v>
      </c>
      <c r="D370" s="4" t="s">
        <v>842</v>
      </c>
      <c r="E370" s="4">
        <v>7</v>
      </c>
      <c r="F370" s="4" t="s">
        <v>1196</v>
      </c>
      <c r="G370" t="str">
        <f t="shared" si="10"/>
        <v>November</v>
      </c>
      <c r="H370" t="str">
        <f t="shared" si="11"/>
        <v>2010</v>
      </c>
    </row>
    <row r="371" spans="1:8" x14ac:dyDescent="0.3">
      <c r="A371" s="17">
        <v>40116</v>
      </c>
      <c r="B371" s="4" t="s">
        <v>265</v>
      </c>
      <c r="C371" s="4" t="s">
        <v>188</v>
      </c>
      <c r="D371" s="4" t="s">
        <v>832</v>
      </c>
      <c r="E371" s="4">
        <v>33</v>
      </c>
      <c r="F371" s="4" t="s">
        <v>1197</v>
      </c>
      <c r="G371" t="str">
        <f t="shared" si="10"/>
        <v>October</v>
      </c>
      <c r="H371" t="str">
        <f t="shared" si="11"/>
        <v>2009</v>
      </c>
    </row>
    <row r="372" spans="1:8" x14ac:dyDescent="0.3">
      <c r="A372" s="17">
        <v>40112</v>
      </c>
      <c r="B372" s="4" t="s">
        <v>176</v>
      </c>
      <c r="C372" s="4" t="s">
        <v>815</v>
      </c>
      <c r="D372" s="4" t="s">
        <v>829</v>
      </c>
      <c r="E372" s="4">
        <v>8</v>
      </c>
      <c r="F372" s="4" t="s">
        <v>1198</v>
      </c>
      <c r="G372" t="str">
        <f t="shared" si="10"/>
        <v>October</v>
      </c>
      <c r="H372" t="str">
        <f t="shared" si="11"/>
        <v>2009</v>
      </c>
    </row>
    <row r="373" spans="1:8" x14ac:dyDescent="0.3">
      <c r="A373" s="17">
        <v>40343</v>
      </c>
      <c r="B373" s="4" t="s">
        <v>176</v>
      </c>
      <c r="C373" s="4" t="s">
        <v>841</v>
      </c>
      <c r="D373" s="4" t="s">
        <v>839</v>
      </c>
      <c r="E373" s="4">
        <v>35</v>
      </c>
      <c r="F373" s="4" t="s">
        <v>1199</v>
      </c>
      <c r="G373" t="str">
        <f t="shared" si="10"/>
        <v>June</v>
      </c>
      <c r="H373" t="str">
        <f t="shared" si="11"/>
        <v>2010</v>
      </c>
    </row>
    <row r="374" spans="1:8" x14ac:dyDescent="0.3">
      <c r="A374" s="17">
        <v>40241</v>
      </c>
      <c r="B374" s="4" t="s">
        <v>260</v>
      </c>
      <c r="C374" s="4" t="s">
        <v>189</v>
      </c>
      <c r="D374" s="4" t="s">
        <v>825</v>
      </c>
      <c r="E374" s="4">
        <v>23</v>
      </c>
      <c r="F374" s="4" t="s">
        <v>1200</v>
      </c>
      <c r="G374" t="str">
        <f t="shared" si="10"/>
        <v>March</v>
      </c>
      <c r="H374" t="str">
        <f t="shared" si="11"/>
        <v>2010</v>
      </c>
    </row>
    <row r="375" spans="1:8" x14ac:dyDescent="0.3">
      <c r="A375" s="17">
        <v>40416</v>
      </c>
      <c r="B375" s="4" t="s">
        <v>260</v>
      </c>
      <c r="C375" s="4" t="s">
        <v>191</v>
      </c>
      <c r="D375" s="4" t="s">
        <v>861</v>
      </c>
      <c r="E375" s="4">
        <v>39</v>
      </c>
      <c r="F375" s="4" t="s">
        <v>1201</v>
      </c>
      <c r="G375" t="str">
        <f t="shared" si="10"/>
        <v>August</v>
      </c>
      <c r="H375" t="str">
        <f t="shared" si="11"/>
        <v>2010</v>
      </c>
    </row>
    <row r="376" spans="1:8" x14ac:dyDescent="0.3">
      <c r="A376" s="17">
        <v>39917</v>
      </c>
      <c r="B376" s="4" t="s">
        <v>257</v>
      </c>
      <c r="C376" s="4" t="s">
        <v>841</v>
      </c>
      <c r="D376" s="4" t="s">
        <v>730</v>
      </c>
      <c r="E376" s="4">
        <v>2</v>
      </c>
      <c r="F376" s="4" t="s">
        <v>1202</v>
      </c>
      <c r="G376" t="str">
        <f t="shared" si="10"/>
        <v>April</v>
      </c>
      <c r="H376" t="str">
        <f t="shared" si="11"/>
        <v>2009</v>
      </c>
    </row>
    <row r="377" spans="1:8" x14ac:dyDescent="0.3">
      <c r="A377" s="17">
        <v>40092</v>
      </c>
      <c r="B377" s="4" t="s">
        <v>268</v>
      </c>
      <c r="C377" s="4" t="s">
        <v>815</v>
      </c>
      <c r="D377" s="4" t="s">
        <v>837</v>
      </c>
      <c r="E377" s="4">
        <v>11</v>
      </c>
      <c r="F377" s="4" t="s">
        <v>1203</v>
      </c>
      <c r="G377" t="str">
        <f t="shared" si="10"/>
        <v>October</v>
      </c>
      <c r="H377" t="str">
        <f t="shared" si="11"/>
        <v>2009</v>
      </c>
    </row>
    <row r="378" spans="1:8" x14ac:dyDescent="0.3">
      <c r="A378" s="17">
        <v>40582</v>
      </c>
      <c r="B378" s="4" t="s">
        <v>258</v>
      </c>
      <c r="C378" s="4" t="s">
        <v>812</v>
      </c>
      <c r="D378" s="4" t="s">
        <v>730</v>
      </c>
      <c r="E378" s="4">
        <v>15</v>
      </c>
      <c r="F378" s="4" t="s">
        <v>1204</v>
      </c>
      <c r="G378" t="str">
        <f t="shared" si="10"/>
        <v>February</v>
      </c>
      <c r="H378" t="str">
        <f t="shared" si="11"/>
        <v>2011</v>
      </c>
    </row>
    <row r="379" spans="1:8" x14ac:dyDescent="0.3">
      <c r="A379" s="17">
        <v>40297</v>
      </c>
      <c r="B379" s="4" t="s">
        <v>255</v>
      </c>
      <c r="C379" s="4" t="s">
        <v>815</v>
      </c>
      <c r="D379" s="4" t="s">
        <v>726</v>
      </c>
      <c r="E379" s="4">
        <v>10</v>
      </c>
      <c r="F379" s="4" t="s">
        <v>1205</v>
      </c>
      <c r="G379" t="str">
        <f t="shared" si="10"/>
        <v>April</v>
      </c>
      <c r="H379" t="str">
        <f t="shared" si="11"/>
        <v>2010</v>
      </c>
    </row>
    <row r="380" spans="1:8" x14ac:dyDescent="0.3">
      <c r="A380" s="17">
        <v>40420</v>
      </c>
      <c r="B380" s="4" t="s">
        <v>822</v>
      </c>
      <c r="C380" s="4" t="s">
        <v>192</v>
      </c>
      <c r="D380" s="4" t="s">
        <v>726</v>
      </c>
      <c r="E380" s="4">
        <v>26</v>
      </c>
      <c r="F380" s="4" t="s">
        <v>1206</v>
      </c>
      <c r="G380" t="str">
        <f t="shared" si="10"/>
        <v>August</v>
      </c>
      <c r="H380" t="str">
        <f t="shared" si="11"/>
        <v>2010</v>
      </c>
    </row>
    <row r="381" spans="1:8" x14ac:dyDescent="0.3">
      <c r="A381" s="17">
        <v>40062</v>
      </c>
      <c r="B381" s="4" t="s">
        <v>255</v>
      </c>
      <c r="C381" s="4" t="s">
        <v>191</v>
      </c>
      <c r="D381" s="4" t="s">
        <v>842</v>
      </c>
      <c r="E381" s="4">
        <v>31</v>
      </c>
      <c r="F381" s="4" t="s">
        <v>1207</v>
      </c>
      <c r="G381" t="str">
        <f t="shared" si="10"/>
        <v>September</v>
      </c>
      <c r="H381" t="str">
        <f t="shared" si="11"/>
        <v>2009</v>
      </c>
    </row>
    <row r="382" spans="1:8" x14ac:dyDescent="0.3">
      <c r="A382" s="17">
        <v>40533</v>
      </c>
      <c r="B382" s="4" t="s">
        <v>263</v>
      </c>
      <c r="C382" s="4" t="s">
        <v>812</v>
      </c>
      <c r="D382" s="4" t="s">
        <v>726</v>
      </c>
      <c r="E382" s="4">
        <v>3</v>
      </c>
      <c r="F382" s="4" t="s">
        <v>1208</v>
      </c>
      <c r="G382" t="str">
        <f t="shared" si="10"/>
        <v>December</v>
      </c>
      <c r="H382" t="str">
        <f t="shared" si="11"/>
        <v>2010</v>
      </c>
    </row>
    <row r="383" spans="1:8" x14ac:dyDescent="0.3">
      <c r="A383" s="17">
        <v>40296</v>
      </c>
      <c r="B383" s="4" t="s">
        <v>263</v>
      </c>
      <c r="C383" s="4" t="s">
        <v>188</v>
      </c>
      <c r="D383" s="4" t="s">
        <v>825</v>
      </c>
      <c r="E383" s="4">
        <v>37</v>
      </c>
      <c r="F383" s="4" t="s">
        <v>1209</v>
      </c>
      <c r="G383" t="str">
        <f t="shared" si="10"/>
        <v>April</v>
      </c>
      <c r="H383" t="str">
        <f t="shared" si="11"/>
        <v>2010</v>
      </c>
    </row>
    <row r="384" spans="1:8" x14ac:dyDescent="0.3">
      <c r="A384" s="17">
        <v>40552</v>
      </c>
      <c r="B384" s="4" t="s">
        <v>271</v>
      </c>
      <c r="C384" s="4" t="s">
        <v>192</v>
      </c>
      <c r="D384" s="4" t="s">
        <v>730</v>
      </c>
      <c r="E384" s="4">
        <v>4</v>
      </c>
      <c r="F384" s="4" t="s">
        <v>1210</v>
      </c>
      <c r="G384" t="str">
        <f t="shared" si="10"/>
        <v>January</v>
      </c>
      <c r="H384" t="str">
        <f t="shared" si="11"/>
        <v>2011</v>
      </c>
    </row>
    <row r="385" spans="1:8" x14ac:dyDescent="0.3">
      <c r="A385" s="17">
        <v>40291</v>
      </c>
      <c r="B385" s="4" t="s">
        <v>267</v>
      </c>
      <c r="C385" s="4" t="s">
        <v>189</v>
      </c>
      <c r="D385" s="4" t="s">
        <v>842</v>
      </c>
      <c r="E385" s="4">
        <v>20</v>
      </c>
      <c r="F385" s="4" t="s">
        <v>1211</v>
      </c>
      <c r="G385" t="str">
        <f t="shared" si="10"/>
        <v>April</v>
      </c>
      <c r="H385" t="str">
        <f t="shared" si="11"/>
        <v>2010</v>
      </c>
    </row>
    <row r="386" spans="1:8" x14ac:dyDescent="0.3">
      <c r="A386" s="17">
        <v>40411</v>
      </c>
      <c r="B386" s="4" t="s">
        <v>256</v>
      </c>
      <c r="C386" s="4" t="s">
        <v>192</v>
      </c>
      <c r="D386" s="4" t="s">
        <v>816</v>
      </c>
      <c r="E386" s="4">
        <v>30</v>
      </c>
      <c r="F386" s="4" t="s">
        <v>1212</v>
      </c>
      <c r="G386" t="str">
        <f t="shared" si="10"/>
        <v>August</v>
      </c>
      <c r="H386" t="str">
        <f t="shared" si="11"/>
        <v>2010</v>
      </c>
    </row>
    <row r="387" spans="1:8" x14ac:dyDescent="0.3">
      <c r="A387" s="17">
        <v>40640</v>
      </c>
      <c r="B387" s="4" t="s">
        <v>258</v>
      </c>
      <c r="C387" s="4" t="s">
        <v>827</v>
      </c>
      <c r="D387" s="4" t="s">
        <v>730</v>
      </c>
      <c r="E387" s="4">
        <v>10</v>
      </c>
      <c r="F387" s="4" t="s">
        <v>1213</v>
      </c>
      <c r="G387" t="str">
        <f t="shared" si="10"/>
        <v>April</v>
      </c>
      <c r="H387" t="str">
        <f t="shared" si="11"/>
        <v>2011</v>
      </c>
    </row>
    <row r="388" spans="1:8" x14ac:dyDescent="0.3">
      <c r="A388" s="17">
        <v>40146</v>
      </c>
      <c r="B388" s="4" t="s">
        <v>268</v>
      </c>
      <c r="C388" s="4" t="s">
        <v>192</v>
      </c>
      <c r="D388" s="4" t="s">
        <v>837</v>
      </c>
      <c r="E388" s="4">
        <v>13</v>
      </c>
      <c r="F388" s="4" t="s">
        <v>1214</v>
      </c>
      <c r="G388" t="str">
        <f t="shared" si="10"/>
        <v>November</v>
      </c>
      <c r="H388" t="str">
        <f t="shared" si="11"/>
        <v>2009</v>
      </c>
    </row>
    <row r="389" spans="1:8" x14ac:dyDescent="0.3">
      <c r="A389" s="17">
        <v>40295</v>
      </c>
      <c r="B389" s="4" t="s">
        <v>273</v>
      </c>
      <c r="C389" s="4" t="s">
        <v>189</v>
      </c>
      <c r="D389" s="4" t="s">
        <v>818</v>
      </c>
      <c r="E389" s="4">
        <v>26</v>
      </c>
      <c r="F389" s="4" t="s">
        <v>1215</v>
      </c>
      <c r="G389" t="str">
        <f t="shared" ref="G389:G452" si="12">TEXT(A389,"mmmm")</f>
        <v>April</v>
      </c>
      <c r="H389" t="str">
        <f t="shared" ref="H389:H452" si="13">TEXT(A389,"yyyy")</f>
        <v>2010</v>
      </c>
    </row>
    <row r="390" spans="1:8" x14ac:dyDescent="0.3">
      <c r="A390" s="17">
        <v>40434</v>
      </c>
      <c r="B390" s="4" t="s">
        <v>258</v>
      </c>
      <c r="C390" s="4" t="s">
        <v>192</v>
      </c>
      <c r="D390" s="4" t="s">
        <v>839</v>
      </c>
      <c r="E390" s="4">
        <v>27</v>
      </c>
      <c r="F390" s="4" t="s">
        <v>1216</v>
      </c>
      <c r="G390" t="str">
        <f t="shared" si="12"/>
        <v>September</v>
      </c>
      <c r="H390" t="str">
        <f t="shared" si="13"/>
        <v>2010</v>
      </c>
    </row>
    <row r="391" spans="1:8" x14ac:dyDescent="0.3">
      <c r="A391" s="17">
        <v>40130</v>
      </c>
      <c r="B391" s="4" t="s">
        <v>181</v>
      </c>
      <c r="C391" s="4" t="s">
        <v>835</v>
      </c>
      <c r="D391" s="4" t="s">
        <v>726</v>
      </c>
      <c r="E391" s="4">
        <v>21</v>
      </c>
      <c r="F391" s="4" t="s">
        <v>1217</v>
      </c>
      <c r="G391" t="str">
        <f t="shared" si="12"/>
        <v>November</v>
      </c>
      <c r="H391" t="str">
        <f t="shared" si="13"/>
        <v>2009</v>
      </c>
    </row>
    <row r="392" spans="1:8" x14ac:dyDescent="0.3">
      <c r="A392" s="17">
        <v>40219</v>
      </c>
      <c r="B392" s="4" t="s">
        <v>822</v>
      </c>
      <c r="C392" s="4" t="s">
        <v>841</v>
      </c>
      <c r="D392" s="4" t="s">
        <v>849</v>
      </c>
      <c r="E392" s="4">
        <v>15</v>
      </c>
      <c r="F392" s="4" t="s">
        <v>1218</v>
      </c>
      <c r="G392" t="str">
        <f t="shared" si="12"/>
        <v>February</v>
      </c>
      <c r="H392" t="str">
        <f t="shared" si="13"/>
        <v>2010</v>
      </c>
    </row>
    <row r="393" spans="1:8" x14ac:dyDescent="0.3">
      <c r="A393" s="17">
        <v>40281</v>
      </c>
      <c r="B393" s="4" t="s">
        <v>263</v>
      </c>
      <c r="C393" s="4" t="s">
        <v>815</v>
      </c>
      <c r="D393" s="4" t="s">
        <v>730</v>
      </c>
      <c r="E393" s="4">
        <v>17</v>
      </c>
      <c r="F393" s="4" t="s">
        <v>1219</v>
      </c>
      <c r="G393" t="str">
        <f t="shared" si="12"/>
        <v>April</v>
      </c>
      <c r="H393" t="str">
        <f t="shared" si="13"/>
        <v>2010</v>
      </c>
    </row>
    <row r="394" spans="1:8" x14ac:dyDescent="0.3">
      <c r="A394" s="17">
        <v>40204</v>
      </c>
      <c r="B394" s="4" t="s">
        <v>272</v>
      </c>
      <c r="C394" s="4" t="s">
        <v>192</v>
      </c>
      <c r="D394" s="4" t="s">
        <v>730</v>
      </c>
      <c r="E394" s="4">
        <v>4</v>
      </c>
      <c r="F394" s="4" t="s">
        <v>1220</v>
      </c>
      <c r="G394" t="str">
        <f t="shared" si="12"/>
        <v>January</v>
      </c>
      <c r="H394" t="str">
        <f t="shared" si="13"/>
        <v>2010</v>
      </c>
    </row>
    <row r="395" spans="1:8" x14ac:dyDescent="0.3">
      <c r="A395" s="17">
        <v>39982</v>
      </c>
      <c r="B395" s="4" t="s">
        <v>258</v>
      </c>
      <c r="C395" s="4" t="s">
        <v>827</v>
      </c>
      <c r="D395" s="4" t="s">
        <v>849</v>
      </c>
      <c r="E395" s="4">
        <v>28</v>
      </c>
      <c r="F395" s="4" t="s">
        <v>1221</v>
      </c>
      <c r="G395" t="str">
        <f t="shared" si="12"/>
        <v>June</v>
      </c>
      <c r="H395" t="str">
        <f t="shared" si="13"/>
        <v>2009</v>
      </c>
    </row>
    <row r="396" spans="1:8" x14ac:dyDescent="0.3">
      <c r="A396" s="17">
        <v>40213</v>
      </c>
      <c r="B396" s="4" t="s">
        <v>270</v>
      </c>
      <c r="C396" s="4" t="s">
        <v>189</v>
      </c>
      <c r="D396" s="4" t="s">
        <v>842</v>
      </c>
      <c r="E396" s="4">
        <v>2</v>
      </c>
      <c r="F396" s="4" t="s">
        <v>1222</v>
      </c>
      <c r="G396" t="str">
        <f t="shared" si="12"/>
        <v>February</v>
      </c>
      <c r="H396" t="str">
        <f t="shared" si="13"/>
        <v>2010</v>
      </c>
    </row>
    <row r="397" spans="1:8" x14ac:dyDescent="0.3">
      <c r="A397" s="17">
        <v>40297</v>
      </c>
      <c r="B397" s="4" t="s">
        <v>271</v>
      </c>
      <c r="C397" s="4" t="s">
        <v>192</v>
      </c>
      <c r="D397" s="4" t="s">
        <v>823</v>
      </c>
      <c r="E397" s="4">
        <v>27</v>
      </c>
      <c r="F397" s="4" t="s">
        <v>1223</v>
      </c>
      <c r="G397" t="str">
        <f t="shared" si="12"/>
        <v>April</v>
      </c>
      <c r="H397" t="str">
        <f t="shared" si="13"/>
        <v>2010</v>
      </c>
    </row>
    <row r="398" spans="1:8" x14ac:dyDescent="0.3">
      <c r="A398" s="17">
        <v>40446</v>
      </c>
      <c r="B398" s="4" t="s">
        <v>274</v>
      </c>
      <c r="C398" s="4" t="s">
        <v>827</v>
      </c>
      <c r="D398" s="4" t="s">
        <v>726</v>
      </c>
      <c r="E398" s="4">
        <v>33</v>
      </c>
      <c r="F398" s="4" t="s">
        <v>1224</v>
      </c>
      <c r="G398" t="str">
        <f t="shared" si="12"/>
        <v>September</v>
      </c>
      <c r="H398" t="str">
        <f t="shared" si="13"/>
        <v>2010</v>
      </c>
    </row>
    <row r="399" spans="1:8" x14ac:dyDescent="0.3">
      <c r="A399" s="17">
        <v>40107</v>
      </c>
      <c r="B399" s="4" t="s">
        <v>274</v>
      </c>
      <c r="C399" s="4" t="s">
        <v>827</v>
      </c>
      <c r="D399" s="4" t="s">
        <v>849</v>
      </c>
      <c r="E399" s="4">
        <v>1</v>
      </c>
      <c r="F399" s="4" t="s">
        <v>1225</v>
      </c>
      <c r="G399" t="str">
        <f t="shared" si="12"/>
        <v>October</v>
      </c>
      <c r="H399" t="str">
        <f t="shared" si="13"/>
        <v>2009</v>
      </c>
    </row>
    <row r="400" spans="1:8" x14ac:dyDescent="0.3">
      <c r="A400" s="17">
        <v>40437</v>
      </c>
      <c r="B400" s="4" t="s">
        <v>176</v>
      </c>
      <c r="C400" s="4" t="s">
        <v>190</v>
      </c>
      <c r="D400" s="4" t="s">
        <v>849</v>
      </c>
      <c r="E400" s="4">
        <v>3</v>
      </c>
      <c r="F400" s="4" t="s">
        <v>1226</v>
      </c>
      <c r="G400" t="str">
        <f t="shared" si="12"/>
        <v>September</v>
      </c>
      <c r="H400" t="str">
        <f t="shared" si="13"/>
        <v>2010</v>
      </c>
    </row>
    <row r="401" spans="1:8" x14ac:dyDescent="0.3">
      <c r="A401" s="17">
        <v>40438</v>
      </c>
      <c r="B401" s="4" t="s">
        <v>273</v>
      </c>
      <c r="C401" s="4" t="s">
        <v>190</v>
      </c>
      <c r="D401" s="4" t="s">
        <v>861</v>
      </c>
      <c r="E401" s="4">
        <v>24</v>
      </c>
      <c r="F401" s="4" t="s">
        <v>1227</v>
      </c>
      <c r="G401" t="str">
        <f t="shared" si="12"/>
        <v>September</v>
      </c>
      <c r="H401" t="str">
        <f t="shared" si="13"/>
        <v>2010</v>
      </c>
    </row>
    <row r="402" spans="1:8" x14ac:dyDescent="0.3">
      <c r="A402" s="17">
        <v>40180</v>
      </c>
      <c r="B402" s="4" t="s">
        <v>260</v>
      </c>
      <c r="C402" s="4" t="s">
        <v>191</v>
      </c>
      <c r="D402" s="4" t="s">
        <v>839</v>
      </c>
      <c r="E402" s="4">
        <v>19</v>
      </c>
      <c r="F402" s="4" t="s">
        <v>1228</v>
      </c>
      <c r="G402" t="str">
        <f t="shared" si="12"/>
        <v>January</v>
      </c>
      <c r="H402" t="str">
        <f t="shared" si="13"/>
        <v>2010</v>
      </c>
    </row>
    <row r="403" spans="1:8" x14ac:dyDescent="0.3">
      <c r="A403" s="17">
        <v>40177</v>
      </c>
      <c r="B403" s="4" t="s">
        <v>268</v>
      </c>
      <c r="C403" s="4" t="s">
        <v>192</v>
      </c>
      <c r="D403" s="4" t="s">
        <v>829</v>
      </c>
      <c r="E403" s="4">
        <v>8</v>
      </c>
      <c r="F403" s="4" t="s">
        <v>1229</v>
      </c>
      <c r="G403" t="str">
        <f t="shared" si="12"/>
        <v>December</v>
      </c>
      <c r="H403" t="str">
        <f t="shared" si="13"/>
        <v>2009</v>
      </c>
    </row>
    <row r="404" spans="1:8" x14ac:dyDescent="0.3">
      <c r="A404" s="17">
        <v>40637</v>
      </c>
      <c r="B404" s="4" t="s">
        <v>269</v>
      </c>
      <c r="C404" s="4" t="s">
        <v>815</v>
      </c>
      <c r="D404" s="4" t="s">
        <v>816</v>
      </c>
      <c r="E404" s="4">
        <v>35</v>
      </c>
      <c r="F404" s="4" t="s">
        <v>1230</v>
      </c>
      <c r="G404" t="str">
        <f t="shared" si="12"/>
        <v>April</v>
      </c>
      <c r="H404" t="str">
        <f t="shared" si="13"/>
        <v>2011</v>
      </c>
    </row>
    <row r="405" spans="1:8" x14ac:dyDescent="0.3">
      <c r="A405" s="17">
        <v>40208</v>
      </c>
      <c r="B405" s="4" t="s">
        <v>270</v>
      </c>
      <c r="C405" s="4" t="s">
        <v>192</v>
      </c>
      <c r="D405" s="4" t="s">
        <v>825</v>
      </c>
      <c r="E405" s="4">
        <v>20</v>
      </c>
      <c r="F405" s="4" t="s">
        <v>1231</v>
      </c>
      <c r="G405" t="str">
        <f t="shared" si="12"/>
        <v>January</v>
      </c>
      <c r="H405" t="str">
        <f t="shared" si="13"/>
        <v>2010</v>
      </c>
    </row>
    <row r="406" spans="1:8" x14ac:dyDescent="0.3">
      <c r="A406" s="17">
        <v>40326</v>
      </c>
      <c r="B406" s="4" t="s">
        <v>270</v>
      </c>
      <c r="C406" s="4" t="s">
        <v>190</v>
      </c>
      <c r="D406" s="4" t="s">
        <v>726</v>
      </c>
      <c r="E406" s="4">
        <v>32</v>
      </c>
      <c r="F406" s="4" t="s">
        <v>1232</v>
      </c>
      <c r="G406" t="str">
        <f t="shared" si="12"/>
        <v>May</v>
      </c>
      <c r="H406" t="str">
        <f t="shared" si="13"/>
        <v>2010</v>
      </c>
    </row>
    <row r="407" spans="1:8" x14ac:dyDescent="0.3">
      <c r="A407" s="17">
        <v>39968</v>
      </c>
      <c r="B407" s="4" t="s">
        <v>262</v>
      </c>
      <c r="C407" s="4" t="s">
        <v>191</v>
      </c>
      <c r="D407" s="4" t="s">
        <v>726</v>
      </c>
      <c r="E407" s="4">
        <v>20</v>
      </c>
      <c r="F407" s="4" t="s">
        <v>1233</v>
      </c>
      <c r="G407" t="str">
        <f t="shared" si="12"/>
        <v>June</v>
      </c>
      <c r="H407" t="str">
        <f t="shared" si="13"/>
        <v>2009</v>
      </c>
    </row>
    <row r="408" spans="1:8" x14ac:dyDescent="0.3">
      <c r="A408" s="17">
        <v>40326</v>
      </c>
      <c r="B408" s="4" t="s">
        <v>256</v>
      </c>
      <c r="C408" s="4" t="s">
        <v>815</v>
      </c>
      <c r="D408" s="4" t="s">
        <v>842</v>
      </c>
      <c r="E408" s="4">
        <v>2</v>
      </c>
      <c r="F408" s="4" t="s">
        <v>1234</v>
      </c>
      <c r="G408" t="str">
        <f t="shared" si="12"/>
        <v>May</v>
      </c>
      <c r="H408" t="str">
        <f t="shared" si="13"/>
        <v>2010</v>
      </c>
    </row>
    <row r="409" spans="1:8" x14ac:dyDescent="0.3">
      <c r="A409" s="17">
        <v>40241</v>
      </c>
      <c r="B409" s="4" t="s">
        <v>271</v>
      </c>
      <c r="C409" s="4" t="s">
        <v>192</v>
      </c>
      <c r="D409" s="4" t="s">
        <v>839</v>
      </c>
      <c r="E409" s="4">
        <v>31</v>
      </c>
      <c r="F409" s="4" t="s">
        <v>1235</v>
      </c>
      <c r="G409" t="str">
        <f t="shared" si="12"/>
        <v>March</v>
      </c>
      <c r="H409" t="str">
        <f t="shared" si="13"/>
        <v>2010</v>
      </c>
    </row>
    <row r="410" spans="1:8" x14ac:dyDescent="0.3">
      <c r="A410" s="17">
        <v>39934</v>
      </c>
      <c r="B410" s="4" t="s">
        <v>274</v>
      </c>
      <c r="C410" s="4" t="s">
        <v>827</v>
      </c>
      <c r="D410" s="4" t="s">
        <v>818</v>
      </c>
      <c r="E410" s="4">
        <v>21</v>
      </c>
      <c r="F410" s="4" t="s">
        <v>1236</v>
      </c>
      <c r="G410" t="str">
        <f t="shared" si="12"/>
        <v>May</v>
      </c>
      <c r="H410" t="str">
        <f t="shared" si="13"/>
        <v>2009</v>
      </c>
    </row>
    <row r="411" spans="1:8" x14ac:dyDescent="0.3">
      <c r="A411" s="17">
        <v>40249</v>
      </c>
      <c r="B411" s="4" t="s">
        <v>265</v>
      </c>
      <c r="C411" s="4" t="s">
        <v>188</v>
      </c>
      <c r="D411" s="4" t="s">
        <v>832</v>
      </c>
      <c r="E411" s="4">
        <v>25</v>
      </c>
      <c r="F411" s="4" t="s">
        <v>1237</v>
      </c>
      <c r="G411" t="str">
        <f t="shared" si="12"/>
        <v>March</v>
      </c>
      <c r="H411" t="str">
        <f t="shared" si="13"/>
        <v>2010</v>
      </c>
    </row>
    <row r="412" spans="1:8" x14ac:dyDescent="0.3">
      <c r="A412" s="17">
        <v>39979</v>
      </c>
      <c r="B412" s="4" t="s">
        <v>180</v>
      </c>
      <c r="C412" s="4" t="s">
        <v>815</v>
      </c>
      <c r="D412" s="4" t="s">
        <v>849</v>
      </c>
      <c r="E412" s="4">
        <v>31</v>
      </c>
      <c r="F412" s="4" t="s">
        <v>1238</v>
      </c>
      <c r="G412" t="str">
        <f t="shared" si="12"/>
        <v>June</v>
      </c>
      <c r="H412" t="str">
        <f t="shared" si="13"/>
        <v>2009</v>
      </c>
    </row>
    <row r="413" spans="1:8" x14ac:dyDescent="0.3">
      <c r="A413" s="17">
        <v>40356</v>
      </c>
      <c r="B413" s="4" t="s">
        <v>822</v>
      </c>
      <c r="C413" s="4" t="s">
        <v>827</v>
      </c>
      <c r="D413" s="4" t="s">
        <v>849</v>
      </c>
      <c r="E413" s="4">
        <v>28</v>
      </c>
      <c r="F413" s="4" t="s">
        <v>1239</v>
      </c>
      <c r="G413" t="str">
        <f t="shared" si="12"/>
        <v>June</v>
      </c>
      <c r="H413" t="str">
        <f t="shared" si="13"/>
        <v>2010</v>
      </c>
    </row>
    <row r="414" spans="1:8" x14ac:dyDescent="0.3">
      <c r="A414" s="17">
        <v>40009</v>
      </c>
      <c r="B414" s="4" t="s">
        <v>255</v>
      </c>
      <c r="C414" s="4" t="s">
        <v>189</v>
      </c>
      <c r="D414" s="4" t="s">
        <v>818</v>
      </c>
      <c r="E414" s="4">
        <v>28</v>
      </c>
      <c r="F414" s="4" t="s">
        <v>1240</v>
      </c>
      <c r="G414" t="str">
        <f t="shared" si="12"/>
        <v>July</v>
      </c>
      <c r="H414" t="str">
        <f t="shared" si="13"/>
        <v>2009</v>
      </c>
    </row>
    <row r="415" spans="1:8" x14ac:dyDescent="0.3">
      <c r="A415" s="17">
        <v>39932</v>
      </c>
      <c r="B415" s="4" t="s">
        <v>267</v>
      </c>
      <c r="C415" s="4" t="s">
        <v>812</v>
      </c>
      <c r="D415" s="4" t="s">
        <v>861</v>
      </c>
      <c r="E415" s="4">
        <v>30</v>
      </c>
      <c r="F415" s="4" t="s">
        <v>1241</v>
      </c>
      <c r="G415" t="str">
        <f t="shared" si="12"/>
        <v>April</v>
      </c>
      <c r="H415" t="str">
        <f t="shared" si="13"/>
        <v>2009</v>
      </c>
    </row>
    <row r="416" spans="1:8" x14ac:dyDescent="0.3">
      <c r="A416" s="17">
        <v>40610</v>
      </c>
      <c r="B416" s="4" t="s">
        <v>266</v>
      </c>
      <c r="C416" s="4" t="s">
        <v>191</v>
      </c>
      <c r="D416" s="4" t="s">
        <v>837</v>
      </c>
      <c r="E416" s="4">
        <v>38</v>
      </c>
      <c r="F416" s="4" t="s">
        <v>1242</v>
      </c>
      <c r="G416" t="str">
        <f t="shared" si="12"/>
        <v>March</v>
      </c>
      <c r="H416" t="str">
        <f t="shared" si="13"/>
        <v>2011</v>
      </c>
    </row>
    <row r="417" spans="1:8" x14ac:dyDescent="0.3">
      <c r="A417" s="17">
        <v>40274</v>
      </c>
      <c r="B417" s="4" t="s">
        <v>251</v>
      </c>
      <c r="C417" s="4" t="s">
        <v>189</v>
      </c>
      <c r="D417" s="4" t="s">
        <v>823</v>
      </c>
      <c r="E417" s="4">
        <v>3</v>
      </c>
      <c r="F417" s="4" t="s">
        <v>1243</v>
      </c>
      <c r="G417" t="str">
        <f t="shared" si="12"/>
        <v>April</v>
      </c>
      <c r="H417" t="str">
        <f t="shared" si="13"/>
        <v>2010</v>
      </c>
    </row>
    <row r="418" spans="1:8" x14ac:dyDescent="0.3">
      <c r="A418" s="17">
        <v>40492</v>
      </c>
      <c r="B418" s="4" t="s">
        <v>822</v>
      </c>
      <c r="C418" s="4" t="s">
        <v>190</v>
      </c>
      <c r="D418" s="4" t="s">
        <v>726</v>
      </c>
      <c r="E418" s="4">
        <v>31</v>
      </c>
      <c r="F418" s="4" t="s">
        <v>1244</v>
      </c>
      <c r="G418" t="str">
        <f t="shared" si="12"/>
        <v>November</v>
      </c>
      <c r="H418" t="str">
        <f t="shared" si="13"/>
        <v>2010</v>
      </c>
    </row>
    <row r="419" spans="1:8" x14ac:dyDescent="0.3">
      <c r="A419" s="17">
        <v>40071</v>
      </c>
      <c r="B419" s="4" t="s">
        <v>266</v>
      </c>
      <c r="C419" s="4" t="s">
        <v>191</v>
      </c>
      <c r="D419" s="4" t="s">
        <v>837</v>
      </c>
      <c r="E419" s="4">
        <v>23</v>
      </c>
      <c r="F419" s="4" t="s">
        <v>1245</v>
      </c>
      <c r="G419" t="str">
        <f t="shared" si="12"/>
        <v>September</v>
      </c>
      <c r="H419" t="str">
        <f t="shared" si="13"/>
        <v>2009</v>
      </c>
    </row>
    <row r="420" spans="1:8" x14ac:dyDescent="0.3">
      <c r="A420" s="17">
        <v>40307</v>
      </c>
      <c r="B420" s="4" t="s">
        <v>822</v>
      </c>
      <c r="C420" s="4" t="s">
        <v>841</v>
      </c>
      <c r="D420" s="4" t="s">
        <v>823</v>
      </c>
      <c r="E420" s="4">
        <v>35</v>
      </c>
      <c r="F420" s="4" t="s">
        <v>1246</v>
      </c>
      <c r="G420" t="str">
        <f t="shared" si="12"/>
        <v>May</v>
      </c>
      <c r="H420" t="str">
        <f t="shared" si="13"/>
        <v>2010</v>
      </c>
    </row>
    <row r="421" spans="1:8" x14ac:dyDescent="0.3">
      <c r="A421" s="17">
        <v>40123</v>
      </c>
      <c r="B421" s="4" t="s">
        <v>270</v>
      </c>
      <c r="C421" s="4" t="s">
        <v>815</v>
      </c>
      <c r="D421" s="4" t="s">
        <v>839</v>
      </c>
      <c r="E421" s="4">
        <v>10</v>
      </c>
      <c r="F421" s="4" t="s">
        <v>1247</v>
      </c>
      <c r="G421" t="str">
        <f t="shared" si="12"/>
        <v>November</v>
      </c>
      <c r="H421" t="str">
        <f t="shared" si="13"/>
        <v>2009</v>
      </c>
    </row>
    <row r="422" spans="1:8" x14ac:dyDescent="0.3">
      <c r="A422" s="17">
        <v>40156</v>
      </c>
      <c r="B422" s="4" t="s">
        <v>274</v>
      </c>
      <c r="C422" s="4" t="s">
        <v>190</v>
      </c>
      <c r="D422" s="4" t="s">
        <v>849</v>
      </c>
      <c r="E422" s="4">
        <v>2</v>
      </c>
      <c r="F422" s="4" t="s">
        <v>1248</v>
      </c>
      <c r="G422" t="str">
        <f t="shared" si="12"/>
        <v>December</v>
      </c>
      <c r="H422" t="str">
        <f t="shared" si="13"/>
        <v>2009</v>
      </c>
    </row>
    <row r="423" spans="1:8" x14ac:dyDescent="0.3">
      <c r="A423" s="17">
        <v>40213</v>
      </c>
      <c r="B423" s="4" t="s">
        <v>257</v>
      </c>
      <c r="C423" s="4" t="s">
        <v>191</v>
      </c>
      <c r="D423" s="4" t="s">
        <v>730</v>
      </c>
      <c r="E423" s="4">
        <v>2</v>
      </c>
      <c r="F423" s="4" t="s">
        <v>1249</v>
      </c>
      <c r="G423" t="str">
        <f t="shared" si="12"/>
        <v>February</v>
      </c>
      <c r="H423" t="str">
        <f t="shared" si="13"/>
        <v>2010</v>
      </c>
    </row>
    <row r="424" spans="1:8" x14ac:dyDescent="0.3">
      <c r="A424" s="17">
        <v>40480</v>
      </c>
      <c r="B424" s="4" t="s">
        <v>257</v>
      </c>
      <c r="C424" s="4" t="s">
        <v>841</v>
      </c>
      <c r="D424" s="4" t="s">
        <v>849</v>
      </c>
      <c r="E424" s="4">
        <v>23</v>
      </c>
      <c r="F424" s="4" t="s">
        <v>1250</v>
      </c>
      <c r="G424" t="str">
        <f t="shared" si="12"/>
        <v>October</v>
      </c>
      <c r="H424" t="str">
        <f t="shared" si="13"/>
        <v>2010</v>
      </c>
    </row>
    <row r="425" spans="1:8" x14ac:dyDescent="0.3">
      <c r="A425" s="17">
        <v>40551</v>
      </c>
      <c r="B425" s="4" t="s">
        <v>255</v>
      </c>
      <c r="C425" s="4" t="s">
        <v>841</v>
      </c>
      <c r="D425" s="4" t="s">
        <v>816</v>
      </c>
      <c r="E425" s="4">
        <v>34</v>
      </c>
      <c r="F425" s="4" t="s">
        <v>1251</v>
      </c>
      <c r="G425" t="str">
        <f t="shared" si="12"/>
        <v>January</v>
      </c>
      <c r="H425" t="str">
        <f t="shared" si="13"/>
        <v>2011</v>
      </c>
    </row>
    <row r="426" spans="1:8" x14ac:dyDescent="0.3">
      <c r="A426" s="17">
        <v>39965</v>
      </c>
      <c r="B426" s="4" t="s">
        <v>255</v>
      </c>
      <c r="C426" s="4" t="s">
        <v>188</v>
      </c>
      <c r="D426" s="4" t="s">
        <v>816</v>
      </c>
      <c r="E426" s="4">
        <v>28</v>
      </c>
      <c r="F426" s="4" t="s">
        <v>1252</v>
      </c>
      <c r="G426" t="str">
        <f t="shared" si="12"/>
        <v>June</v>
      </c>
      <c r="H426" t="str">
        <f t="shared" si="13"/>
        <v>2009</v>
      </c>
    </row>
    <row r="427" spans="1:8" x14ac:dyDescent="0.3">
      <c r="A427" s="17">
        <v>39986</v>
      </c>
      <c r="B427" s="4" t="s">
        <v>258</v>
      </c>
      <c r="C427" s="4" t="s">
        <v>189</v>
      </c>
      <c r="D427" s="4" t="s">
        <v>818</v>
      </c>
      <c r="E427" s="4">
        <v>28</v>
      </c>
      <c r="F427" s="4" t="s">
        <v>1253</v>
      </c>
      <c r="G427" t="str">
        <f t="shared" si="12"/>
        <v>June</v>
      </c>
      <c r="H427" t="str">
        <f t="shared" si="13"/>
        <v>2009</v>
      </c>
    </row>
    <row r="428" spans="1:8" x14ac:dyDescent="0.3">
      <c r="A428" s="17">
        <v>40463</v>
      </c>
      <c r="B428" s="4" t="s">
        <v>180</v>
      </c>
      <c r="C428" s="4" t="s">
        <v>190</v>
      </c>
      <c r="D428" s="4" t="s">
        <v>849</v>
      </c>
      <c r="E428" s="4">
        <v>2</v>
      </c>
      <c r="F428" s="4" t="s">
        <v>1254</v>
      </c>
      <c r="G428" t="str">
        <f t="shared" si="12"/>
        <v>October</v>
      </c>
      <c r="H428" t="str">
        <f t="shared" si="13"/>
        <v>2010</v>
      </c>
    </row>
    <row r="429" spans="1:8" x14ac:dyDescent="0.3">
      <c r="A429" s="17">
        <v>39967</v>
      </c>
      <c r="B429" s="4" t="s">
        <v>263</v>
      </c>
      <c r="C429" s="4" t="s">
        <v>812</v>
      </c>
      <c r="D429" s="4" t="s">
        <v>726</v>
      </c>
      <c r="E429" s="4">
        <v>27</v>
      </c>
      <c r="F429" s="4" t="s">
        <v>1255</v>
      </c>
      <c r="G429" t="str">
        <f t="shared" si="12"/>
        <v>June</v>
      </c>
      <c r="H429" t="str">
        <f t="shared" si="13"/>
        <v>2009</v>
      </c>
    </row>
    <row r="430" spans="1:8" x14ac:dyDescent="0.3">
      <c r="A430" s="17">
        <v>40353</v>
      </c>
      <c r="B430" s="4" t="s">
        <v>251</v>
      </c>
      <c r="C430" s="4" t="s">
        <v>835</v>
      </c>
      <c r="D430" s="4" t="s">
        <v>813</v>
      </c>
      <c r="E430" s="4">
        <v>10</v>
      </c>
      <c r="F430" s="4" t="s">
        <v>1256</v>
      </c>
      <c r="G430" t="str">
        <f t="shared" si="12"/>
        <v>June</v>
      </c>
      <c r="H430" t="str">
        <f t="shared" si="13"/>
        <v>2010</v>
      </c>
    </row>
    <row r="431" spans="1:8" x14ac:dyDescent="0.3">
      <c r="A431" s="17">
        <v>39966</v>
      </c>
      <c r="B431" s="4" t="s">
        <v>260</v>
      </c>
      <c r="C431" s="4" t="s">
        <v>191</v>
      </c>
      <c r="D431" s="4" t="s">
        <v>861</v>
      </c>
      <c r="E431" s="4">
        <v>38</v>
      </c>
      <c r="F431" s="4" t="s">
        <v>1257</v>
      </c>
      <c r="G431" t="str">
        <f t="shared" si="12"/>
        <v>June</v>
      </c>
      <c r="H431" t="str">
        <f t="shared" si="13"/>
        <v>2009</v>
      </c>
    </row>
    <row r="432" spans="1:8" x14ac:dyDescent="0.3">
      <c r="A432" s="17">
        <v>39931</v>
      </c>
      <c r="B432" s="4" t="s">
        <v>268</v>
      </c>
      <c r="C432" s="4" t="s">
        <v>827</v>
      </c>
      <c r="D432" s="4" t="s">
        <v>829</v>
      </c>
      <c r="E432" s="4">
        <v>12</v>
      </c>
      <c r="F432" s="4" t="s">
        <v>1258</v>
      </c>
      <c r="G432" t="str">
        <f t="shared" si="12"/>
        <v>April</v>
      </c>
      <c r="H432" t="str">
        <f t="shared" si="13"/>
        <v>2009</v>
      </c>
    </row>
    <row r="433" spans="1:8" x14ac:dyDescent="0.3">
      <c r="A433" s="17">
        <v>40520</v>
      </c>
      <c r="B433" s="4" t="s">
        <v>180</v>
      </c>
      <c r="C433" s="4" t="s">
        <v>192</v>
      </c>
      <c r="D433" s="4" t="s">
        <v>813</v>
      </c>
      <c r="E433" s="4">
        <v>33</v>
      </c>
      <c r="F433" s="4" t="s">
        <v>1259</v>
      </c>
      <c r="G433" t="str">
        <f t="shared" si="12"/>
        <v>December</v>
      </c>
      <c r="H433" t="str">
        <f t="shared" si="13"/>
        <v>2010</v>
      </c>
    </row>
    <row r="434" spans="1:8" x14ac:dyDescent="0.3">
      <c r="A434" s="17">
        <v>39943</v>
      </c>
      <c r="B434" s="4" t="s">
        <v>268</v>
      </c>
      <c r="C434" s="4" t="s">
        <v>812</v>
      </c>
      <c r="D434" s="4" t="s">
        <v>730</v>
      </c>
      <c r="E434" s="4">
        <v>1</v>
      </c>
      <c r="F434" s="4" t="s">
        <v>1260</v>
      </c>
      <c r="G434" t="str">
        <f t="shared" si="12"/>
        <v>May</v>
      </c>
      <c r="H434" t="str">
        <f t="shared" si="13"/>
        <v>2009</v>
      </c>
    </row>
    <row r="435" spans="1:8" x14ac:dyDescent="0.3">
      <c r="A435" s="17">
        <v>40450</v>
      </c>
      <c r="B435" s="4" t="s">
        <v>822</v>
      </c>
      <c r="C435" s="4" t="s">
        <v>827</v>
      </c>
      <c r="D435" s="4" t="s">
        <v>832</v>
      </c>
      <c r="E435" s="4">
        <v>26</v>
      </c>
      <c r="F435" s="4" t="s">
        <v>1261</v>
      </c>
      <c r="G435" t="str">
        <f t="shared" si="12"/>
        <v>September</v>
      </c>
      <c r="H435" t="str">
        <f t="shared" si="13"/>
        <v>2010</v>
      </c>
    </row>
    <row r="436" spans="1:8" x14ac:dyDescent="0.3">
      <c r="A436" s="17">
        <v>40273</v>
      </c>
      <c r="B436" s="4" t="s">
        <v>272</v>
      </c>
      <c r="C436" s="4" t="s">
        <v>827</v>
      </c>
      <c r="D436" s="4" t="s">
        <v>813</v>
      </c>
      <c r="E436" s="4">
        <v>25</v>
      </c>
      <c r="F436" s="4" t="s">
        <v>1262</v>
      </c>
      <c r="G436" t="str">
        <f t="shared" si="12"/>
        <v>April</v>
      </c>
      <c r="H436" t="str">
        <f t="shared" si="13"/>
        <v>2010</v>
      </c>
    </row>
    <row r="437" spans="1:8" x14ac:dyDescent="0.3">
      <c r="A437" s="17">
        <v>40362</v>
      </c>
      <c r="B437" s="4" t="s">
        <v>274</v>
      </c>
      <c r="C437" s="4" t="s">
        <v>835</v>
      </c>
      <c r="D437" s="4" t="s">
        <v>861</v>
      </c>
      <c r="E437" s="4">
        <v>31</v>
      </c>
      <c r="F437" s="4" t="s">
        <v>1263</v>
      </c>
      <c r="G437" t="str">
        <f t="shared" si="12"/>
        <v>July</v>
      </c>
      <c r="H437" t="str">
        <f t="shared" si="13"/>
        <v>2010</v>
      </c>
    </row>
    <row r="438" spans="1:8" x14ac:dyDescent="0.3">
      <c r="A438" s="17">
        <v>40610</v>
      </c>
      <c r="B438" s="4" t="s">
        <v>256</v>
      </c>
      <c r="C438" s="4" t="s">
        <v>188</v>
      </c>
      <c r="D438" s="4" t="s">
        <v>832</v>
      </c>
      <c r="E438" s="4">
        <v>33</v>
      </c>
      <c r="F438" s="4" t="s">
        <v>1264</v>
      </c>
      <c r="G438" t="str">
        <f t="shared" si="12"/>
        <v>March</v>
      </c>
      <c r="H438" t="str">
        <f t="shared" si="13"/>
        <v>2011</v>
      </c>
    </row>
    <row r="439" spans="1:8" x14ac:dyDescent="0.3">
      <c r="A439" s="17">
        <v>40068</v>
      </c>
      <c r="B439" s="4" t="s">
        <v>260</v>
      </c>
      <c r="C439" s="4" t="s">
        <v>190</v>
      </c>
      <c r="D439" s="4" t="s">
        <v>816</v>
      </c>
      <c r="E439" s="4">
        <v>7</v>
      </c>
      <c r="F439" s="4" t="s">
        <v>1265</v>
      </c>
      <c r="G439" t="str">
        <f t="shared" si="12"/>
        <v>September</v>
      </c>
      <c r="H439" t="str">
        <f t="shared" si="13"/>
        <v>2009</v>
      </c>
    </row>
    <row r="440" spans="1:8" x14ac:dyDescent="0.3">
      <c r="A440" s="17">
        <v>39995</v>
      </c>
      <c r="B440" s="4" t="s">
        <v>180</v>
      </c>
      <c r="C440" s="4" t="s">
        <v>189</v>
      </c>
      <c r="D440" s="4" t="s">
        <v>726</v>
      </c>
      <c r="E440" s="4">
        <v>32</v>
      </c>
      <c r="F440" s="4" t="s">
        <v>1266</v>
      </c>
      <c r="G440" t="str">
        <f t="shared" si="12"/>
        <v>July</v>
      </c>
      <c r="H440" t="str">
        <f t="shared" si="13"/>
        <v>2009</v>
      </c>
    </row>
    <row r="441" spans="1:8" x14ac:dyDescent="0.3">
      <c r="A441" s="17">
        <v>40300</v>
      </c>
      <c r="B441" s="4" t="s">
        <v>268</v>
      </c>
      <c r="C441" s="4" t="s">
        <v>189</v>
      </c>
      <c r="D441" s="4" t="s">
        <v>730</v>
      </c>
      <c r="E441" s="4">
        <v>35</v>
      </c>
      <c r="F441" s="4" t="s">
        <v>1267</v>
      </c>
      <c r="G441" t="str">
        <f t="shared" si="12"/>
        <v>May</v>
      </c>
      <c r="H441" t="str">
        <f t="shared" si="13"/>
        <v>2010</v>
      </c>
    </row>
    <row r="442" spans="1:8" x14ac:dyDescent="0.3">
      <c r="A442" s="17">
        <v>40127</v>
      </c>
      <c r="B442" s="4" t="s">
        <v>257</v>
      </c>
      <c r="C442" s="4" t="s">
        <v>835</v>
      </c>
      <c r="D442" s="4" t="s">
        <v>825</v>
      </c>
      <c r="E442" s="4">
        <v>1</v>
      </c>
      <c r="F442" s="4" t="s">
        <v>1268</v>
      </c>
      <c r="G442" t="str">
        <f t="shared" si="12"/>
        <v>November</v>
      </c>
      <c r="H442" t="str">
        <f t="shared" si="13"/>
        <v>2009</v>
      </c>
    </row>
    <row r="443" spans="1:8" x14ac:dyDescent="0.3">
      <c r="A443" s="17">
        <v>40605</v>
      </c>
      <c r="B443" s="4" t="s">
        <v>253</v>
      </c>
      <c r="C443" s="4" t="s">
        <v>841</v>
      </c>
      <c r="D443" s="4" t="s">
        <v>813</v>
      </c>
      <c r="E443" s="4">
        <v>30</v>
      </c>
      <c r="F443" s="4" t="s">
        <v>1269</v>
      </c>
      <c r="G443" t="str">
        <f t="shared" si="12"/>
        <v>March</v>
      </c>
      <c r="H443" t="str">
        <f t="shared" si="13"/>
        <v>2011</v>
      </c>
    </row>
    <row r="444" spans="1:8" x14ac:dyDescent="0.3">
      <c r="A444" s="17">
        <v>40205</v>
      </c>
      <c r="B444" s="4" t="s">
        <v>176</v>
      </c>
      <c r="C444" s="4" t="s">
        <v>827</v>
      </c>
      <c r="D444" s="4" t="s">
        <v>861</v>
      </c>
      <c r="E444" s="4">
        <v>9</v>
      </c>
      <c r="F444" s="4" t="s">
        <v>1270</v>
      </c>
      <c r="G444" t="str">
        <f t="shared" si="12"/>
        <v>January</v>
      </c>
      <c r="H444" t="str">
        <f t="shared" si="13"/>
        <v>2010</v>
      </c>
    </row>
    <row r="445" spans="1:8" x14ac:dyDescent="0.3">
      <c r="A445" s="17">
        <v>40450</v>
      </c>
      <c r="B445" s="4" t="s">
        <v>269</v>
      </c>
      <c r="C445" s="4" t="s">
        <v>827</v>
      </c>
      <c r="D445" s="4" t="s">
        <v>813</v>
      </c>
      <c r="E445" s="4">
        <v>23</v>
      </c>
      <c r="F445" s="4" t="s">
        <v>1271</v>
      </c>
      <c r="G445" t="str">
        <f t="shared" si="12"/>
        <v>September</v>
      </c>
      <c r="H445" t="str">
        <f t="shared" si="13"/>
        <v>2010</v>
      </c>
    </row>
    <row r="446" spans="1:8" x14ac:dyDescent="0.3">
      <c r="A446" s="17">
        <v>40587</v>
      </c>
      <c r="B446" s="4" t="s">
        <v>261</v>
      </c>
      <c r="C446" s="4" t="s">
        <v>812</v>
      </c>
      <c r="D446" s="4" t="s">
        <v>823</v>
      </c>
      <c r="E446" s="4">
        <v>30</v>
      </c>
      <c r="F446" s="4" t="s">
        <v>1272</v>
      </c>
      <c r="G446" t="str">
        <f t="shared" si="12"/>
        <v>February</v>
      </c>
      <c r="H446" t="str">
        <f t="shared" si="13"/>
        <v>2011</v>
      </c>
    </row>
    <row r="447" spans="1:8" x14ac:dyDescent="0.3">
      <c r="A447" s="17">
        <v>40530</v>
      </c>
      <c r="B447" s="4" t="s">
        <v>271</v>
      </c>
      <c r="C447" s="4" t="s">
        <v>191</v>
      </c>
      <c r="D447" s="4" t="s">
        <v>825</v>
      </c>
      <c r="E447" s="4">
        <v>19</v>
      </c>
      <c r="F447" s="4" t="s">
        <v>1273</v>
      </c>
      <c r="G447" t="str">
        <f t="shared" si="12"/>
        <v>December</v>
      </c>
      <c r="H447" t="str">
        <f t="shared" si="13"/>
        <v>2010</v>
      </c>
    </row>
    <row r="448" spans="1:8" x14ac:dyDescent="0.3">
      <c r="A448" s="17">
        <v>40445</v>
      </c>
      <c r="B448" s="4" t="s">
        <v>267</v>
      </c>
      <c r="C448" s="4" t="s">
        <v>827</v>
      </c>
      <c r="D448" s="4" t="s">
        <v>730</v>
      </c>
      <c r="E448" s="4">
        <v>24</v>
      </c>
      <c r="F448" s="4" t="s">
        <v>1274</v>
      </c>
      <c r="G448" t="str">
        <f t="shared" si="12"/>
        <v>September</v>
      </c>
      <c r="H448" t="str">
        <f t="shared" si="13"/>
        <v>2010</v>
      </c>
    </row>
    <row r="449" spans="1:8" x14ac:dyDescent="0.3">
      <c r="A449" s="17">
        <v>40318</v>
      </c>
      <c r="B449" s="4" t="s">
        <v>274</v>
      </c>
      <c r="C449" s="4" t="s">
        <v>190</v>
      </c>
      <c r="D449" s="4" t="s">
        <v>818</v>
      </c>
      <c r="E449" s="4">
        <v>13</v>
      </c>
      <c r="F449" s="4" t="s">
        <v>1275</v>
      </c>
      <c r="G449" t="str">
        <f t="shared" si="12"/>
        <v>May</v>
      </c>
      <c r="H449" t="str">
        <f t="shared" si="13"/>
        <v>2010</v>
      </c>
    </row>
    <row r="450" spans="1:8" x14ac:dyDescent="0.3">
      <c r="A450" s="17">
        <v>40469</v>
      </c>
      <c r="B450" s="4" t="s">
        <v>251</v>
      </c>
      <c r="C450" s="4" t="s">
        <v>827</v>
      </c>
      <c r="D450" s="4" t="s">
        <v>730</v>
      </c>
      <c r="E450" s="4">
        <v>17</v>
      </c>
      <c r="F450" s="4" t="s">
        <v>1276</v>
      </c>
      <c r="G450" t="str">
        <f t="shared" si="12"/>
        <v>October</v>
      </c>
      <c r="H450" t="str">
        <f t="shared" si="13"/>
        <v>2010</v>
      </c>
    </row>
    <row r="451" spans="1:8" x14ac:dyDescent="0.3">
      <c r="A451" s="17">
        <v>40470</v>
      </c>
      <c r="B451" s="4" t="s">
        <v>258</v>
      </c>
      <c r="C451" s="4" t="s">
        <v>835</v>
      </c>
      <c r="D451" s="4" t="s">
        <v>818</v>
      </c>
      <c r="E451" s="4">
        <v>24</v>
      </c>
      <c r="F451" s="4" t="s">
        <v>1277</v>
      </c>
      <c r="G451" t="str">
        <f t="shared" si="12"/>
        <v>October</v>
      </c>
      <c r="H451" t="str">
        <f t="shared" si="13"/>
        <v>2010</v>
      </c>
    </row>
    <row r="452" spans="1:8" x14ac:dyDescent="0.3">
      <c r="A452" s="17">
        <v>40617</v>
      </c>
      <c r="B452" s="4" t="s">
        <v>256</v>
      </c>
      <c r="C452" s="4" t="s">
        <v>841</v>
      </c>
      <c r="D452" s="4" t="s">
        <v>730</v>
      </c>
      <c r="E452" s="4">
        <v>36</v>
      </c>
      <c r="F452" s="4" t="s">
        <v>1278</v>
      </c>
      <c r="G452" t="str">
        <f t="shared" si="12"/>
        <v>March</v>
      </c>
      <c r="H452" t="str">
        <f t="shared" si="13"/>
        <v>2011</v>
      </c>
    </row>
    <row r="453" spans="1:8" x14ac:dyDescent="0.3">
      <c r="A453" s="17">
        <v>40422</v>
      </c>
      <c r="B453" s="4" t="s">
        <v>260</v>
      </c>
      <c r="C453" s="4" t="s">
        <v>827</v>
      </c>
      <c r="D453" s="4" t="s">
        <v>839</v>
      </c>
      <c r="E453" s="4">
        <v>21</v>
      </c>
      <c r="F453" s="4" t="s">
        <v>1279</v>
      </c>
      <c r="G453" t="str">
        <f t="shared" ref="G453:G516" si="14">TEXT(A453,"mmmm")</f>
        <v>September</v>
      </c>
      <c r="H453" t="str">
        <f t="shared" ref="H453:H516" si="15">TEXT(A453,"yyyy")</f>
        <v>2010</v>
      </c>
    </row>
    <row r="454" spans="1:8" x14ac:dyDescent="0.3">
      <c r="A454" s="17">
        <v>40290</v>
      </c>
      <c r="B454" s="4" t="s">
        <v>176</v>
      </c>
      <c r="C454" s="4" t="s">
        <v>827</v>
      </c>
      <c r="D454" s="4" t="s">
        <v>837</v>
      </c>
      <c r="E454" s="4">
        <v>5</v>
      </c>
      <c r="F454" s="4" t="s">
        <v>1280</v>
      </c>
      <c r="G454" t="str">
        <f t="shared" si="14"/>
        <v>April</v>
      </c>
      <c r="H454" t="str">
        <f t="shared" si="15"/>
        <v>2010</v>
      </c>
    </row>
    <row r="455" spans="1:8" x14ac:dyDescent="0.3">
      <c r="A455" s="17">
        <v>40425</v>
      </c>
      <c r="B455" s="4" t="s">
        <v>271</v>
      </c>
      <c r="C455" s="4" t="s">
        <v>189</v>
      </c>
      <c r="D455" s="4" t="s">
        <v>730</v>
      </c>
      <c r="E455" s="4">
        <v>23</v>
      </c>
      <c r="F455" s="4" t="s">
        <v>1281</v>
      </c>
      <c r="G455" t="str">
        <f t="shared" si="14"/>
        <v>September</v>
      </c>
      <c r="H455" t="str">
        <f t="shared" si="15"/>
        <v>2010</v>
      </c>
    </row>
    <row r="456" spans="1:8" x14ac:dyDescent="0.3">
      <c r="A456" s="17">
        <v>40178</v>
      </c>
      <c r="B456" s="4" t="s">
        <v>256</v>
      </c>
      <c r="C456" s="4" t="s">
        <v>812</v>
      </c>
      <c r="D456" s="4" t="s">
        <v>726</v>
      </c>
      <c r="E456" s="4">
        <v>30</v>
      </c>
      <c r="F456" s="4" t="s">
        <v>1282</v>
      </c>
      <c r="G456" t="str">
        <f t="shared" si="14"/>
        <v>December</v>
      </c>
      <c r="H456" t="str">
        <f t="shared" si="15"/>
        <v>2009</v>
      </c>
    </row>
    <row r="457" spans="1:8" x14ac:dyDescent="0.3">
      <c r="A457" s="17">
        <v>40173</v>
      </c>
      <c r="B457" s="4" t="s">
        <v>267</v>
      </c>
      <c r="C457" s="4" t="s">
        <v>835</v>
      </c>
      <c r="D457" s="4" t="s">
        <v>861</v>
      </c>
      <c r="E457" s="4">
        <v>31</v>
      </c>
      <c r="F457" s="4" t="s">
        <v>1283</v>
      </c>
      <c r="G457" t="str">
        <f t="shared" si="14"/>
        <v>December</v>
      </c>
      <c r="H457" t="str">
        <f t="shared" si="15"/>
        <v>2009</v>
      </c>
    </row>
    <row r="458" spans="1:8" x14ac:dyDescent="0.3">
      <c r="A458" s="17">
        <v>40176</v>
      </c>
      <c r="B458" s="4" t="s">
        <v>251</v>
      </c>
      <c r="C458" s="4" t="s">
        <v>827</v>
      </c>
      <c r="D458" s="4" t="s">
        <v>849</v>
      </c>
      <c r="E458" s="4">
        <v>35</v>
      </c>
      <c r="F458" s="4" t="s">
        <v>1284</v>
      </c>
      <c r="G458" t="str">
        <f t="shared" si="14"/>
        <v>December</v>
      </c>
      <c r="H458" t="str">
        <f t="shared" si="15"/>
        <v>2009</v>
      </c>
    </row>
    <row r="459" spans="1:8" x14ac:dyDescent="0.3">
      <c r="A459" s="17">
        <v>40632</v>
      </c>
      <c r="B459" s="4" t="s">
        <v>268</v>
      </c>
      <c r="C459" s="4" t="s">
        <v>188</v>
      </c>
      <c r="D459" s="4" t="s">
        <v>813</v>
      </c>
      <c r="E459" s="4">
        <v>1</v>
      </c>
      <c r="F459" s="4" t="s">
        <v>1285</v>
      </c>
      <c r="G459" t="str">
        <f t="shared" si="14"/>
        <v>March</v>
      </c>
      <c r="H459" t="str">
        <f t="shared" si="15"/>
        <v>2011</v>
      </c>
    </row>
    <row r="460" spans="1:8" x14ac:dyDescent="0.3">
      <c r="A460" s="17">
        <v>40159</v>
      </c>
      <c r="B460" s="4" t="s">
        <v>266</v>
      </c>
      <c r="C460" s="4" t="s">
        <v>192</v>
      </c>
      <c r="D460" s="4" t="s">
        <v>730</v>
      </c>
      <c r="E460" s="4">
        <v>23</v>
      </c>
      <c r="F460" s="4" t="s">
        <v>1286</v>
      </c>
      <c r="G460" t="str">
        <f t="shared" si="14"/>
        <v>December</v>
      </c>
      <c r="H460" t="str">
        <f t="shared" si="15"/>
        <v>2009</v>
      </c>
    </row>
    <row r="461" spans="1:8" x14ac:dyDescent="0.3">
      <c r="A461" s="17">
        <v>40484</v>
      </c>
      <c r="B461" s="4" t="s">
        <v>181</v>
      </c>
      <c r="C461" s="4" t="s">
        <v>812</v>
      </c>
      <c r="D461" s="4" t="s">
        <v>816</v>
      </c>
      <c r="E461" s="4">
        <v>6</v>
      </c>
      <c r="F461" s="4" t="s">
        <v>1287</v>
      </c>
      <c r="G461" t="str">
        <f t="shared" si="14"/>
        <v>November</v>
      </c>
      <c r="H461" t="str">
        <f t="shared" si="15"/>
        <v>2010</v>
      </c>
    </row>
    <row r="462" spans="1:8" x14ac:dyDescent="0.3">
      <c r="A462" s="17">
        <v>40265</v>
      </c>
      <c r="B462" s="4" t="s">
        <v>266</v>
      </c>
      <c r="C462" s="4" t="s">
        <v>835</v>
      </c>
      <c r="D462" s="4" t="s">
        <v>832</v>
      </c>
      <c r="E462" s="4">
        <v>28</v>
      </c>
      <c r="F462" s="4" t="s">
        <v>1288</v>
      </c>
      <c r="G462" t="str">
        <f t="shared" si="14"/>
        <v>March</v>
      </c>
      <c r="H462" t="str">
        <f t="shared" si="15"/>
        <v>2010</v>
      </c>
    </row>
    <row r="463" spans="1:8" x14ac:dyDescent="0.3">
      <c r="A463" s="17">
        <v>40134</v>
      </c>
      <c r="B463" s="4" t="s">
        <v>265</v>
      </c>
      <c r="C463" s="4" t="s">
        <v>835</v>
      </c>
      <c r="D463" s="4" t="s">
        <v>861</v>
      </c>
      <c r="E463" s="4">
        <v>29</v>
      </c>
      <c r="F463" s="4" t="s">
        <v>1289</v>
      </c>
      <c r="G463" t="str">
        <f t="shared" si="14"/>
        <v>November</v>
      </c>
      <c r="H463" t="str">
        <f t="shared" si="15"/>
        <v>2009</v>
      </c>
    </row>
    <row r="464" spans="1:8" x14ac:dyDescent="0.3">
      <c r="A464" s="17">
        <v>40325</v>
      </c>
      <c r="B464" s="4" t="s">
        <v>822</v>
      </c>
      <c r="C464" s="4" t="s">
        <v>815</v>
      </c>
      <c r="D464" s="4" t="s">
        <v>825</v>
      </c>
      <c r="E464" s="4">
        <v>30</v>
      </c>
      <c r="F464" s="4" t="s">
        <v>1290</v>
      </c>
      <c r="G464" t="str">
        <f t="shared" si="14"/>
        <v>May</v>
      </c>
      <c r="H464" t="str">
        <f t="shared" si="15"/>
        <v>2010</v>
      </c>
    </row>
    <row r="465" spans="1:8" x14ac:dyDescent="0.3">
      <c r="A465" s="17">
        <v>40032</v>
      </c>
      <c r="B465" s="4" t="s">
        <v>262</v>
      </c>
      <c r="C465" s="4" t="s">
        <v>827</v>
      </c>
      <c r="D465" s="4" t="s">
        <v>839</v>
      </c>
      <c r="E465" s="4">
        <v>33</v>
      </c>
      <c r="F465" s="4" t="s">
        <v>1291</v>
      </c>
      <c r="G465" t="str">
        <f t="shared" si="14"/>
        <v>August</v>
      </c>
      <c r="H465" t="str">
        <f t="shared" si="15"/>
        <v>2009</v>
      </c>
    </row>
    <row r="466" spans="1:8" x14ac:dyDescent="0.3">
      <c r="A466" s="17">
        <v>40494</v>
      </c>
      <c r="B466" s="4" t="s">
        <v>273</v>
      </c>
      <c r="C466" s="4" t="s">
        <v>191</v>
      </c>
      <c r="D466" s="4" t="s">
        <v>818</v>
      </c>
      <c r="E466" s="4">
        <v>35</v>
      </c>
      <c r="F466" s="4" t="s">
        <v>1292</v>
      </c>
      <c r="G466" t="str">
        <f t="shared" si="14"/>
        <v>November</v>
      </c>
      <c r="H466" t="str">
        <f t="shared" si="15"/>
        <v>2010</v>
      </c>
    </row>
    <row r="467" spans="1:8" x14ac:dyDescent="0.3">
      <c r="A467" s="17">
        <v>40406</v>
      </c>
      <c r="B467" s="4" t="s">
        <v>822</v>
      </c>
      <c r="C467" s="4" t="s">
        <v>188</v>
      </c>
      <c r="D467" s="4" t="s">
        <v>842</v>
      </c>
      <c r="E467" s="4">
        <v>23</v>
      </c>
      <c r="F467" s="4" t="s">
        <v>1293</v>
      </c>
      <c r="G467" t="str">
        <f t="shared" si="14"/>
        <v>August</v>
      </c>
      <c r="H467" t="str">
        <f t="shared" si="15"/>
        <v>2010</v>
      </c>
    </row>
    <row r="468" spans="1:8" x14ac:dyDescent="0.3">
      <c r="A468" s="17">
        <v>40039</v>
      </c>
      <c r="B468" s="4" t="s">
        <v>261</v>
      </c>
      <c r="C468" s="4" t="s">
        <v>815</v>
      </c>
      <c r="D468" s="4" t="s">
        <v>726</v>
      </c>
      <c r="E468" s="4">
        <v>12</v>
      </c>
      <c r="F468" s="4" t="s">
        <v>1294</v>
      </c>
      <c r="G468" t="str">
        <f t="shared" si="14"/>
        <v>August</v>
      </c>
      <c r="H468" t="str">
        <f t="shared" si="15"/>
        <v>2009</v>
      </c>
    </row>
    <row r="469" spans="1:8" x14ac:dyDescent="0.3">
      <c r="A469" s="17">
        <v>40089</v>
      </c>
      <c r="B469" s="4" t="s">
        <v>274</v>
      </c>
      <c r="C469" s="4" t="s">
        <v>189</v>
      </c>
      <c r="D469" s="4" t="s">
        <v>726</v>
      </c>
      <c r="E469" s="4">
        <v>27</v>
      </c>
      <c r="F469" s="4" t="s">
        <v>1295</v>
      </c>
      <c r="G469" t="str">
        <f t="shared" si="14"/>
        <v>October</v>
      </c>
      <c r="H469" t="str">
        <f t="shared" si="15"/>
        <v>2009</v>
      </c>
    </row>
    <row r="470" spans="1:8" x14ac:dyDescent="0.3">
      <c r="A470" s="17">
        <v>40377</v>
      </c>
      <c r="B470" s="4" t="s">
        <v>251</v>
      </c>
      <c r="C470" s="4" t="s">
        <v>812</v>
      </c>
      <c r="D470" s="4" t="s">
        <v>726</v>
      </c>
      <c r="E470" s="4">
        <v>28</v>
      </c>
      <c r="F470" s="4" t="s">
        <v>1296</v>
      </c>
      <c r="G470" t="str">
        <f t="shared" si="14"/>
        <v>July</v>
      </c>
      <c r="H470" t="str">
        <f t="shared" si="15"/>
        <v>2010</v>
      </c>
    </row>
    <row r="471" spans="1:8" x14ac:dyDescent="0.3">
      <c r="A471" s="17">
        <v>40008</v>
      </c>
      <c r="B471" s="4" t="s">
        <v>260</v>
      </c>
      <c r="C471" s="4" t="s">
        <v>191</v>
      </c>
      <c r="D471" s="4" t="s">
        <v>825</v>
      </c>
      <c r="E471" s="4">
        <v>38</v>
      </c>
      <c r="F471" s="4" t="s">
        <v>1297</v>
      </c>
      <c r="G471" t="str">
        <f t="shared" si="14"/>
        <v>July</v>
      </c>
      <c r="H471" t="str">
        <f t="shared" si="15"/>
        <v>2009</v>
      </c>
    </row>
    <row r="472" spans="1:8" x14ac:dyDescent="0.3">
      <c r="A472" s="17">
        <v>40627</v>
      </c>
      <c r="B472" s="4" t="s">
        <v>274</v>
      </c>
      <c r="C472" s="4" t="s">
        <v>841</v>
      </c>
      <c r="D472" s="4" t="s">
        <v>816</v>
      </c>
      <c r="E472" s="4">
        <v>13</v>
      </c>
      <c r="F472" s="4" t="s">
        <v>1298</v>
      </c>
      <c r="G472" t="str">
        <f t="shared" si="14"/>
        <v>March</v>
      </c>
      <c r="H472" t="str">
        <f t="shared" si="15"/>
        <v>2011</v>
      </c>
    </row>
    <row r="473" spans="1:8" x14ac:dyDescent="0.3">
      <c r="A473" s="17">
        <v>40548</v>
      </c>
      <c r="B473" s="4" t="s">
        <v>270</v>
      </c>
      <c r="C473" s="4" t="s">
        <v>189</v>
      </c>
      <c r="D473" s="4" t="s">
        <v>818</v>
      </c>
      <c r="E473" s="4">
        <v>26</v>
      </c>
      <c r="F473" s="4" t="s">
        <v>1299</v>
      </c>
      <c r="G473" t="str">
        <f t="shared" si="14"/>
        <v>January</v>
      </c>
      <c r="H473" t="str">
        <f t="shared" si="15"/>
        <v>2011</v>
      </c>
    </row>
    <row r="474" spans="1:8" x14ac:dyDescent="0.3">
      <c r="A474" s="17">
        <v>40253</v>
      </c>
      <c r="B474" s="4" t="s">
        <v>180</v>
      </c>
      <c r="C474" s="4" t="s">
        <v>827</v>
      </c>
      <c r="D474" s="4" t="s">
        <v>861</v>
      </c>
      <c r="E474" s="4">
        <v>7</v>
      </c>
      <c r="F474" s="4" t="s">
        <v>1300</v>
      </c>
      <c r="G474" t="str">
        <f t="shared" si="14"/>
        <v>March</v>
      </c>
      <c r="H474" t="str">
        <f t="shared" si="15"/>
        <v>2010</v>
      </c>
    </row>
    <row r="475" spans="1:8" x14ac:dyDescent="0.3">
      <c r="A475" s="17">
        <v>40437</v>
      </c>
      <c r="B475" s="4" t="s">
        <v>258</v>
      </c>
      <c r="C475" s="4" t="s">
        <v>827</v>
      </c>
      <c r="D475" s="4" t="s">
        <v>861</v>
      </c>
      <c r="E475" s="4">
        <v>26</v>
      </c>
      <c r="F475" s="4" t="s">
        <v>1301</v>
      </c>
      <c r="G475" t="str">
        <f t="shared" si="14"/>
        <v>September</v>
      </c>
      <c r="H475" t="str">
        <f t="shared" si="15"/>
        <v>2010</v>
      </c>
    </row>
    <row r="476" spans="1:8" x14ac:dyDescent="0.3">
      <c r="A476" s="17">
        <v>40416</v>
      </c>
      <c r="B476" s="4" t="s">
        <v>274</v>
      </c>
      <c r="C476" s="4" t="s">
        <v>188</v>
      </c>
      <c r="D476" s="4" t="s">
        <v>816</v>
      </c>
      <c r="E476" s="4">
        <v>9</v>
      </c>
      <c r="F476" s="4" t="s">
        <v>1302</v>
      </c>
      <c r="G476" t="str">
        <f t="shared" si="14"/>
        <v>August</v>
      </c>
      <c r="H476" t="str">
        <f t="shared" si="15"/>
        <v>2010</v>
      </c>
    </row>
    <row r="477" spans="1:8" x14ac:dyDescent="0.3">
      <c r="A477" s="17">
        <v>40003</v>
      </c>
      <c r="B477" s="4" t="s">
        <v>265</v>
      </c>
      <c r="C477" s="4" t="s">
        <v>192</v>
      </c>
      <c r="D477" s="4" t="s">
        <v>861</v>
      </c>
      <c r="E477" s="4">
        <v>25</v>
      </c>
      <c r="F477" s="4" t="s">
        <v>1303</v>
      </c>
      <c r="G477" t="str">
        <f t="shared" si="14"/>
        <v>July</v>
      </c>
      <c r="H477" t="str">
        <f t="shared" si="15"/>
        <v>2009</v>
      </c>
    </row>
    <row r="478" spans="1:8" x14ac:dyDescent="0.3">
      <c r="A478" s="17">
        <v>40074</v>
      </c>
      <c r="B478" s="4" t="s">
        <v>265</v>
      </c>
      <c r="C478" s="4" t="s">
        <v>815</v>
      </c>
      <c r="D478" s="4" t="s">
        <v>730</v>
      </c>
      <c r="E478" s="4">
        <v>8</v>
      </c>
      <c r="F478" s="4" t="s">
        <v>1304</v>
      </c>
      <c r="G478" t="str">
        <f t="shared" si="14"/>
        <v>September</v>
      </c>
      <c r="H478" t="str">
        <f t="shared" si="15"/>
        <v>2009</v>
      </c>
    </row>
    <row r="479" spans="1:8" x14ac:dyDescent="0.3">
      <c r="A479" s="17">
        <v>40305</v>
      </c>
      <c r="B479" s="4" t="s">
        <v>255</v>
      </c>
      <c r="C479" s="4" t="s">
        <v>188</v>
      </c>
      <c r="D479" s="4" t="s">
        <v>842</v>
      </c>
      <c r="E479" s="4">
        <v>34</v>
      </c>
      <c r="F479" s="4" t="s">
        <v>1305</v>
      </c>
      <c r="G479" t="str">
        <f t="shared" si="14"/>
        <v>May</v>
      </c>
      <c r="H479" t="str">
        <f t="shared" si="15"/>
        <v>2010</v>
      </c>
    </row>
    <row r="480" spans="1:8" x14ac:dyDescent="0.3">
      <c r="A480" s="17">
        <v>40016</v>
      </c>
      <c r="B480" s="4" t="s">
        <v>176</v>
      </c>
      <c r="C480" s="4" t="s">
        <v>827</v>
      </c>
      <c r="D480" s="4" t="s">
        <v>832</v>
      </c>
      <c r="E480" s="4">
        <v>5</v>
      </c>
      <c r="F480" s="4" t="s">
        <v>1306</v>
      </c>
      <c r="G480" t="str">
        <f t="shared" si="14"/>
        <v>July</v>
      </c>
      <c r="H480" t="str">
        <f t="shared" si="15"/>
        <v>2009</v>
      </c>
    </row>
    <row r="481" spans="1:8" x14ac:dyDescent="0.3">
      <c r="A481" s="17">
        <v>40451</v>
      </c>
      <c r="B481" s="4" t="s">
        <v>266</v>
      </c>
      <c r="C481" s="4" t="s">
        <v>841</v>
      </c>
      <c r="D481" s="4" t="s">
        <v>839</v>
      </c>
      <c r="E481" s="4">
        <v>33</v>
      </c>
      <c r="F481" s="4" t="s">
        <v>1307</v>
      </c>
      <c r="G481" t="str">
        <f t="shared" si="14"/>
        <v>September</v>
      </c>
      <c r="H481" t="str">
        <f t="shared" si="15"/>
        <v>2010</v>
      </c>
    </row>
    <row r="482" spans="1:8" x14ac:dyDescent="0.3">
      <c r="A482" s="17">
        <v>40248</v>
      </c>
      <c r="B482" s="4" t="s">
        <v>269</v>
      </c>
      <c r="C482" s="4" t="s">
        <v>812</v>
      </c>
      <c r="D482" s="4" t="s">
        <v>861</v>
      </c>
      <c r="E482" s="4">
        <v>38</v>
      </c>
      <c r="F482" s="4" t="s">
        <v>1308</v>
      </c>
      <c r="G482" t="str">
        <f t="shared" si="14"/>
        <v>March</v>
      </c>
      <c r="H482" t="str">
        <f t="shared" si="15"/>
        <v>2010</v>
      </c>
    </row>
    <row r="483" spans="1:8" x14ac:dyDescent="0.3">
      <c r="A483" s="17">
        <v>40511</v>
      </c>
      <c r="B483" s="4" t="s">
        <v>251</v>
      </c>
      <c r="C483" s="4" t="s">
        <v>815</v>
      </c>
      <c r="D483" s="4" t="s">
        <v>816</v>
      </c>
      <c r="E483" s="4">
        <v>26</v>
      </c>
      <c r="F483" s="4" t="s">
        <v>1309</v>
      </c>
      <c r="G483" t="str">
        <f t="shared" si="14"/>
        <v>November</v>
      </c>
      <c r="H483" t="str">
        <f t="shared" si="15"/>
        <v>2010</v>
      </c>
    </row>
    <row r="484" spans="1:8" x14ac:dyDescent="0.3">
      <c r="A484" s="17">
        <v>40147</v>
      </c>
      <c r="B484" s="4" t="s">
        <v>274</v>
      </c>
      <c r="C484" s="4" t="s">
        <v>827</v>
      </c>
      <c r="D484" s="4" t="s">
        <v>813</v>
      </c>
      <c r="E484" s="4">
        <v>23</v>
      </c>
      <c r="F484" s="4" t="s">
        <v>1310</v>
      </c>
      <c r="G484" t="str">
        <f t="shared" si="14"/>
        <v>November</v>
      </c>
      <c r="H484" t="str">
        <f t="shared" si="15"/>
        <v>2009</v>
      </c>
    </row>
    <row r="485" spans="1:8" x14ac:dyDescent="0.3">
      <c r="A485" s="17">
        <v>40169</v>
      </c>
      <c r="B485" s="4" t="s">
        <v>256</v>
      </c>
      <c r="C485" s="4" t="s">
        <v>827</v>
      </c>
      <c r="D485" s="4" t="s">
        <v>837</v>
      </c>
      <c r="E485" s="4">
        <v>11</v>
      </c>
      <c r="F485" s="4" t="s">
        <v>1311</v>
      </c>
      <c r="G485" t="str">
        <f t="shared" si="14"/>
        <v>December</v>
      </c>
      <c r="H485" t="str">
        <f t="shared" si="15"/>
        <v>2009</v>
      </c>
    </row>
    <row r="486" spans="1:8" x14ac:dyDescent="0.3">
      <c r="A486" s="17">
        <v>40553</v>
      </c>
      <c r="B486" s="4" t="s">
        <v>258</v>
      </c>
      <c r="C486" s="4" t="s">
        <v>189</v>
      </c>
      <c r="D486" s="4" t="s">
        <v>816</v>
      </c>
      <c r="E486" s="4">
        <v>36</v>
      </c>
      <c r="F486" s="4" t="s">
        <v>1312</v>
      </c>
      <c r="G486" t="str">
        <f t="shared" si="14"/>
        <v>January</v>
      </c>
      <c r="H486" t="str">
        <f t="shared" si="15"/>
        <v>2011</v>
      </c>
    </row>
    <row r="487" spans="1:8" x14ac:dyDescent="0.3">
      <c r="A487" s="17">
        <v>40513</v>
      </c>
      <c r="B487" s="4" t="s">
        <v>266</v>
      </c>
      <c r="C487" s="4" t="s">
        <v>835</v>
      </c>
      <c r="D487" s="4" t="s">
        <v>823</v>
      </c>
      <c r="E487" s="4">
        <v>14</v>
      </c>
      <c r="F487" s="4" t="s">
        <v>1313</v>
      </c>
      <c r="G487" t="str">
        <f t="shared" si="14"/>
        <v>December</v>
      </c>
      <c r="H487" t="str">
        <f t="shared" si="15"/>
        <v>2010</v>
      </c>
    </row>
    <row r="488" spans="1:8" x14ac:dyDescent="0.3">
      <c r="A488" s="17">
        <v>40512</v>
      </c>
      <c r="B488" s="4" t="s">
        <v>263</v>
      </c>
      <c r="C488" s="4" t="s">
        <v>835</v>
      </c>
      <c r="D488" s="4" t="s">
        <v>823</v>
      </c>
      <c r="E488" s="4">
        <v>22</v>
      </c>
      <c r="F488" s="4" t="s">
        <v>1314</v>
      </c>
      <c r="G488" t="str">
        <f t="shared" si="14"/>
        <v>November</v>
      </c>
      <c r="H488" t="str">
        <f t="shared" si="15"/>
        <v>2010</v>
      </c>
    </row>
    <row r="489" spans="1:8" x14ac:dyDescent="0.3">
      <c r="A489" s="17">
        <v>40102</v>
      </c>
      <c r="B489" s="4" t="s">
        <v>260</v>
      </c>
      <c r="C489" s="4" t="s">
        <v>192</v>
      </c>
      <c r="D489" s="4" t="s">
        <v>730</v>
      </c>
      <c r="E489" s="4">
        <v>28</v>
      </c>
      <c r="F489" s="4" t="s">
        <v>1315</v>
      </c>
      <c r="G489" t="str">
        <f t="shared" si="14"/>
        <v>October</v>
      </c>
      <c r="H489" t="str">
        <f t="shared" si="15"/>
        <v>2009</v>
      </c>
    </row>
    <row r="490" spans="1:8" x14ac:dyDescent="0.3">
      <c r="A490" s="17">
        <v>40436</v>
      </c>
      <c r="B490" s="4" t="s">
        <v>251</v>
      </c>
      <c r="C490" s="4" t="s">
        <v>192</v>
      </c>
      <c r="D490" s="4" t="s">
        <v>816</v>
      </c>
      <c r="E490" s="4">
        <v>33</v>
      </c>
      <c r="F490" s="4" t="s">
        <v>1316</v>
      </c>
      <c r="G490" t="str">
        <f t="shared" si="14"/>
        <v>September</v>
      </c>
      <c r="H490" t="str">
        <f t="shared" si="15"/>
        <v>2010</v>
      </c>
    </row>
    <row r="491" spans="1:8" x14ac:dyDescent="0.3">
      <c r="A491" s="17">
        <v>40020</v>
      </c>
      <c r="B491" s="4" t="s">
        <v>261</v>
      </c>
      <c r="C491" s="4" t="s">
        <v>190</v>
      </c>
      <c r="D491" s="4" t="s">
        <v>816</v>
      </c>
      <c r="E491" s="4">
        <v>19</v>
      </c>
      <c r="F491" s="4" t="s">
        <v>1317</v>
      </c>
      <c r="G491" t="str">
        <f t="shared" si="14"/>
        <v>July</v>
      </c>
      <c r="H491" t="str">
        <f t="shared" si="15"/>
        <v>2009</v>
      </c>
    </row>
    <row r="492" spans="1:8" x14ac:dyDescent="0.3">
      <c r="A492" s="17">
        <v>40345</v>
      </c>
      <c r="B492" s="4" t="s">
        <v>274</v>
      </c>
      <c r="C492" s="4" t="s">
        <v>812</v>
      </c>
      <c r="D492" s="4" t="s">
        <v>825</v>
      </c>
      <c r="E492" s="4">
        <v>8</v>
      </c>
      <c r="F492" s="4" t="s">
        <v>1318</v>
      </c>
      <c r="G492" t="str">
        <f t="shared" si="14"/>
        <v>June</v>
      </c>
      <c r="H492" t="str">
        <f t="shared" si="15"/>
        <v>2010</v>
      </c>
    </row>
    <row r="493" spans="1:8" x14ac:dyDescent="0.3">
      <c r="A493" s="17">
        <v>40361</v>
      </c>
      <c r="B493" s="4" t="s">
        <v>271</v>
      </c>
      <c r="C493" s="4" t="s">
        <v>190</v>
      </c>
      <c r="D493" s="4" t="s">
        <v>849</v>
      </c>
      <c r="E493" s="4">
        <v>24</v>
      </c>
      <c r="F493" s="4" t="s">
        <v>1319</v>
      </c>
      <c r="G493" t="str">
        <f t="shared" si="14"/>
        <v>July</v>
      </c>
      <c r="H493" t="str">
        <f t="shared" si="15"/>
        <v>2010</v>
      </c>
    </row>
    <row r="494" spans="1:8" x14ac:dyDescent="0.3">
      <c r="A494" s="17">
        <v>40056</v>
      </c>
      <c r="B494" s="4" t="s">
        <v>272</v>
      </c>
      <c r="C494" s="4" t="s">
        <v>191</v>
      </c>
      <c r="D494" s="4" t="s">
        <v>837</v>
      </c>
      <c r="E494" s="4">
        <v>33</v>
      </c>
      <c r="F494" s="4" t="s">
        <v>1320</v>
      </c>
      <c r="G494" t="str">
        <f t="shared" si="14"/>
        <v>August</v>
      </c>
      <c r="H494" t="str">
        <f t="shared" si="15"/>
        <v>2009</v>
      </c>
    </row>
    <row r="495" spans="1:8" x14ac:dyDescent="0.3">
      <c r="A495" s="17">
        <v>40617</v>
      </c>
      <c r="B495" s="4" t="s">
        <v>274</v>
      </c>
      <c r="C495" s="4" t="s">
        <v>835</v>
      </c>
      <c r="D495" s="4" t="s">
        <v>825</v>
      </c>
      <c r="E495" s="4">
        <v>31</v>
      </c>
      <c r="F495" s="4" t="s">
        <v>1321</v>
      </c>
      <c r="G495" t="str">
        <f t="shared" si="14"/>
        <v>March</v>
      </c>
      <c r="H495" t="str">
        <f t="shared" si="15"/>
        <v>2011</v>
      </c>
    </row>
    <row r="496" spans="1:8" x14ac:dyDescent="0.3">
      <c r="A496" s="17">
        <v>40066</v>
      </c>
      <c r="B496" s="4" t="s">
        <v>256</v>
      </c>
      <c r="C496" s="4" t="s">
        <v>812</v>
      </c>
      <c r="D496" s="4" t="s">
        <v>823</v>
      </c>
      <c r="E496" s="4">
        <v>1</v>
      </c>
      <c r="F496" s="4" t="s">
        <v>1322</v>
      </c>
      <c r="G496" t="str">
        <f t="shared" si="14"/>
        <v>September</v>
      </c>
      <c r="H496" t="str">
        <f t="shared" si="15"/>
        <v>2009</v>
      </c>
    </row>
    <row r="497" spans="1:8" x14ac:dyDescent="0.3">
      <c r="A497" s="17">
        <v>40064</v>
      </c>
      <c r="B497" s="4" t="s">
        <v>256</v>
      </c>
      <c r="C497" s="4" t="s">
        <v>191</v>
      </c>
      <c r="D497" s="4" t="s">
        <v>730</v>
      </c>
      <c r="E497" s="4">
        <v>37</v>
      </c>
      <c r="F497" s="4" t="s">
        <v>1323</v>
      </c>
      <c r="G497" t="str">
        <f t="shared" si="14"/>
        <v>September</v>
      </c>
      <c r="H497" t="str">
        <f t="shared" si="15"/>
        <v>2009</v>
      </c>
    </row>
    <row r="498" spans="1:8" x14ac:dyDescent="0.3">
      <c r="A498" s="17">
        <v>40313</v>
      </c>
      <c r="B498" s="4" t="s">
        <v>268</v>
      </c>
      <c r="C498" s="4" t="s">
        <v>192</v>
      </c>
      <c r="D498" s="4" t="s">
        <v>832</v>
      </c>
      <c r="E498" s="4">
        <v>26</v>
      </c>
      <c r="F498" s="4" t="s">
        <v>1324</v>
      </c>
      <c r="G498" t="str">
        <f t="shared" si="14"/>
        <v>May</v>
      </c>
      <c r="H498" t="str">
        <f t="shared" si="15"/>
        <v>2010</v>
      </c>
    </row>
    <row r="499" spans="1:8" x14ac:dyDescent="0.3">
      <c r="A499" s="17">
        <v>40211</v>
      </c>
      <c r="B499" s="4" t="s">
        <v>253</v>
      </c>
      <c r="C499" s="4" t="s">
        <v>812</v>
      </c>
      <c r="D499" s="4" t="s">
        <v>730</v>
      </c>
      <c r="E499" s="4">
        <v>27</v>
      </c>
      <c r="F499" s="4" t="s">
        <v>1325</v>
      </c>
      <c r="G499" t="str">
        <f t="shared" si="14"/>
        <v>February</v>
      </c>
      <c r="H499" t="str">
        <f t="shared" si="15"/>
        <v>2010</v>
      </c>
    </row>
    <row r="500" spans="1:8" x14ac:dyDescent="0.3">
      <c r="A500" s="17">
        <v>40347</v>
      </c>
      <c r="B500" s="4" t="s">
        <v>272</v>
      </c>
      <c r="C500" s="4" t="s">
        <v>188</v>
      </c>
      <c r="D500" s="4" t="s">
        <v>818</v>
      </c>
      <c r="E500" s="4">
        <v>7</v>
      </c>
      <c r="F500" s="4" t="s">
        <v>1326</v>
      </c>
      <c r="G500" t="str">
        <f t="shared" si="14"/>
        <v>June</v>
      </c>
      <c r="H500" t="str">
        <f t="shared" si="15"/>
        <v>2010</v>
      </c>
    </row>
    <row r="501" spans="1:8" x14ac:dyDescent="0.3">
      <c r="A501" s="17">
        <v>40518</v>
      </c>
      <c r="B501" s="4" t="s">
        <v>180</v>
      </c>
      <c r="C501" s="4" t="s">
        <v>815</v>
      </c>
      <c r="D501" s="4" t="s">
        <v>816</v>
      </c>
      <c r="E501" s="4">
        <v>5</v>
      </c>
      <c r="F501" s="4" t="s">
        <v>1327</v>
      </c>
      <c r="G501" t="str">
        <f t="shared" si="14"/>
        <v>December</v>
      </c>
      <c r="H501" t="str">
        <f t="shared" si="15"/>
        <v>2010</v>
      </c>
    </row>
    <row r="502" spans="1:8" x14ac:dyDescent="0.3">
      <c r="A502" s="17">
        <v>40274</v>
      </c>
      <c r="B502" s="4" t="s">
        <v>273</v>
      </c>
      <c r="C502" s="4" t="s">
        <v>812</v>
      </c>
      <c r="D502" s="4" t="s">
        <v>839</v>
      </c>
      <c r="E502" s="4">
        <v>32</v>
      </c>
      <c r="F502" s="4" t="s">
        <v>1328</v>
      </c>
      <c r="G502" t="str">
        <f t="shared" si="14"/>
        <v>April</v>
      </c>
      <c r="H502" t="str">
        <f t="shared" si="15"/>
        <v>2010</v>
      </c>
    </row>
    <row r="503" spans="1:8" x14ac:dyDescent="0.3">
      <c r="A503" s="17">
        <v>40019</v>
      </c>
      <c r="B503" s="4" t="s">
        <v>265</v>
      </c>
      <c r="C503" s="4" t="s">
        <v>815</v>
      </c>
      <c r="D503" s="4" t="s">
        <v>849</v>
      </c>
      <c r="E503" s="4">
        <v>9</v>
      </c>
      <c r="F503" s="4" t="s">
        <v>1329</v>
      </c>
      <c r="G503" t="str">
        <f t="shared" si="14"/>
        <v>July</v>
      </c>
      <c r="H503" t="str">
        <f t="shared" si="15"/>
        <v>2009</v>
      </c>
    </row>
    <row r="504" spans="1:8" x14ac:dyDescent="0.3">
      <c r="A504" s="17">
        <v>40269</v>
      </c>
      <c r="B504" s="4" t="s">
        <v>257</v>
      </c>
      <c r="C504" s="4" t="s">
        <v>192</v>
      </c>
      <c r="D504" s="4" t="s">
        <v>837</v>
      </c>
      <c r="E504" s="4">
        <v>17</v>
      </c>
      <c r="F504" s="4" t="s">
        <v>1330</v>
      </c>
      <c r="G504" t="str">
        <f t="shared" si="14"/>
        <v>April</v>
      </c>
      <c r="H504" t="str">
        <f t="shared" si="15"/>
        <v>2010</v>
      </c>
    </row>
    <row r="505" spans="1:8" x14ac:dyDescent="0.3">
      <c r="A505" s="17">
        <v>40071</v>
      </c>
      <c r="B505" s="4" t="s">
        <v>270</v>
      </c>
      <c r="C505" s="4" t="s">
        <v>189</v>
      </c>
      <c r="D505" s="4" t="s">
        <v>842</v>
      </c>
      <c r="E505" s="4">
        <v>12</v>
      </c>
      <c r="F505" s="4" t="s">
        <v>1331</v>
      </c>
      <c r="G505" t="str">
        <f t="shared" si="14"/>
        <v>September</v>
      </c>
      <c r="H505" t="str">
        <f t="shared" si="15"/>
        <v>2009</v>
      </c>
    </row>
    <row r="506" spans="1:8" x14ac:dyDescent="0.3">
      <c r="A506" s="17">
        <v>40484</v>
      </c>
      <c r="B506" s="4" t="s">
        <v>176</v>
      </c>
      <c r="C506" s="4" t="s">
        <v>190</v>
      </c>
      <c r="D506" s="4" t="s">
        <v>839</v>
      </c>
      <c r="E506" s="4">
        <v>2</v>
      </c>
      <c r="F506" s="4" t="s">
        <v>1332</v>
      </c>
      <c r="G506" t="str">
        <f t="shared" si="14"/>
        <v>November</v>
      </c>
      <c r="H506" t="str">
        <f t="shared" si="15"/>
        <v>2010</v>
      </c>
    </row>
    <row r="507" spans="1:8" x14ac:dyDescent="0.3">
      <c r="A507" s="17">
        <v>40206</v>
      </c>
      <c r="B507" s="4" t="s">
        <v>260</v>
      </c>
      <c r="C507" s="4" t="s">
        <v>835</v>
      </c>
      <c r="D507" s="4" t="s">
        <v>818</v>
      </c>
      <c r="E507" s="4">
        <v>33</v>
      </c>
      <c r="F507" s="4" t="s">
        <v>1333</v>
      </c>
      <c r="G507" t="str">
        <f t="shared" si="14"/>
        <v>January</v>
      </c>
      <c r="H507" t="str">
        <f t="shared" si="15"/>
        <v>2010</v>
      </c>
    </row>
    <row r="508" spans="1:8" x14ac:dyDescent="0.3">
      <c r="A508" s="17">
        <v>40619</v>
      </c>
      <c r="B508" s="4" t="s">
        <v>270</v>
      </c>
      <c r="C508" s="4" t="s">
        <v>815</v>
      </c>
      <c r="D508" s="4" t="s">
        <v>818</v>
      </c>
      <c r="E508" s="4">
        <v>12</v>
      </c>
      <c r="F508" s="4" t="s">
        <v>1334</v>
      </c>
      <c r="G508" t="str">
        <f t="shared" si="14"/>
        <v>March</v>
      </c>
      <c r="H508" t="str">
        <f t="shared" si="15"/>
        <v>2011</v>
      </c>
    </row>
    <row r="509" spans="1:8" x14ac:dyDescent="0.3">
      <c r="A509" s="17">
        <v>40296</v>
      </c>
      <c r="B509" s="4" t="s">
        <v>256</v>
      </c>
      <c r="C509" s="4" t="s">
        <v>189</v>
      </c>
      <c r="D509" s="4" t="s">
        <v>730</v>
      </c>
      <c r="E509" s="4">
        <v>22</v>
      </c>
      <c r="F509" s="4" t="s">
        <v>1335</v>
      </c>
      <c r="G509" t="str">
        <f t="shared" si="14"/>
        <v>April</v>
      </c>
      <c r="H509" t="str">
        <f t="shared" si="15"/>
        <v>2010</v>
      </c>
    </row>
    <row r="510" spans="1:8" x14ac:dyDescent="0.3">
      <c r="A510" s="17">
        <v>40565</v>
      </c>
      <c r="B510" s="4" t="s">
        <v>258</v>
      </c>
      <c r="C510" s="4" t="s">
        <v>812</v>
      </c>
      <c r="D510" s="4" t="s">
        <v>842</v>
      </c>
      <c r="E510" s="4">
        <v>36</v>
      </c>
      <c r="F510" s="4" t="s">
        <v>1336</v>
      </c>
      <c r="G510" t="str">
        <f t="shared" si="14"/>
        <v>January</v>
      </c>
      <c r="H510" t="str">
        <f t="shared" si="15"/>
        <v>2011</v>
      </c>
    </row>
    <row r="511" spans="1:8" x14ac:dyDescent="0.3">
      <c r="A511" s="17">
        <v>40551</v>
      </c>
      <c r="B511" s="4" t="s">
        <v>267</v>
      </c>
      <c r="C511" s="4" t="s">
        <v>191</v>
      </c>
      <c r="D511" s="4" t="s">
        <v>829</v>
      </c>
      <c r="E511" s="4">
        <v>6</v>
      </c>
      <c r="F511" s="4" t="s">
        <v>1337</v>
      </c>
      <c r="G511" t="str">
        <f t="shared" si="14"/>
        <v>January</v>
      </c>
      <c r="H511" t="str">
        <f t="shared" si="15"/>
        <v>2011</v>
      </c>
    </row>
    <row r="512" spans="1:8" x14ac:dyDescent="0.3">
      <c r="A512" s="17">
        <v>40199</v>
      </c>
      <c r="B512" s="4" t="s">
        <v>272</v>
      </c>
      <c r="C512" s="4" t="s">
        <v>189</v>
      </c>
      <c r="D512" s="4" t="s">
        <v>861</v>
      </c>
      <c r="E512" s="4">
        <v>9</v>
      </c>
      <c r="F512" s="4" t="s">
        <v>1338</v>
      </c>
      <c r="G512" t="str">
        <f t="shared" si="14"/>
        <v>January</v>
      </c>
      <c r="H512" t="str">
        <f t="shared" si="15"/>
        <v>2010</v>
      </c>
    </row>
    <row r="513" spans="1:8" x14ac:dyDescent="0.3">
      <c r="A513" s="17">
        <v>39985</v>
      </c>
      <c r="B513" s="4" t="s">
        <v>257</v>
      </c>
      <c r="C513" s="4" t="s">
        <v>190</v>
      </c>
      <c r="D513" s="4" t="s">
        <v>832</v>
      </c>
      <c r="E513" s="4">
        <v>28</v>
      </c>
      <c r="F513" s="4" t="s">
        <v>1339</v>
      </c>
      <c r="G513" t="str">
        <f t="shared" si="14"/>
        <v>June</v>
      </c>
      <c r="H513" t="str">
        <f t="shared" si="15"/>
        <v>2009</v>
      </c>
    </row>
    <row r="514" spans="1:8" x14ac:dyDescent="0.3">
      <c r="A514" s="17">
        <v>40002</v>
      </c>
      <c r="B514" s="4" t="s">
        <v>271</v>
      </c>
      <c r="C514" s="4" t="s">
        <v>191</v>
      </c>
      <c r="D514" s="4" t="s">
        <v>726</v>
      </c>
      <c r="E514" s="4">
        <v>32</v>
      </c>
      <c r="F514" s="4" t="s">
        <v>1340</v>
      </c>
      <c r="G514" t="str">
        <f t="shared" si="14"/>
        <v>July</v>
      </c>
      <c r="H514" t="str">
        <f t="shared" si="15"/>
        <v>2009</v>
      </c>
    </row>
    <row r="515" spans="1:8" x14ac:dyDescent="0.3">
      <c r="A515" s="17">
        <v>40627</v>
      </c>
      <c r="B515" s="4" t="s">
        <v>260</v>
      </c>
      <c r="C515" s="4" t="s">
        <v>841</v>
      </c>
      <c r="D515" s="4" t="s">
        <v>823</v>
      </c>
      <c r="E515" s="4">
        <v>25</v>
      </c>
      <c r="F515" s="4" t="s">
        <v>1341</v>
      </c>
      <c r="G515" t="str">
        <f t="shared" si="14"/>
        <v>March</v>
      </c>
      <c r="H515" t="str">
        <f t="shared" si="15"/>
        <v>2011</v>
      </c>
    </row>
    <row r="516" spans="1:8" x14ac:dyDescent="0.3">
      <c r="A516" s="17">
        <v>39984</v>
      </c>
      <c r="B516" s="4" t="s">
        <v>272</v>
      </c>
      <c r="C516" s="4" t="s">
        <v>192</v>
      </c>
      <c r="D516" s="4" t="s">
        <v>842</v>
      </c>
      <c r="E516" s="4">
        <v>10</v>
      </c>
      <c r="F516" s="4" t="s">
        <v>1342</v>
      </c>
      <c r="G516" t="str">
        <f t="shared" si="14"/>
        <v>June</v>
      </c>
      <c r="H516" t="str">
        <f t="shared" si="15"/>
        <v>2009</v>
      </c>
    </row>
    <row r="517" spans="1:8" x14ac:dyDescent="0.3">
      <c r="A517" s="17">
        <v>40563</v>
      </c>
      <c r="B517" s="4" t="s">
        <v>181</v>
      </c>
      <c r="C517" s="4" t="s">
        <v>190</v>
      </c>
      <c r="D517" s="4" t="s">
        <v>842</v>
      </c>
      <c r="E517" s="4">
        <v>14</v>
      </c>
      <c r="F517" s="4" t="s">
        <v>1343</v>
      </c>
      <c r="G517" t="str">
        <f t="shared" ref="G517:G580" si="16">TEXT(A517,"mmmm")</f>
        <v>January</v>
      </c>
      <c r="H517" t="str">
        <f t="shared" ref="H517:H580" si="17">TEXT(A517,"yyyy")</f>
        <v>2011</v>
      </c>
    </row>
    <row r="518" spans="1:8" x14ac:dyDescent="0.3">
      <c r="A518" s="17">
        <v>40310</v>
      </c>
      <c r="B518" s="4" t="s">
        <v>270</v>
      </c>
      <c r="C518" s="4" t="s">
        <v>827</v>
      </c>
      <c r="D518" s="4" t="s">
        <v>813</v>
      </c>
      <c r="E518" s="4">
        <v>6</v>
      </c>
      <c r="F518" s="4" t="s">
        <v>1344</v>
      </c>
      <c r="G518" t="str">
        <f t="shared" si="16"/>
        <v>May</v>
      </c>
      <c r="H518" t="str">
        <f t="shared" si="17"/>
        <v>2010</v>
      </c>
    </row>
    <row r="519" spans="1:8" x14ac:dyDescent="0.3">
      <c r="A519" s="17">
        <v>40338</v>
      </c>
      <c r="B519" s="4" t="s">
        <v>257</v>
      </c>
      <c r="C519" s="4" t="s">
        <v>841</v>
      </c>
      <c r="D519" s="4" t="s">
        <v>818</v>
      </c>
      <c r="E519" s="4">
        <v>23</v>
      </c>
      <c r="F519" s="4" t="s">
        <v>1345</v>
      </c>
      <c r="G519" t="str">
        <f t="shared" si="16"/>
        <v>June</v>
      </c>
      <c r="H519" t="str">
        <f t="shared" si="17"/>
        <v>2010</v>
      </c>
    </row>
    <row r="520" spans="1:8" x14ac:dyDescent="0.3">
      <c r="A520" s="17">
        <v>40001</v>
      </c>
      <c r="B520" s="4" t="s">
        <v>265</v>
      </c>
      <c r="C520" s="4" t="s">
        <v>827</v>
      </c>
      <c r="D520" s="4" t="s">
        <v>839</v>
      </c>
      <c r="E520" s="4">
        <v>14</v>
      </c>
      <c r="F520" s="4" t="s">
        <v>1346</v>
      </c>
      <c r="G520" t="str">
        <f t="shared" si="16"/>
        <v>July</v>
      </c>
      <c r="H520" t="str">
        <f t="shared" si="17"/>
        <v>2009</v>
      </c>
    </row>
    <row r="521" spans="1:8" x14ac:dyDescent="0.3">
      <c r="A521" s="17">
        <v>40449</v>
      </c>
      <c r="B521" s="4" t="s">
        <v>253</v>
      </c>
      <c r="C521" s="4" t="s">
        <v>188</v>
      </c>
      <c r="D521" s="4" t="s">
        <v>813</v>
      </c>
      <c r="E521" s="4">
        <v>28</v>
      </c>
      <c r="F521" s="4" t="s">
        <v>1347</v>
      </c>
      <c r="G521" t="str">
        <f t="shared" si="16"/>
        <v>September</v>
      </c>
      <c r="H521" t="str">
        <f t="shared" si="17"/>
        <v>2010</v>
      </c>
    </row>
    <row r="522" spans="1:8" x14ac:dyDescent="0.3">
      <c r="A522" s="17">
        <v>40025</v>
      </c>
      <c r="B522" s="4" t="s">
        <v>274</v>
      </c>
      <c r="C522" s="4" t="s">
        <v>835</v>
      </c>
      <c r="D522" s="4" t="s">
        <v>730</v>
      </c>
      <c r="E522" s="4">
        <v>9</v>
      </c>
      <c r="F522" s="4" t="s">
        <v>1348</v>
      </c>
      <c r="G522" t="str">
        <f t="shared" si="16"/>
        <v>July</v>
      </c>
      <c r="H522" t="str">
        <f t="shared" si="17"/>
        <v>2009</v>
      </c>
    </row>
    <row r="523" spans="1:8" x14ac:dyDescent="0.3">
      <c r="A523" s="17">
        <v>40310</v>
      </c>
      <c r="B523" s="4" t="s">
        <v>269</v>
      </c>
      <c r="C523" s="4" t="s">
        <v>841</v>
      </c>
      <c r="D523" s="4" t="s">
        <v>849</v>
      </c>
      <c r="E523" s="4">
        <v>24</v>
      </c>
      <c r="F523" s="4" t="s">
        <v>1349</v>
      </c>
      <c r="G523" t="str">
        <f t="shared" si="16"/>
        <v>May</v>
      </c>
      <c r="H523" t="str">
        <f t="shared" si="17"/>
        <v>2010</v>
      </c>
    </row>
    <row r="524" spans="1:8" x14ac:dyDescent="0.3">
      <c r="A524" s="17">
        <v>40365</v>
      </c>
      <c r="B524" s="4" t="s">
        <v>270</v>
      </c>
      <c r="C524" s="4" t="s">
        <v>827</v>
      </c>
      <c r="D524" s="4" t="s">
        <v>832</v>
      </c>
      <c r="E524" s="4">
        <v>31</v>
      </c>
      <c r="F524" s="4" t="s">
        <v>1350</v>
      </c>
      <c r="G524" t="str">
        <f t="shared" si="16"/>
        <v>July</v>
      </c>
      <c r="H524" t="str">
        <f t="shared" si="17"/>
        <v>2010</v>
      </c>
    </row>
    <row r="525" spans="1:8" x14ac:dyDescent="0.3">
      <c r="A525" s="17">
        <v>40287</v>
      </c>
      <c r="B525" s="4" t="s">
        <v>176</v>
      </c>
      <c r="C525" s="4" t="s">
        <v>192</v>
      </c>
      <c r="D525" s="4" t="s">
        <v>818</v>
      </c>
      <c r="E525" s="4">
        <v>3</v>
      </c>
      <c r="F525" s="4" t="s">
        <v>1351</v>
      </c>
      <c r="G525" t="str">
        <f t="shared" si="16"/>
        <v>April</v>
      </c>
      <c r="H525" t="str">
        <f t="shared" si="17"/>
        <v>2010</v>
      </c>
    </row>
    <row r="526" spans="1:8" x14ac:dyDescent="0.3">
      <c r="A526" s="17">
        <v>40625</v>
      </c>
      <c r="B526" s="4" t="s">
        <v>271</v>
      </c>
      <c r="C526" s="4" t="s">
        <v>189</v>
      </c>
      <c r="D526" s="4" t="s">
        <v>849</v>
      </c>
      <c r="E526" s="4">
        <v>3</v>
      </c>
      <c r="F526" s="4" t="s">
        <v>1352</v>
      </c>
      <c r="G526" t="str">
        <f t="shared" si="16"/>
        <v>March</v>
      </c>
      <c r="H526" t="str">
        <f t="shared" si="17"/>
        <v>2011</v>
      </c>
    </row>
    <row r="527" spans="1:8" x14ac:dyDescent="0.3">
      <c r="A527" s="17">
        <v>40634</v>
      </c>
      <c r="B527" s="4" t="s">
        <v>273</v>
      </c>
      <c r="C527" s="4" t="s">
        <v>812</v>
      </c>
      <c r="D527" s="4" t="s">
        <v>861</v>
      </c>
      <c r="E527" s="4">
        <v>27</v>
      </c>
      <c r="F527" s="4" t="s">
        <v>1353</v>
      </c>
      <c r="G527" t="str">
        <f t="shared" si="16"/>
        <v>April</v>
      </c>
      <c r="H527" t="str">
        <f t="shared" si="17"/>
        <v>2011</v>
      </c>
    </row>
    <row r="528" spans="1:8" x14ac:dyDescent="0.3">
      <c r="A528" s="17">
        <v>40124</v>
      </c>
      <c r="B528" s="4" t="s">
        <v>253</v>
      </c>
      <c r="C528" s="4" t="s">
        <v>189</v>
      </c>
      <c r="D528" s="4" t="s">
        <v>816</v>
      </c>
      <c r="E528" s="4">
        <v>18</v>
      </c>
      <c r="F528" s="4" t="s">
        <v>1354</v>
      </c>
      <c r="G528" t="str">
        <f t="shared" si="16"/>
        <v>November</v>
      </c>
      <c r="H528" t="str">
        <f t="shared" si="17"/>
        <v>2009</v>
      </c>
    </row>
    <row r="529" spans="1:8" x14ac:dyDescent="0.3">
      <c r="A529" s="17">
        <v>39921</v>
      </c>
      <c r="B529" s="4" t="s">
        <v>272</v>
      </c>
      <c r="C529" s="4" t="s">
        <v>815</v>
      </c>
      <c r="D529" s="4" t="s">
        <v>730</v>
      </c>
      <c r="E529" s="4">
        <v>4</v>
      </c>
      <c r="F529" s="4" t="s">
        <v>1355</v>
      </c>
      <c r="G529" t="str">
        <f t="shared" si="16"/>
        <v>April</v>
      </c>
      <c r="H529" t="str">
        <f t="shared" si="17"/>
        <v>2009</v>
      </c>
    </row>
    <row r="530" spans="1:8" x14ac:dyDescent="0.3">
      <c r="A530" s="17">
        <v>40372</v>
      </c>
      <c r="B530" s="4" t="s">
        <v>176</v>
      </c>
      <c r="C530" s="4" t="s">
        <v>192</v>
      </c>
      <c r="D530" s="4" t="s">
        <v>813</v>
      </c>
      <c r="E530" s="4">
        <v>2</v>
      </c>
      <c r="F530" s="4" t="s">
        <v>1356</v>
      </c>
      <c r="G530" t="str">
        <f t="shared" si="16"/>
        <v>July</v>
      </c>
      <c r="H530" t="str">
        <f t="shared" si="17"/>
        <v>2010</v>
      </c>
    </row>
    <row r="531" spans="1:8" x14ac:dyDescent="0.3">
      <c r="A531" s="17">
        <v>40165</v>
      </c>
      <c r="B531" s="4" t="s">
        <v>253</v>
      </c>
      <c r="C531" s="4" t="s">
        <v>827</v>
      </c>
      <c r="D531" s="4" t="s">
        <v>842</v>
      </c>
      <c r="E531" s="4">
        <v>30</v>
      </c>
      <c r="F531" s="4" t="s">
        <v>1357</v>
      </c>
      <c r="G531" t="str">
        <f t="shared" si="16"/>
        <v>December</v>
      </c>
      <c r="H531" t="str">
        <f t="shared" si="17"/>
        <v>2009</v>
      </c>
    </row>
    <row r="532" spans="1:8" x14ac:dyDescent="0.3">
      <c r="A532" s="17">
        <v>40424</v>
      </c>
      <c r="B532" s="4" t="s">
        <v>273</v>
      </c>
      <c r="C532" s="4" t="s">
        <v>189</v>
      </c>
      <c r="D532" s="4" t="s">
        <v>825</v>
      </c>
      <c r="E532" s="4">
        <v>1</v>
      </c>
      <c r="F532" s="4" t="s">
        <v>1358</v>
      </c>
      <c r="G532" t="str">
        <f t="shared" si="16"/>
        <v>September</v>
      </c>
      <c r="H532" t="str">
        <f t="shared" si="17"/>
        <v>2010</v>
      </c>
    </row>
    <row r="533" spans="1:8" x14ac:dyDescent="0.3">
      <c r="A533" s="17">
        <v>40310</v>
      </c>
      <c r="B533" s="4" t="s">
        <v>265</v>
      </c>
      <c r="C533" s="4" t="s">
        <v>188</v>
      </c>
      <c r="D533" s="4" t="s">
        <v>849</v>
      </c>
      <c r="E533" s="4">
        <v>1</v>
      </c>
      <c r="F533" s="4" t="s">
        <v>1359</v>
      </c>
      <c r="G533" t="str">
        <f t="shared" si="16"/>
        <v>May</v>
      </c>
      <c r="H533" t="str">
        <f t="shared" si="17"/>
        <v>2010</v>
      </c>
    </row>
    <row r="534" spans="1:8" x14ac:dyDescent="0.3">
      <c r="A534" s="17">
        <v>40131</v>
      </c>
      <c r="B534" s="4" t="s">
        <v>268</v>
      </c>
      <c r="C534" s="4" t="s">
        <v>189</v>
      </c>
      <c r="D534" s="4" t="s">
        <v>813</v>
      </c>
      <c r="E534" s="4">
        <v>13</v>
      </c>
      <c r="F534" s="4" t="s">
        <v>1360</v>
      </c>
      <c r="G534" t="str">
        <f t="shared" si="16"/>
        <v>November</v>
      </c>
      <c r="H534" t="str">
        <f t="shared" si="17"/>
        <v>2009</v>
      </c>
    </row>
    <row r="535" spans="1:8" x14ac:dyDescent="0.3">
      <c r="A535" s="17">
        <v>40570</v>
      </c>
      <c r="B535" s="4" t="s">
        <v>256</v>
      </c>
      <c r="C535" s="4" t="s">
        <v>827</v>
      </c>
      <c r="D535" s="4" t="s">
        <v>842</v>
      </c>
      <c r="E535" s="4">
        <v>32</v>
      </c>
      <c r="F535" s="4" t="s">
        <v>1361</v>
      </c>
      <c r="G535" t="str">
        <f t="shared" si="16"/>
        <v>January</v>
      </c>
      <c r="H535" t="str">
        <f t="shared" si="17"/>
        <v>2011</v>
      </c>
    </row>
    <row r="536" spans="1:8" x14ac:dyDescent="0.3">
      <c r="A536" s="17">
        <v>39989</v>
      </c>
      <c r="B536" s="4" t="s">
        <v>263</v>
      </c>
      <c r="C536" s="4" t="s">
        <v>815</v>
      </c>
      <c r="D536" s="4" t="s">
        <v>861</v>
      </c>
      <c r="E536" s="4">
        <v>9</v>
      </c>
      <c r="F536" s="4" t="s">
        <v>1362</v>
      </c>
      <c r="G536" t="str">
        <f t="shared" si="16"/>
        <v>June</v>
      </c>
      <c r="H536" t="str">
        <f t="shared" si="17"/>
        <v>2009</v>
      </c>
    </row>
    <row r="537" spans="1:8" x14ac:dyDescent="0.3">
      <c r="A537" s="17">
        <v>40144</v>
      </c>
      <c r="B537" s="4" t="s">
        <v>270</v>
      </c>
      <c r="C537" s="4" t="s">
        <v>812</v>
      </c>
      <c r="D537" s="4" t="s">
        <v>842</v>
      </c>
      <c r="E537" s="4">
        <v>20</v>
      </c>
      <c r="F537" s="4" t="s">
        <v>1363</v>
      </c>
      <c r="G537" t="str">
        <f t="shared" si="16"/>
        <v>November</v>
      </c>
      <c r="H537" t="str">
        <f t="shared" si="17"/>
        <v>2009</v>
      </c>
    </row>
    <row r="538" spans="1:8" x14ac:dyDescent="0.3">
      <c r="A538" s="17">
        <v>40068</v>
      </c>
      <c r="B538" s="4" t="s">
        <v>266</v>
      </c>
      <c r="C538" s="4" t="s">
        <v>815</v>
      </c>
      <c r="D538" s="4" t="s">
        <v>823</v>
      </c>
      <c r="E538" s="4">
        <v>38</v>
      </c>
      <c r="F538" s="4" t="s">
        <v>1364</v>
      </c>
      <c r="G538" t="str">
        <f t="shared" si="16"/>
        <v>September</v>
      </c>
      <c r="H538" t="str">
        <f t="shared" si="17"/>
        <v>2009</v>
      </c>
    </row>
    <row r="539" spans="1:8" x14ac:dyDescent="0.3">
      <c r="A539" s="17">
        <v>40337</v>
      </c>
      <c r="B539" s="4" t="s">
        <v>272</v>
      </c>
      <c r="C539" s="4" t="s">
        <v>190</v>
      </c>
      <c r="D539" s="4" t="s">
        <v>849</v>
      </c>
      <c r="E539" s="4">
        <v>14</v>
      </c>
      <c r="F539" s="4" t="s">
        <v>1365</v>
      </c>
      <c r="G539" t="str">
        <f t="shared" si="16"/>
        <v>June</v>
      </c>
      <c r="H539" t="str">
        <f t="shared" si="17"/>
        <v>2010</v>
      </c>
    </row>
    <row r="540" spans="1:8" x14ac:dyDescent="0.3">
      <c r="A540" s="17">
        <v>40420</v>
      </c>
      <c r="B540" s="4" t="s">
        <v>266</v>
      </c>
      <c r="C540" s="4" t="s">
        <v>190</v>
      </c>
      <c r="D540" s="4" t="s">
        <v>861</v>
      </c>
      <c r="E540" s="4">
        <v>39</v>
      </c>
      <c r="F540" s="4" t="s">
        <v>1366</v>
      </c>
      <c r="G540" t="str">
        <f t="shared" si="16"/>
        <v>August</v>
      </c>
      <c r="H540" t="str">
        <f t="shared" si="17"/>
        <v>2010</v>
      </c>
    </row>
    <row r="541" spans="1:8" x14ac:dyDescent="0.3">
      <c r="A541" s="17">
        <v>40240</v>
      </c>
      <c r="B541" s="4" t="s">
        <v>255</v>
      </c>
      <c r="C541" s="4" t="s">
        <v>190</v>
      </c>
      <c r="D541" s="4" t="s">
        <v>861</v>
      </c>
      <c r="E541" s="4">
        <v>28</v>
      </c>
      <c r="F541" s="4" t="s">
        <v>1367</v>
      </c>
      <c r="G541" t="str">
        <f t="shared" si="16"/>
        <v>March</v>
      </c>
      <c r="H541" t="str">
        <f t="shared" si="17"/>
        <v>2010</v>
      </c>
    </row>
    <row r="542" spans="1:8" x14ac:dyDescent="0.3">
      <c r="A542" s="17">
        <v>40441</v>
      </c>
      <c r="B542" s="4" t="s">
        <v>271</v>
      </c>
      <c r="C542" s="4" t="s">
        <v>190</v>
      </c>
      <c r="D542" s="4" t="s">
        <v>849</v>
      </c>
      <c r="E542" s="4">
        <v>29</v>
      </c>
      <c r="F542" s="4" t="s">
        <v>1368</v>
      </c>
      <c r="G542" t="str">
        <f t="shared" si="16"/>
        <v>September</v>
      </c>
      <c r="H542" t="str">
        <f t="shared" si="17"/>
        <v>2010</v>
      </c>
    </row>
    <row r="543" spans="1:8" x14ac:dyDescent="0.3">
      <c r="A543" s="17">
        <v>40639</v>
      </c>
      <c r="B543" s="4" t="s">
        <v>253</v>
      </c>
      <c r="C543" s="4" t="s">
        <v>191</v>
      </c>
      <c r="D543" s="4" t="s">
        <v>825</v>
      </c>
      <c r="E543" s="4">
        <v>32</v>
      </c>
      <c r="F543" s="4" t="s">
        <v>1369</v>
      </c>
      <c r="G543" t="str">
        <f t="shared" si="16"/>
        <v>April</v>
      </c>
      <c r="H543" t="str">
        <f t="shared" si="17"/>
        <v>2011</v>
      </c>
    </row>
    <row r="544" spans="1:8" x14ac:dyDescent="0.3">
      <c r="A544" s="17">
        <v>40093</v>
      </c>
      <c r="B544" s="4" t="s">
        <v>268</v>
      </c>
      <c r="C544" s="4" t="s">
        <v>189</v>
      </c>
      <c r="D544" s="4" t="s">
        <v>818</v>
      </c>
      <c r="E544" s="4">
        <v>37</v>
      </c>
      <c r="F544" s="4" t="s">
        <v>1370</v>
      </c>
      <c r="G544" t="str">
        <f t="shared" si="16"/>
        <v>October</v>
      </c>
      <c r="H544" t="str">
        <f t="shared" si="17"/>
        <v>2009</v>
      </c>
    </row>
    <row r="545" spans="1:8" x14ac:dyDescent="0.3">
      <c r="A545" s="17">
        <v>40583</v>
      </c>
      <c r="B545" s="4" t="s">
        <v>262</v>
      </c>
      <c r="C545" s="4" t="s">
        <v>812</v>
      </c>
      <c r="D545" s="4" t="s">
        <v>818</v>
      </c>
      <c r="E545" s="4">
        <v>18</v>
      </c>
      <c r="F545" s="4" t="s">
        <v>1371</v>
      </c>
      <c r="G545" t="str">
        <f t="shared" si="16"/>
        <v>February</v>
      </c>
      <c r="H545" t="str">
        <f t="shared" si="17"/>
        <v>2011</v>
      </c>
    </row>
    <row r="546" spans="1:8" x14ac:dyDescent="0.3">
      <c r="A546" s="17">
        <v>40261</v>
      </c>
      <c r="B546" s="4" t="s">
        <v>262</v>
      </c>
      <c r="C546" s="4" t="s">
        <v>191</v>
      </c>
      <c r="D546" s="4" t="s">
        <v>726</v>
      </c>
      <c r="E546" s="4">
        <v>30</v>
      </c>
      <c r="F546" s="4" t="s">
        <v>1372</v>
      </c>
      <c r="G546" t="str">
        <f t="shared" si="16"/>
        <v>March</v>
      </c>
      <c r="H546" t="str">
        <f t="shared" si="17"/>
        <v>2010</v>
      </c>
    </row>
    <row r="547" spans="1:8" x14ac:dyDescent="0.3">
      <c r="A547" s="17">
        <v>40033</v>
      </c>
      <c r="B547" s="4" t="s">
        <v>267</v>
      </c>
      <c r="C547" s="4" t="s">
        <v>192</v>
      </c>
      <c r="D547" s="4" t="s">
        <v>849</v>
      </c>
      <c r="E547" s="4">
        <v>33</v>
      </c>
      <c r="F547" s="4" t="s">
        <v>1373</v>
      </c>
      <c r="G547" t="str">
        <f t="shared" si="16"/>
        <v>August</v>
      </c>
      <c r="H547" t="str">
        <f t="shared" si="17"/>
        <v>2009</v>
      </c>
    </row>
    <row r="548" spans="1:8" x14ac:dyDescent="0.3">
      <c r="A548" s="17">
        <v>40366</v>
      </c>
      <c r="B548" s="4" t="s">
        <v>267</v>
      </c>
      <c r="C548" s="4" t="s">
        <v>190</v>
      </c>
      <c r="D548" s="4" t="s">
        <v>816</v>
      </c>
      <c r="E548" s="4">
        <v>25</v>
      </c>
      <c r="F548" s="4" t="s">
        <v>1374</v>
      </c>
      <c r="G548" t="str">
        <f t="shared" si="16"/>
        <v>July</v>
      </c>
      <c r="H548" t="str">
        <f t="shared" si="17"/>
        <v>2010</v>
      </c>
    </row>
    <row r="549" spans="1:8" x14ac:dyDescent="0.3">
      <c r="A549" s="17">
        <v>40034</v>
      </c>
      <c r="B549" s="4" t="s">
        <v>265</v>
      </c>
      <c r="C549" s="4" t="s">
        <v>189</v>
      </c>
      <c r="D549" s="4" t="s">
        <v>832</v>
      </c>
      <c r="E549" s="4">
        <v>28</v>
      </c>
      <c r="F549" s="4" t="s">
        <v>1375</v>
      </c>
      <c r="G549" t="str">
        <f t="shared" si="16"/>
        <v>August</v>
      </c>
      <c r="H549" t="str">
        <f t="shared" si="17"/>
        <v>2009</v>
      </c>
    </row>
    <row r="550" spans="1:8" x14ac:dyDescent="0.3">
      <c r="A550" s="17">
        <v>40262</v>
      </c>
      <c r="B550" s="4" t="s">
        <v>251</v>
      </c>
      <c r="C550" s="4" t="s">
        <v>815</v>
      </c>
      <c r="D550" s="4" t="s">
        <v>849</v>
      </c>
      <c r="E550" s="4">
        <v>20</v>
      </c>
      <c r="F550" s="4" t="s">
        <v>1376</v>
      </c>
      <c r="G550" t="str">
        <f t="shared" si="16"/>
        <v>March</v>
      </c>
      <c r="H550" t="str">
        <f t="shared" si="17"/>
        <v>2010</v>
      </c>
    </row>
    <row r="551" spans="1:8" x14ac:dyDescent="0.3">
      <c r="A551" s="17">
        <v>40132</v>
      </c>
      <c r="B551" s="4" t="s">
        <v>251</v>
      </c>
      <c r="C551" s="4" t="s">
        <v>189</v>
      </c>
      <c r="D551" s="4" t="s">
        <v>837</v>
      </c>
      <c r="E551" s="4">
        <v>37</v>
      </c>
      <c r="F551" s="4" t="s">
        <v>1377</v>
      </c>
      <c r="G551" t="str">
        <f t="shared" si="16"/>
        <v>November</v>
      </c>
      <c r="H551" t="str">
        <f t="shared" si="17"/>
        <v>2009</v>
      </c>
    </row>
    <row r="552" spans="1:8" x14ac:dyDescent="0.3">
      <c r="A552" s="17">
        <v>40169</v>
      </c>
      <c r="B552" s="4" t="s">
        <v>266</v>
      </c>
      <c r="C552" s="4" t="s">
        <v>189</v>
      </c>
      <c r="D552" s="4" t="s">
        <v>818</v>
      </c>
      <c r="E552" s="4">
        <v>16</v>
      </c>
      <c r="F552" s="4" t="s">
        <v>1378</v>
      </c>
      <c r="G552" t="str">
        <f t="shared" si="16"/>
        <v>December</v>
      </c>
      <c r="H552" t="str">
        <f t="shared" si="17"/>
        <v>2009</v>
      </c>
    </row>
    <row r="553" spans="1:8" x14ac:dyDescent="0.3">
      <c r="A553" s="17">
        <v>39978</v>
      </c>
      <c r="B553" s="4" t="s">
        <v>251</v>
      </c>
      <c r="C553" s="4" t="s">
        <v>841</v>
      </c>
      <c r="D553" s="4" t="s">
        <v>842</v>
      </c>
      <c r="E553" s="4">
        <v>22</v>
      </c>
      <c r="F553" s="4" t="s">
        <v>1379</v>
      </c>
      <c r="G553" t="str">
        <f t="shared" si="16"/>
        <v>June</v>
      </c>
      <c r="H553" t="str">
        <f t="shared" si="17"/>
        <v>2009</v>
      </c>
    </row>
    <row r="554" spans="1:8" x14ac:dyDescent="0.3">
      <c r="A554" s="17">
        <v>40247</v>
      </c>
      <c r="B554" s="4" t="s">
        <v>273</v>
      </c>
      <c r="C554" s="4" t="s">
        <v>841</v>
      </c>
      <c r="D554" s="4" t="s">
        <v>730</v>
      </c>
      <c r="E554" s="4">
        <v>23</v>
      </c>
      <c r="F554" s="4" t="s">
        <v>1380</v>
      </c>
      <c r="G554" t="str">
        <f t="shared" si="16"/>
        <v>March</v>
      </c>
      <c r="H554" t="str">
        <f t="shared" si="17"/>
        <v>2010</v>
      </c>
    </row>
    <row r="555" spans="1:8" x14ac:dyDescent="0.3">
      <c r="A555" s="17">
        <v>40509</v>
      </c>
      <c r="B555" s="4" t="s">
        <v>256</v>
      </c>
      <c r="C555" s="4" t="s">
        <v>841</v>
      </c>
      <c r="D555" s="4" t="s">
        <v>726</v>
      </c>
      <c r="E555" s="4">
        <v>21</v>
      </c>
      <c r="F555" s="4" t="s">
        <v>1381</v>
      </c>
      <c r="G555" t="str">
        <f t="shared" si="16"/>
        <v>November</v>
      </c>
      <c r="H555" t="str">
        <f t="shared" si="17"/>
        <v>2010</v>
      </c>
    </row>
    <row r="556" spans="1:8" x14ac:dyDescent="0.3">
      <c r="A556" s="17">
        <v>40135</v>
      </c>
      <c r="B556" s="4" t="s">
        <v>176</v>
      </c>
      <c r="C556" s="4" t="s">
        <v>188</v>
      </c>
      <c r="D556" s="4" t="s">
        <v>839</v>
      </c>
      <c r="E556" s="4">
        <v>39</v>
      </c>
      <c r="F556" s="4" t="s">
        <v>1382</v>
      </c>
      <c r="G556" t="str">
        <f t="shared" si="16"/>
        <v>November</v>
      </c>
      <c r="H556" t="str">
        <f t="shared" si="17"/>
        <v>2009</v>
      </c>
    </row>
    <row r="557" spans="1:8" x14ac:dyDescent="0.3">
      <c r="A557" s="17">
        <v>40403</v>
      </c>
      <c r="B557" s="4" t="s">
        <v>273</v>
      </c>
      <c r="C557" s="4" t="s">
        <v>841</v>
      </c>
      <c r="D557" s="4" t="s">
        <v>861</v>
      </c>
      <c r="E557" s="4">
        <v>12</v>
      </c>
      <c r="F557" s="4" t="s">
        <v>1383</v>
      </c>
      <c r="G557" t="str">
        <f t="shared" si="16"/>
        <v>August</v>
      </c>
      <c r="H557" t="str">
        <f t="shared" si="17"/>
        <v>2010</v>
      </c>
    </row>
    <row r="558" spans="1:8" x14ac:dyDescent="0.3">
      <c r="A558" s="17">
        <v>39934</v>
      </c>
      <c r="B558" s="4" t="s">
        <v>822</v>
      </c>
      <c r="C558" s="4" t="s">
        <v>812</v>
      </c>
      <c r="D558" s="4" t="s">
        <v>839</v>
      </c>
      <c r="E558" s="4">
        <v>5</v>
      </c>
      <c r="F558" s="4" t="s">
        <v>1384</v>
      </c>
      <c r="G558" t="str">
        <f t="shared" si="16"/>
        <v>May</v>
      </c>
      <c r="H558" t="str">
        <f t="shared" si="17"/>
        <v>2009</v>
      </c>
    </row>
    <row r="559" spans="1:8" x14ac:dyDescent="0.3">
      <c r="A559" s="17">
        <v>40151</v>
      </c>
      <c r="B559" s="4" t="s">
        <v>822</v>
      </c>
      <c r="C559" s="4" t="s">
        <v>189</v>
      </c>
      <c r="D559" s="4" t="s">
        <v>837</v>
      </c>
      <c r="E559" s="4">
        <v>35</v>
      </c>
      <c r="F559" s="4" t="s">
        <v>1385</v>
      </c>
      <c r="G559" t="str">
        <f t="shared" si="16"/>
        <v>December</v>
      </c>
      <c r="H559" t="str">
        <f t="shared" si="17"/>
        <v>2009</v>
      </c>
    </row>
    <row r="560" spans="1:8" x14ac:dyDescent="0.3">
      <c r="A560" s="17">
        <v>40339</v>
      </c>
      <c r="B560" s="4" t="s">
        <v>272</v>
      </c>
      <c r="C560" s="4" t="s">
        <v>835</v>
      </c>
      <c r="D560" s="4" t="s">
        <v>816</v>
      </c>
      <c r="E560" s="4">
        <v>6</v>
      </c>
      <c r="F560" s="4" t="s">
        <v>1386</v>
      </c>
      <c r="G560" t="str">
        <f t="shared" si="16"/>
        <v>June</v>
      </c>
      <c r="H560" t="str">
        <f t="shared" si="17"/>
        <v>2010</v>
      </c>
    </row>
    <row r="561" spans="1:8" x14ac:dyDescent="0.3">
      <c r="A561" s="17">
        <v>39959</v>
      </c>
      <c r="B561" s="4" t="s">
        <v>181</v>
      </c>
      <c r="C561" s="4" t="s">
        <v>188</v>
      </c>
      <c r="D561" s="4" t="s">
        <v>813</v>
      </c>
      <c r="E561" s="4">
        <v>10</v>
      </c>
      <c r="F561" s="4" t="s">
        <v>1387</v>
      </c>
      <c r="G561" t="str">
        <f t="shared" si="16"/>
        <v>May</v>
      </c>
      <c r="H561" t="str">
        <f t="shared" si="17"/>
        <v>2009</v>
      </c>
    </row>
    <row r="562" spans="1:8" x14ac:dyDescent="0.3">
      <c r="A562" s="17">
        <v>40229</v>
      </c>
      <c r="B562" s="4" t="s">
        <v>258</v>
      </c>
      <c r="C562" s="4" t="s">
        <v>841</v>
      </c>
      <c r="D562" s="4" t="s">
        <v>829</v>
      </c>
      <c r="E562" s="4">
        <v>11</v>
      </c>
      <c r="F562" s="4" t="s">
        <v>1388</v>
      </c>
      <c r="G562" t="str">
        <f t="shared" si="16"/>
        <v>February</v>
      </c>
      <c r="H562" t="str">
        <f t="shared" si="17"/>
        <v>2010</v>
      </c>
    </row>
    <row r="563" spans="1:8" x14ac:dyDescent="0.3">
      <c r="A563" s="17">
        <v>40228</v>
      </c>
      <c r="B563" s="4" t="s">
        <v>176</v>
      </c>
      <c r="C563" s="4" t="s">
        <v>815</v>
      </c>
      <c r="D563" s="4" t="s">
        <v>832</v>
      </c>
      <c r="E563" s="4">
        <v>26</v>
      </c>
      <c r="F563" s="4" t="s">
        <v>1389</v>
      </c>
      <c r="G563" t="str">
        <f t="shared" si="16"/>
        <v>February</v>
      </c>
      <c r="H563" t="str">
        <f t="shared" si="17"/>
        <v>2010</v>
      </c>
    </row>
    <row r="564" spans="1:8" x14ac:dyDescent="0.3">
      <c r="A564" s="17">
        <v>40085</v>
      </c>
      <c r="B564" s="4" t="s">
        <v>270</v>
      </c>
      <c r="C564" s="4" t="s">
        <v>812</v>
      </c>
      <c r="D564" s="4" t="s">
        <v>832</v>
      </c>
      <c r="E564" s="4">
        <v>18</v>
      </c>
      <c r="F564" s="4" t="s">
        <v>1390</v>
      </c>
      <c r="G564" t="str">
        <f t="shared" si="16"/>
        <v>September</v>
      </c>
      <c r="H564" t="str">
        <f t="shared" si="17"/>
        <v>2009</v>
      </c>
    </row>
    <row r="565" spans="1:8" x14ac:dyDescent="0.3">
      <c r="A565" s="17">
        <v>40088</v>
      </c>
      <c r="B565" s="4" t="s">
        <v>258</v>
      </c>
      <c r="C565" s="4" t="s">
        <v>835</v>
      </c>
      <c r="D565" s="4" t="s">
        <v>730</v>
      </c>
      <c r="E565" s="4">
        <v>20</v>
      </c>
      <c r="F565" s="4" t="s">
        <v>1391</v>
      </c>
      <c r="G565" t="str">
        <f t="shared" si="16"/>
        <v>October</v>
      </c>
      <c r="H565" t="str">
        <f t="shared" si="17"/>
        <v>2009</v>
      </c>
    </row>
    <row r="566" spans="1:8" x14ac:dyDescent="0.3">
      <c r="A566" s="17">
        <v>40194</v>
      </c>
      <c r="B566" s="4" t="s">
        <v>265</v>
      </c>
      <c r="C566" s="4" t="s">
        <v>835</v>
      </c>
      <c r="D566" s="4" t="s">
        <v>825</v>
      </c>
      <c r="E566" s="4">
        <v>36</v>
      </c>
      <c r="F566" s="4" t="s">
        <v>1392</v>
      </c>
      <c r="G566" t="str">
        <f t="shared" si="16"/>
        <v>January</v>
      </c>
      <c r="H566" t="str">
        <f t="shared" si="17"/>
        <v>2010</v>
      </c>
    </row>
    <row r="567" spans="1:8" x14ac:dyDescent="0.3">
      <c r="A567" s="17">
        <v>40124</v>
      </c>
      <c r="B567" s="4" t="s">
        <v>255</v>
      </c>
      <c r="C567" s="4" t="s">
        <v>812</v>
      </c>
      <c r="D567" s="4" t="s">
        <v>813</v>
      </c>
      <c r="E567" s="4">
        <v>3</v>
      </c>
      <c r="F567" s="4" t="s">
        <v>1393</v>
      </c>
      <c r="G567" t="str">
        <f t="shared" si="16"/>
        <v>November</v>
      </c>
      <c r="H567" t="str">
        <f t="shared" si="17"/>
        <v>2009</v>
      </c>
    </row>
    <row r="568" spans="1:8" x14ac:dyDescent="0.3">
      <c r="A568" s="17">
        <v>40374</v>
      </c>
      <c r="B568" s="4" t="s">
        <v>268</v>
      </c>
      <c r="C568" s="4" t="s">
        <v>812</v>
      </c>
      <c r="D568" s="4" t="s">
        <v>825</v>
      </c>
      <c r="E568" s="4">
        <v>31</v>
      </c>
      <c r="F568" s="4" t="s">
        <v>1394</v>
      </c>
      <c r="G568" t="str">
        <f t="shared" si="16"/>
        <v>July</v>
      </c>
      <c r="H568" t="str">
        <f t="shared" si="17"/>
        <v>2010</v>
      </c>
    </row>
    <row r="569" spans="1:8" x14ac:dyDescent="0.3">
      <c r="A569" s="17">
        <v>40251</v>
      </c>
      <c r="B569" s="4" t="s">
        <v>272</v>
      </c>
      <c r="C569" s="4" t="s">
        <v>841</v>
      </c>
      <c r="D569" s="4" t="s">
        <v>861</v>
      </c>
      <c r="E569" s="4">
        <v>1</v>
      </c>
      <c r="F569" s="4" t="s">
        <v>1395</v>
      </c>
      <c r="G569" t="str">
        <f t="shared" si="16"/>
        <v>March</v>
      </c>
      <c r="H569" t="str">
        <f t="shared" si="17"/>
        <v>2010</v>
      </c>
    </row>
    <row r="570" spans="1:8" x14ac:dyDescent="0.3">
      <c r="A570" s="17">
        <v>40468</v>
      </c>
      <c r="B570" s="4" t="s">
        <v>272</v>
      </c>
      <c r="C570" s="4" t="s">
        <v>192</v>
      </c>
      <c r="D570" s="4" t="s">
        <v>730</v>
      </c>
      <c r="E570" s="4">
        <v>22</v>
      </c>
      <c r="F570" s="4" t="s">
        <v>1396</v>
      </c>
      <c r="G570" t="str">
        <f t="shared" si="16"/>
        <v>October</v>
      </c>
      <c r="H570" t="str">
        <f t="shared" si="17"/>
        <v>2010</v>
      </c>
    </row>
    <row r="571" spans="1:8" x14ac:dyDescent="0.3">
      <c r="A571" s="17">
        <v>40525</v>
      </c>
      <c r="B571" s="4" t="s">
        <v>253</v>
      </c>
      <c r="C571" s="4" t="s">
        <v>189</v>
      </c>
      <c r="D571" s="4" t="s">
        <v>829</v>
      </c>
      <c r="E571" s="4">
        <v>26</v>
      </c>
      <c r="F571" s="4" t="s">
        <v>1397</v>
      </c>
      <c r="G571" t="str">
        <f t="shared" si="16"/>
        <v>December</v>
      </c>
      <c r="H571" t="str">
        <f t="shared" si="17"/>
        <v>2010</v>
      </c>
    </row>
    <row r="572" spans="1:8" x14ac:dyDescent="0.3">
      <c r="A572" s="17">
        <v>40440</v>
      </c>
      <c r="B572" s="4" t="s">
        <v>263</v>
      </c>
      <c r="C572" s="4" t="s">
        <v>841</v>
      </c>
      <c r="D572" s="4" t="s">
        <v>818</v>
      </c>
      <c r="E572" s="4">
        <v>39</v>
      </c>
      <c r="F572" s="4" t="s">
        <v>1398</v>
      </c>
      <c r="G572" t="str">
        <f t="shared" si="16"/>
        <v>September</v>
      </c>
      <c r="H572" t="str">
        <f t="shared" si="17"/>
        <v>2010</v>
      </c>
    </row>
    <row r="573" spans="1:8" x14ac:dyDescent="0.3">
      <c r="A573" s="17">
        <v>40564</v>
      </c>
      <c r="B573" s="4" t="s">
        <v>267</v>
      </c>
      <c r="C573" s="4" t="s">
        <v>191</v>
      </c>
      <c r="D573" s="4" t="s">
        <v>813</v>
      </c>
      <c r="E573" s="4">
        <v>38</v>
      </c>
      <c r="F573" s="4" t="s">
        <v>1399</v>
      </c>
      <c r="G573" t="str">
        <f t="shared" si="16"/>
        <v>January</v>
      </c>
      <c r="H573" t="str">
        <f t="shared" si="17"/>
        <v>2011</v>
      </c>
    </row>
    <row r="574" spans="1:8" x14ac:dyDescent="0.3">
      <c r="A574" s="17">
        <v>40455</v>
      </c>
      <c r="B574" s="4" t="s">
        <v>274</v>
      </c>
      <c r="C574" s="4" t="s">
        <v>812</v>
      </c>
      <c r="D574" s="4" t="s">
        <v>818</v>
      </c>
      <c r="E574" s="4">
        <v>39</v>
      </c>
      <c r="F574" s="4" t="s">
        <v>1400</v>
      </c>
      <c r="G574" t="str">
        <f t="shared" si="16"/>
        <v>October</v>
      </c>
      <c r="H574" t="str">
        <f t="shared" si="17"/>
        <v>2010</v>
      </c>
    </row>
    <row r="575" spans="1:8" x14ac:dyDescent="0.3">
      <c r="A575" s="17">
        <v>40269</v>
      </c>
      <c r="B575" s="4" t="s">
        <v>251</v>
      </c>
      <c r="C575" s="4" t="s">
        <v>812</v>
      </c>
      <c r="D575" s="4" t="s">
        <v>823</v>
      </c>
      <c r="E575" s="4">
        <v>6</v>
      </c>
      <c r="F575" s="4" t="s">
        <v>1401</v>
      </c>
      <c r="G575" t="str">
        <f t="shared" si="16"/>
        <v>April</v>
      </c>
      <c r="H575" t="str">
        <f t="shared" si="17"/>
        <v>2010</v>
      </c>
    </row>
    <row r="576" spans="1:8" x14ac:dyDescent="0.3">
      <c r="A576" s="17">
        <v>40539</v>
      </c>
      <c r="B576" s="4" t="s">
        <v>257</v>
      </c>
      <c r="C576" s="4" t="s">
        <v>835</v>
      </c>
      <c r="D576" s="4" t="s">
        <v>825</v>
      </c>
      <c r="E576" s="4">
        <v>30</v>
      </c>
      <c r="F576" s="4" t="s">
        <v>1402</v>
      </c>
      <c r="G576" t="str">
        <f t="shared" si="16"/>
        <v>December</v>
      </c>
      <c r="H576" t="str">
        <f t="shared" si="17"/>
        <v>2010</v>
      </c>
    </row>
    <row r="577" spans="1:8" x14ac:dyDescent="0.3">
      <c r="A577" s="17">
        <v>40132</v>
      </c>
      <c r="B577" s="4" t="s">
        <v>261</v>
      </c>
      <c r="C577" s="4" t="s">
        <v>812</v>
      </c>
      <c r="D577" s="4" t="s">
        <v>730</v>
      </c>
      <c r="E577" s="4">
        <v>3</v>
      </c>
      <c r="F577" s="4" t="s">
        <v>1403</v>
      </c>
      <c r="G577" t="str">
        <f t="shared" si="16"/>
        <v>November</v>
      </c>
      <c r="H577" t="str">
        <f t="shared" si="17"/>
        <v>2009</v>
      </c>
    </row>
    <row r="578" spans="1:8" x14ac:dyDescent="0.3">
      <c r="A578" s="17">
        <v>40528</v>
      </c>
      <c r="B578" s="4" t="s">
        <v>271</v>
      </c>
      <c r="C578" s="4" t="s">
        <v>827</v>
      </c>
      <c r="D578" s="4" t="s">
        <v>726</v>
      </c>
      <c r="E578" s="4">
        <v>26</v>
      </c>
      <c r="F578" s="4" t="s">
        <v>1404</v>
      </c>
      <c r="G578" t="str">
        <f t="shared" si="16"/>
        <v>December</v>
      </c>
      <c r="H578" t="str">
        <f t="shared" si="17"/>
        <v>2010</v>
      </c>
    </row>
    <row r="579" spans="1:8" x14ac:dyDescent="0.3">
      <c r="A579" s="17">
        <v>40151</v>
      </c>
      <c r="B579" s="4" t="s">
        <v>251</v>
      </c>
      <c r="C579" s="4" t="s">
        <v>191</v>
      </c>
      <c r="D579" s="4" t="s">
        <v>816</v>
      </c>
      <c r="E579" s="4">
        <v>37</v>
      </c>
      <c r="F579" s="4" t="s">
        <v>1405</v>
      </c>
      <c r="G579" t="str">
        <f t="shared" si="16"/>
        <v>December</v>
      </c>
      <c r="H579" t="str">
        <f t="shared" si="17"/>
        <v>2009</v>
      </c>
    </row>
    <row r="580" spans="1:8" x14ac:dyDescent="0.3">
      <c r="A580" s="17">
        <v>40516</v>
      </c>
      <c r="B580" s="4" t="s">
        <v>255</v>
      </c>
      <c r="C580" s="4" t="s">
        <v>191</v>
      </c>
      <c r="D580" s="4" t="s">
        <v>829</v>
      </c>
      <c r="E580" s="4">
        <v>19</v>
      </c>
      <c r="F580" s="4" t="s">
        <v>1406</v>
      </c>
      <c r="G580" t="str">
        <f t="shared" si="16"/>
        <v>December</v>
      </c>
      <c r="H580" t="str">
        <f t="shared" si="17"/>
        <v>2010</v>
      </c>
    </row>
    <row r="581" spans="1:8" x14ac:dyDescent="0.3">
      <c r="A581" s="17">
        <v>40432</v>
      </c>
      <c r="B581" s="4" t="s">
        <v>260</v>
      </c>
      <c r="C581" s="4" t="s">
        <v>812</v>
      </c>
      <c r="D581" s="4" t="s">
        <v>837</v>
      </c>
      <c r="E581" s="4">
        <v>39</v>
      </c>
      <c r="F581" s="4" t="s">
        <v>1407</v>
      </c>
      <c r="G581" t="str">
        <f t="shared" ref="G581:G644" si="18">TEXT(A581,"mmmm")</f>
        <v>September</v>
      </c>
      <c r="H581" t="str">
        <f t="shared" ref="H581:H644" si="19">TEXT(A581,"yyyy")</f>
        <v>2010</v>
      </c>
    </row>
    <row r="582" spans="1:8" x14ac:dyDescent="0.3">
      <c r="A582" s="17">
        <v>40363</v>
      </c>
      <c r="B582" s="4" t="s">
        <v>180</v>
      </c>
      <c r="C582" s="4" t="s">
        <v>192</v>
      </c>
      <c r="D582" s="4" t="s">
        <v>849</v>
      </c>
      <c r="E582" s="4">
        <v>13</v>
      </c>
      <c r="F582" s="4" t="s">
        <v>1408</v>
      </c>
      <c r="G582" t="str">
        <f t="shared" si="18"/>
        <v>July</v>
      </c>
      <c r="H582" t="str">
        <f t="shared" si="19"/>
        <v>2010</v>
      </c>
    </row>
    <row r="583" spans="1:8" x14ac:dyDescent="0.3">
      <c r="A583" s="17">
        <v>40599</v>
      </c>
      <c r="B583" s="4" t="s">
        <v>271</v>
      </c>
      <c r="C583" s="4" t="s">
        <v>835</v>
      </c>
      <c r="D583" s="4" t="s">
        <v>726</v>
      </c>
      <c r="E583" s="4">
        <v>35</v>
      </c>
      <c r="F583" s="4" t="s">
        <v>1409</v>
      </c>
      <c r="G583" t="str">
        <f t="shared" si="18"/>
        <v>February</v>
      </c>
      <c r="H583" t="str">
        <f t="shared" si="19"/>
        <v>2011</v>
      </c>
    </row>
    <row r="584" spans="1:8" x14ac:dyDescent="0.3">
      <c r="A584" s="17">
        <v>40267</v>
      </c>
      <c r="B584" s="4" t="s">
        <v>274</v>
      </c>
      <c r="C584" s="4" t="s">
        <v>812</v>
      </c>
      <c r="D584" s="4" t="s">
        <v>837</v>
      </c>
      <c r="E584" s="4">
        <v>13</v>
      </c>
      <c r="F584" s="4" t="s">
        <v>1410</v>
      </c>
      <c r="G584" t="str">
        <f t="shared" si="18"/>
        <v>March</v>
      </c>
      <c r="H584" t="str">
        <f t="shared" si="19"/>
        <v>2010</v>
      </c>
    </row>
    <row r="585" spans="1:8" x14ac:dyDescent="0.3">
      <c r="A585" s="17">
        <v>40085</v>
      </c>
      <c r="B585" s="4" t="s">
        <v>269</v>
      </c>
      <c r="C585" s="4" t="s">
        <v>190</v>
      </c>
      <c r="D585" s="4" t="s">
        <v>816</v>
      </c>
      <c r="E585" s="4">
        <v>32</v>
      </c>
      <c r="F585" s="4" t="s">
        <v>1411</v>
      </c>
      <c r="G585" t="str">
        <f t="shared" si="18"/>
        <v>September</v>
      </c>
      <c r="H585" t="str">
        <f t="shared" si="19"/>
        <v>2009</v>
      </c>
    </row>
    <row r="586" spans="1:8" x14ac:dyDescent="0.3">
      <c r="A586" s="17">
        <v>40001</v>
      </c>
      <c r="B586" s="4" t="s">
        <v>253</v>
      </c>
      <c r="C586" s="4" t="s">
        <v>827</v>
      </c>
      <c r="D586" s="4" t="s">
        <v>842</v>
      </c>
      <c r="E586" s="4">
        <v>30</v>
      </c>
      <c r="F586" s="4" t="s">
        <v>1412</v>
      </c>
      <c r="G586" t="str">
        <f t="shared" si="18"/>
        <v>July</v>
      </c>
      <c r="H586" t="str">
        <f t="shared" si="19"/>
        <v>2009</v>
      </c>
    </row>
    <row r="587" spans="1:8" x14ac:dyDescent="0.3">
      <c r="A587" s="17">
        <v>40528</v>
      </c>
      <c r="B587" s="4" t="s">
        <v>822</v>
      </c>
      <c r="C587" s="4" t="s">
        <v>190</v>
      </c>
      <c r="D587" s="4" t="s">
        <v>816</v>
      </c>
      <c r="E587" s="4">
        <v>30</v>
      </c>
      <c r="F587" s="4" t="s">
        <v>1413</v>
      </c>
      <c r="G587" t="str">
        <f t="shared" si="18"/>
        <v>December</v>
      </c>
      <c r="H587" t="str">
        <f t="shared" si="19"/>
        <v>2010</v>
      </c>
    </row>
    <row r="588" spans="1:8" x14ac:dyDescent="0.3">
      <c r="A588" s="17">
        <v>40139</v>
      </c>
      <c r="B588" s="4" t="s">
        <v>258</v>
      </c>
      <c r="C588" s="4" t="s">
        <v>841</v>
      </c>
      <c r="D588" s="4" t="s">
        <v>832</v>
      </c>
      <c r="E588" s="4">
        <v>32</v>
      </c>
      <c r="F588" s="4" t="s">
        <v>1414</v>
      </c>
      <c r="G588" t="str">
        <f t="shared" si="18"/>
        <v>November</v>
      </c>
      <c r="H588" t="str">
        <f t="shared" si="19"/>
        <v>2009</v>
      </c>
    </row>
    <row r="589" spans="1:8" x14ac:dyDescent="0.3">
      <c r="A589" s="17">
        <v>40239</v>
      </c>
      <c r="B589" s="4" t="s">
        <v>267</v>
      </c>
      <c r="C589" s="4" t="s">
        <v>191</v>
      </c>
      <c r="D589" s="4" t="s">
        <v>832</v>
      </c>
      <c r="E589" s="4">
        <v>17</v>
      </c>
      <c r="F589" s="4" t="s">
        <v>1415</v>
      </c>
      <c r="G589" t="str">
        <f t="shared" si="18"/>
        <v>March</v>
      </c>
      <c r="H589" t="str">
        <f t="shared" si="19"/>
        <v>2010</v>
      </c>
    </row>
    <row r="590" spans="1:8" x14ac:dyDescent="0.3">
      <c r="A590" s="17">
        <v>40495</v>
      </c>
      <c r="B590" s="4" t="s">
        <v>266</v>
      </c>
      <c r="C590" s="4" t="s">
        <v>841</v>
      </c>
      <c r="D590" s="4" t="s">
        <v>837</v>
      </c>
      <c r="E590" s="4">
        <v>10</v>
      </c>
      <c r="F590" s="4" t="s">
        <v>1416</v>
      </c>
      <c r="G590" t="str">
        <f t="shared" si="18"/>
        <v>November</v>
      </c>
      <c r="H590" t="str">
        <f t="shared" si="19"/>
        <v>2010</v>
      </c>
    </row>
    <row r="591" spans="1:8" x14ac:dyDescent="0.3">
      <c r="A591" s="17">
        <v>39927</v>
      </c>
      <c r="B591" s="4" t="s">
        <v>270</v>
      </c>
      <c r="C591" s="4" t="s">
        <v>841</v>
      </c>
      <c r="D591" s="4" t="s">
        <v>818</v>
      </c>
      <c r="E591" s="4">
        <v>25</v>
      </c>
      <c r="F591" s="4" t="s">
        <v>1417</v>
      </c>
      <c r="G591" t="str">
        <f t="shared" si="18"/>
        <v>April</v>
      </c>
      <c r="H591" t="str">
        <f t="shared" si="19"/>
        <v>2009</v>
      </c>
    </row>
    <row r="592" spans="1:8" x14ac:dyDescent="0.3">
      <c r="A592" s="17">
        <v>40349</v>
      </c>
      <c r="B592" s="4" t="s">
        <v>263</v>
      </c>
      <c r="C592" s="4" t="s">
        <v>191</v>
      </c>
      <c r="D592" s="4" t="s">
        <v>816</v>
      </c>
      <c r="E592" s="4">
        <v>25</v>
      </c>
      <c r="F592" s="4" t="s">
        <v>1418</v>
      </c>
      <c r="G592" t="str">
        <f t="shared" si="18"/>
        <v>June</v>
      </c>
      <c r="H592" t="str">
        <f t="shared" si="19"/>
        <v>2010</v>
      </c>
    </row>
    <row r="593" spans="1:8" x14ac:dyDescent="0.3">
      <c r="A593" s="17">
        <v>40192</v>
      </c>
      <c r="B593" s="4" t="s">
        <v>265</v>
      </c>
      <c r="C593" s="4" t="s">
        <v>835</v>
      </c>
      <c r="D593" s="4" t="s">
        <v>825</v>
      </c>
      <c r="E593" s="4">
        <v>20</v>
      </c>
      <c r="F593" s="4" t="s">
        <v>1419</v>
      </c>
      <c r="G593" t="str">
        <f t="shared" si="18"/>
        <v>January</v>
      </c>
      <c r="H593" t="str">
        <f t="shared" si="19"/>
        <v>2010</v>
      </c>
    </row>
    <row r="594" spans="1:8" x14ac:dyDescent="0.3">
      <c r="A594" s="17">
        <v>40630</v>
      </c>
      <c r="B594" s="4" t="s">
        <v>267</v>
      </c>
      <c r="C594" s="4" t="s">
        <v>812</v>
      </c>
      <c r="D594" s="4" t="s">
        <v>832</v>
      </c>
      <c r="E594" s="4">
        <v>3</v>
      </c>
      <c r="F594" s="4" t="s">
        <v>1420</v>
      </c>
      <c r="G594" t="str">
        <f t="shared" si="18"/>
        <v>March</v>
      </c>
      <c r="H594" t="str">
        <f t="shared" si="19"/>
        <v>2011</v>
      </c>
    </row>
    <row r="595" spans="1:8" x14ac:dyDescent="0.3">
      <c r="A595" s="17">
        <v>40588</v>
      </c>
      <c r="B595" s="4" t="s">
        <v>257</v>
      </c>
      <c r="C595" s="4" t="s">
        <v>841</v>
      </c>
      <c r="D595" s="4" t="s">
        <v>823</v>
      </c>
      <c r="E595" s="4">
        <v>22</v>
      </c>
      <c r="F595" s="4" t="s">
        <v>1421</v>
      </c>
      <c r="G595" t="str">
        <f t="shared" si="18"/>
        <v>February</v>
      </c>
      <c r="H595" t="str">
        <f t="shared" si="19"/>
        <v>2011</v>
      </c>
    </row>
    <row r="596" spans="1:8" x14ac:dyDescent="0.3">
      <c r="A596" s="17">
        <v>40273</v>
      </c>
      <c r="B596" s="4" t="s">
        <v>251</v>
      </c>
      <c r="C596" s="4" t="s">
        <v>192</v>
      </c>
      <c r="D596" s="4" t="s">
        <v>849</v>
      </c>
      <c r="E596" s="4">
        <v>29</v>
      </c>
      <c r="F596" s="4" t="s">
        <v>1422</v>
      </c>
      <c r="G596" t="str">
        <f t="shared" si="18"/>
        <v>April</v>
      </c>
      <c r="H596" t="str">
        <f t="shared" si="19"/>
        <v>2010</v>
      </c>
    </row>
    <row r="597" spans="1:8" x14ac:dyDescent="0.3">
      <c r="A597" s="17">
        <v>39994</v>
      </c>
      <c r="B597" s="4" t="s">
        <v>180</v>
      </c>
      <c r="C597" s="4" t="s">
        <v>190</v>
      </c>
      <c r="D597" s="4" t="s">
        <v>861</v>
      </c>
      <c r="E597" s="4">
        <v>33</v>
      </c>
      <c r="F597" s="4" t="s">
        <v>1423</v>
      </c>
      <c r="G597" t="str">
        <f t="shared" si="18"/>
        <v>June</v>
      </c>
      <c r="H597" t="str">
        <f t="shared" si="19"/>
        <v>2009</v>
      </c>
    </row>
    <row r="598" spans="1:8" x14ac:dyDescent="0.3">
      <c r="A598" s="17">
        <v>40441</v>
      </c>
      <c r="B598" s="4" t="s">
        <v>260</v>
      </c>
      <c r="C598" s="4" t="s">
        <v>191</v>
      </c>
      <c r="D598" s="4" t="s">
        <v>861</v>
      </c>
      <c r="E598" s="4">
        <v>21</v>
      </c>
      <c r="F598" s="4" t="s">
        <v>1424</v>
      </c>
      <c r="G598" t="str">
        <f t="shared" si="18"/>
        <v>September</v>
      </c>
      <c r="H598" t="str">
        <f t="shared" si="19"/>
        <v>2010</v>
      </c>
    </row>
    <row r="599" spans="1:8" x14ac:dyDescent="0.3">
      <c r="A599" s="17">
        <v>40494</v>
      </c>
      <c r="B599" s="4" t="s">
        <v>260</v>
      </c>
      <c r="C599" s="4" t="s">
        <v>812</v>
      </c>
      <c r="D599" s="4" t="s">
        <v>730</v>
      </c>
      <c r="E599" s="4">
        <v>13</v>
      </c>
      <c r="F599" s="4" t="s">
        <v>1425</v>
      </c>
      <c r="G599" t="str">
        <f t="shared" si="18"/>
        <v>November</v>
      </c>
      <c r="H599" t="str">
        <f t="shared" si="19"/>
        <v>2010</v>
      </c>
    </row>
    <row r="600" spans="1:8" x14ac:dyDescent="0.3">
      <c r="A600" s="17">
        <v>40518</v>
      </c>
      <c r="B600" s="4" t="s">
        <v>258</v>
      </c>
      <c r="C600" s="4" t="s">
        <v>189</v>
      </c>
      <c r="D600" s="4" t="s">
        <v>849</v>
      </c>
      <c r="E600" s="4">
        <v>33</v>
      </c>
      <c r="F600" s="4" t="s">
        <v>1426</v>
      </c>
      <c r="G600" t="str">
        <f t="shared" si="18"/>
        <v>December</v>
      </c>
      <c r="H600" t="str">
        <f t="shared" si="19"/>
        <v>2010</v>
      </c>
    </row>
    <row r="601" spans="1:8" x14ac:dyDescent="0.3">
      <c r="A601" s="17">
        <v>40051</v>
      </c>
      <c r="B601" s="4" t="s">
        <v>273</v>
      </c>
      <c r="C601" s="4" t="s">
        <v>188</v>
      </c>
      <c r="D601" s="4" t="s">
        <v>839</v>
      </c>
      <c r="E601" s="4">
        <v>25</v>
      </c>
      <c r="F601" s="4" t="s">
        <v>1427</v>
      </c>
      <c r="G601" t="str">
        <f t="shared" si="18"/>
        <v>August</v>
      </c>
      <c r="H601" t="str">
        <f t="shared" si="19"/>
        <v>2009</v>
      </c>
    </row>
    <row r="602" spans="1:8" x14ac:dyDescent="0.3">
      <c r="A602" s="17">
        <v>40636</v>
      </c>
      <c r="B602" s="4" t="s">
        <v>257</v>
      </c>
      <c r="C602" s="4" t="s">
        <v>815</v>
      </c>
      <c r="D602" s="4" t="s">
        <v>832</v>
      </c>
      <c r="E602" s="4">
        <v>23</v>
      </c>
      <c r="F602" s="4" t="s">
        <v>1428</v>
      </c>
      <c r="G602" t="str">
        <f t="shared" si="18"/>
        <v>April</v>
      </c>
      <c r="H602" t="str">
        <f t="shared" si="19"/>
        <v>2011</v>
      </c>
    </row>
    <row r="603" spans="1:8" x14ac:dyDescent="0.3">
      <c r="A603" s="17">
        <v>40560</v>
      </c>
      <c r="B603" s="4" t="s">
        <v>260</v>
      </c>
      <c r="C603" s="4" t="s">
        <v>188</v>
      </c>
      <c r="D603" s="4" t="s">
        <v>825</v>
      </c>
      <c r="E603" s="4">
        <v>4</v>
      </c>
      <c r="F603" s="4" t="s">
        <v>1429</v>
      </c>
      <c r="G603" t="str">
        <f t="shared" si="18"/>
        <v>January</v>
      </c>
      <c r="H603" t="str">
        <f t="shared" si="19"/>
        <v>2011</v>
      </c>
    </row>
    <row r="604" spans="1:8" x14ac:dyDescent="0.3">
      <c r="A604" s="17">
        <v>39960</v>
      </c>
      <c r="B604" s="4" t="s">
        <v>266</v>
      </c>
      <c r="C604" s="4" t="s">
        <v>190</v>
      </c>
      <c r="D604" s="4" t="s">
        <v>816</v>
      </c>
      <c r="E604" s="4">
        <v>9</v>
      </c>
      <c r="F604" s="4" t="s">
        <v>1430</v>
      </c>
      <c r="G604" t="str">
        <f t="shared" si="18"/>
        <v>May</v>
      </c>
      <c r="H604" t="str">
        <f t="shared" si="19"/>
        <v>2009</v>
      </c>
    </row>
    <row r="605" spans="1:8" x14ac:dyDescent="0.3">
      <c r="A605" s="17">
        <v>40174</v>
      </c>
      <c r="B605" s="4" t="s">
        <v>263</v>
      </c>
      <c r="C605" s="4" t="s">
        <v>812</v>
      </c>
      <c r="D605" s="4" t="s">
        <v>823</v>
      </c>
      <c r="E605" s="4">
        <v>28</v>
      </c>
      <c r="F605" s="4" t="s">
        <v>1431</v>
      </c>
      <c r="G605" t="str">
        <f t="shared" si="18"/>
        <v>December</v>
      </c>
      <c r="H605" t="str">
        <f t="shared" si="19"/>
        <v>2009</v>
      </c>
    </row>
    <row r="606" spans="1:8" x14ac:dyDescent="0.3">
      <c r="A606" s="17">
        <v>40259</v>
      </c>
      <c r="B606" s="4" t="s">
        <v>267</v>
      </c>
      <c r="C606" s="4" t="s">
        <v>841</v>
      </c>
      <c r="D606" s="4" t="s">
        <v>825</v>
      </c>
      <c r="E606" s="4">
        <v>21</v>
      </c>
      <c r="F606" s="4" t="s">
        <v>1432</v>
      </c>
      <c r="G606" t="str">
        <f t="shared" si="18"/>
        <v>March</v>
      </c>
      <c r="H606" t="str">
        <f t="shared" si="19"/>
        <v>2010</v>
      </c>
    </row>
    <row r="607" spans="1:8" x14ac:dyDescent="0.3">
      <c r="A607" s="17">
        <v>39954</v>
      </c>
      <c r="B607" s="4" t="s">
        <v>267</v>
      </c>
      <c r="C607" s="4" t="s">
        <v>835</v>
      </c>
      <c r="D607" s="4" t="s">
        <v>813</v>
      </c>
      <c r="E607" s="4">
        <v>8</v>
      </c>
      <c r="F607" s="4" t="s">
        <v>1433</v>
      </c>
      <c r="G607" t="str">
        <f t="shared" si="18"/>
        <v>May</v>
      </c>
      <c r="H607" t="str">
        <f t="shared" si="19"/>
        <v>2009</v>
      </c>
    </row>
    <row r="608" spans="1:8" x14ac:dyDescent="0.3">
      <c r="A608" s="17">
        <v>40054</v>
      </c>
      <c r="B608" s="4" t="s">
        <v>263</v>
      </c>
      <c r="C608" s="4" t="s">
        <v>191</v>
      </c>
      <c r="D608" s="4" t="s">
        <v>829</v>
      </c>
      <c r="E608" s="4">
        <v>32</v>
      </c>
      <c r="F608" s="4" t="s">
        <v>1434</v>
      </c>
      <c r="G608" t="str">
        <f t="shared" si="18"/>
        <v>August</v>
      </c>
      <c r="H608" t="str">
        <f t="shared" si="19"/>
        <v>2009</v>
      </c>
    </row>
    <row r="609" spans="1:8" x14ac:dyDescent="0.3">
      <c r="A609" s="17">
        <v>40284</v>
      </c>
      <c r="B609" s="4" t="s">
        <v>262</v>
      </c>
      <c r="C609" s="4" t="s">
        <v>835</v>
      </c>
      <c r="D609" s="4" t="s">
        <v>837</v>
      </c>
      <c r="E609" s="4">
        <v>16</v>
      </c>
      <c r="F609" s="4" t="s">
        <v>1435</v>
      </c>
      <c r="G609" t="str">
        <f t="shared" si="18"/>
        <v>April</v>
      </c>
      <c r="H609" t="str">
        <f t="shared" si="19"/>
        <v>2010</v>
      </c>
    </row>
    <row r="610" spans="1:8" x14ac:dyDescent="0.3">
      <c r="A610" s="17">
        <v>40069</v>
      </c>
      <c r="B610" s="4" t="s">
        <v>273</v>
      </c>
      <c r="C610" s="4" t="s">
        <v>815</v>
      </c>
      <c r="D610" s="4" t="s">
        <v>842</v>
      </c>
      <c r="E610" s="4">
        <v>28</v>
      </c>
      <c r="F610" s="4" t="s">
        <v>1436</v>
      </c>
      <c r="G610" t="str">
        <f t="shared" si="18"/>
        <v>September</v>
      </c>
      <c r="H610" t="str">
        <f t="shared" si="19"/>
        <v>2009</v>
      </c>
    </row>
    <row r="611" spans="1:8" x14ac:dyDescent="0.3">
      <c r="A611" s="17">
        <v>40056</v>
      </c>
      <c r="B611" s="4" t="s">
        <v>269</v>
      </c>
      <c r="C611" s="4" t="s">
        <v>835</v>
      </c>
      <c r="D611" s="4" t="s">
        <v>823</v>
      </c>
      <c r="E611" s="4">
        <v>16</v>
      </c>
      <c r="F611" s="4" t="s">
        <v>1437</v>
      </c>
      <c r="G611" t="str">
        <f t="shared" si="18"/>
        <v>August</v>
      </c>
      <c r="H611" t="str">
        <f t="shared" si="19"/>
        <v>2009</v>
      </c>
    </row>
    <row r="612" spans="1:8" x14ac:dyDescent="0.3">
      <c r="A612" s="17">
        <v>40228</v>
      </c>
      <c r="B612" s="4" t="s">
        <v>822</v>
      </c>
      <c r="C612" s="4" t="s">
        <v>812</v>
      </c>
      <c r="D612" s="4" t="s">
        <v>818</v>
      </c>
      <c r="E612" s="4">
        <v>13</v>
      </c>
      <c r="F612" s="4" t="s">
        <v>1438</v>
      </c>
      <c r="G612" t="str">
        <f t="shared" si="18"/>
        <v>February</v>
      </c>
      <c r="H612" t="str">
        <f t="shared" si="19"/>
        <v>2010</v>
      </c>
    </row>
    <row r="613" spans="1:8" x14ac:dyDescent="0.3">
      <c r="A613" s="17">
        <v>40180</v>
      </c>
      <c r="B613" s="4" t="s">
        <v>262</v>
      </c>
      <c r="C613" s="4" t="s">
        <v>815</v>
      </c>
      <c r="D613" s="4" t="s">
        <v>726</v>
      </c>
      <c r="E613" s="4">
        <v>20</v>
      </c>
      <c r="F613" s="4" t="s">
        <v>1439</v>
      </c>
      <c r="G613" t="str">
        <f t="shared" si="18"/>
        <v>January</v>
      </c>
      <c r="H613" t="str">
        <f t="shared" si="19"/>
        <v>2010</v>
      </c>
    </row>
    <row r="614" spans="1:8" x14ac:dyDescent="0.3">
      <c r="A614" s="17">
        <v>40335</v>
      </c>
      <c r="B614" s="4" t="s">
        <v>269</v>
      </c>
      <c r="C614" s="4" t="s">
        <v>189</v>
      </c>
      <c r="D614" s="4" t="s">
        <v>730</v>
      </c>
      <c r="E614" s="4">
        <v>21</v>
      </c>
      <c r="F614" s="4" t="s">
        <v>1440</v>
      </c>
      <c r="G614" t="str">
        <f t="shared" si="18"/>
        <v>June</v>
      </c>
      <c r="H614" t="str">
        <f t="shared" si="19"/>
        <v>2010</v>
      </c>
    </row>
    <row r="615" spans="1:8" x14ac:dyDescent="0.3">
      <c r="A615" s="17">
        <v>40018</v>
      </c>
      <c r="B615" s="4" t="s">
        <v>253</v>
      </c>
      <c r="C615" s="4" t="s">
        <v>188</v>
      </c>
      <c r="D615" s="4" t="s">
        <v>813</v>
      </c>
      <c r="E615" s="4">
        <v>1</v>
      </c>
      <c r="F615" s="4" t="s">
        <v>1441</v>
      </c>
      <c r="G615" t="str">
        <f t="shared" si="18"/>
        <v>July</v>
      </c>
      <c r="H615" t="str">
        <f t="shared" si="19"/>
        <v>2009</v>
      </c>
    </row>
    <row r="616" spans="1:8" x14ac:dyDescent="0.3">
      <c r="A616" s="17">
        <v>40343</v>
      </c>
      <c r="B616" s="4" t="s">
        <v>262</v>
      </c>
      <c r="C616" s="4" t="s">
        <v>815</v>
      </c>
      <c r="D616" s="4" t="s">
        <v>842</v>
      </c>
      <c r="E616" s="4">
        <v>36</v>
      </c>
      <c r="F616" s="4" t="s">
        <v>1442</v>
      </c>
      <c r="G616" t="str">
        <f t="shared" si="18"/>
        <v>June</v>
      </c>
      <c r="H616" t="str">
        <f t="shared" si="19"/>
        <v>2010</v>
      </c>
    </row>
    <row r="617" spans="1:8" x14ac:dyDescent="0.3">
      <c r="A617" s="17">
        <v>40041</v>
      </c>
      <c r="B617" s="4" t="s">
        <v>261</v>
      </c>
      <c r="C617" s="4" t="s">
        <v>812</v>
      </c>
      <c r="D617" s="4" t="s">
        <v>839</v>
      </c>
      <c r="E617" s="4">
        <v>12</v>
      </c>
      <c r="F617" s="4" t="s">
        <v>1443</v>
      </c>
      <c r="G617" t="str">
        <f t="shared" si="18"/>
        <v>August</v>
      </c>
      <c r="H617" t="str">
        <f t="shared" si="19"/>
        <v>2009</v>
      </c>
    </row>
    <row r="618" spans="1:8" x14ac:dyDescent="0.3">
      <c r="A618" s="17">
        <v>40566</v>
      </c>
      <c r="B618" s="4" t="s">
        <v>273</v>
      </c>
      <c r="C618" s="4" t="s">
        <v>190</v>
      </c>
      <c r="D618" s="4" t="s">
        <v>816</v>
      </c>
      <c r="E618" s="4">
        <v>3</v>
      </c>
      <c r="F618" s="4" t="s">
        <v>1444</v>
      </c>
      <c r="G618" t="str">
        <f t="shared" si="18"/>
        <v>January</v>
      </c>
      <c r="H618" t="str">
        <f t="shared" si="19"/>
        <v>2011</v>
      </c>
    </row>
    <row r="619" spans="1:8" x14ac:dyDescent="0.3">
      <c r="A619" s="17">
        <v>40267</v>
      </c>
      <c r="B619" s="4" t="s">
        <v>268</v>
      </c>
      <c r="C619" s="4" t="s">
        <v>827</v>
      </c>
      <c r="D619" s="4" t="s">
        <v>829</v>
      </c>
      <c r="E619" s="4">
        <v>2</v>
      </c>
      <c r="F619" s="4" t="s">
        <v>1445</v>
      </c>
      <c r="G619" t="str">
        <f t="shared" si="18"/>
        <v>March</v>
      </c>
      <c r="H619" t="str">
        <f t="shared" si="19"/>
        <v>2010</v>
      </c>
    </row>
    <row r="620" spans="1:8" x14ac:dyDescent="0.3">
      <c r="A620" s="17">
        <v>40102</v>
      </c>
      <c r="B620" s="4" t="s">
        <v>269</v>
      </c>
      <c r="C620" s="4" t="s">
        <v>192</v>
      </c>
      <c r="D620" s="4" t="s">
        <v>839</v>
      </c>
      <c r="E620" s="4">
        <v>1</v>
      </c>
      <c r="F620" s="4" t="s">
        <v>1446</v>
      </c>
      <c r="G620" t="str">
        <f t="shared" si="18"/>
        <v>October</v>
      </c>
      <c r="H620" t="str">
        <f t="shared" si="19"/>
        <v>2009</v>
      </c>
    </row>
    <row r="621" spans="1:8" x14ac:dyDescent="0.3">
      <c r="A621" s="17">
        <v>40147</v>
      </c>
      <c r="B621" s="4" t="s">
        <v>262</v>
      </c>
      <c r="C621" s="4" t="s">
        <v>192</v>
      </c>
      <c r="D621" s="4" t="s">
        <v>823</v>
      </c>
      <c r="E621" s="4">
        <v>35</v>
      </c>
      <c r="F621" s="4" t="s">
        <v>1447</v>
      </c>
      <c r="G621" t="str">
        <f t="shared" si="18"/>
        <v>November</v>
      </c>
      <c r="H621" t="str">
        <f t="shared" si="19"/>
        <v>2009</v>
      </c>
    </row>
    <row r="622" spans="1:8" x14ac:dyDescent="0.3">
      <c r="A622" s="17">
        <v>40088</v>
      </c>
      <c r="B622" s="4" t="s">
        <v>822</v>
      </c>
      <c r="C622" s="4" t="s">
        <v>189</v>
      </c>
      <c r="D622" s="4" t="s">
        <v>842</v>
      </c>
      <c r="E622" s="4">
        <v>5</v>
      </c>
      <c r="F622" s="4" t="s">
        <v>1448</v>
      </c>
      <c r="G622" t="str">
        <f t="shared" si="18"/>
        <v>October</v>
      </c>
      <c r="H622" t="str">
        <f t="shared" si="19"/>
        <v>2009</v>
      </c>
    </row>
    <row r="623" spans="1:8" x14ac:dyDescent="0.3">
      <c r="A623" s="17">
        <v>40343</v>
      </c>
      <c r="B623" s="4" t="s">
        <v>260</v>
      </c>
      <c r="C623" s="4" t="s">
        <v>189</v>
      </c>
      <c r="D623" s="4" t="s">
        <v>825</v>
      </c>
      <c r="E623" s="4">
        <v>10</v>
      </c>
      <c r="F623" s="4" t="s">
        <v>1449</v>
      </c>
      <c r="G623" t="str">
        <f t="shared" si="18"/>
        <v>June</v>
      </c>
      <c r="H623" t="str">
        <f t="shared" si="19"/>
        <v>2010</v>
      </c>
    </row>
    <row r="624" spans="1:8" x14ac:dyDescent="0.3">
      <c r="A624" s="17">
        <v>40217</v>
      </c>
      <c r="B624" s="4" t="s">
        <v>255</v>
      </c>
      <c r="C624" s="4" t="s">
        <v>191</v>
      </c>
      <c r="D624" s="4" t="s">
        <v>832</v>
      </c>
      <c r="E624" s="4">
        <v>2</v>
      </c>
      <c r="F624" s="4" t="s">
        <v>1450</v>
      </c>
      <c r="G624" t="str">
        <f t="shared" si="18"/>
        <v>February</v>
      </c>
      <c r="H624" t="str">
        <f t="shared" si="19"/>
        <v>2010</v>
      </c>
    </row>
    <row r="625" spans="1:8" x14ac:dyDescent="0.3">
      <c r="A625" s="17">
        <v>40581</v>
      </c>
      <c r="B625" s="4" t="s">
        <v>257</v>
      </c>
      <c r="C625" s="4" t="s">
        <v>827</v>
      </c>
      <c r="D625" s="4" t="s">
        <v>816</v>
      </c>
      <c r="E625" s="4">
        <v>37</v>
      </c>
      <c r="F625" s="4" t="s">
        <v>1451</v>
      </c>
      <c r="G625" t="str">
        <f t="shared" si="18"/>
        <v>February</v>
      </c>
      <c r="H625" t="str">
        <f t="shared" si="19"/>
        <v>2011</v>
      </c>
    </row>
    <row r="626" spans="1:8" x14ac:dyDescent="0.3">
      <c r="A626" s="17">
        <v>39947</v>
      </c>
      <c r="B626" s="4" t="s">
        <v>258</v>
      </c>
      <c r="C626" s="4" t="s">
        <v>841</v>
      </c>
      <c r="D626" s="4" t="s">
        <v>837</v>
      </c>
      <c r="E626" s="4">
        <v>15</v>
      </c>
      <c r="F626" s="4" t="s">
        <v>1452</v>
      </c>
      <c r="G626" t="str">
        <f t="shared" si="18"/>
        <v>May</v>
      </c>
      <c r="H626" t="str">
        <f t="shared" si="19"/>
        <v>2009</v>
      </c>
    </row>
    <row r="627" spans="1:8" x14ac:dyDescent="0.3">
      <c r="A627" s="17">
        <v>40420</v>
      </c>
      <c r="B627" s="4" t="s">
        <v>180</v>
      </c>
      <c r="C627" s="4" t="s">
        <v>835</v>
      </c>
      <c r="D627" s="4" t="s">
        <v>861</v>
      </c>
      <c r="E627" s="4">
        <v>17</v>
      </c>
      <c r="F627" s="4" t="s">
        <v>1453</v>
      </c>
      <c r="G627" t="str">
        <f t="shared" si="18"/>
        <v>August</v>
      </c>
      <c r="H627" t="str">
        <f t="shared" si="19"/>
        <v>2010</v>
      </c>
    </row>
    <row r="628" spans="1:8" x14ac:dyDescent="0.3">
      <c r="A628" s="17">
        <v>40390</v>
      </c>
      <c r="B628" s="4" t="s">
        <v>256</v>
      </c>
      <c r="C628" s="4" t="s">
        <v>188</v>
      </c>
      <c r="D628" s="4" t="s">
        <v>839</v>
      </c>
      <c r="E628" s="4">
        <v>33</v>
      </c>
      <c r="F628" s="4" t="s">
        <v>1454</v>
      </c>
      <c r="G628" t="str">
        <f t="shared" si="18"/>
        <v>July</v>
      </c>
      <c r="H628" t="str">
        <f t="shared" si="19"/>
        <v>2010</v>
      </c>
    </row>
    <row r="629" spans="1:8" x14ac:dyDescent="0.3">
      <c r="A629" s="17">
        <v>40440</v>
      </c>
      <c r="B629" s="4" t="s">
        <v>269</v>
      </c>
      <c r="C629" s="4" t="s">
        <v>815</v>
      </c>
      <c r="D629" s="4" t="s">
        <v>823</v>
      </c>
      <c r="E629" s="4">
        <v>33</v>
      </c>
      <c r="F629" s="4" t="s">
        <v>1455</v>
      </c>
      <c r="G629" t="str">
        <f t="shared" si="18"/>
        <v>September</v>
      </c>
      <c r="H629" t="str">
        <f t="shared" si="19"/>
        <v>2010</v>
      </c>
    </row>
    <row r="630" spans="1:8" x14ac:dyDescent="0.3">
      <c r="A630" s="17">
        <v>40467</v>
      </c>
      <c r="B630" s="4" t="s">
        <v>272</v>
      </c>
      <c r="C630" s="4" t="s">
        <v>189</v>
      </c>
      <c r="D630" s="4" t="s">
        <v>726</v>
      </c>
      <c r="E630" s="4">
        <v>2</v>
      </c>
      <c r="F630" s="4" t="s">
        <v>1456</v>
      </c>
      <c r="G630" t="str">
        <f t="shared" si="18"/>
        <v>October</v>
      </c>
      <c r="H630" t="str">
        <f t="shared" si="19"/>
        <v>2010</v>
      </c>
    </row>
    <row r="631" spans="1:8" x14ac:dyDescent="0.3">
      <c r="A631" s="17">
        <v>40129</v>
      </c>
      <c r="B631" s="4" t="s">
        <v>181</v>
      </c>
      <c r="C631" s="4" t="s">
        <v>192</v>
      </c>
      <c r="D631" s="4" t="s">
        <v>813</v>
      </c>
      <c r="E631" s="4">
        <v>7</v>
      </c>
      <c r="F631" s="4" t="s">
        <v>1457</v>
      </c>
      <c r="G631" t="str">
        <f t="shared" si="18"/>
        <v>November</v>
      </c>
      <c r="H631" t="str">
        <f t="shared" si="19"/>
        <v>2009</v>
      </c>
    </row>
    <row r="632" spans="1:8" x14ac:dyDescent="0.3">
      <c r="A632" s="17">
        <v>39942</v>
      </c>
      <c r="B632" s="4" t="s">
        <v>270</v>
      </c>
      <c r="C632" s="4" t="s">
        <v>812</v>
      </c>
      <c r="D632" s="4" t="s">
        <v>837</v>
      </c>
      <c r="E632" s="4">
        <v>7</v>
      </c>
      <c r="F632" s="4" t="s">
        <v>1458</v>
      </c>
      <c r="G632" t="str">
        <f t="shared" si="18"/>
        <v>May</v>
      </c>
      <c r="H632" t="str">
        <f t="shared" si="19"/>
        <v>2009</v>
      </c>
    </row>
    <row r="633" spans="1:8" x14ac:dyDescent="0.3">
      <c r="A633" s="17">
        <v>40131</v>
      </c>
      <c r="B633" s="4" t="s">
        <v>268</v>
      </c>
      <c r="C633" s="4" t="s">
        <v>190</v>
      </c>
      <c r="D633" s="4" t="s">
        <v>832</v>
      </c>
      <c r="E633" s="4">
        <v>38</v>
      </c>
      <c r="F633" s="4" t="s">
        <v>1459</v>
      </c>
      <c r="G633" t="str">
        <f t="shared" si="18"/>
        <v>November</v>
      </c>
      <c r="H633" t="str">
        <f t="shared" si="19"/>
        <v>2009</v>
      </c>
    </row>
    <row r="634" spans="1:8" x14ac:dyDescent="0.3">
      <c r="A634" s="17">
        <v>39965</v>
      </c>
      <c r="B634" s="4" t="s">
        <v>273</v>
      </c>
      <c r="C634" s="4" t="s">
        <v>815</v>
      </c>
      <c r="D634" s="4" t="s">
        <v>818</v>
      </c>
      <c r="E634" s="4">
        <v>36</v>
      </c>
      <c r="F634" s="4" t="s">
        <v>1460</v>
      </c>
      <c r="G634" t="str">
        <f t="shared" si="18"/>
        <v>June</v>
      </c>
      <c r="H634" t="str">
        <f t="shared" si="19"/>
        <v>2009</v>
      </c>
    </row>
    <row r="635" spans="1:8" x14ac:dyDescent="0.3">
      <c r="A635" s="17">
        <v>40570</v>
      </c>
      <c r="B635" s="4" t="s">
        <v>822</v>
      </c>
      <c r="C635" s="4" t="s">
        <v>188</v>
      </c>
      <c r="D635" s="4" t="s">
        <v>818</v>
      </c>
      <c r="E635" s="4">
        <v>27</v>
      </c>
      <c r="F635" s="4" t="s">
        <v>1461</v>
      </c>
      <c r="G635" t="str">
        <f t="shared" si="18"/>
        <v>January</v>
      </c>
      <c r="H635" t="str">
        <f t="shared" si="19"/>
        <v>2011</v>
      </c>
    </row>
    <row r="636" spans="1:8" x14ac:dyDescent="0.3">
      <c r="A636" s="17">
        <v>40233</v>
      </c>
      <c r="B636" s="4" t="s">
        <v>268</v>
      </c>
      <c r="C636" s="4" t="s">
        <v>815</v>
      </c>
      <c r="D636" s="4" t="s">
        <v>818</v>
      </c>
      <c r="E636" s="4">
        <v>14</v>
      </c>
      <c r="F636" s="4" t="s">
        <v>1462</v>
      </c>
      <c r="G636" t="str">
        <f t="shared" si="18"/>
        <v>February</v>
      </c>
      <c r="H636" t="str">
        <f t="shared" si="19"/>
        <v>2010</v>
      </c>
    </row>
    <row r="637" spans="1:8" x14ac:dyDescent="0.3">
      <c r="A637" s="17">
        <v>40076</v>
      </c>
      <c r="B637" s="4" t="s">
        <v>257</v>
      </c>
      <c r="C637" s="4" t="s">
        <v>841</v>
      </c>
      <c r="D637" s="4" t="s">
        <v>832</v>
      </c>
      <c r="E637" s="4">
        <v>12</v>
      </c>
      <c r="F637" s="4" t="s">
        <v>1463</v>
      </c>
      <c r="G637" t="str">
        <f t="shared" si="18"/>
        <v>September</v>
      </c>
      <c r="H637" t="str">
        <f t="shared" si="19"/>
        <v>2009</v>
      </c>
    </row>
    <row r="638" spans="1:8" x14ac:dyDescent="0.3">
      <c r="A638" s="17">
        <v>40350</v>
      </c>
      <c r="B638" s="4" t="s">
        <v>255</v>
      </c>
      <c r="C638" s="4" t="s">
        <v>815</v>
      </c>
      <c r="D638" s="4" t="s">
        <v>825</v>
      </c>
      <c r="E638" s="4">
        <v>13</v>
      </c>
      <c r="F638" s="4" t="s">
        <v>1464</v>
      </c>
      <c r="G638" t="str">
        <f t="shared" si="18"/>
        <v>June</v>
      </c>
      <c r="H638" t="str">
        <f t="shared" si="19"/>
        <v>2010</v>
      </c>
    </row>
    <row r="639" spans="1:8" x14ac:dyDescent="0.3">
      <c r="A639" s="17">
        <v>40528</v>
      </c>
      <c r="B639" s="4" t="s">
        <v>253</v>
      </c>
      <c r="C639" s="4" t="s">
        <v>841</v>
      </c>
      <c r="D639" s="4" t="s">
        <v>730</v>
      </c>
      <c r="E639" s="4">
        <v>17</v>
      </c>
      <c r="F639" s="4" t="s">
        <v>1465</v>
      </c>
      <c r="G639" t="str">
        <f t="shared" si="18"/>
        <v>December</v>
      </c>
      <c r="H639" t="str">
        <f t="shared" si="19"/>
        <v>2010</v>
      </c>
    </row>
    <row r="640" spans="1:8" x14ac:dyDescent="0.3">
      <c r="A640" s="17">
        <v>40105</v>
      </c>
      <c r="B640" s="4" t="s">
        <v>822</v>
      </c>
      <c r="C640" s="4" t="s">
        <v>835</v>
      </c>
      <c r="D640" s="4" t="s">
        <v>829</v>
      </c>
      <c r="E640" s="4">
        <v>19</v>
      </c>
      <c r="F640" s="4" t="s">
        <v>1466</v>
      </c>
      <c r="G640" t="str">
        <f t="shared" si="18"/>
        <v>October</v>
      </c>
      <c r="H640" t="str">
        <f t="shared" si="19"/>
        <v>2009</v>
      </c>
    </row>
    <row r="641" spans="1:8" x14ac:dyDescent="0.3">
      <c r="A641" s="17">
        <v>40157</v>
      </c>
      <c r="B641" s="4" t="s">
        <v>255</v>
      </c>
      <c r="C641" s="4" t="s">
        <v>192</v>
      </c>
      <c r="D641" s="4" t="s">
        <v>849</v>
      </c>
      <c r="E641" s="4">
        <v>24</v>
      </c>
      <c r="F641" s="4" t="s">
        <v>1467</v>
      </c>
      <c r="G641" t="str">
        <f t="shared" si="18"/>
        <v>December</v>
      </c>
      <c r="H641" t="str">
        <f t="shared" si="19"/>
        <v>2009</v>
      </c>
    </row>
    <row r="642" spans="1:8" x14ac:dyDescent="0.3">
      <c r="A642" s="17">
        <v>40150</v>
      </c>
      <c r="B642" s="4" t="s">
        <v>274</v>
      </c>
      <c r="C642" s="4" t="s">
        <v>815</v>
      </c>
      <c r="D642" s="4" t="s">
        <v>837</v>
      </c>
      <c r="E642" s="4">
        <v>7</v>
      </c>
      <c r="F642" s="4" t="s">
        <v>1468</v>
      </c>
      <c r="G642" t="str">
        <f t="shared" si="18"/>
        <v>December</v>
      </c>
      <c r="H642" t="str">
        <f t="shared" si="19"/>
        <v>2009</v>
      </c>
    </row>
    <row r="643" spans="1:8" x14ac:dyDescent="0.3">
      <c r="A643" s="17">
        <v>40547</v>
      </c>
      <c r="B643" s="4" t="s">
        <v>262</v>
      </c>
      <c r="C643" s="4" t="s">
        <v>827</v>
      </c>
      <c r="D643" s="4" t="s">
        <v>832</v>
      </c>
      <c r="E643" s="4">
        <v>18</v>
      </c>
      <c r="F643" s="4" t="s">
        <v>1469</v>
      </c>
      <c r="G643" t="str">
        <f t="shared" si="18"/>
        <v>January</v>
      </c>
      <c r="H643" t="str">
        <f t="shared" si="19"/>
        <v>2011</v>
      </c>
    </row>
    <row r="644" spans="1:8" x14ac:dyDescent="0.3">
      <c r="A644" s="17">
        <v>39956</v>
      </c>
      <c r="B644" s="4" t="s">
        <v>260</v>
      </c>
      <c r="C644" s="4" t="s">
        <v>192</v>
      </c>
      <c r="D644" s="4" t="s">
        <v>816</v>
      </c>
      <c r="E644" s="4">
        <v>37</v>
      </c>
      <c r="F644" s="4" t="s">
        <v>1470</v>
      </c>
      <c r="G644" t="str">
        <f t="shared" si="18"/>
        <v>May</v>
      </c>
      <c r="H644" t="str">
        <f t="shared" si="19"/>
        <v>2009</v>
      </c>
    </row>
    <row r="645" spans="1:8" x14ac:dyDescent="0.3">
      <c r="A645" s="17">
        <v>40582</v>
      </c>
      <c r="B645" s="4" t="s">
        <v>273</v>
      </c>
      <c r="C645" s="4" t="s">
        <v>835</v>
      </c>
      <c r="D645" s="4" t="s">
        <v>832</v>
      </c>
      <c r="E645" s="4">
        <v>16</v>
      </c>
      <c r="F645" s="4" t="s">
        <v>1471</v>
      </c>
      <c r="G645" t="str">
        <f t="shared" ref="G645:G708" si="20">TEXT(A645,"mmmm")</f>
        <v>February</v>
      </c>
      <c r="H645" t="str">
        <f t="shared" ref="H645:H708" si="21">TEXT(A645,"yyyy")</f>
        <v>2011</v>
      </c>
    </row>
    <row r="646" spans="1:8" x14ac:dyDescent="0.3">
      <c r="A646" s="17">
        <v>40596</v>
      </c>
      <c r="B646" s="4" t="s">
        <v>822</v>
      </c>
      <c r="C646" s="4" t="s">
        <v>812</v>
      </c>
      <c r="D646" s="4" t="s">
        <v>726</v>
      </c>
      <c r="E646" s="4">
        <v>38</v>
      </c>
      <c r="F646" s="4" t="s">
        <v>1472</v>
      </c>
      <c r="G646" t="str">
        <f t="shared" si="20"/>
        <v>February</v>
      </c>
      <c r="H646" t="str">
        <f t="shared" si="21"/>
        <v>2011</v>
      </c>
    </row>
    <row r="647" spans="1:8" x14ac:dyDescent="0.3">
      <c r="A647" s="17">
        <v>40095</v>
      </c>
      <c r="B647" s="4" t="s">
        <v>273</v>
      </c>
      <c r="C647" s="4" t="s">
        <v>191</v>
      </c>
      <c r="D647" s="4" t="s">
        <v>825</v>
      </c>
      <c r="E647" s="4">
        <v>35</v>
      </c>
      <c r="F647" s="4" t="s">
        <v>1473</v>
      </c>
      <c r="G647" t="str">
        <f t="shared" si="20"/>
        <v>October</v>
      </c>
      <c r="H647" t="str">
        <f t="shared" si="21"/>
        <v>2009</v>
      </c>
    </row>
    <row r="648" spans="1:8" x14ac:dyDescent="0.3">
      <c r="A648" s="17">
        <v>40053</v>
      </c>
      <c r="B648" s="4" t="s">
        <v>256</v>
      </c>
      <c r="C648" s="4" t="s">
        <v>190</v>
      </c>
      <c r="D648" s="4" t="s">
        <v>829</v>
      </c>
      <c r="E648" s="4">
        <v>15</v>
      </c>
      <c r="F648" s="4" t="s">
        <v>1474</v>
      </c>
      <c r="G648" t="str">
        <f t="shared" si="20"/>
        <v>August</v>
      </c>
      <c r="H648" t="str">
        <f t="shared" si="21"/>
        <v>2009</v>
      </c>
    </row>
    <row r="649" spans="1:8" x14ac:dyDescent="0.3">
      <c r="A649" s="17">
        <v>40240</v>
      </c>
      <c r="B649" s="4" t="s">
        <v>253</v>
      </c>
      <c r="C649" s="4" t="s">
        <v>827</v>
      </c>
      <c r="D649" s="4" t="s">
        <v>849</v>
      </c>
      <c r="E649" s="4">
        <v>1</v>
      </c>
      <c r="F649" s="4" t="s">
        <v>1475</v>
      </c>
      <c r="G649" t="str">
        <f t="shared" si="20"/>
        <v>March</v>
      </c>
      <c r="H649" t="str">
        <f t="shared" si="21"/>
        <v>2010</v>
      </c>
    </row>
    <row r="650" spans="1:8" x14ac:dyDescent="0.3">
      <c r="A650" s="17">
        <v>40254</v>
      </c>
      <c r="B650" s="4" t="s">
        <v>176</v>
      </c>
      <c r="C650" s="4" t="s">
        <v>841</v>
      </c>
      <c r="D650" s="4" t="s">
        <v>839</v>
      </c>
      <c r="E650" s="4">
        <v>27</v>
      </c>
      <c r="F650" s="4" t="s">
        <v>1476</v>
      </c>
      <c r="G650" t="str">
        <f t="shared" si="20"/>
        <v>March</v>
      </c>
      <c r="H650" t="str">
        <f t="shared" si="21"/>
        <v>2010</v>
      </c>
    </row>
    <row r="651" spans="1:8" x14ac:dyDescent="0.3">
      <c r="A651" s="17">
        <v>40296</v>
      </c>
      <c r="B651" s="4" t="s">
        <v>274</v>
      </c>
      <c r="C651" s="4" t="s">
        <v>835</v>
      </c>
      <c r="D651" s="4" t="s">
        <v>842</v>
      </c>
      <c r="E651" s="4">
        <v>18</v>
      </c>
      <c r="F651" s="4" t="s">
        <v>1477</v>
      </c>
      <c r="G651" t="str">
        <f t="shared" si="20"/>
        <v>April</v>
      </c>
      <c r="H651" t="str">
        <f t="shared" si="21"/>
        <v>2010</v>
      </c>
    </row>
    <row r="652" spans="1:8" x14ac:dyDescent="0.3">
      <c r="A652" s="17">
        <v>40408</v>
      </c>
      <c r="B652" s="4" t="s">
        <v>257</v>
      </c>
      <c r="C652" s="4" t="s">
        <v>191</v>
      </c>
      <c r="D652" s="4" t="s">
        <v>849</v>
      </c>
      <c r="E652" s="4">
        <v>33</v>
      </c>
      <c r="F652" s="4" t="s">
        <v>1478</v>
      </c>
      <c r="G652" t="str">
        <f t="shared" si="20"/>
        <v>August</v>
      </c>
      <c r="H652" t="str">
        <f t="shared" si="21"/>
        <v>2010</v>
      </c>
    </row>
    <row r="653" spans="1:8" x14ac:dyDescent="0.3">
      <c r="A653" s="17">
        <v>40218</v>
      </c>
      <c r="B653" s="4" t="s">
        <v>257</v>
      </c>
      <c r="C653" s="4" t="s">
        <v>192</v>
      </c>
      <c r="D653" s="4" t="s">
        <v>813</v>
      </c>
      <c r="E653" s="4">
        <v>26</v>
      </c>
      <c r="F653" s="4" t="s">
        <v>1479</v>
      </c>
      <c r="G653" t="str">
        <f t="shared" si="20"/>
        <v>February</v>
      </c>
      <c r="H653" t="str">
        <f t="shared" si="21"/>
        <v>2010</v>
      </c>
    </row>
    <row r="654" spans="1:8" x14ac:dyDescent="0.3">
      <c r="A654" s="17">
        <v>40474</v>
      </c>
      <c r="B654" s="4" t="s">
        <v>255</v>
      </c>
      <c r="C654" s="4" t="s">
        <v>192</v>
      </c>
      <c r="D654" s="4" t="s">
        <v>813</v>
      </c>
      <c r="E654" s="4">
        <v>24</v>
      </c>
      <c r="F654" s="4" t="s">
        <v>1480</v>
      </c>
      <c r="G654" t="str">
        <f t="shared" si="20"/>
        <v>October</v>
      </c>
      <c r="H654" t="str">
        <f t="shared" si="21"/>
        <v>2010</v>
      </c>
    </row>
    <row r="655" spans="1:8" x14ac:dyDescent="0.3">
      <c r="A655" s="17">
        <v>40000</v>
      </c>
      <c r="B655" s="4" t="s">
        <v>274</v>
      </c>
      <c r="C655" s="4" t="s">
        <v>841</v>
      </c>
      <c r="D655" s="4" t="s">
        <v>818</v>
      </c>
      <c r="E655" s="4">
        <v>5</v>
      </c>
      <c r="F655" s="4" t="s">
        <v>1481</v>
      </c>
      <c r="G655" t="str">
        <f t="shared" si="20"/>
        <v>July</v>
      </c>
      <c r="H655" t="str">
        <f t="shared" si="21"/>
        <v>2009</v>
      </c>
    </row>
    <row r="656" spans="1:8" x14ac:dyDescent="0.3">
      <c r="A656" s="17">
        <v>40297</v>
      </c>
      <c r="B656" s="4" t="s">
        <v>265</v>
      </c>
      <c r="C656" s="4" t="s">
        <v>189</v>
      </c>
      <c r="D656" s="4" t="s">
        <v>726</v>
      </c>
      <c r="E656" s="4">
        <v>22</v>
      </c>
      <c r="F656" s="4" t="s">
        <v>1482</v>
      </c>
      <c r="G656" t="str">
        <f t="shared" si="20"/>
        <v>April</v>
      </c>
      <c r="H656" t="str">
        <f t="shared" si="21"/>
        <v>2010</v>
      </c>
    </row>
    <row r="657" spans="1:8" x14ac:dyDescent="0.3">
      <c r="A657" s="17">
        <v>40640</v>
      </c>
      <c r="B657" s="4" t="s">
        <v>258</v>
      </c>
      <c r="C657" s="4" t="s">
        <v>812</v>
      </c>
      <c r="D657" s="4" t="s">
        <v>837</v>
      </c>
      <c r="E657" s="4">
        <v>24</v>
      </c>
      <c r="F657" s="4" t="s">
        <v>1483</v>
      </c>
      <c r="G657" t="str">
        <f t="shared" si="20"/>
        <v>April</v>
      </c>
      <c r="H657" t="str">
        <f t="shared" si="21"/>
        <v>2011</v>
      </c>
    </row>
    <row r="658" spans="1:8" x14ac:dyDescent="0.3">
      <c r="A658" s="17">
        <v>39959</v>
      </c>
      <c r="B658" s="4" t="s">
        <v>274</v>
      </c>
      <c r="C658" s="4" t="s">
        <v>835</v>
      </c>
      <c r="D658" s="4" t="s">
        <v>823</v>
      </c>
      <c r="E658" s="4">
        <v>13</v>
      </c>
      <c r="F658" s="4" t="s">
        <v>1484</v>
      </c>
      <c r="G658" t="str">
        <f t="shared" si="20"/>
        <v>May</v>
      </c>
      <c r="H658" t="str">
        <f t="shared" si="21"/>
        <v>2009</v>
      </c>
    </row>
    <row r="659" spans="1:8" x14ac:dyDescent="0.3">
      <c r="A659" s="17">
        <v>40069</v>
      </c>
      <c r="B659" s="4" t="s">
        <v>258</v>
      </c>
      <c r="C659" s="4" t="s">
        <v>188</v>
      </c>
      <c r="D659" s="4" t="s">
        <v>837</v>
      </c>
      <c r="E659" s="4">
        <v>3</v>
      </c>
      <c r="F659" s="4" t="s">
        <v>1485</v>
      </c>
      <c r="G659" t="str">
        <f t="shared" si="20"/>
        <v>September</v>
      </c>
      <c r="H659" t="str">
        <f t="shared" si="21"/>
        <v>2009</v>
      </c>
    </row>
    <row r="660" spans="1:8" x14ac:dyDescent="0.3">
      <c r="A660" s="17">
        <v>40286</v>
      </c>
      <c r="B660" s="4" t="s">
        <v>261</v>
      </c>
      <c r="C660" s="4" t="s">
        <v>841</v>
      </c>
      <c r="D660" s="4" t="s">
        <v>837</v>
      </c>
      <c r="E660" s="4">
        <v>16</v>
      </c>
      <c r="F660" s="4" t="s">
        <v>1486</v>
      </c>
      <c r="G660" t="str">
        <f t="shared" si="20"/>
        <v>April</v>
      </c>
      <c r="H660" t="str">
        <f t="shared" si="21"/>
        <v>2010</v>
      </c>
    </row>
    <row r="661" spans="1:8" x14ac:dyDescent="0.3">
      <c r="A661" s="17">
        <v>40465</v>
      </c>
      <c r="B661" s="4" t="s">
        <v>268</v>
      </c>
      <c r="C661" s="4" t="s">
        <v>815</v>
      </c>
      <c r="D661" s="4" t="s">
        <v>861</v>
      </c>
      <c r="E661" s="4">
        <v>3</v>
      </c>
      <c r="F661" s="4" t="s">
        <v>1487</v>
      </c>
      <c r="G661" t="str">
        <f t="shared" si="20"/>
        <v>October</v>
      </c>
      <c r="H661" t="str">
        <f t="shared" si="21"/>
        <v>2010</v>
      </c>
    </row>
    <row r="662" spans="1:8" x14ac:dyDescent="0.3">
      <c r="A662" s="17">
        <v>40232</v>
      </c>
      <c r="B662" s="4" t="s">
        <v>258</v>
      </c>
      <c r="C662" s="4" t="s">
        <v>191</v>
      </c>
      <c r="D662" s="4" t="s">
        <v>726</v>
      </c>
      <c r="E662" s="4">
        <v>27</v>
      </c>
      <c r="F662" s="4" t="s">
        <v>1488</v>
      </c>
      <c r="G662" t="str">
        <f t="shared" si="20"/>
        <v>February</v>
      </c>
      <c r="H662" t="str">
        <f t="shared" si="21"/>
        <v>2010</v>
      </c>
    </row>
    <row r="663" spans="1:8" x14ac:dyDescent="0.3">
      <c r="A663" s="17">
        <v>40528</v>
      </c>
      <c r="B663" s="4" t="s">
        <v>251</v>
      </c>
      <c r="C663" s="4" t="s">
        <v>841</v>
      </c>
      <c r="D663" s="4" t="s">
        <v>813</v>
      </c>
      <c r="E663" s="4">
        <v>8</v>
      </c>
      <c r="F663" s="4" t="s">
        <v>1489</v>
      </c>
      <c r="G663" t="str">
        <f t="shared" si="20"/>
        <v>December</v>
      </c>
      <c r="H663" t="str">
        <f t="shared" si="21"/>
        <v>2010</v>
      </c>
    </row>
    <row r="664" spans="1:8" x14ac:dyDescent="0.3">
      <c r="A664" s="17">
        <v>40060</v>
      </c>
      <c r="B664" s="4" t="s">
        <v>271</v>
      </c>
      <c r="C664" s="4" t="s">
        <v>827</v>
      </c>
      <c r="D664" s="4" t="s">
        <v>839</v>
      </c>
      <c r="E664" s="4">
        <v>9</v>
      </c>
      <c r="F664" s="4" t="s">
        <v>1490</v>
      </c>
      <c r="G664" t="str">
        <f t="shared" si="20"/>
        <v>September</v>
      </c>
      <c r="H664" t="str">
        <f t="shared" si="21"/>
        <v>2009</v>
      </c>
    </row>
    <row r="665" spans="1:8" x14ac:dyDescent="0.3">
      <c r="A665" s="17">
        <v>40311</v>
      </c>
      <c r="B665" s="4" t="s">
        <v>260</v>
      </c>
      <c r="C665" s="4" t="s">
        <v>815</v>
      </c>
      <c r="D665" s="4" t="s">
        <v>839</v>
      </c>
      <c r="E665" s="4">
        <v>23</v>
      </c>
      <c r="F665" s="4" t="s">
        <v>1491</v>
      </c>
      <c r="G665" t="str">
        <f t="shared" si="20"/>
        <v>May</v>
      </c>
      <c r="H665" t="str">
        <f t="shared" si="21"/>
        <v>2010</v>
      </c>
    </row>
    <row r="666" spans="1:8" x14ac:dyDescent="0.3">
      <c r="A666" s="17">
        <v>40046</v>
      </c>
      <c r="B666" s="4" t="s">
        <v>274</v>
      </c>
      <c r="C666" s="4" t="s">
        <v>191</v>
      </c>
      <c r="D666" s="4" t="s">
        <v>823</v>
      </c>
      <c r="E666" s="4">
        <v>14</v>
      </c>
      <c r="F666" s="4" t="s">
        <v>1492</v>
      </c>
      <c r="G666" t="str">
        <f t="shared" si="20"/>
        <v>August</v>
      </c>
      <c r="H666" t="str">
        <f t="shared" si="21"/>
        <v>2009</v>
      </c>
    </row>
    <row r="667" spans="1:8" x14ac:dyDescent="0.3">
      <c r="A667" s="17">
        <v>40339</v>
      </c>
      <c r="B667" s="4" t="s">
        <v>257</v>
      </c>
      <c r="C667" s="4" t="s">
        <v>192</v>
      </c>
      <c r="D667" s="4" t="s">
        <v>818</v>
      </c>
      <c r="E667" s="4">
        <v>39</v>
      </c>
      <c r="F667" s="4" t="s">
        <v>1493</v>
      </c>
      <c r="G667" t="str">
        <f t="shared" si="20"/>
        <v>June</v>
      </c>
      <c r="H667" t="str">
        <f t="shared" si="21"/>
        <v>2010</v>
      </c>
    </row>
    <row r="668" spans="1:8" x14ac:dyDescent="0.3">
      <c r="A668" s="17">
        <v>39975</v>
      </c>
      <c r="B668" s="4" t="s">
        <v>274</v>
      </c>
      <c r="C668" s="4" t="s">
        <v>815</v>
      </c>
      <c r="D668" s="4" t="s">
        <v>839</v>
      </c>
      <c r="E668" s="4">
        <v>10</v>
      </c>
      <c r="F668" s="4" t="s">
        <v>1494</v>
      </c>
      <c r="G668" t="str">
        <f t="shared" si="20"/>
        <v>June</v>
      </c>
      <c r="H668" t="str">
        <f t="shared" si="21"/>
        <v>2009</v>
      </c>
    </row>
    <row r="669" spans="1:8" x14ac:dyDescent="0.3">
      <c r="A669" s="17">
        <v>39923</v>
      </c>
      <c r="B669" s="4" t="s">
        <v>181</v>
      </c>
      <c r="C669" s="4" t="s">
        <v>192</v>
      </c>
      <c r="D669" s="4" t="s">
        <v>730</v>
      </c>
      <c r="E669" s="4">
        <v>22</v>
      </c>
      <c r="F669" s="4" t="s">
        <v>1495</v>
      </c>
      <c r="G669" t="str">
        <f t="shared" si="20"/>
        <v>April</v>
      </c>
      <c r="H669" t="str">
        <f t="shared" si="21"/>
        <v>2009</v>
      </c>
    </row>
    <row r="670" spans="1:8" x14ac:dyDescent="0.3">
      <c r="A670" s="17">
        <v>40487</v>
      </c>
      <c r="B670" s="4" t="s">
        <v>265</v>
      </c>
      <c r="C670" s="4" t="s">
        <v>190</v>
      </c>
      <c r="D670" s="4" t="s">
        <v>823</v>
      </c>
      <c r="E670" s="4">
        <v>23</v>
      </c>
      <c r="F670" s="4" t="s">
        <v>1496</v>
      </c>
      <c r="G670" t="str">
        <f t="shared" si="20"/>
        <v>November</v>
      </c>
      <c r="H670" t="str">
        <f t="shared" si="21"/>
        <v>2010</v>
      </c>
    </row>
    <row r="671" spans="1:8" x14ac:dyDescent="0.3">
      <c r="A671" s="17">
        <v>40054</v>
      </c>
      <c r="B671" s="4" t="s">
        <v>256</v>
      </c>
      <c r="C671" s="4" t="s">
        <v>835</v>
      </c>
      <c r="D671" s="4" t="s">
        <v>813</v>
      </c>
      <c r="E671" s="4">
        <v>6</v>
      </c>
      <c r="F671" s="4" t="s">
        <v>1497</v>
      </c>
      <c r="G671" t="str">
        <f t="shared" si="20"/>
        <v>August</v>
      </c>
      <c r="H671" t="str">
        <f t="shared" si="21"/>
        <v>2009</v>
      </c>
    </row>
    <row r="672" spans="1:8" x14ac:dyDescent="0.3">
      <c r="A672" s="17">
        <v>40255</v>
      </c>
      <c r="B672" s="4" t="s">
        <v>251</v>
      </c>
      <c r="C672" s="4" t="s">
        <v>190</v>
      </c>
      <c r="D672" s="4" t="s">
        <v>861</v>
      </c>
      <c r="E672" s="4">
        <v>21</v>
      </c>
      <c r="F672" s="4" t="s">
        <v>1498</v>
      </c>
      <c r="G672" t="str">
        <f t="shared" si="20"/>
        <v>March</v>
      </c>
      <c r="H672" t="str">
        <f t="shared" si="21"/>
        <v>2010</v>
      </c>
    </row>
    <row r="673" spans="1:8" x14ac:dyDescent="0.3">
      <c r="A673" s="17">
        <v>40535</v>
      </c>
      <c r="B673" s="4" t="s">
        <v>266</v>
      </c>
      <c r="C673" s="4" t="s">
        <v>188</v>
      </c>
      <c r="D673" s="4" t="s">
        <v>730</v>
      </c>
      <c r="E673" s="4">
        <v>2</v>
      </c>
      <c r="F673" s="4" t="s">
        <v>1499</v>
      </c>
      <c r="G673" t="str">
        <f t="shared" si="20"/>
        <v>December</v>
      </c>
      <c r="H673" t="str">
        <f t="shared" si="21"/>
        <v>2010</v>
      </c>
    </row>
    <row r="674" spans="1:8" x14ac:dyDescent="0.3">
      <c r="A674" s="17">
        <v>40450</v>
      </c>
      <c r="B674" s="4" t="s">
        <v>271</v>
      </c>
      <c r="C674" s="4" t="s">
        <v>812</v>
      </c>
      <c r="D674" s="4" t="s">
        <v>832</v>
      </c>
      <c r="E674" s="4">
        <v>19</v>
      </c>
      <c r="F674" s="4" t="s">
        <v>1500</v>
      </c>
      <c r="G674" t="str">
        <f t="shared" si="20"/>
        <v>September</v>
      </c>
      <c r="H674" t="str">
        <f t="shared" si="21"/>
        <v>2010</v>
      </c>
    </row>
    <row r="675" spans="1:8" x14ac:dyDescent="0.3">
      <c r="A675" s="17">
        <v>40031</v>
      </c>
      <c r="B675" s="4" t="s">
        <v>265</v>
      </c>
      <c r="C675" s="4" t="s">
        <v>192</v>
      </c>
      <c r="D675" s="4" t="s">
        <v>861</v>
      </c>
      <c r="E675" s="4">
        <v>2</v>
      </c>
      <c r="F675" s="4" t="s">
        <v>1501</v>
      </c>
      <c r="G675" t="str">
        <f t="shared" si="20"/>
        <v>August</v>
      </c>
      <c r="H675" t="str">
        <f t="shared" si="21"/>
        <v>2009</v>
      </c>
    </row>
    <row r="676" spans="1:8" x14ac:dyDescent="0.3">
      <c r="A676" s="17">
        <v>40279</v>
      </c>
      <c r="B676" s="4" t="s">
        <v>267</v>
      </c>
      <c r="C676" s="4" t="s">
        <v>815</v>
      </c>
      <c r="D676" s="4" t="s">
        <v>818</v>
      </c>
      <c r="E676" s="4">
        <v>37</v>
      </c>
      <c r="F676" s="4" t="s">
        <v>1502</v>
      </c>
      <c r="G676" t="str">
        <f t="shared" si="20"/>
        <v>April</v>
      </c>
      <c r="H676" t="str">
        <f t="shared" si="21"/>
        <v>2010</v>
      </c>
    </row>
    <row r="677" spans="1:8" x14ac:dyDescent="0.3">
      <c r="A677" s="17">
        <v>40262</v>
      </c>
      <c r="B677" s="4" t="s">
        <v>822</v>
      </c>
      <c r="C677" s="4" t="s">
        <v>841</v>
      </c>
      <c r="D677" s="4" t="s">
        <v>726</v>
      </c>
      <c r="E677" s="4">
        <v>30</v>
      </c>
      <c r="F677" s="4" t="s">
        <v>1503</v>
      </c>
      <c r="G677" t="str">
        <f t="shared" si="20"/>
        <v>March</v>
      </c>
      <c r="H677" t="str">
        <f t="shared" si="21"/>
        <v>2010</v>
      </c>
    </row>
    <row r="678" spans="1:8" x14ac:dyDescent="0.3">
      <c r="A678" s="17">
        <v>40448</v>
      </c>
      <c r="B678" s="4" t="s">
        <v>273</v>
      </c>
      <c r="C678" s="4" t="s">
        <v>192</v>
      </c>
      <c r="D678" s="4" t="s">
        <v>825</v>
      </c>
      <c r="E678" s="4">
        <v>37</v>
      </c>
      <c r="F678" s="4" t="s">
        <v>1504</v>
      </c>
      <c r="G678" t="str">
        <f t="shared" si="20"/>
        <v>September</v>
      </c>
      <c r="H678" t="str">
        <f t="shared" si="21"/>
        <v>2010</v>
      </c>
    </row>
    <row r="679" spans="1:8" x14ac:dyDescent="0.3">
      <c r="A679" s="17">
        <v>40538</v>
      </c>
      <c r="B679" s="4" t="s">
        <v>269</v>
      </c>
      <c r="C679" s="4" t="s">
        <v>827</v>
      </c>
      <c r="D679" s="4" t="s">
        <v>818</v>
      </c>
      <c r="E679" s="4">
        <v>28</v>
      </c>
      <c r="F679" s="4" t="s">
        <v>1505</v>
      </c>
      <c r="G679" t="str">
        <f t="shared" si="20"/>
        <v>December</v>
      </c>
      <c r="H679" t="str">
        <f t="shared" si="21"/>
        <v>2010</v>
      </c>
    </row>
    <row r="680" spans="1:8" x14ac:dyDescent="0.3">
      <c r="A680" s="17">
        <v>40480</v>
      </c>
      <c r="B680" s="4" t="s">
        <v>257</v>
      </c>
      <c r="C680" s="4" t="s">
        <v>841</v>
      </c>
      <c r="D680" s="4" t="s">
        <v>813</v>
      </c>
      <c r="E680" s="4">
        <v>6</v>
      </c>
      <c r="F680" s="4" t="s">
        <v>1506</v>
      </c>
      <c r="G680" t="str">
        <f t="shared" si="20"/>
        <v>October</v>
      </c>
      <c r="H680" t="str">
        <f t="shared" si="21"/>
        <v>2010</v>
      </c>
    </row>
    <row r="681" spans="1:8" x14ac:dyDescent="0.3">
      <c r="A681" s="17">
        <v>40060</v>
      </c>
      <c r="B681" s="4" t="s">
        <v>263</v>
      </c>
      <c r="C681" s="4" t="s">
        <v>827</v>
      </c>
      <c r="D681" s="4" t="s">
        <v>818</v>
      </c>
      <c r="E681" s="4">
        <v>11</v>
      </c>
      <c r="F681" s="4" t="s">
        <v>1507</v>
      </c>
      <c r="G681" t="str">
        <f t="shared" si="20"/>
        <v>September</v>
      </c>
      <c r="H681" t="str">
        <f t="shared" si="21"/>
        <v>2009</v>
      </c>
    </row>
    <row r="682" spans="1:8" x14ac:dyDescent="0.3">
      <c r="A682" s="17">
        <v>39921</v>
      </c>
      <c r="B682" s="4" t="s">
        <v>272</v>
      </c>
      <c r="C682" s="4" t="s">
        <v>815</v>
      </c>
      <c r="D682" s="4" t="s">
        <v>816</v>
      </c>
      <c r="E682" s="4">
        <v>11</v>
      </c>
      <c r="F682" s="4" t="s">
        <v>1508</v>
      </c>
      <c r="G682" t="str">
        <f t="shared" si="20"/>
        <v>April</v>
      </c>
      <c r="H682" t="str">
        <f t="shared" si="21"/>
        <v>2009</v>
      </c>
    </row>
    <row r="683" spans="1:8" x14ac:dyDescent="0.3">
      <c r="A683" s="17">
        <v>40360</v>
      </c>
      <c r="B683" s="4" t="s">
        <v>271</v>
      </c>
      <c r="C683" s="4" t="s">
        <v>841</v>
      </c>
      <c r="D683" s="4" t="s">
        <v>823</v>
      </c>
      <c r="E683" s="4">
        <v>30</v>
      </c>
      <c r="F683" s="4" t="s">
        <v>1509</v>
      </c>
      <c r="G683" t="str">
        <f t="shared" si="20"/>
        <v>July</v>
      </c>
      <c r="H683" t="str">
        <f t="shared" si="21"/>
        <v>2010</v>
      </c>
    </row>
    <row r="684" spans="1:8" x14ac:dyDescent="0.3">
      <c r="A684" s="17">
        <v>40278</v>
      </c>
      <c r="B684" s="4" t="s">
        <v>267</v>
      </c>
      <c r="C684" s="4" t="s">
        <v>189</v>
      </c>
      <c r="D684" s="4" t="s">
        <v>813</v>
      </c>
      <c r="E684" s="4">
        <v>27</v>
      </c>
      <c r="F684" s="4" t="s">
        <v>1510</v>
      </c>
      <c r="G684" t="str">
        <f t="shared" si="20"/>
        <v>April</v>
      </c>
      <c r="H684" t="str">
        <f t="shared" si="21"/>
        <v>2010</v>
      </c>
    </row>
    <row r="685" spans="1:8" x14ac:dyDescent="0.3">
      <c r="A685" s="17">
        <v>39990</v>
      </c>
      <c r="B685" s="4" t="s">
        <v>261</v>
      </c>
      <c r="C685" s="4" t="s">
        <v>191</v>
      </c>
      <c r="D685" s="4" t="s">
        <v>813</v>
      </c>
      <c r="E685" s="4">
        <v>37</v>
      </c>
      <c r="F685" s="4" t="s">
        <v>1511</v>
      </c>
      <c r="G685" t="str">
        <f t="shared" si="20"/>
        <v>June</v>
      </c>
      <c r="H685" t="str">
        <f t="shared" si="21"/>
        <v>2009</v>
      </c>
    </row>
    <row r="686" spans="1:8" x14ac:dyDescent="0.3">
      <c r="A686" s="17">
        <v>40563</v>
      </c>
      <c r="B686" s="4" t="s">
        <v>253</v>
      </c>
      <c r="C686" s="4" t="s">
        <v>192</v>
      </c>
      <c r="D686" s="4" t="s">
        <v>730</v>
      </c>
      <c r="E686" s="4">
        <v>15</v>
      </c>
      <c r="F686" s="4" t="s">
        <v>1512</v>
      </c>
      <c r="G686" t="str">
        <f t="shared" si="20"/>
        <v>January</v>
      </c>
      <c r="H686" t="str">
        <f t="shared" si="21"/>
        <v>2011</v>
      </c>
    </row>
    <row r="687" spans="1:8" x14ac:dyDescent="0.3">
      <c r="A687" s="17">
        <v>40378</v>
      </c>
      <c r="B687" s="4" t="s">
        <v>260</v>
      </c>
      <c r="C687" s="4" t="s">
        <v>827</v>
      </c>
      <c r="D687" s="4" t="s">
        <v>832</v>
      </c>
      <c r="E687" s="4">
        <v>17</v>
      </c>
      <c r="F687" s="4" t="s">
        <v>1513</v>
      </c>
      <c r="G687" t="str">
        <f t="shared" si="20"/>
        <v>July</v>
      </c>
      <c r="H687" t="str">
        <f t="shared" si="21"/>
        <v>2010</v>
      </c>
    </row>
    <row r="688" spans="1:8" x14ac:dyDescent="0.3">
      <c r="A688" s="17">
        <v>40224</v>
      </c>
      <c r="B688" s="4" t="s">
        <v>263</v>
      </c>
      <c r="C688" s="4" t="s">
        <v>841</v>
      </c>
      <c r="D688" s="4" t="s">
        <v>861</v>
      </c>
      <c r="E688" s="4">
        <v>17</v>
      </c>
      <c r="F688" s="4" t="s">
        <v>1514</v>
      </c>
      <c r="G688" t="str">
        <f t="shared" si="20"/>
        <v>February</v>
      </c>
      <c r="H688" t="str">
        <f t="shared" si="21"/>
        <v>2010</v>
      </c>
    </row>
    <row r="689" spans="1:8" x14ac:dyDescent="0.3">
      <c r="A689" s="17">
        <v>40333</v>
      </c>
      <c r="B689" s="4" t="s">
        <v>256</v>
      </c>
      <c r="C689" s="4" t="s">
        <v>189</v>
      </c>
      <c r="D689" s="4" t="s">
        <v>839</v>
      </c>
      <c r="E689" s="4">
        <v>33</v>
      </c>
      <c r="F689" s="4" t="s">
        <v>1515</v>
      </c>
      <c r="G689" t="str">
        <f t="shared" si="20"/>
        <v>June</v>
      </c>
      <c r="H689" t="str">
        <f t="shared" si="21"/>
        <v>2010</v>
      </c>
    </row>
    <row r="690" spans="1:8" x14ac:dyDescent="0.3">
      <c r="A690" s="17">
        <v>40592</v>
      </c>
      <c r="B690" s="4" t="s">
        <v>255</v>
      </c>
      <c r="C690" s="4" t="s">
        <v>815</v>
      </c>
      <c r="D690" s="4" t="s">
        <v>825</v>
      </c>
      <c r="E690" s="4">
        <v>19</v>
      </c>
      <c r="F690" s="4" t="s">
        <v>1516</v>
      </c>
      <c r="G690" t="str">
        <f t="shared" si="20"/>
        <v>February</v>
      </c>
      <c r="H690" t="str">
        <f t="shared" si="21"/>
        <v>2011</v>
      </c>
    </row>
    <row r="691" spans="1:8" x14ac:dyDescent="0.3">
      <c r="A691" s="17">
        <v>40282</v>
      </c>
      <c r="B691" s="4" t="s">
        <v>176</v>
      </c>
      <c r="C691" s="4" t="s">
        <v>192</v>
      </c>
      <c r="D691" s="4" t="s">
        <v>825</v>
      </c>
      <c r="E691" s="4">
        <v>13</v>
      </c>
      <c r="F691" s="4" t="s">
        <v>1517</v>
      </c>
      <c r="G691" t="str">
        <f t="shared" si="20"/>
        <v>April</v>
      </c>
      <c r="H691" t="str">
        <f t="shared" si="21"/>
        <v>2010</v>
      </c>
    </row>
    <row r="692" spans="1:8" x14ac:dyDescent="0.3">
      <c r="A692" s="17">
        <v>40282</v>
      </c>
      <c r="B692" s="4" t="s">
        <v>261</v>
      </c>
      <c r="C692" s="4" t="s">
        <v>815</v>
      </c>
      <c r="D692" s="4" t="s">
        <v>823</v>
      </c>
      <c r="E692" s="4">
        <v>28</v>
      </c>
      <c r="F692" s="4" t="s">
        <v>1518</v>
      </c>
      <c r="G692" t="str">
        <f t="shared" si="20"/>
        <v>April</v>
      </c>
      <c r="H692" t="str">
        <f t="shared" si="21"/>
        <v>2010</v>
      </c>
    </row>
    <row r="693" spans="1:8" x14ac:dyDescent="0.3">
      <c r="A693" s="17">
        <v>40097</v>
      </c>
      <c r="B693" s="4" t="s">
        <v>265</v>
      </c>
      <c r="C693" s="4" t="s">
        <v>812</v>
      </c>
      <c r="D693" s="4" t="s">
        <v>813</v>
      </c>
      <c r="E693" s="4">
        <v>18</v>
      </c>
      <c r="F693" s="4" t="s">
        <v>1519</v>
      </c>
      <c r="G693" t="str">
        <f t="shared" si="20"/>
        <v>October</v>
      </c>
      <c r="H693" t="str">
        <f t="shared" si="21"/>
        <v>2009</v>
      </c>
    </row>
    <row r="694" spans="1:8" x14ac:dyDescent="0.3">
      <c r="A694" s="17">
        <v>40236</v>
      </c>
      <c r="B694" s="4" t="s">
        <v>271</v>
      </c>
      <c r="C694" s="4" t="s">
        <v>188</v>
      </c>
      <c r="D694" s="4" t="s">
        <v>726</v>
      </c>
      <c r="E694" s="4">
        <v>17</v>
      </c>
      <c r="F694" s="4" t="s">
        <v>1520</v>
      </c>
      <c r="G694" t="str">
        <f t="shared" si="20"/>
        <v>February</v>
      </c>
      <c r="H694" t="str">
        <f t="shared" si="21"/>
        <v>2010</v>
      </c>
    </row>
    <row r="695" spans="1:8" x14ac:dyDescent="0.3">
      <c r="A695" s="17">
        <v>40529</v>
      </c>
      <c r="B695" s="4" t="s">
        <v>257</v>
      </c>
      <c r="C695" s="4" t="s">
        <v>189</v>
      </c>
      <c r="D695" s="4" t="s">
        <v>816</v>
      </c>
      <c r="E695" s="4">
        <v>16</v>
      </c>
      <c r="F695" s="4" t="s">
        <v>1521</v>
      </c>
      <c r="G695" t="str">
        <f t="shared" si="20"/>
        <v>December</v>
      </c>
      <c r="H695" t="str">
        <f t="shared" si="21"/>
        <v>2010</v>
      </c>
    </row>
    <row r="696" spans="1:8" x14ac:dyDescent="0.3">
      <c r="A696" s="17">
        <v>40625</v>
      </c>
      <c r="B696" s="4" t="s">
        <v>274</v>
      </c>
      <c r="C696" s="4" t="s">
        <v>827</v>
      </c>
      <c r="D696" s="4" t="s">
        <v>839</v>
      </c>
      <c r="E696" s="4">
        <v>15</v>
      </c>
      <c r="F696" s="4" t="s">
        <v>1522</v>
      </c>
      <c r="G696" t="str">
        <f t="shared" si="20"/>
        <v>March</v>
      </c>
      <c r="H696" t="str">
        <f t="shared" si="21"/>
        <v>2011</v>
      </c>
    </row>
    <row r="697" spans="1:8" x14ac:dyDescent="0.3">
      <c r="A697" s="17">
        <v>40427</v>
      </c>
      <c r="B697" s="4" t="s">
        <v>266</v>
      </c>
      <c r="C697" s="4" t="s">
        <v>835</v>
      </c>
      <c r="D697" s="4" t="s">
        <v>818</v>
      </c>
      <c r="E697" s="4">
        <v>22</v>
      </c>
      <c r="F697" s="4" t="s">
        <v>1523</v>
      </c>
      <c r="G697" t="str">
        <f t="shared" si="20"/>
        <v>September</v>
      </c>
      <c r="H697" t="str">
        <f t="shared" si="21"/>
        <v>2010</v>
      </c>
    </row>
    <row r="698" spans="1:8" x14ac:dyDescent="0.3">
      <c r="A698" s="17">
        <v>40225</v>
      </c>
      <c r="B698" s="4" t="s">
        <v>267</v>
      </c>
      <c r="C698" s="4" t="s">
        <v>191</v>
      </c>
      <c r="D698" s="4" t="s">
        <v>829</v>
      </c>
      <c r="E698" s="4">
        <v>16</v>
      </c>
      <c r="F698" s="4" t="s">
        <v>1524</v>
      </c>
      <c r="G698" t="str">
        <f t="shared" si="20"/>
        <v>February</v>
      </c>
      <c r="H698" t="str">
        <f t="shared" si="21"/>
        <v>2010</v>
      </c>
    </row>
    <row r="699" spans="1:8" x14ac:dyDescent="0.3">
      <c r="A699" s="17">
        <v>40334</v>
      </c>
      <c r="B699" s="4" t="s">
        <v>255</v>
      </c>
      <c r="C699" s="4" t="s">
        <v>812</v>
      </c>
      <c r="D699" s="4" t="s">
        <v>813</v>
      </c>
      <c r="E699" s="4">
        <v>33</v>
      </c>
      <c r="F699" s="4" t="s">
        <v>1525</v>
      </c>
      <c r="G699" t="str">
        <f t="shared" si="20"/>
        <v>June</v>
      </c>
      <c r="H699" t="str">
        <f t="shared" si="21"/>
        <v>2010</v>
      </c>
    </row>
    <row r="700" spans="1:8" x14ac:dyDescent="0.3">
      <c r="A700" s="17">
        <v>40356</v>
      </c>
      <c r="B700" s="4" t="s">
        <v>260</v>
      </c>
      <c r="C700" s="4" t="s">
        <v>835</v>
      </c>
      <c r="D700" s="4" t="s">
        <v>726</v>
      </c>
      <c r="E700" s="4">
        <v>30</v>
      </c>
      <c r="F700" s="4" t="s">
        <v>1526</v>
      </c>
      <c r="G700" t="str">
        <f t="shared" si="20"/>
        <v>June</v>
      </c>
      <c r="H700" t="str">
        <f t="shared" si="21"/>
        <v>2010</v>
      </c>
    </row>
    <row r="701" spans="1:8" x14ac:dyDescent="0.3">
      <c r="A701" s="17">
        <v>40523</v>
      </c>
      <c r="B701" s="4" t="s">
        <v>180</v>
      </c>
      <c r="C701" s="4" t="s">
        <v>191</v>
      </c>
      <c r="D701" s="4" t="s">
        <v>839</v>
      </c>
      <c r="E701" s="4">
        <v>13</v>
      </c>
      <c r="F701" s="4" t="s">
        <v>1527</v>
      </c>
      <c r="G701" t="str">
        <f t="shared" si="20"/>
        <v>December</v>
      </c>
      <c r="H701" t="str">
        <f t="shared" si="21"/>
        <v>2010</v>
      </c>
    </row>
    <row r="702" spans="1:8" x14ac:dyDescent="0.3">
      <c r="A702" s="17">
        <v>39926</v>
      </c>
      <c r="B702" s="4" t="s">
        <v>251</v>
      </c>
      <c r="C702" s="4" t="s">
        <v>190</v>
      </c>
      <c r="D702" s="4" t="s">
        <v>825</v>
      </c>
      <c r="E702" s="4">
        <v>22</v>
      </c>
      <c r="F702" s="4" t="s">
        <v>1528</v>
      </c>
      <c r="G702" t="str">
        <f t="shared" si="20"/>
        <v>April</v>
      </c>
      <c r="H702" t="str">
        <f t="shared" si="21"/>
        <v>2009</v>
      </c>
    </row>
    <row r="703" spans="1:8" x14ac:dyDescent="0.3">
      <c r="A703" s="17">
        <v>40237</v>
      </c>
      <c r="B703" s="4" t="s">
        <v>263</v>
      </c>
      <c r="C703" s="4" t="s">
        <v>841</v>
      </c>
      <c r="D703" s="4" t="s">
        <v>818</v>
      </c>
      <c r="E703" s="4">
        <v>33</v>
      </c>
      <c r="F703" s="4" t="s">
        <v>1529</v>
      </c>
      <c r="G703" t="str">
        <f t="shared" si="20"/>
        <v>February</v>
      </c>
      <c r="H703" t="str">
        <f t="shared" si="21"/>
        <v>2010</v>
      </c>
    </row>
    <row r="704" spans="1:8" x14ac:dyDescent="0.3">
      <c r="A704" s="17">
        <v>40068</v>
      </c>
      <c r="B704" s="4" t="s">
        <v>180</v>
      </c>
      <c r="C704" s="4" t="s">
        <v>191</v>
      </c>
      <c r="D704" s="4" t="s">
        <v>842</v>
      </c>
      <c r="E704" s="4">
        <v>14</v>
      </c>
      <c r="F704" s="4" t="s">
        <v>1530</v>
      </c>
      <c r="G704" t="str">
        <f t="shared" si="20"/>
        <v>September</v>
      </c>
      <c r="H704" t="str">
        <f t="shared" si="21"/>
        <v>2009</v>
      </c>
    </row>
    <row r="705" spans="1:8" x14ac:dyDescent="0.3">
      <c r="A705" s="17">
        <v>40142</v>
      </c>
      <c r="B705" s="4" t="s">
        <v>271</v>
      </c>
      <c r="C705" s="4" t="s">
        <v>190</v>
      </c>
      <c r="D705" s="4" t="s">
        <v>832</v>
      </c>
      <c r="E705" s="4">
        <v>27</v>
      </c>
      <c r="F705" s="4" t="s">
        <v>1531</v>
      </c>
      <c r="G705" t="str">
        <f t="shared" si="20"/>
        <v>November</v>
      </c>
      <c r="H705" t="str">
        <f t="shared" si="21"/>
        <v>2009</v>
      </c>
    </row>
    <row r="706" spans="1:8" x14ac:dyDescent="0.3">
      <c r="A706" s="17">
        <v>40210</v>
      </c>
      <c r="B706" s="4" t="s">
        <v>256</v>
      </c>
      <c r="C706" s="4" t="s">
        <v>815</v>
      </c>
      <c r="D706" s="4" t="s">
        <v>839</v>
      </c>
      <c r="E706" s="4">
        <v>20</v>
      </c>
      <c r="F706" s="4" t="s">
        <v>1532</v>
      </c>
      <c r="G706" t="str">
        <f t="shared" si="20"/>
        <v>February</v>
      </c>
      <c r="H706" t="str">
        <f t="shared" si="21"/>
        <v>2010</v>
      </c>
    </row>
    <row r="707" spans="1:8" x14ac:dyDescent="0.3">
      <c r="A707" s="17">
        <v>40204</v>
      </c>
      <c r="B707" s="4" t="s">
        <v>181</v>
      </c>
      <c r="C707" s="4" t="s">
        <v>815</v>
      </c>
      <c r="D707" s="4" t="s">
        <v>849</v>
      </c>
      <c r="E707" s="4">
        <v>17</v>
      </c>
      <c r="F707" s="4" t="s">
        <v>1533</v>
      </c>
      <c r="G707" t="str">
        <f t="shared" si="20"/>
        <v>January</v>
      </c>
      <c r="H707" t="str">
        <f t="shared" si="21"/>
        <v>2010</v>
      </c>
    </row>
    <row r="708" spans="1:8" x14ac:dyDescent="0.3">
      <c r="A708" s="17">
        <v>40350</v>
      </c>
      <c r="B708" s="4" t="s">
        <v>274</v>
      </c>
      <c r="C708" s="4" t="s">
        <v>827</v>
      </c>
      <c r="D708" s="4" t="s">
        <v>823</v>
      </c>
      <c r="E708" s="4">
        <v>38</v>
      </c>
      <c r="F708" s="4" t="s">
        <v>1534</v>
      </c>
      <c r="G708" t="str">
        <f t="shared" si="20"/>
        <v>June</v>
      </c>
      <c r="H708" t="str">
        <f t="shared" si="21"/>
        <v>2010</v>
      </c>
    </row>
    <row r="709" spans="1:8" x14ac:dyDescent="0.3">
      <c r="A709" s="17">
        <v>39961</v>
      </c>
      <c r="B709" s="4" t="s">
        <v>260</v>
      </c>
      <c r="C709" s="4" t="s">
        <v>812</v>
      </c>
      <c r="D709" s="4" t="s">
        <v>842</v>
      </c>
      <c r="E709" s="4">
        <v>5</v>
      </c>
      <c r="F709" s="4" t="s">
        <v>1535</v>
      </c>
      <c r="G709" t="str">
        <f t="shared" ref="G709:G772" si="22">TEXT(A709,"mmmm")</f>
        <v>May</v>
      </c>
      <c r="H709" t="str">
        <f t="shared" ref="H709:H772" si="23">TEXT(A709,"yyyy")</f>
        <v>2009</v>
      </c>
    </row>
    <row r="710" spans="1:8" x14ac:dyDescent="0.3">
      <c r="A710" s="17">
        <v>40475</v>
      </c>
      <c r="B710" s="4" t="s">
        <v>261</v>
      </c>
      <c r="C710" s="4" t="s">
        <v>827</v>
      </c>
      <c r="D710" s="4" t="s">
        <v>829</v>
      </c>
      <c r="E710" s="4">
        <v>36</v>
      </c>
      <c r="F710" s="4" t="s">
        <v>1536</v>
      </c>
      <c r="G710" t="str">
        <f t="shared" si="22"/>
        <v>October</v>
      </c>
      <c r="H710" t="str">
        <f t="shared" si="23"/>
        <v>2010</v>
      </c>
    </row>
    <row r="711" spans="1:8" x14ac:dyDescent="0.3">
      <c r="A711" s="17">
        <v>40020</v>
      </c>
      <c r="B711" s="4" t="s">
        <v>262</v>
      </c>
      <c r="C711" s="4" t="s">
        <v>191</v>
      </c>
      <c r="D711" s="4" t="s">
        <v>849</v>
      </c>
      <c r="E711" s="4">
        <v>22</v>
      </c>
      <c r="F711" s="4" t="s">
        <v>1537</v>
      </c>
      <c r="G711" t="str">
        <f t="shared" si="22"/>
        <v>July</v>
      </c>
      <c r="H711" t="str">
        <f t="shared" si="23"/>
        <v>2009</v>
      </c>
    </row>
    <row r="712" spans="1:8" x14ac:dyDescent="0.3">
      <c r="A712" s="17">
        <v>40012</v>
      </c>
      <c r="B712" s="4" t="s">
        <v>267</v>
      </c>
      <c r="C712" s="4" t="s">
        <v>189</v>
      </c>
      <c r="D712" s="4" t="s">
        <v>849</v>
      </c>
      <c r="E712" s="4">
        <v>19</v>
      </c>
      <c r="F712" s="4" t="s">
        <v>1538</v>
      </c>
      <c r="G712" t="str">
        <f t="shared" si="22"/>
        <v>July</v>
      </c>
      <c r="H712" t="str">
        <f t="shared" si="23"/>
        <v>2009</v>
      </c>
    </row>
    <row r="713" spans="1:8" x14ac:dyDescent="0.3">
      <c r="A713" s="17">
        <v>40281</v>
      </c>
      <c r="B713" s="4" t="s">
        <v>267</v>
      </c>
      <c r="C713" s="4" t="s">
        <v>188</v>
      </c>
      <c r="D713" s="4" t="s">
        <v>839</v>
      </c>
      <c r="E713" s="4">
        <v>12</v>
      </c>
      <c r="F713" s="4" t="s">
        <v>1539</v>
      </c>
      <c r="G713" t="str">
        <f t="shared" si="22"/>
        <v>April</v>
      </c>
      <c r="H713" t="str">
        <f t="shared" si="23"/>
        <v>2010</v>
      </c>
    </row>
    <row r="714" spans="1:8" x14ac:dyDescent="0.3">
      <c r="A714" s="17">
        <v>39964</v>
      </c>
      <c r="B714" s="4" t="s">
        <v>272</v>
      </c>
      <c r="C714" s="4" t="s">
        <v>191</v>
      </c>
      <c r="D714" s="4" t="s">
        <v>823</v>
      </c>
      <c r="E714" s="4">
        <v>30</v>
      </c>
      <c r="F714" s="4" t="s">
        <v>1540</v>
      </c>
      <c r="G714" t="str">
        <f t="shared" si="22"/>
        <v>May</v>
      </c>
      <c r="H714" t="str">
        <f t="shared" si="23"/>
        <v>2009</v>
      </c>
    </row>
    <row r="715" spans="1:8" x14ac:dyDescent="0.3">
      <c r="A715" s="17">
        <v>40414</v>
      </c>
      <c r="B715" s="4" t="s">
        <v>822</v>
      </c>
      <c r="C715" s="4" t="s">
        <v>191</v>
      </c>
      <c r="D715" s="4" t="s">
        <v>849</v>
      </c>
      <c r="E715" s="4">
        <v>31</v>
      </c>
      <c r="F715" s="4" t="s">
        <v>1541</v>
      </c>
      <c r="G715" t="str">
        <f t="shared" si="22"/>
        <v>August</v>
      </c>
      <c r="H715" t="str">
        <f t="shared" si="23"/>
        <v>2010</v>
      </c>
    </row>
    <row r="716" spans="1:8" x14ac:dyDescent="0.3">
      <c r="A716" s="17">
        <v>39987</v>
      </c>
      <c r="B716" s="4" t="s">
        <v>271</v>
      </c>
      <c r="C716" s="4" t="s">
        <v>189</v>
      </c>
      <c r="D716" s="4" t="s">
        <v>813</v>
      </c>
      <c r="E716" s="4">
        <v>22</v>
      </c>
      <c r="F716" s="4" t="s">
        <v>1542</v>
      </c>
      <c r="G716" t="str">
        <f t="shared" si="22"/>
        <v>June</v>
      </c>
      <c r="H716" t="str">
        <f t="shared" si="23"/>
        <v>2009</v>
      </c>
    </row>
    <row r="717" spans="1:8" x14ac:dyDescent="0.3">
      <c r="A717" s="17">
        <v>40165</v>
      </c>
      <c r="B717" s="4" t="s">
        <v>265</v>
      </c>
      <c r="C717" s="4" t="s">
        <v>827</v>
      </c>
      <c r="D717" s="4" t="s">
        <v>726</v>
      </c>
      <c r="E717" s="4">
        <v>22</v>
      </c>
      <c r="F717" s="4" t="s">
        <v>1543</v>
      </c>
      <c r="G717" t="str">
        <f t="shared" si="22"/>
        <v>December</v>
      </c>
      <c r="H717" t="str">
        <f t="shared" si="23"/>
        <v>2009</v>
      </c>
    </row>
    <row r="718" spans="1:8" x14ac:dyDescent="0.3">
      <c r="A718" s="17">
        <v>40143</v>
      </c>
      <c r="B718" s="4" t="s">
        <v>256</v>
      </c>
      <c r="C718" s="4" t="s">
        <v>190</v>
      </c>
      <c r="D718" s="4" t="s">
        <v>849</v>
      </c>
      <c r="E718" s="4">
        <v>2</v>
      </c>
      <c r="F718" s="4" t="s">
        <v>1544</v>
      </c>
      <c r="G718" t="str">
        <f t="shared" si="22"/>
        <v>November</v>
      </c>
      <c r="H718" t="str">
        <f t="shared" si="23"/>
        <v>2009</v>
      </c>
    </row>
    <row r="719" spans="1:8" x14ac:dyDescent="0.3">
      <c r="A719" s="17">
        <v>39991</v>
      </c>
      <c r="B719" s="4" t="s">
        <v>271</v>
      </c>
      <c r="C719" s="4" t="s">
        <v>189</v>
      </c>
      <c r="D719" s="4" t="s">
        <v>849</v>
      </c>
      <c r="E719" s="4">
        <v>21</v>
      </c>
      <c r="F719" s="4" t="s">
        <v>1545</v>
      </c>
      <c r="G719" t="str">
        <f t="shared" si="22"/>
        <v>June</v>
      </c>
      <c r="H719" t="str">
        <f t="shared" si="23"/>
        <v>2009</v>
      </c>
    </row>
    <row r="720" spans="1:8" x14ac:dyDescent="0.3">
      <c r="A720" s="17">
        <v>40084</v>
      </c>
      <c r="B720" s="4" t="s">
        <v>261</v>
      </c>
      <c r="C720" s="4" t="s">
        <v>827</v>
      </c>
      <c r="D720" s="4" t="s">
        <v>816</v>
      </c>
      <c r="E720" s="4">
        <v>10</v>
      </c>
      <c r="F720" s="4" t="s">
        <v>1546</v>
      </c>
      <c r="G720" t="str">
        <f t="shared" si="22"/>
        <v>September</v>
      </c>
      <c r="H720" t="str">
        <f t="shared" si="23"/>
        <v>2009</v>
      </c>
    </row>
    <row r="721" spans="1:8" x14ac:dyDescent="0.3">
      <c r="A721" s="17">
        <v>40155</v>
      </c>
      <c r="B721" s="4" t="s">
        <v>251</v>
      </c>
      <c r="C721" s="4" t="s">
        <v>191</v>
      </c>
      <c r="D721" s="4" t="s">
        <v>730</v>
      </c>
      <c r="E721" s="4">
        <v>38</v>
      </c>
      <c r="F721" s="4" t="s">
        <v>1547</v>
      </c>
      <c r="G721" t="str">
        <f t="shared" si="22"/>
        <v>December</v>
      </c>
      <c r="H721" t="str">
        <f t="shared" si="23"/>
        <v>2009</v>
      </c>
    </row>
    <row r="722" spans="1:8" x14ac:dyDescent="0.3">
      <c r="A722" s="17">
        <v>40362</v>
      </c>
      <c r="B722" s="4" t="s">
        <v>255</v>
      </c>
      <c r="C722" s="4" t="s">
        <v>191</v>
      </c>
      <c r="D722" s="4" t="s">
        <v>730</v>
      </c>
      <c r="E722" s="4">
        <v>32</v>
      </c>
      <c r="F722" s="4" t="s">
        <v>1548</v>
      </c>
      <c r="G722" t="str">
        <f t="shared" si="22"/>
        <v>July</v>
      </c>
      <c r="H722" t="str">
        <f t="shared" si="23"/>
        <v>2010</v>
      </c>
    </row>
    <row r="723" spans="1:8" x14ac:dyDescent="0.3">
      <c r="A723" s="17">
        <v>40271</v>
      </c>
      <c r="B723" s="4" t="s">
        <v>270</v>
      </c>
      <c r="C723" s="4" t="s">
        <v>190</v>
      </c>
      <c r="D723" s="4" t="s">
        <v>861</v>
      </c>
      <c r="E723" s="4">
        <v>25</v>
      </c>
      <c r="F723" s="4" t="s">
        <v>1549</v>
      </c>
      <c r="G723" t="str">
        <f t="shared" si="22"/>
        <v>April</v>
      </c>
      <c r="H723" t="str">
        <f t="shared" si="23"/>
        <v>2010</v>
      </c>
    </row>
    <row r="724" spans="1:8" x14ac:dyDescent="0.3">
      <c r="A724" s="17">
        <v>40278</v>
      </c>
      <c r="B724" s="4" t="s">
        <v>261</v>
      </c>
      <c r="C724" s="4" t="s">
        <v>835</v>
      </c>
      <c r="D724" s="4" t="s">
        <v>813</v>
      </c>
      <c r="E724" s="4">
        <v>36</v>
      </c>
      <c r="F724" s="4" t="s">
        <v>1550</v>
      </c>
      <c r="G724" t="str">
        <f t="shared" si="22"/>
        <v>April</v>
      </c>
      <c r="H724" t="str">
        <f t="shared" si="23"/>
        <v>2010</v>
      </c>
    </row>
    <row r="725" spans="1:8" x14ac:dyDescent="0.3">
      <c r="A725" s="17">
        <v>40235</v>
      </c>
      <c r="B725" s="4" t="s">
        <v>176</v>
      </c>
      <c r="C725" s="4" t="s">
        <v>827</v>
      </c>
      <c r="D725" s="4" t="s">
        <v>849</v>
      </c>
      <c r="E725" s="4">
        <v>14</v>
      </c>
      <c r="F725" s="4" t="s">
        <v>1551</v>
      </c>
      <c r="G725" t="str">
        <f t="shared" si="22"/>
        <v>February</v>
      </c>
      <c r="H725" t="str">
        <f t="shared" si="23"/>
        <v>2010</v>
      </c>
    </row>
    <row r="726" spans="1:8" x14ac:dyDescent="0.3">
      <c r="A726" s="17">
        <v>40482</v>
      </c>
      <c r="B726" s="4" t="s">
        <v>253</v>
      </c>
      <c r="C726" s="4" t="s">
        <v>189</v>
      </c>
      <c r="D726" s="4" t="s">
        <v>849</v>
      </c>
      <c r="E726" s="4">
        <v>39</v>
      </c>
      <c r="F726" s="4" t="s">
        <v>1552</v>
      </c>
      <c r="G726" t="str">
        <f t="shared" si="22"/>
        <v>October</v>
      </c>
      <c r="H726" t="str">
        <f t="shared" si="23"/>
        <v>2010</v>
      </c>
    </row>
    <row r="727" spans="1:8" x14ac:dyDescent="0.3">
      <c r="A727" s="17">
        <v>40571</v>
      </c>
      <c r="B727" s="4" t="s">
        <v>180</v>
      </c>
      <c r="C727" s="4" t="s">
        <v>835</v>
      </c>
      <c r="D727" s="4" t="s">
        <v>849</v>
      </c>
      <c r="E727" s="4">
        <v>33</v>
      </c>
      <c r="F727" s="4" t="s">
        <v>1553</v>
      </c>
      <c r="G727" t="str">
        <f t="shared" si="22"/>
        <v>January</v>
      </c>
      <c r="H727" t="str">
        <f t="shared" si="23"/>
        <v>2011</v>
      </c>
    </row>
    <row r="728" spans="1:8" x14ac:dyDescent="0.3">
      <c r="A728" s="17">
        <v>40286</v>
      </c>
      <c r="B728" s="4" t="s">
        <v>262</v>
      </c>
      <c r="C728" s="4" t="s">
        <v>815</v>
      </c>
      <c r="D728" s="4" t="s">
        <v>842</v>
      </c>
      <c r="E728" s="4">
        <v>10</v>
      </c>
      <c r="F728" s="4" t="s">
        <v>1554</v>
      </c>
      <c r="G728" t="str">
        <f t="shared" si="22"/>
        <v>April</v>
      </c>
      <c r="H728" t="str">
        <f t="shared" si="23"/>
        <v>2010</v>
      </c>
    </row>
    <row r="729" spans="1:8" x14ac:dyDescent="0.3">
      <c r="A729" s="17">
        <v>40463</v>
      </c>
      <c r="B729" s="4" t="s">
        <v>822</v>
      </c>
      <c r="C729" s="4" t="s">
        <v>188</v>
      </c>
      <c r="D729" s="4" t="s">
        <v>726</v>
      </c>
      <c r="E729" s="4">
        <v>14</v>
      </c>
      <c r="F729" s="4" t="s">
        <v>1555</v>
      </c>
      <c r="G729" t="str">
        <f t="shared" si="22"/>
        <v>October</v>
      </c>
      <c r="H729" t="str">
        <f t="shared" si="23"/>
        <v>2010</v>
      </c>
    </row>
    <row r="730" spans="1:8" x14ac:dyDescent="0.3">
      <c r="A730" s="17">
        <v>40280</v>
      </c>
      <c r="B730" s="4" t="s">
        <v>267</v>
      </c>
      <c r="C730" s="4" t="s">
        <v>192</v>
      </c>
      <c r="D730" s="4" t="s">
        <v>839</v>
      </c>
      <c r="E730" s="4">
        <v>32</v>
      </c>
      <c r="F730" s="4" t="s">
        <v>1556</v>
      </c>
      <c r="G730" t="str">
        <f t="shared" si="22"/>
        <v>April</v>
      </c>
      <c r="H730" t="str">
        <f t="shared" si="23"/>
        <v>2010</v>
      </c>
    </row>
    <row r="731" spans="1:8" x14ac:dyDescent="0.3">
      <c r="A731" s="17">
        <v>40461</v>
      </c>
      <c r="B731" s="4" t="s">
        <v>260</v>
      </c>
      <c r="C731" s="4" t="s">
        <v>189</v>
      </c>
      <c r="D731" s="4" t="s">
        <v>818</v>
      </c>
      <c r="E731" s="4">
        <v>13</v>
      </c>
      <c r="F731" s="4" t="s">
        <v>1557</v>
      </c>
      <c r="G731" t="str">
        <f t="shared" si="22"/>
        <v>October</v>
      </c>
      <c r="H731" t="str">
        <f t="shared" si="23"/>
        <v>2010</v>
      </c>
    </row>
    <row r="732" spans="1:8" x14ac:dyDescent="0.3">
      <c r="A732" s="17">
        <v>40008</v>
      </c>
      <c r="B732" s="4" t="s">
        <v>269</v>
      </c>
      <c r="C732" s="4" t="s">
        <v>812</v>
      </c>
      <c r="D732" s="4" t="s">
        <v>730</v>
      </c>
      <c r="E732" s="4">
        <v>25</v>
      </c>
      <c r="F732" s="4" t="s">
        <v>1558</v>
      </c>
      <c r="G732" t="str">
        <f t="shared" si="22"/>
        <v>July</v>
      </c>
      <c r="H732" t="str">
        <f t="shared" si="23"/>
        <v>2009</v>
      </c>
    </row>
    <row r="733" spans="1:8" x14ac:dyDescent="0.3">
      <c r="A733" s="17">
        <v>40145</v>
      </c>
      <c r="B733" s="4" t="s">
        <v>270</v>
      </c>
      <c r="C733" s="4" t="s">
        <v>841</v>
      </c>
      <c r="D733" s="4" t="s">
        <v>730</v>
      </c>
      <c r="E733" s="4">
        <v>18</v>
      </c>
      <c r="F733" s="4" t="s">
        <v>1559</v>
      </c>
      <c r="G733" t="str">
        <f t="shared" si="22"/>
        <v>November</v>
      </c>
      <c r="H733" t="str">
        <f t="shared" si="23"/>
        <v>2009</v>
      </c>
    </row>
    <row r="734" spans="1:8" x14ac:dyDescent="0.3">
      <c r="A734" s="17">
        <v>40451</v>
      </c>
      <c r="B734" s="4" t="s">
        <v>176</v>
      </c>
      <c r="C734" s="4" t="s">
        <v>189</v>
      </c>
      <c r="D734" s="4" t="s">
        <v>842</v>
      </c>
      <c r="E734" s="4">
        <v>8</v>
      </c>
      <c r="F734" s="4" t="s">
        <v>1560</v>
      </c>
      <c r="G734" t="str">
        <f t="shared" si="22"/>
        <v>September</v>
      </c>
      <c r="H734" t="str">
        <f t="shared" si="23"/>
        <v>2010</v>
      </c>
    </row>
    <row r="735" spans="1:8" x14ac:dyDescent="0.3">
      <c r="A735" s="17">
        <v>40575</v>
      </c>
      <c r="B735" s="4" t="s">
        <v>260</v>
      </c>
      <c r="C735" s="4" t="s">
        <v>827</v>
      </c>
      <c r="D735" s="4" t="s">
        <v>842</v>
      </c>
      <c r="E735" s="4">
        <v>1</v>
      </c>
      <c r="F735" s="4" t="s">
        <v>1561</v>
      </c>
      <c r="G735" t="str">
        <f t="shared" si="22"/>
        <v>February</v>
      </c>
      <c r="H735" t="str">
        <f t="shared" si="23"/>
        <v>2011</v>
      </c>
    </row>
    <row r="736" spans="1:8" x14ac:dyDescent="0.3">
      <c r="A736" s="17">
        <v>40536</v>
      </c>
      <c r="B736" s="4" t="s">
        <v>261</v>
      </c>
      <c r="C736" s="4" t="s">
        <v>191</v>
      </c>
      <c r="D736" s="4" t="s">
        <v>861</v>
      </c>
      <c r="E736" s="4">
        <v>14</v>
      </c>
      <c r="F736" s="4" t="s">
        <v>1562</v>
      </c>
      <c r="G736" t="str">
        <f t="shared" si="22"/>
        <v>December</v>
      </c>
      <c r="H736" t="str">
        <f t="shared" si="23"/>
        <v>2010</v>
      </c>
    </row>
    <row r="737" spans="1:8" x14ac:dyDescent="0.3">
      <c r="A737" s="17">
        <v>40395</v>
      </c>
      <c r="B737" s="4" t="s">
        <v>269</v>
      </c>
      <c r="C737" s="4" t="s">
        <v>812</v>
      </c>
      <c r="D737" s="4" t="s">
        <v>825</v>
      </c>
      <c r="E737" s="4">
        <v>10</v>
      </c>
      <c r="F737" s="4" t="s">
        <v>1563</v>
      </c>
      <c r="G737" t="str">
        <f t="shared" si="22"/>
        <v>August</v>
      </c>
      <c r="H737" t="str">
        <f t="shared" si="23"/>
        <v>2010</v>
      </c>
    </row>
    <row r="738" spans="1:8" x14ac:dyDescent="0.3">
      <c r="A738" s="17">
        <v>40468</v>
      </c>
      <c r="B738" s="4" t="s">
        <v>265</v>
      </c>
      <c r="C738" s="4" t="s">
        <v>835</v>
      </c>
      <c r="D738" s="4" t="s">
        <v>730</v>
      </c>
      <c r="E738" s="4">
        <v>30</v>
      </c>
      <c r="F738" s="4" t="s">
        <v>1564</v>
      </c>
      <c r="G738" t="str">
        <f t="shared" si="22"/>
        <v>October</v>
      </c>
      <c r="H738" t="str">
        <f t="shared" si="23"/>
        <v>2010</v>
      </c>
    </row>
    <row r="739" spans="1:8" x14ac:dyDescent="0.3">
      <c r="A739" s="17">
        <v>40640</v>
      </c>
      <c r="B739" s="4" t="s">
        <v>272</v>
      </c>
      <c r="C739" s="4" t="s">
        <v>815</v>
      </c>
      <c r="D739" s="4" t="s">
        <v>829</v>
      </c>
      <c r="E739" s="4">
        <v>2</v>
      </c>
      <c r="F739" s="4" t="s">
        <v>1565</v>
      </c>
      <c r="G739" t="str">
        <f t="shared" si="22"/>
        <v>April</v>
      </c>
      <c r="H739" t="str">
        <f t="shared" si="23"/>
        <v>2011</v>
      </c>
    </row>
    <row r="740" spans="1:8" x14ac:dyDescent="0.3">
      <c r="A740" s="17">
        <v>40173</v>
      </c>
      <c r="B740" s="4" t="s">
        <v>263</v>
      </c>
      <c r="C740" s="4" t="s">
        <v>815</v>
      </c>
      <c r="D740" s="4" t="s">
        <v>813</v>
      </c>
      <c r="E740" s="4">
        <v>29</v>
      </c>
      <c r="F740" s="4" t="s">
        <v>1566</v>
      </c>
      <c r="G740" t="str">
        <f t="shared" si="22"/>
        <v>December</v>
      </c>
      <c r="H740" t="str">
        <f t="shared" si="23"/>
        <v>2009</v>
      </c>
    </row>
    <row r="741" spans="1:8" x14ac:dyDescent="0.3">
      <c r="A741" s="17">
        <v>40517</v>
      </c>
      <c r="B741" s="4" t="s">
        <v>268</v>
      </c>
      <c r="C741" s="4" t="s">
        <v>812</v>
      </c>
      <c r="D741" s="4" t="s">
        <v>861</v>
      </c>
      <c r="E741" s="4">
        <v>14</v>
      </c>
      <c r="F741" s="4" t="s">
        <v>1567</v>
      </c>
      <c r="G741" t="str">
        <f t="shared" si="22"/>
        <v>December</v>
      </c>
      <c r="H741" t="str">
        <f t="shared" si="23"/>
        <v>2010</v>
      </c>
    </row>
    <row r="742" spans="1:8" x14ac:dyDescent="0.3">
      <c r="A742" s="17">
        <v>40626</v>
      </c>
      <c r="B742" s="4" t="s">
        <v>257</v>
      </c>
      <c r="C742" s="4" t="s">
        <v>827</v>
      </c>
      <c r="D742" s="4" t="s">
        <v>839</v>
      </c>
      <c r="E742" s="4">
        <v>9</v>
      </c>
      <c r="F742" s="4" t="s">
        <v>1568</v>
      </c>
      <c r="G742" t="str">
        <f t="shared" si="22"/>
        <v>March</v>
      </c>
      <c r="H742" t="str">
        <f t="shared" si="23"/>
        <v>2011</v>
      </c>
    </row>
    <row r="743" spans="1:8" x14ac:dyDescent="0.3">
      <c r="A743" s="17">
        <v>40470</v>
      </c>
      <c r="B743" s="4" t="s">
        <v>261</v>
      </c>
      <c r="C743" s="4" t="s">
        <v>189</v>
      </c>
      <c r="D743" s="4" t="s">
        <v>818</v>
      </c>
      <c r="E743" s="4">
        <v>22</v>
      </c>
      <c r="F743" s="4" t="s">
        <v>1569</v>
      </c>
      <c r="G743" t="str">
        <f t="shared" si="22"/>
        <v>October</v>
      </c>
      <c r="H743" t="str">
        <f t="shared" si="23"/>
        <v>2010</v>
      </c>
    </row>
    <row r="744" spans="1:8" x14ac:dyDescent="0.3">
      <c r="A744" s="17">
        <v>40281</v>
      </c>
      <c r="B744" s="4" t="s">
        <v>822</v>
      </c>
      <c r="C744" s="4" t="s">
        <v>827</v>
      </c>
      <c r="D744" s="4" t="s">
        <v>726</v>
      </c>
      <c r="E744" s="4">
        <v>1</v>
      </c>
      <c r="F744" s="4" t="s">
        <v>1570</v>
      </c>
      <c r="G744" t="str">
        <f t="shared" si="22"/>
        <v>April</v>
      </c>
      <c r="H744" t="str">
        <f t="shared" si="23"/>
        <v>2010</v>
      </c>
    </row>
    <row r="745" spans="1:8" x14ac:dyDescent="0.3">
      <c r="A745" s="17">
        <v>39933</v>
      </c>
      <c r="B745" s="4" t="s">
        <v>274</v>
      </c>
      <c r="C745" s="4" t="s">
        <v>190</v>
      </c>
      <c r="D745" s="4" t="s">
        <v>861</v>
      </c>
      <c r="E745" s="4">
        <v>10</v>
      </c>
      <c r="F745" s="4" t="s">
        <v>1571</v>
      </c>
      <c r="G745" t="str">
        <f t="shared" si="22"/>
        <v>April</v>
      </c>
      <c r="H745" t="str">
        <f t="shared" si="23"/>
        <v>2009</v>
      </c>
    </row>
    <row r="746" spans="1:8" x14ac:dyDescent="0.3">
      <c r="A746" s="17">
        <v>40219</v>
      </c>
      <c r="B746" s="4" t="s">
        <v>258</v>
      </c>
      <c r="C746" s="4" t="s">
        <v>815</v>
      </c>
      <c r="D746" s="4" t="s">
        <v>829</v>
      </c>
      <c r="E746" s="4">
        <v>22</v>
      </c>
      <c r="F746" s="4" t="s">
        <v>1572</v>
      </c>
      <c r="G746" t="str">
        <f t="shared" si="22"/>
        <v>February</v>
      </c>
      <c r="H746" t="str">
        <f t="shared" si="23"/>
        <v>2010</v>
      </c>
    </row>
    <row r="747" spans="1:8" x14ac:dyDescent="0.3">
      <c r="A747" s="17">
        <v>40605</v>
      </c>
      <c r="B747" s="4" t="s">
        <v>260</v>
      </c>
      <c r="C747" s="4" t="s">
        <v>189</v>
      </c>
      <c r="D747" s="4" t="s">
        <v>832</v>
      </c>
      <c r="E747" s="4">
        <v>27</v>
      </c>
      <c r="F747" s="4" t="s">
        <v>1573</v>
      </c>
      <c r="G747" t="str">
        <f t="shared" si="22"/>
        <v>March</v>
      </c>
      <c r="H747" t="str">
        <f t="shared" si="23"/>
        <v>2011</v>
      </c>
    </row>
    <row r="748" spans="1:8" x14ac:dyDescent="0.3">
      <c r="A748" s="17">
        <v>40374</v>
      </c>
      <c r="B748" s="4" t="s">
        <v>176</v>
      </c>
      <c r="C748" s="4" t="s">
        <v>812</v>
      </c>
      <c r="D748" s="4" t="s">
        <v>839</v>
      </c>
      <c r="E748" s="4">
        <v>24</v>
      </c>
      <c r="F748" s="4" t="s">
        <v>1574</v>
      </c>
      <c r="G748" t="str">
        <f t="shared" si="22"/>
        <v>July</v>
      </c>
      <c r="H748" t="str">
        <f t="shared" si="23"/>
        <v>2010</v>
      </c>
    </row>
    <row r="749" spans="1:8" x14ac:dyDescent="0.3">
      <c r="A749" s="17">
        <v>40242</v>
      </c>
      <c r="B749" s="4" t="s">
        <v>822</v>
      </c>
      <c r="C749" s="4" t="s">
        <v>841</v>
      </c>
      <c r="D749" s="4" t="s">
        <v>849</v>
      </c>
      <c r="E749" s="4">
        <v>2</v>
      </c>
      <c r="F749" s="4" t="s">
        <v>1575</v>
      </c>
      <c r="G749" t="str">
        <f t="shared" si="22"/>
        <v>March</v>
      </c>
      <c r="H749" t="str">
        <f t="shared" si="23"/>
        <v>2010</v>
      </c>
    </row>
    <row r="750" spans="1:8" x14ac:dyDescent="0.3">
      <c r="A750" s="17">
        <v>40334</v>
      </c>
      <c r="B750" s="4" t="s">
        <v>274</v>
      </c>
      <c r="C750" s="4" t="s">
        <v>188</v>
      </c>
      <c r="D750" s="4" t="s">
        <v>832</v>
      </c>
      <c r="E750" s="4">
        <v>33</v>
      </c>
      <c r="F750" s="4" t="s">
        <v>1576</v>
      </c>
      <c r="G750" t="str">
        <f t="shared" si="22"/>
        <v>June</v>
      </c>
      <c r="H750" t="str">
        <f t="shared" si="23"/>
        <v>2010</v>
      </c>
    </row>
    <row r="751" spans="1:8" x14ac:dyDescent="0.3">
      <c r="A751" s="17">
        <v>40518</v>
      </c>
      <c r="B751" s="4" t="s">
        <v>253</v>
      </c>
      <c r="C751" s="4" t="s">
        <v>841</v>
      </c>
      <c r="D751" s="4" t="s">
        <v>726</v>
      </c>
      <c r="E751" s="4">
        <v>11</v>
      </c>
      <c r="F751" s="4" t="s">
        <v>1577</v>
      </c>
      <c r="G751" t="str">
        <f t="shared" si="22"/>
        <v>December</v>
      </c>
      <c r="H751" t="str">
        <f t="shared" si="23"/>
        <v>2010</v>
      </c>
    </row>
    <row r="752" spans="1:8" x14ac:dyDescent="0.3">
      <c r="A752" s="17">
        <v>40287</v>
      </c>
      <c r="B752" s="4" t="s">
        <v>262</v>
      </c>
      <c r="C752" s="4" t="s">
        <v>841</v>
      </c>
      <c r="D752" s="4" t="s">
        <v>829</v>
      </c>
      <c r="E752" s="4">
        <v>18</v>
      </c>
      <c r="F752" s="4" t="s">
        <v>1578</v>
      </c>
      <c r="G752" t="str">
        <f t="shared" si="22"/>
        <v>April</v>
      </c>
      <c r="H752" t="str">
        <f t="shared" si="23"/>
        <v>2010</v>
      </c>
    </row>
    <row r="753" spans="1:8" x14ac:dyDescent="0.3">
      <c r="A753" s="17">
        <v>40091</v>
      </c>
      <c r="B753" s="4" t="s">
        <v>267</v>
      </c>
      <c r="C753" s="4" t="s">
        <v>841</v>
      </c>
      <c r="D753" s="4" t="s">
        <v>837</v>
      </c>
      <c r="E753" s="4">
        <v>26</v>
      </c>
      <c r="F753" s="4" t="s">
        <v>1579</v>
      </c>
      <c r="G753" t="str">
        <f t="shared" si="22"/>
        <v>October</v>
      </c>
      <c r="H753" t="str">
        <f t="shared" si="23"/>
        <v>2009</v>
      </c>
    </row>
    <row r="754" spans="1:8" x14ac:dyDescent="0.3">
      <c r="A754" s="17">
        <v>40383</v>
      </c>
      <c r="B754" s="4" t="s">
        <v>263</v>
      </c>
      <c r="C754" s="4" t="s">
        <v>190</v>
      </c>
      <c r="D754" s="4" t="s">
        <v>813</v>
      </c>
      <c r="E754" s="4">
        <v>8</v>
      </c>
      <c r="F754" s="4" t="s">
        <v>1580</v>
      </c>
      <c r="G754" t="str">
        <f t="shared" si="22"/>
        <v>July</v>
      </c>
      <c r="H754" t="str">
        <f t="shared" si="23"/>
        <v>2010</v>
      </c>
    </row>
    <row r="755" spans="1:8" x14ac:dyDescent="0.3">
      <c r="A755" s="17">
        <v>39963</v>
      </c>
      <c r="B755" s="4" t="s">
        <v>272</v>
      </c>
      <c r="C755" s="4" t="s">
        <v>188</v>
      </c>
      <c r="D755" s="4" t="s">
        <v>842</v>
      </c>
      <c r="E755" s="4">
        <v>33</v>
      </c>
      <c r="F755" s="4" t="s">
        <v>1581</v>
      </c>
      <c r="G755" t="str">
        <f t="shared" si="22"/>
        <v>May</v>
      </c>
      <c r="H755" t="str">
        <f t="shared" si="23"/>
        <v>2009</v>
      </c>
    </row>
    <row r="756" spans="1:8" x14ac:dyDescent="0.3">
      <c r="A756" s="17">
        <v>39939</v>
      </c>
      <c r="B756" s="4" t="s">
        <v>260</v>
      </c>
      <c r="C756" s="4" t="s">
        <v>189</v>
      </c>
      <c r="D756" s="4" t="s">
        <v>829</v>
      </c>
      <c r="E756" s="4">
        <v>8</v>
      </c>
      <c r="F756" s="4" t="s">
        <v>1582</v>
      </c>
      <c r="G756" t="str">
        <f t="shared" si="22"/>
        <v>May</v>
      </c>
      <c r="H756" t="str">
        <f t="shared" si="23"/>
        <v>2009</v>
      </c>
    </row>
    <row r="757" spans="1:8" x14ac:dyDescent="0.3">
      <c r="A757" s="17">
        <v>40411</v>
      </c>
      <c r="B757" s="4" t="s">
        <v>273</v>
      </c>
      <c r="C757" s="4" t="s">
        <v>815</v>
      </c>
      <c r="D757" s="4" t="s">
        <v>726</v>
      </c>
      <c r="E757" s="4">
        <v>35</v>
      </c>
      <c r="F757" s="4" t="s">
        <v>1583</v>
      </c>
      <c r="G757" t="str">
        <f t="shared" si="22"/>
        <v>August</v>
      </c>
      <c r="H757" t="str">
        <f t="shared" si="23"/>
        <v>2010</v>
      </c>
    </row>
    <row r="758" spans="1:8" x14ac:dyDescent="0.3">
      <c r="A758" s="17">
        <v>40008</v>
      </c>
      <c r="B758" s="4" t="s">
        <v>260</v>
      </c>
      <c r="C758" s="4" t="s">
        <v>192</v>
      </c>
      <c r="D758" s="4" t="s">
        <v>829</v>
      </c>
      <c r="E758" s="4">
        <v>14</v>
      </c>
      <c r="F758" s="4" t="s">
        <v>1584</v>
      </c>
      <c r="G758" t="str">
        <f t="shared" si="22"/>
        <v>July</v>
      </c>
      <c r="H758" t="str">
        <f t="shared" si="23"/>
        <v>2009</v>
      </c>
    </row>
    <row r="759" spans="1:8" x14ac:dyDescent="0.3">
      <c r="A759" s="17">
        <v>40351</v>
      </c>
      <c r="B759" s="4" t="s">
        <v>274</v>
      </c>
      <c r="C759" s="4" t="s">
        <v>815</v>
      </c>
      <c r="D759" s="4" t="s">
        <v>825</v>
      </c>
      <c r="E759" s="4">
        <v>11</v>
      </c>
      <c r="F759" s="4" t="s">
        <v>1585</v>
      </c>
      <c r="G759" t="str">
        <f t="shared" si="22"/>
        <v>June</v>
      </c>
      <c r="H759" t="str">
        <f t="shared" si="23"/>
        <v>2010</v>
      </c>
    </row>
    <row r="760" spans="1:8" x14ac:dyDescent="0.3">
      <c r="A760" s="17">
        <v>40145</v>
      </c>
      <c r="B760" s="4" t="s">
        <v>256</v>
      </c>
      <c r="C760" s="4" t="s">
        <v>189</v>
      </c>
      <c r="D760" s="4" t="s">
        <v>837</v>
      </c>
      <c r="E760" s="4">
        <v>26</v>
      </c>
      <c r="F760" s="4" t="s">
        <v>1586</v>
      </c>
      <c r="G760" t="str">
        <f t="shared" si="22"/>
        <v>November</v>
      </c>
      <c r="H760" t="str">
        <f t="shared" si="23"/>
        <v>2009</v>
      </c>
    </row>
    <row r="761" spans="1:8" x14ac:dyDescent="0.3">
      <c r="A761" s="17">
        <v>40177</v>
      </c>
      <c r="B761" s="4" t="s">
        <v>255</v>
      </c>
      <c r="C761" s="4" t="s">
        <v>188</v>
      </c>
      <c r="D761" s="4" t="s">
        <v>849</v>
      </c>
      <c r="E761" s="4">
        <v>12</v>
      </c>
      <c r="F761" s="4" t="s">
        <v>1587</v>
      </c>
      <c r="G761" t="str">
        <f t="shared" si="22"/>
        <v>December</v>
      </c>
      <c r="H761" t="str">
        <f t="shared" si="23"/>
        <v>2009</v>
      </c>
    </row>
    <row r="762" spans="1:8" x14ac:dyDescent="0.3">
      <c r="A762" s="17">
        <v>40082</v>
      </c>
      <c r="B762" s="4" t="s">
        <v>176</v>
      </c>
      <c r="C762" s="4" t="s">
        <v>192</v>
      </c>
      <c r="D762" s="4" t="s">
        <v>849</v>
      </c>
      <c r="E762" s="4">
        <v>39</v>
      </c>
      <c r="F762" s="4" t="s">
        <v>1588</v>
      </c>
      <c r="G762" t="str">
        <f t="shared" si="22"/>
        <v>September</v>
      </c>
      <c r="H762" t="str">
        <f t="shared" si="23"/>
        <v>2009</v>
      </c>
    </row>
    <row r="763" spans="1:8" x14ac:dyDescent="0.3">
      <c r="A763" s="17">
        <v>40368</v>
      </c>
      <c r="B763" s="4" t="s">
        <v>271</v>
      </c>
      <c r="C763" s="4" t="s">
        <v>812</v>
      </c>
      <c r="D763" s="4" t="s">
        <v>837</v>
      </c>
      <c r="E763" s="4">
        <v>8</v>
      </c>
      <c r="F763" s="4" t="s">
        <v>1589</v>
      </c>
      <c r="G763" t="str">
        <f t="shared" si="22"/>
        <v>July</v>
      </c>
      <c r="H763" t="str">
        <f t="shared" si="23"/>
        <v>2010</v>
      </c>
    </row>
    <row r="764" spans="1:8" x14ac:dyDescent="0.3">
      <c r="A764" s="17">
        <v>40576</v>
      </c>
      <c r="B764" s="4" t="s">
        <v>258</v>
      </c>
      <c r="C764" s="4" t="s">
        <v>841</v>
      </c>
      <c r="D764" s="4" t="s">
        <v>818</v>
      </c>
      <c r="E764" s="4">
        <v>7</v>
      </c>
      <c r="F764" s="4" t="s">
        <v>1590</v>
      </c>
      <c r="G764" t="str">
        <f t="shared" si="22"/>
        <v>February</v>
      </c>
      <c r="H764" t="str">
        <f t="shared" si="23"/>
        <v>2011</v>
      </c>
    </row>
    <row r="765" spans="1:8" x14ac:dyDescent="0.3">
      <c r="A765" s="17">
        <v>40215</v>
      </c>
      <c r="B765" s="4" t="s">
        <v>181</v>
      </c>
      <c r="C765" s="4" t="s">
        <v>815</v>
      </c>
      <c r="D765" s="4" t="s">
        <v>829</v>
      </c>
      <c r="E765" s="4">
        <v>10</v>
      </c>
      <c r="F765" s="4" t="s">
        <v>1591</v>
      </c>
      <c r="G765" t="str">
        <f t="shared" si="22"/>
        <v>February</v>
      </c>
      <c r="H765" t="str">
        <f t="shared" si="23"/>
        <v>2010</v>
      </c>
    </row>
    <row r="766" spans="1:8" x14ac:dyDescent="0.3">
      <c r="A766" s="17">
        <v>40546</v>
      </c>
      <c r="B766" s="4" t="s">
        <v>262</v>
      </c>
      <c r="C766" s="4" t="s">
        <v>190</v>
      </c>
      <c r="D766" s="4" t="s">
        <v>837</v>
      </c>
      <c r="E766" s="4">
        <v>2</v>
      </c>
      <c r="F766" s="4" t="s">
        <v>1592</v>
      </c>
      <c r="G766" t="str">
        <f t="shared" si="22"/>
        <v>January</v>
      </c>
      <c r="H766" t="str">
        <f t="shared" si="23"/>
        <v>2011</v>
      </c>
    </row>
    <row r="767" spans="1:8" x14ac:dyDescent="0.3">
      <c r="A767" s="17">
        <v>40193</v>
      </c>
      <c r="B767" s="4" t="s">
        <v>257</v>
      </c>
      <c r="C767" s="4" t="s">
        <v>815</v>
      </c>
      <c r="D767" s="4" t="s">
        <v>823</v>
      </c>
      <c r="E767" s="4">
        <v>23</v>
      </c>
      <c r="F767" s="4" t="s">
        <v>1593</v>
      </c>
      <c r="G767" t="str">
        <f t="shared" si="22"/>
        <v>January</v>
      </c>
      <c r="H767" t="str">
        <f t="shared" si="23"/>
        <v>2010</v>
      </c>
    </row>
    <row r="768" spans="1:8" x14ac:dyDescent="0.3">
      <c r="A768" s="17">
        <v>40036</v>
      </c>
      <c r="B768" s="4" t="s">
        <v>176</v>
      </c>
      <c r="C768" s="4" t="s">
        <v>192</v>
      </c>
      <c r="D768" s="4" t="s">
        <v>816</v>
      </c>
      <c r="E768" s="4">
        <v>22</v>
      </c>
      <c r="F768" s="4" t="s">
        <v>1594</v>
      </c>
      <c r="G768" t="str">
        <f t="shared" si="22"/>
        <v>August</v>
      </c>
      <c r="H768" t="str">
        <f t="shared" si="23"/>
        <v>2009</v>
      </c>
    </row>
    <row r="769" spans="1:8" x14ac:dyDescent="0.3">
      <c r="A769" s="17">
        <v>40317</v>
      </c>
      <c r="B769" s="4" t="s">
        <v>258</v>
      </c>
      <c r="C769" s="4" t="s">
        <v>191</v>
      </c>
      <c r="D769" s="4" t="s">
        <v>861</v>
      </c>
      <c r="E769" s="4">
        <v>6</v>
      </c>
      <c r="F769" s="4" t="s">
        <v>1595</v>
      </c>
      <c r="G769" t="str">
        <f t="shared" si="22"/>
        <v>May</v>
      </c>
      <c r="H769" t="str">
        <f t="shared" si="23"/>
        <v>2010</v>
      </c>
    </row>
    <row r="770" spans="1:8" x14ac:dyDescent="0.3">
      <c r="A770" s="17">
        <v>39944</v>
      </c>
      <c r="B770" s="4" t="s">
        <v>263</v>
      </c>
      <c r="C770" s="4" t="s">
        <v>815</v>
      </c>
      <c r="D770" s="4" t="s">
        <v>816</v>
      </c>
      <c r="E770" s="4">
        <v>28</v>
      </c>
      <c r="F770" s="4" t="s">
        <v>1596</v>
      </c>
      <c r="G770" t="str">
        <f t="shared" si="22"/>
        <v>May</v>
      </c>
      <c r="H770" t="str">
        <f t="shared" si="23"/>
        <v>2009</v>
      </c>
    </row>
    <row r="771" spans="1:8" x14ac:dyDescent="0.3">
      <c r="A771" s="17">
        <v>40611</v>
      </c>
      <c r="B771" s="4" t="s">
        <v>272</v>
      </c>
      <c r="C771" s="4" t="s">
        <v>188</v>
      </c>
      <c r="D771" s="4" t="s">
        <v>832</v>
      </c>
      <c r="E771" s="4">
        <v>27</v>
      </c>
      <c r="F771" s="4" t="s">
        <v>1597</v>
      </c>
      <c r="G771" t="str">
        <f t="shared" si="22"/>
        <v>March</v>
      </c>
      <c r="H771" t="str">
        <f t="shared" si="23"/>
        <v>2011</v>
      </c>
    </row>
    <row r="772" spans="1:8" x14ac:dyDescent="0.3">
      <c r="A772" s="17">
        <v>40097</v>
      </c>
      <c r="B772" s="4" t="s">
        <v>176</v>
      </c>
      <c r="C772" s="4" t="s">
        <v>191</v>
      </c>
      <c r="D772" s="4" t="s">
        <v>861</v>
      </c>
      <c r="E772" s="4">
        <v>23</v>
      </c>
      <c r="F772" s="4" t="s">
        <v>1598</v>
      </c>
      <c r="G772" t="str">
        <f t="shared" si="22"/>
        <v>October</v>
      </c>
      <c r="H772" t="str">
        <f t="shared" si="23"/>
        <v>2009</v>
      </c>
    </row>
    <row r="773" spans="1:8" x14ac:dyDescent="0.3">
      <c r="A773" s="17">
        <v>40506</v>
      </c>
      <c r="B773" s="4" t="s">
        <v>267</v>
      </c>
      <c r="C773" s="4" t="s">
        <v>191</v>
      </c>
      <c r="D773" s="4" t="s">
        <v>839</v>
      </c>
      <c r="E773" s="4">
        <v>9</v>
      </c>
      <c r="F773" s="4" t="s">
        <v>1599</v>
      </c>
      <c r="G773" t="str">
        <f t="shared" ref="G773:G836" si="24">TEXT(A773,"mmmm")</f>
        <v>November</v>
      </c>
      <c r="H773" t="str">
        <f t="shared" ref="H773:H836" si="25">TEXT(A773,"yyyy")</f>
        <v>2010</v>
      </c>
    </row>
    <row r="774" spans="1:8" x14ac:dyDescent="0.3">
      <c r="A774" s="17">
        <v>39979</v>
      </c>
      <c r="B774" s="4" t="s">
        <v>257</v>
      </c>
      <c r="C774" s="4" t="s">
        <v>812</v>
      </c>
      <c r="D774" s="4" t="s">
        <v>849</v>
      </c>
      <c r="E774" s="4">
        <v>20</v>
      </c>
      <c r="F774" s="4" t="s">
        <v>1600</v>
      </c>
      <c r="G774" t="str">
        <f t="shared" si="24"/>
        <v>June</v>
      </c>
      <c r="H774" t="str">
        <f t="shared" si="25"/>
        <v>2009</v>
      </c>
    </row>
    <row r="775" spans="1:8" x14ac:dyDescent="0.3">
      <c r="A775" s="17">
        <v>40072</v>
      </c>
      <c r="B775" s="4" t="s">
        <v>258</v>
      </c>
      <c r="C775" s="4" t="s">
        <v>192</v>
      </c>
      <c r="D775" s="4" t="s">
        <v>816</v>
      </c>
      <c r="E775" s="4">
        <v>28</v>
      </c>
      <c r="F775" s="4" t="s">
        <v>1601</v>
      </c>
      <c r="G775" t="str">
        <f t="shared" si="24"/>
        <v>September</v>
      </c>
      <c r="H775" t="str">
        <f t="shared" si="25"/>
        <v>2009</v>
      </c>
    </row>
    <row r="776" spans="1:8" x14ac:dyDescent="0.3">
      <c r="A776" s="17">
        <v>40285</v>
      </c>
      <c r="B776" s="4" t="s">
        <v>176</v>
      </c>
      <c r="C776" s="4" t="s">
        <v>188</v>
      </c>
      <c r="D776" s="4" t="s">
        <v>839</v>
      </c>
      <c r="E776" s="4">
        <v>37</v>
      </c>
      <c r="F776" s="4" t="s">
        <v>1602</v>
      </c>
      <c r="G776" t="str">
        <f t="shared" si="24"/>
        <v>April</v>
      </c>
      <c r="H776" t="str">
        <f t="shared" si="25"/>
        <v>2010</v>
      </c>
    </row>
    <row r="777" spans="1:8" x14ac:dyDescent="0.3">
      <c r="A777" s="17">
        <v>40571</v>
      </c>
      <c r="B777" s="4" t="s">
        <v>258</v>
      </c>
      <c r="C777" s="4" t="s">
        <v>190</v>
      </c>
      <c r="D777" s="4" t="s">
        <v>849</v>
      </c>
      <c r="E777" s="4">
        <v>8</v>
      </c>
      <c r="F777" s="4" t="s">
        <v>1603</v>
      </c>
      <c r="G777" t="str">
        <f t="shared" si="24"/>
        <v>January</v>
      </c>
      <c r="H777" t="str">
        <f t="shared" si="25"/>
        <v>2011</v>
      </c>
    </row>
    <row r="778" spans="1:8" x14ac:dyDescent="0.3">
      <c r="A778" s="17">
        <v>40562</v>
      </c>
      <c r="B778" s="4" t="s">
        <v>262</v>
      </c>
      <c r="C778" s="4" t="s">
        <v>192</v>
      </c>
      <c r="D778" s="4" t="s">
        <v>813</v>
      </c>
      <c r="E778" s="4">
        <v>27</v>
      </c>
      <c r="F778" s="4" t="s">
        <v>1604</v>
      </c>
      <c r="G778" t="str">
        <f t="shared" si="24"/>
        <v>January</v>
      </c>
      <c r="H778" t="str">
        <f t="shared" si="25"/>
        <v>2011</v>
      </c>
    </row>
    <row r="779" spans="1:8" x14ac:dyDescent="0.3">
      <c r="A779" s="17">
        <v>40067</v>
      </c>
      <c r="B779" s="4" t="s">
        <v>181</v>
      </c>
      <c r="C779" s="4" t="s">
        <v>812</v>
      </c>
      <c r="D779" s="4" t="s">
        <v>818</v>
      </c>
      <c r="E779" s="4">
        <v>3</v>
      </c>
      <c r="F779" s="4" t="s">
        <v>1605</v>
      </c>
      <c r="G779" t="str">
        <f t="shared" si="24"/>
        <v>September</v>
      </c>
      <c r="H779" t="str">
        <f t="shared" si="25"/>
        <v>2009</v>
      </c>
    </row>
    <row r="780" spans="1:8" x14ac:dyDescent="0.3">
      <c r="A780" s="17">
        <v>40572</v>
      </c>
      <c r="B780" s="4" t="s">
        <v>266</v>
      </c>
      <c r="C780" s="4" t="s">
        <v>835</v>
      </c>
      <c r="D780" s="4" t="s">
        <v>726</v>
      </c>
      <c r="E780" s="4">
        <v>37</v>
      </c>
      <c r="F780" s="4" t="s">
        <v>1606</v>
      </c>
      <c r="G780" t="str">
        <f t="shared" si="24"/>
        <v>January</v>
      </c>
      <c r="H780" t="str">
        <f t="shared" si="25"/>
        <v>2011</v>
      </c>
    </row>
    <row r="781" spans="1:8" x14ac:dyDescent="0.3">
      <c r="A781" s="17">
        <v>40429</v>
      </c>
      <c r="B781" s="4" t="s">
        <v>266</v>
      </c>
      <c r="C781" s="4" t="s">
        <v>841</v>
      </c>
      <c r="D781" s="4" t="s">
        <v>816</v>
      </c>
      <c r="E781" s="4">
        <v>27</v>
      </c>
      <c r="F781" s="4" t="s">
        <v>1607</v>
      </c>
      <c r="G781" t="str">
        <f t="shared" si="24"/>
        <v>September</v>
      </c>
      <c r="H781" t="str">
        <f t="shared" si="25"/>
        <v>2010</v>
      </c>
    </row>
    <row r="782" spans="1:8" x14ac:dyDescent="0.3">
      <c r="A782" s="17">
        <v>40041</v>
      </c>
      <c r="B782" s="4" t="s">
        <v>266</v>
      </c>
      <c r="C782" s="4" t="s">
        <v>189</v>
      </c>
      <c r="D782" s="4" t="s">
        <v>849</v>
      </c>
      <c r="E782" s="4">
        <v>3</v>
      </c>
      <c r="F782" s="4" t="s">
        <v>1608</v>
      </c>
      <c r="G782" t="str">
        <f t="shared" si="24"/>
        <v>August</v>
      </c>
      <c r="H782" t="str">
        <f t="shared" si="25"/>
        <v>2009</v>
      </c>
    </row>
    <row r="783" spans="1:8" x14ac:dyDescent="0.3">
      <c r="A783" s="17">
        <v>39944</v>
      </c>
      <c r="B783" s="4" t="s">
        <v>273</v>
      </c>
      <c r="C783" s="4" t="s">
        <v>189</v>
      </c>
      <c r="D783" s="4" t="s">
        <v>837</v>
      </c>
      <c r="E783" s="4">
        <v>39</v>
      </c>
      <c r="F783" s="4" t="s">
        <v>1609</v>
      </c>
      <c r="G783" t="str">
        <f t="shared" si="24"/>
        <v>May</v>
      </c>
      <c r="H783" t="str">
        <f t="shared" si="25"/>
        <v>2009</v>
      </c>
    </row>
    <row r="784" spans="1:8" x14ac:dyDescent="0.3">
      <c r="A784" s="17">
        <v>40322</v>
      </c>
      <c r="B784" s="4" t="s">
        <v>267</v>
      </c>
      <c r="C784" s="4" t="s">
        <v>192</v>
      </c>
      <c r="D784" s="4" t="s">
        <v>813</v>
      </c>
      <c r="E784" s="4">
        <v>38</v>
      </c>
      <c r="F784" s="4" t="s">
        <v>1610</v>
      </c>
      <c r="G784" t="str">
        <f t="shared" si="24"/>
        <v>May</v>
      </c>
      <c r="H784" t="str">
        <f t="shared" si="25"/>
        <v>2010</v>
      </c>
    </row>
    <row r="785" spans="1:8" x14ac:dyDescent="0.3">
      <c r="A785" s="17">
        <v>40624</v>
      </c>
      <c r="B785" s="4" t="s">
        <v>822</v>
      </c>
      <c r="C785" s="4" t="s">
        <v>812</v>
      </c>
      <c r="D785" s="4" t="s">
        <v>832</v>
      </c>
      <c r="E785" s="4">
        <v>27</v>
      </c>
      <c r="F785" s="4" t="s">
        <v>1611</v>
      </c>
      <c r="G785" t="str">
        <f t="shared" si="24"/>
        <v>March</v>
      </c>
      <c r="H785" t="str">
        <f t="shared" si="25"/>
        <v>2011</v>
      </c>
    </row>
    <row r="786" spans="1:8" x14ac:dyDescent="0.3">
      <c r="A786" s="17">
        <v>40629</v>
      </c>
      <c r="B786" s="4" t="s">
        <v>255</v>
      </c>
      <c r="C786" s="4" t="s">
        <v>189</v>
      </c>
      <c r="D786" s="4" t="s">
        <v>842</v>
      </c>
      <c r="E786" s="4">
        <v>8</v>
      </c>
      <c r="F786" s="4" t="s">
        <v>1612</v>
      </c>
      <c r="G786" t="str">
        <f t="shared" si="24"/>
        <v>March</v>
      </c>
      <c r="H786" t="str">
        <f t="shared" si="25"/>
        <v>2011</v>
      </c>
    </row>
    <row r="787" spans="1:8" x14ac:dyDescent="0.3">
      <c r="A787" s="17">
        <v>40030</v>
      </c>
      <c r="B787" s="4" t="s">
        <v>265</v>
      </c>
      <c r="C787" s="4" t="s">
        <v>812</v>
      </c>
      <c r="D787" s="4" t="s">
        <v>832</v>
      </c>
      <c r="E787" s="4">
        <v>5</v>
      </c>
      <c r="F787" s="4" t="s">
        <v>1613</v>
      </c>
      <c r="G787" t="str">
        <f t="shared" si="24"/>
        <v>August</v>
      </c>
      <c r="H787" t="str">
        <f t="shared" si="25"/>
        <v>2009</v>
      </c>
    </row>
    <row r="788" spans="1:8" x14ac:dyDescent="0.3">
      <c r="A788" s="17">
        <v>40065</v>
      </c>
      <c r="B788" s="4" t="s">
        <v>274</v>
      </c>
      <c r="C788" s="4" t="s">
        <v>192</v>
      </c>
      <c r="D788" s="4" t="s">
        <v>816</v>
      </c>
      <c r="E788" s="4">
        <v>39</v>
      </c>
      <c r="F788" s="4" t="s">
        <v>1614</v>
      </c>
      <c r="G788" t="str">
        <f t="shared" si="24"/>
        <v>September</v>
      </c>
      <c r="H788" t="str">
        <f t="shared" si="25"/>
        <v>2009</v>
      </c>
    </row>
    <row r="789" spans="1:8" x14ac:dyDescent="0.3">
      <c r="A789" s="17">
        <v>40410</v>
      </c>
      <c r="B789" s="4" t="s">
        <v>251</v>
      </c>
      <c r="C789" s="4" t="s">
        <v>815</v>
      </c>
      <c r="D789" s="4" t="s">
        <v>839</v>
      </c>
      <c r="E789" s="4">
        <v>31</v>
      </c>
      <c r="F789" s="4" t="s">
        <v>1615</v>
      </c>
      <c r="G789" t="str">
        <f t="shared" si="24"/>
        <v>August</v>
      </c>
      <c r="H789" t="str">
        <f t="shared" si="25"/>
        <v>2010</v>
      </c>
    </row>
    <row r="790" spans="1:8" x14ac:dyDescent="0.3">
      <c r="A790" s="17">
        <v>40029</v>
      </c>
      <c r="B790" s="4" t="s">
        <v>267</v>
      </c>
      <c r="C790" s="4" t="s">
        <v>835</v>
      </c>
      <c r="D790" s="4" t="s">
        <v>839</v>
      </c>
      <c r="E790" s="4">
        <v>32</v>
      </c>
      <c r="F790" s="4" t="s">
        <v>1616</v>
      </c>
      <c r="G790" t="str">
        <f t="shared" si="24"/>
        <v>August</v>
      </c>
      <c r="H790" t="str">
        <f t="shared" si="25"/>
        <v>2009</v>
      </c>
    </row>
    <row r="791" spans="1:8" x14ac:dyDescent="0.3">
      <c r="A791" s="17">
        <v>40470</v>
      </c>
      <c r="B791" s="4" t="s">
        <v>181</v>
      </c>
      <c r="C791" s="4" t="s">
        <v>189</v>
      </c>
      <c r="D791" s="4" t="s">
        <v>823</v>
      </c>
      <c r="E791" s="4">
        <v>3</v>
      </c>
      <c r="F791" s="4" t="s">
        <v>1617</v>
      </c>
      <c r="G791" t="str">
        <f t="shared" si="24"/>
        <v>October</v>
      </c>
      <c r="H791" t="str">
        <f t="shared" si="25"/>
        <v>2010</v>
      </c>
    </row>
    <row r="792" spans="1:8" x14ac:dyDescent="0.3">
      <c r="A792" s="17">
        <v>40253</v>
      </c>
      <c r="B792" s="4" t="s">
        <v>265</v>
      </c>
      <c r="C792" s="4" t="s">
        <v>835</v>
      </c>
      <c r="D792" s="4" t="s">
        <v>829</v>
      </c>
      <c r="E792" s="4">
        <v>8</v>
      </c>
      <c r="F792" s="4" t="s">
        <v>1618</v>
      </c>
      <c r="G792" t="str">
        <f t="shared" si="24"/>
        <v>March</v>
      </c>
      <c r="H792" t="str">
        <f t="shared" si="25"/>
        <v>2010</v>
      </c>
    </row>
    <row r="793" spans="1:8" x14ac:dyDescent="0.3">
      <c r="A793" s="17">
        <v>40514</v>
      </c>
      <c r="B793" s="4" t="s">
        <v>258</v>
      </c>
      <c r="C793" s="4" t="s">
        <v>192</v>
      </c>
      <c r="D793" s="4" t="s">
        <v>832</v>
      </c>
      <c r="E793" s="4">
        <v>29</v>
      </c>
      <c r="F793" s="4" t="s">
        <v>1619</v>
      </c>
      <c r="G793" t="str">
        <f t="shared" si="24"/>
        <v>December</v>
      </c>
      <c r="H793" t="str">
        <f t="shared" si="25"/>
        <v>2010</v>
      </c>
    </row>
    <row r="794" spans="1:8" x14ac:dyDescent="0.3">
      <c r="A794" s="17">
        <v>40573</v>
      </c>
      <c r="B794" s="4" t="s">
        <v>256</v>
      </c>
      <c r="C794" s="4" t="s">
        <v>188</v>
      </c>
      <c r="D794" s="4" t="s">
        <v>829</v>
      </c>
      <c r="E794" s="4">
        <v>33</v>
      </c>
      <c r="F794" s="4" t="s">
        <v>1620</v>
      </c>
      <c r="G794" t="str">
        <f t="shared" si="24"/>
        <v>January</v>
      </c>
      <c r="H794" t="str">
        <f t="shared" si="25"/>
        <v>2011</v>
      </c>
    </row>
    <row r="795" spans="1:8" x14ac:dyDescent="0.3">
      <c r="A795" s="17">
        <v>40126</v>
      </c>
      <c r="B795" s="4" t="s">
        <v>261</v>
      </c>
      <c r="C795" s="4" t="s">
        <v>190</v>
      </c>
      <c r="D795" s="4" t="s">
        <v>816</v>
      </c>
      <c r="E795" s="4">
        <v>37</v>
      </c>
      <c r="F795" s="4" t="s">
        <v>1621</v>
      </c>
      <c r="G795" t="str">
        <f t="shared" si="24"/>
        <v>November</v>
      </c>
      <c r="H795" t="str">
        <f t="shared" si="25"/>
        <v>2009</v>
      </c>
    </row>
    <row r="796" spans="1:8" x14ac:dyDescent="0.3">
      <c r="A796" s="17">
        <v>40274</v>
      </c>
      <c r="B796" s="4" t="s">
        <v>271</v>
      </c>
      <c r="C796" s="4" t="s">
        <v>815</v>
      </c>
      <c r="D796" s="4" t="s">
        <v>726</v>
      </c>
      <c r="E796" s="4">
        <v>12</v>
      </c>
      <c r="F796" s="4" t="s">
        <v>1622</v>
      </c>
      <c r="G796" t="str">
        <f t="shared" si="24"/>
        <v>April</v>
      </c>
      <c r="H796" t="str">
        <f t="shared" si="25"/>
        <v>2010</v>
      </c>
    </row>
    <row r="797" spans="1:8" x14ac:dyDescent="0.3">
      <c r="A797" s="17">
        <v>40530</v>
      </c>
      <c r="B797" s="4" t="s">
        <v>176</v>
      </c>
      <c r="C797" s="4" t="s">
        <v>835</v>
      </c>
      <c r="D797" s="4" t="s">
        <v>861</v>
      </c>
      <c r="E797" s="4">
        <v>2</v>
      </c>
      <c r="F797" s="4" t="s">
        <v>1623</v>
      </c>
      <c r="G797" t="str">
        <f t="shared" si="24"/>
        <v>December</v>
      </c>
      <c r="H797" t="str">
        <f t="shared" si="25"/>
        <v>2010</v>
      </c>
    </row>
    <row r="798" spans="1:8" x14ac:dyDescent="0.3">
      <c r="A798" s="17">
        <v>40044</v>
      </c>
      <c r="B798" s="4" t="s">
        <v>822</v>
      </c>
      <c r="C798" s="4" t="s">
        <v>188</v>
      </c>
      <c r="D798" s="4" t="s">
        <v>832</v>
      </c>
      <c r="E798" s="4">
        <v>28</v>
      </c>
      <c r="F798" s="4" t="s">
        <v>1624</v>
      </c>
      <c r="G798" t="str">
        <f t="shared" si="24"/>
        <v>August</v>
      </c>
      <c r="H798" t="str">
        <f t="shared" si="25"/>
        <v>2009</v>
      </c>
    </row>
    <row r="799" spans="1:8" x14ac:dyDescent="0.3">
      <c r="A799" s="17">
        <v>40598</v>
      </c>
      <c r="B799" s="4" t="s">
        <v>180</v>
      </c>
      <c r="C799" s="4" t="s">
        <v>192</v>
      </c>
      <c r="D799" s="4" t="s">
        <v>829</v>
      </c>
      <c r="E799" s="4">
        <v>32</v>
      </c>
      <c r="F799" s="4" t="s">
        <v>1625</v>
      </c>
      <c r="G799" t="str">
        <f t="shared" si="24"/>
        <v>February</v>
      </c>
      <c r="H799" t="str">
        <f t="shared" si="25"/>
        <v>2011</v>
      </c>
    </row>
    <row r="800" spans="1:8" x14ac:dyDescent="0.3">
      <c r="A800" s="17">
        <v>40634</v>
      </c>
      <c r="B800" s="4" t="s">
        <v>268</v>
      </c>
      <c r="C800" s="4" t="s">
        <v>189</v>
      </c>
      <c r="D800" s="4" t="s">
        <v>829</v>
      </c>
      <c r="E800" s="4">
        <v>14</v>
      </c>
      <c r="F800" s="4" t="s">
        <v>1626</v>
      </c>
      <c r="G800" t="str">
        <f t="shared" si="24"/>
        <v>April</v>
      </c>
      <c r="H800" t="str">
        <f t="shared" si="25"/>
        <v>2011</v>
      </c>
    </row>
    <row r="801" spans="1:8" x14ac:dyDescent="0.3">
      <c r="A801" s="17">
        <v>40184</v>
      </c>
      <c r="B801" s="4" t="s">
        <v>266</v>
      </c>
      <c r="C801" s="4" t="s">
        <v>191</v>
      </c>
      <c r="D801" s="4" t="s">
        <v>861</v>
      </c>
      <c r="E801" s="4">
        <v>20</v>
      </c>
      <c r="F801" s="4" t="s">
        <v>1627</v>
      </c>
      <c r="G801" t="str">
        <f t="shared" si="24"/>
        <v>January</v>
      </c>
      <c r="H801" t="str">
        <f t="shared" si="25"/>
        <v>2010</v>
      </c>
    </row>
    <row r="802" spans="1:8" x14ac:dyDescent="0.3">
      <c r="A802" s="17">
        <v>40019</v>
      </c>
      <c r="B802" s="4" t="s">
        <v>255</v>
      </c>
      <c r="C802" s="4" t="s">
        <v>835</v>
      </c>
      <c r="D802" s="4" t="s">
        <v>816</v>
      </c>
      <c r="E802" s="4">
        <v>27</v>
      </c>
      <c r="F802" s="4" t="s">
        <v>1628</v>
      </c>
      <c r="G802" t="str">
        <f t="shared" si="24"/>
        <v>July</v>
      </c>
      <c r="H802" t="str">
        <f t="shared" si="25"/>
        <v>2009</v>
      </c>
    </row>
    <row r="803" spans="1:8" x14ac:dyDescent="0.3">
      <c r="A803" s="17">
        <v>40533</v>
      </c>
      <c r="B803" s="4" t="s">
        <v>822</v>
      </c>
      <c r="C803" s="4" t="s">
        <v>189</v>
      </c>
      <c r="D803" s="4" t="s">
        <v>842</v>
      </c>
      <c r="E803" s="4">
        <v>22</v>
      </c>
      <c r="F803" s="4" t="s">
        <v>1629</v>
      </c>
      <c r="G803" t="str">
        <f t="shared" si="24"/>
        <v>December</v>
      </c>
      <c r="H803" t="str">
        <f t="shared" si="25"/>
        <v>2010</v>
      </c>
    </row>
    <row r="804" spans="1:8" x14ac:dyDescent="0.3">
      <c r="A804" s="17">
        <v>40550</v>
      </c>
      <c r="B804" s="4" t="s">
        <v>822</v>
      </c>
      <c r="C804" s="4" t="s">
        <v>827</v>
      </c>
      <c r="D804" s="4" t="s">
        <v>726</v>
      </c>
      <c r="E804" s="4">
        <v>33</v>
      </c>
      <c r="F804" s="4" t="s">
        <v>1630</v>
      </c>
      <c r="G804" t="str">
        <f t="shared" si="24"/>
        <v>January</v>
      </c>
      <c r="H804" t="str">
        <f t="shared" si="25"/>
        <v>2011</v>
      </c>
    </row>
    <row r="805" spans="1:8" x14ac:dyDescent="0.3">
      <c r="A805" s="17">
        <v>40044</v>
      </c>
      <c r="B805" s="4" t="s">
        <v>251</v>
      </c>
      <c r="C805" s="4" t="s">
        <v>835</v>
      </c>
      <c r="D805" s="4" t="s">
        <v>829</v>
      </c>
      <c r="E805" s="4">
        <v>17</v>
      </c>
      <c r="F805" s="4" t="s">
        <v>1631</v>
      </c>
      <c r="G805" t="str">
        <f t="shared" si="24"/>
        <v>August</v>
      </c>
      <c r="H805" t="str">
        <f t="shared" si="25"/>
        <v>2009</v>
      </c>
    </row>
    <row r="806" spans="1:8" x14ac:dyDescent="0.3">
      <c r="A806" s="17">
        <v>40011</v>
      </c>
      <c r="B806" s="4" t="s">
        <v>269</v>
      </c>
      <c r="C806" s="4" t="s">
        <v>841</v>
      </c>
      <c r="D806" s="4" t="s">
        <v>726</v>
      </c>
      <c r="E806" s="4">
        <v>31</v>
      </c>
      <c r="F806" s="4" t="s">
        <v>1632</v>
      </c>
      <c r="G806" t="str">
        <f t="shared" si="24"/>
        <v>July</v>
      </c>
      <c r="H806" t="str">
        <f t="shared" si="25"/>
        <v>2009</v>
      </c>
    </row>
    <row r="807" spans="1:8" x14ac:dyDescent="0.3">
      <c r="A807" s="17">
        <v>39930</v>
      </c>
      <c r="B807" s="4" t="s">
        <v>257</v>
      </c>
      <c r="C807" s="4" t="s">
        <v>189</v>
      </c>
      <c r="D807" s="4" t="s">
        <v>829</v>
      </c>
      <c r="E807" s="4">
        <v>26</v>
      </c>
      <c r="F807" s="4" t="s">
        <v>1633</v>
      </c>
      <c r="G807" t="str">
        <f t="shared" si="24"/>
        <v>April</v>
      </c>
      <c r="H807" t="str">
        <f t="shared" si="25"/>
        <v>2009</v>
      </c>
    </row>
    <row r="808" spans="1:8" x14ac:dyDescent="0.3">
      <c r="A808" s="17">
        <v>40020</v>
      </c>
      <c r="B808" s="4" t="s">
        <v>256</v>
      </c>
      <c r="C808" s="4" t="s">
        <v>188</v>
      </c>
      <c r="D808" s="4" t="s">
        <v>849</v>
      </c>
      <c r="E808" s="4">
        <v>33</v>
      </c>
      <c r="F808" s="4" t="s">
        <v>1634</v>
      </c>
      <c r="G808" t="str">
        <f t="shared" si="24"/>
        <v>July</v>
      </c>
      <c r="H808" t="str">
        <f t="shared" si="25"/>
        <v>2009</v>
      </c>
    </row>
    <row r="809" spans="1:8" x14ac:dyDescent="0.3">
      <c r="A809" s="17">
        <v>40372</v>
      </c>
      <c r="B809" s="4" t="s">
        <v>265</v>
      </c>
      <c r="C809" s="4" t="s">
        <v>192</v>
      </c>
      <c r="D809" s="4" t="s">
        <v>861</v>
      </c>
      <c r="E809" s="4">
        <v>16</v>
      </c>
      <c r="F809" s="4" t="s">
        <v>1635</v>
      </c>
      <c r="G809" t="str">
        <f t="shared" si="24"/>
        <v>July</v>
      </c>
      <c r="H809" t="str">
        <f t="shared" si="25"/>
        <v>2010</v>
      </c>
    </row>
    <row r="810" spans="1:8" x14ac:dyDescent="0.3">
      <c r="A810" s="17">
        <v>39988</v>
      </c>
      <c r="B810" s="4" t="s">
        <v>181</v>
      </c>
      <c r="C810" s="4" t="s">
        <v>815</v>
      </c>
      <c r="D810" s="4" t="s">
        <v>837</v>
      </c>
      <c r="E810" s="4">
        <v>29</v>
      </c>
      <c r="F810" s="4" t="s">
        <v>1636</v>
      </c>
      <c r="G810" t="str">
        <f t="shared" si="24"/>
        <v>June</v>
      </c>
      <c r="H810" t="str">
        <f t="shared" si="25"/>
        <v>2009</v>
      </c>
    </row>
    <row r="811" spans="1:8" x14ac:dyDescent="0.3">
      <c r="A811" s="17">
        <v>40308</v>
      </c>
      <c r="B811" s="4" t="s">
        <v>258</v>
      </c>
      <c r="C811" s="4" t="s">
        <v>191</v>
      </c>
      <c r="D811" s="4" t="s">
        <v>832</v>
      </c>
      <c r="E811" s="4">
        <v>9</v>
      </c>
      <c r="F811" s="4" t="s">
        <v>1637</v>
      </c>
      <c r="G811" t="str">
        <f t="shared" si="24"/>
        <v>May</v>
      </c>
      <c r="H811" t="str">
        <f t="shared" si="25"/>
        <v>2010</v>
      </c>
    </row>
    <row r="812" spans="1:8" x14ac:dyDescent="0.3">
      <c r="A812" s="17">
        <v>40629</v>
      </c>
      <c r="B812" s="4" t="s">
        <v>251</v>
      </c>
      <c r="C812" s="4" t="s">
        <v>192</v>
      </c>
      <c r="D812" s="4" t="s">
        <v>813</v>
      </c>
      <c r="E812" s="4">
        <v>19</v>
      </c>
      <c r="F812" s="4" t="s">
        <v>1638</v>
      </c>
      <c r="G812" t="str">
        <f t="shared" si="24"/>
        <v>March</v>
      </c>
      <c r="H812" t="str">
        <f t="shared" si="25"/>
        <v>2011</v>
      </c>
    </row>
    <row r="813" spans="1:8" x14ac:dyDescent="0.3">
      <c r="A813" s="17">
        <v>40523</v>
      </c>
      <c r="B813" s="4" t="s">
        <v>268</v>
      </c>
      <c r="C813" s="4" t="s">
        <v>189</v>
      </c>
      <c r="D813" s="4" t="s">
        <v>825</v>
      </c>
      <c r="E813" s="4">
        <v>32</v>
      </c>
      <c r="F813" s="4" t="s">
        <v>1639</v>
      </c>
      <c r="G813" t="str">
        <f t="shared" si="24"/>
        <v>December</v>
      </c>
      <c r="H813" t="str">
        <f t="shared" si="25"/>
        <v>2010</v>
      </c>
    </row>
    <row r="814" spans="1:8" x14ac:dyDescent="0.3">
      <c r="A814" s="17">
        <v>39954</v>
      </c>
      <c r="B814" s="4" t="s">
        <v>273</v>
      </c>
      <c r="C814" s="4" t="s">
        <v>812</v>
      </c>
      <c r="D814" s="4" t="s">
        <v>823</v>
      </c>
      <c r="E814" s="4">
        <v>37</v>
      </c>
      <c r="F814" s="4" t="s">
        <v>1640</v>
      </c>
      <c r="G814" t="str">
        <f t="shared" si="24"/>
        <v>May</v>
      </c>
      <c r="H814" t="str">
        <f t="shared" si="25"/>
        <v>2009</v>
      </c>
    </row>
    <row r="815" spans="1:8" x14ac:dyDescent="0.3">
      <c r="A815" s="17">
        <v>40078</v>
      </c>
      <c r="B815" s="4" t="s">
        <v>176</v>
      </c>
      <c r="C815" s="4" t="s">
        <v>827</v>
      </c>
      <c r="D815" s="4" t="s">
        <v>813</v>
      </c>
      <c r="E815" s="4">
        <v>2</v>
      </c>
      <c r="F815" s="4" t="s">
        <v>1641</v>
      </c>
      <c r="G815" t="str">
        <f t="shared" si="24"/>
        <v>September</v>
      </c>
      <c r="H815" t="str">
        <f t="shared" si="25"/>
        <v>2009</v>
      </c>
    </row>
    <row r="816" spans="1:8" x14ac:dyDescent="0.3">
      <c r="A816" s="17">
        <v>40432</v>
      </c>
      <c r="B816" s="4" t="s">
        <v>269</v>
      </c>
      <c r="C816" s="4" t="s">
        <v>188</v>
      </c>
      <c r="D816" s="4" t="s">
        <v>726</v>
      </c>
      <c r="E816" s="4">
        <v>35</v>
      </c>
      <c r="F816" s="4" t="s">
        <v>1642</v>
      </c>
      <c r="G816" t="str">
        <f t="shared" si="24"/>
        <v>September</v>
      </c>
      <c r="H816" t="str">
        <f t="shared" si="25"/>
        <v>2010</v>
      </c>
    </row>
    <row r="817" spans="1:8" x14ac:dyDescent="0.3">
      <c r="A817" s="17">
        <v>40350</v>
      </c>
      <c r="B817" s="4" t="s">
        <v>262</v>
      </c>
      <c r="C817" s="4" t="s">
        <v>841</v>
      </c>
      <c r="D817" s="4" t="s">
        <v>832</v>
      </c>
      <c r="E817" s="4">
        <v>18</v>
      </c>
      <c r="F817" s="4" t="s">
        <v>1643</v>
      </c>
      <c r="G817" t="str">
        <f t="shared" si="24"/>
        <v>June</v>
      </c>
      <c r="H817" t="str">
        <f t="shared" si="25"/>
        <v>2010</v>
      </c>
    </row>
    <row r="818" spans="1:8" x14ac:dyDescent="0.3">
      <c r="A818" s="17">
        <v>40283</v>
      </c>
      <c r="B818" s="4" t="s">
        <v>176</v>
      </c>
      <c r="C818" s="4" t="s">
        <v>188</v>
      </c>
      <c r="D818" s="4" t="s">
        <v>813</v>
      </c>
      <c r="E818" s="4">
        <v>13</v>
      </c>
      <c r="F818" s="4" t="s">
        <v>1644</v>
      </c>
      <c r="G818" t="str">
        <f t="shared" si="24"/>
        <v>April</v>
      </c>
      <c r="H818" t="str">
        <f t="shared" si="25"/>
        <v>2010</v>
      </c>
    </row>
    <row r="819" spans="1:8" x14ac:dyDescent="0.3">
      <c r="A819" s="17">
        <v>40222</v>
      </c>
      <c r="B819" s="4" t="s">
        <v>258</v>
      </c>
      <c r="C819" s="4" t="s">
        <v>191</v>
      </c>
      <c r="D819" s="4" t="s">
        <v>730</v>
      </c>
      <c r="E819" s="4">
        <v>31</v>
      </c>
      <c r="F819" s="4" t="s">
        <v>1645</v>
      </c>
      <c r="G819" t="str">
        <f t="shared" si="24"/>
        <v>February</v>
      </c>
      <c r="H819" t="str">
        <f t="shared" si="25"/>
        <v>2010</v>
      </c>
    </row>
    <row r="820" spans="1:8" x14ac:dyDescent="0.3">
      <c r="A820" s="17">
        <v>40534</v>
      </c>
      <c r="B820" s="4" t="s">
        <v>253</v>
      </c>
      <c r="C820" s="4" t="s">
        <v>189</v>
      </c>
      <c r="D820" s="4" t="s">
        <v>726</v>
      </c>
      <c r="E820" s="4">
        <v>32</v>
      </c>
      <c r="F820" s="4" t="s">
        <v>1646</v>
      </c>
      <c r="G820" t="str">
        <f t="shared" si="24"/>
        <v>December</v>
      </c>
      <c r="H820" t="str">
        <f t="shared" si="25"/>
        <v>2010</v>
      </c>
    </row>
    <row r="821" spans="1:8" x14ac:dyDescent="0.3">
      <c r="A821" s="17">
        <v>40416</v>
      </c>
      <c r="B821" s="4" t="s">
        <v>265</v>
      </c>
      <c r="C821" s="4" t="s">
        <v>188</v>
      </c>
      <c r="D821" s="4" t="s">
        <v>832</v>
      </c>
      <c r="E821" s="4">
        <v>3</v>
      </c>
      <c r="F821" s="4" t="s">
        <v>1647</v>
      </c>
      <c r="G821" t="str">
        <f t="shared" si="24"/>
        <v>August</v>
      </c>
      <c r="H821" t="str">
        <f t="shared" si="25"/>
        <v>2010</v>
      </c>
    </row>
    <row r="822" spans="1:8" x14ac:dyDescent="0.3">
      <c r="A822" s="17">
        <v>40468</v>
      </c>
      <c r="B822" s="4" t="s">
        <v>251</v>
      </c>
      <c r="C822" s="4" t="s">
        <v>189</v>
      </c>
      <c r="D822" s="4" t="s">
        <v>837</v>
      </c>
      <c r="E822" s="4">
        <v>14</v>
      </c>
      <c r="F822" s="4" t="s">
        <v>1648</v>
      </c>
      <c r="G822" t="str">
        <f t="shared" si="24"/>
        <v>October</v>
      </c>
      <c r="H822" t="str">
        <f t="shared" si="25"/>
        <v>2010</v>
      </c>
    </row>
    <row r="823" spans="1:8" x14ac:dyDescent="0.3">
      <c r="A823" s="17">
        <v>40015</v>
      </c>
      <c r="B823" s="4" t="s">
        <v>251</v>
      </c>
      <c r="C823" s="4" t="s">
        <v>835</v>
      </c>
      <c r="D823" s="4" t="s">
        <v>861</v>
      </c>
      <c r="E823" s="4">
        <v>37</v>
      </c>
      <c r="F823" s="4" t="s">
        <v>1649</v>
      </c>
      <c r="G823" t="str">
        <f t="shared" si="24"/>
        <v>July</v>
      </c>
      <c r="H823" t="str">
        <f t="shared" si="25"/>
        <v>2009</v>
      </c>
    </row>
    <row r="824" spans="1:8" x14ac:dyDescent="0.3">
      <c r="A824" s="17">
        <v>40496</v>
      </c>
      <c r="B824" s="4" t="s">
        <v>180</v>
      </c>
      <c r="C824" s="4" t="s">
        <v>189</v>
      </c>
      <c r="D824" s="4" t="s">
        <v>829</v>
      </c>
      <c r="E824" s="4">
        <v>8</v>
      </c>
      <c r="F824" s="4" t="s">
        <v>1650</v>
      </c>
      <c r="G824" t="str">
        <f t="shared" si="24"/>
        <v>November</v>
      </c>
      <c r="H824" t="str">
        <f t="shared" si="25"/>
        <v>2010</v>
      </c>
    </row>
    <row r="825" spans="1:8" x14ac:dyDescent="0.3">
      <c r="A825" s="17">
        <v>40442</v>
      </c>
      <c r="B825" s="4" t="s">
        <v>257</v>
      </c>
      <c r="C825" s="4" t="s">
        <v>835</v>
      </c>
      <c r="D825" s="4" t="s">
        <v>730</v>
      </c>
      <c r="E825" s="4">
        <v>7</v>
      </c>
      <c r="F825" s="4" t="s">
        <v>1651</v>
      </c>
      <c r="G825" t="str">
        <f t="shared" si="24"/>
        <v>September</v>
      </c>
      <c r="H825" t="str">
        <f t="shared" si="25"/>
        <v>2010</v>
      </c>
    </row>
    <row r="826" spans="1:8" x14ac:dyDescent="0.3">
      <c r="A826" s="17">
        <v>40362</v>
      </c>
      <c r="B826" s="4" t="s">
        <v>257</v>
      </c>
      <c r="C826" s="4" t="s">
        <v>188</v>
      </c>
      <c r="D826" s="4" t="s">
        <v>813</v>
      </c>
      <c r="E826" s="4">
        <v>33</v>
      </c>
      <c r="F826" s="4" t="s">
        <v>1652</v>
      </c>
      <c r="G826" t="str">
        <f t="shared" si="24"/>
        <v>July</v>
      </c>
      <c r="H826" t="str">
        <f t="shared" si="25"/>
        <v>2010</v>
      </c>
    </row>
    <row r="827" spans="1:8" x14ac:dyDescent="0.3">
      <c r="A827" s="17">
        <v>40628</v>
      </c>
      <c r="B827" s="4" t="s">
        <v>261</v>
      </c>
      <c r="C827" s="4" t="s">
        <v>192</v>
      </c>
      <c r="D827" s="4" t="s">
        <v>816</v>
      </c>
      <c r="E827" s="4">
        <v>27</v>
      </c>
      <c r="F827" s="4" t="s">
        <v>1653</v>
      </c>
      <c r="G827" t="str">
        <f t="shared" si="24"/>
        <v>March</v>
      </c>
      <c r="H827" t="str">
        <f t="shared" si="25"/>
        <v>2011</v>
      </c>
    </row>
    <row r="828" spans="1:8" x14ac:dyDescent="0.3">
      <c r="A828" s="17">
        <v>40124</v>
      </c>
      <c r="B828" s="4" t="s">
        <v>270</v>
      </c>
      <c r="C828" s="4" t="s">
        <v>188</v>
      </c>
      <c r="D828" s="4" t="s">
        <v>842</v>
      </c>
      <c r="E828" s="4">
        <v>13</v>
      </c>
      <c r="F828" s="4" t="s">
        <v>1654</v>
      </c>
      <c r="G828" t="str">
        <f t="shared" si="24"/>
        <v>November</v>
      </c>
      <c r="H828" t="str">
        <f t="shared" si="25"/>
        <v>2009</v>
      </c>
    </row>
    <row r="829" spans="1:8" x14ac:dyDescent="0.3">
      <c r="A829" s="17">
        <v>40609</v>
      </c>
      <c r="B829" s="4" t="s">
        <v>176</v>
      </c>
      <c r="C829" s="4" t="s">
        <v>815</v>
      </c>
      <c r="D829" s="4" t="s">
        <v>849</v>
      </c>
      <c r="E829" s="4">
        <v>14</v>
      </c>
      <c r="F829" s="4" t="s">
        <v>1655</v>
      </c>
      <c r="G829" t="str">
        <f t="shared" si="24"/>
        <v>March</v>
      </c>
      <c r="H829" t="str">
        <f t="shared" si="25"/>
        <v>2011</v>
      </c>
    </row>
    <row r="830" spans="1:8" x14ac:dyDescent="0.3">
      <c r="A830" s="17">
        <v>40089</v>
      </c>
      <c r="B830" s="4" t="s">
        <v>263</v>
      </c>
      <c r="C830" s="4" t="s">
        <v>812</v>
      </c>
      <c r="D830" s="4" t="s">
        <v>829</v>
      </c>
      <c r="E830" s="4">
        <v>2</v>
      </c>
      <c r="F830" s="4" t="s">
        <v>1656</v>
      </c>
      <c r="G830" t="str">
        <f t="shared" si="24"/>
        <v>October</v>
      </c>
      <c r="H830" t="str">
        <f t="shared" si="25"/>
        <v>2009</v>
      </c>
    </row>
    <row r="831" spans="1:8" x14ac:dyDescent="0.3">
      <c r="A831" s="17">
        <v>39985</v>
      </c>
      <c r="B831" s="4" t="s">
        <v>263</v>
      </c>
      <c r="C831" s="4" t="s">
        <v>192</v>
      </c>
      <c r="D831" s="4" t="s">
        <v>849</v>
      </c>
      <c r="E831" s="4">
        <v>35</v>
      </c>
      <c r="F831" s="4" t="s">
        <v>1657</v>
      </c>
      <c r="G831" t="str">
        <f t="shared" si="24"/>
        <v>June</v>
      </c>
      <c r="H831" t="str">
        <f t="shared" si="25"/>
        <v>2009</v>
      </c>
    </row>
    <row r="832" spans="1:8" x14ac:dyDescent="0.3">
      <c r="A832" s="17">
        <v>39957</v>
      </c>
      <c r="B832" s="4" t="s">
        <v>266</v>
      </c>
      <c r="C832" s="4" t="s">
        <v>188</v>
      </c>
      <c r="D832" s="4" t="s">
        <v>829</v>
      </c>
      <c r="E832" s="4">
        <v>20</v>
      </c>
      <c r="F832" s="4" t="s">
        <v>1658</v>
      </c>
      <c r="G832" t="str">
        <f t="shared" si="24"/>
        <v>May</v>
      </c>
      <c r="H832" t="str">
        <f t="shared" si="25"/>
        <v>2009</v>
      </c>
    </row>
    <row r="833" spans="1:8" x14ac:dyDescent="0.3">
      <c r="A833" s="17">
        <v>40546</v>
      </c>
      <c r="B833" s="4" t="s">
        <v>269</v>
      </c>
      <c r="C833" s="4" t="s">
        <v>827</v>
      </c>
      <c r="D833" s="4" t="s">
        <v>861</v>
      </c>
      <c r="E833" s="4">
        <v>16</v>
      </c>
      <c r="F833" s="4" t="s">
        <v>1659</v>
      </c>
      <c r="G833" t="str">
        <f t="shared" si="24"/>
        <v>January</v>
      </c>
      <c r="H833" t="str">
        <f t="shared" si="25"/>
        <v>2011</v>
      </c>
    </row>
    <row r="834" spans="1:8" x14ac:dyDescent="0.3">
      <c r="A834" s="17">
        <v>40624</v>
      </c>
      <c r="B834" s="4" t="s">
        <v>180</v>
      </c>
      <c r="C834" s="4" t="s">
        <v>835</v>
      </c>
      <c r="D834" s="4" t="s">
        <v>849</v>
      </c>
      <c r="E834" s="4">
        <v>4</v>
      </c>
      <c r="F834" s="4" t="s">
        <v>1660</v>
      </c>
      <c r="G834" t="str">
        <f t="shared" si="24"/>
        <v>March</v>
      </c>
      <c r="H834" t="str">
        <f t="shared" si="25"/>
        <v>2011</v>
      </c>
    </row>
    <row r="835" spans="1:8" x14ac:dyDescent="0.3">
      <c r="A835" s="17">
        <v>40099</v>
      </c>
      <c r="B835" s="4" t="s">
        <v>251</v>
      </c>
      <c r="C835" s="4" t="s">
        <v>190</v>
      </c>
      <c r="D835" s="4" t="s">
        <v>832</v>
      </c>
      <c r="E835" s="4">
        <v>1</v>
      </c>
      <c r="F835" s="4" t="s">
        <v>1661</v>
      </c>
      <c r="G835" t="str">
        <f t="shared" si="24"/>
        <v>October</v>
      </c>
      <c r="H835" t="str">
        <f t="shared" si="25"/>
        <v>2009</v>
      </c>
    </row>
    <row r="836" spans="1:8" x14ac:dyDescent="0.3">
      <c r="A836" s="17">
        <v>40202</v>
      </c>
      <c r="B836" s="4" t="s">
        <v>265</v>
      </c>
      <c r="C836" s="4" t="s">
        <v>835</v>
      </c>
      <c r="D836" s="4" t="s">
        <v>813</v>
      </c>
      <c r="E836" s="4">
        <v>26</v>
      </c>
      <c r="F836" s="4" t="s">
        <v>1662</v>
      </c>
      <c r="G836" t="str">
        <f t="shared" si="24"/>
        <v>January</v>
      </c>
      <c r="H836" t="str">
        <f t="shared" si="25"/>
        <v>2010</v>
      </c>
    </row>
    <row r="837" spans="1:8" x14ac:dyDescent="0.3">
      <c r="A837" s="17">
        <v>40163</v>
      </c>
      <c r="B837" s="4" t="s">
        <v>260</v>
      </c>
      <c r="C837" s="4" t="s">
        <v>812</v>
      </c>
      <c r="D837" s="4" t="s">
        <v>842</v>
      </c>
      <c r="E837" s="4">
        <v>26</v>
      </c>
      <c r="F837" s="4" t="s">
        <v>1663</v>
      </c>
      <c r="G837" t="str">
        <f t="shared" ref="G837:G900" si="26">TEXT(A837,"mmmm")</f>
        <v>December</v>
      </c>
      <c r="H837" t="str">
        <f t="shared" ref="H837:H900" si="27">TEXT(A837,"yyyy")</f>
        <v>2009</v>
      </c>
    </row>
    <row r="838" spans="1:8" x14ac:dyDescent="0.3">
      <c r="A838" s="17">
        <v>39937</v>
      </c>
      <c r="B838" s="4" t="s">
        <v>270</v>
      </c>
      <c r="C838" s="4" t="s">
        <v>827</v>
      </c>
      <c r="D838" s="4" t="s">
        <v>825</v>
      </c>
      <c r="E838" s="4">
        <v>27</v>
      </c>
      <c r="F838" s="4" t="s">
        <v>1664</v>
      </c>
      <c r="G838" t="str">
        <f t="shared" si="26"/>
        <v>May</v>
      </c>
      <c r="H838" t="str">
        <f t="shared" si="27"/>
        <v>2009</v>
      </c>
    </row>
    <row r="839" spans="1:8" x14ac:dyDescent="0.3">
      <c r="A839" s="17">
        <v>40517</v>
      </c>
      <c r="B839" s="4" t="s">
        <v>251</v>
      </c>
      <c r="C839" s="4" t="s">
        <v>812</v>
      </c>
      <c r="D839" s="4" t="s">
        <v>837</v>
      </c>
      <c r="E839" s="4">
        <v>8</v>
      </c>
      <c r="F839" s="4" t="s">
        <v>1665</v>
      </c>
      <c r="G839" t="str">
        <f t="shared" si="26"/>
        <v>December</v>
      </c>
      <c r="H839" t="str">
        <f t="shared" si="27"/>
        <v>2010</v>
      </c>
    </row>
    <row r="840" spans="1:8" x14ac:dyDescent="0.3">
      <c r="A840" s="17">
        <v>39940</v>
      </c>
      <c r="B840" s="4" t="s">
        <v>265</v>
      </c>
      <c r="C840" s="4" t="s">
        <v>192</v>
      </c>
      <c r="D840" s="4" t="s">
        <v>816</v>
      </c>
      <c r="E840" s="4">
        <v>35</v>
      </c>
      <c r="F840" s="4" t="s">
        <v>1666</v>
      </c>
      <c r="G840" t="str">
        <f t="shared" si="26"/>
        <v>May</v>
      </c>
      <c r="H840" t="str">
        <f t="shared" si="27"/>
        <v>2009</v>
      </c>
    </row>
    <row r="841" spans="1:8" x14ac:dyDescent="0.3">
      <c r="A841" s="17">
        <v>40152</v>
      </c>
      <c r="B841" s="4" t="s">
        <v>258</v>
      </c>
      <c r="C841" s="4" t="s">
        <v>190</v>
      </c>
      <c r="D841" s="4" t="s">
        <v>861</v>
      </c>
      <c r="E841" s="4">
        <v>9</v>
      </c>
      <c r="F841" s="4" t="s">
        <v>1667</v>
      </c>
      <c r="G841" t="str">
        <f t="shared" si="26"/>
        <v>December</v>
      </c>
      <c r="H841" t="str">
        <f t="shared" si="27"/>
        <v>2009</v>
      </c>
    </row>
    <row r="842" spans="1:8" x14ac:dyDescent="0.3">
      <c r="A842" s="17">
        <v>40173</v>
      </c>
      <c r="B842" s="4" t="s">
        <v>263</v>
      </c>
      <c r="C842" s="4" t="s">
        <v>191</v>
      </c>
      <c r="D842" s="4" t="s">
        <v>829</v>
      </c>
      <c r="E842" s="4">
        <v>39</v>
      </c>
      <c r="F842" s="4" t="s">
        <v>1668</v>
      </c>
      <c r="G842" t="str">
        <f t="shared" si="26"/>
        <v>December</v>
      </c>
      <c r="H842" t="str">
        <f t="shared" si="27"/>
        <v>2009</v>
      </c>
    </row>
    <row r="843" spans="1:8" x14ac:dyDescent="0.3">
      <c r="A843" s="17">
        <v>40117</v>
      </c>
      <c r="B843" s="4" t="s">
        <v>181</v>
      </c>
      <c r="C843" s="4" t="s">
        <v>812</v>
      </c>
      <c r="D843" s="4" t="s">
        <v>813</v>
      </c>
      <c r="E843" s="4">
        <v>28</v>
      </c>
      <c r="F843" s="4" t="s">
        <v>1669</v>
      </c>
      <c r="G843" t="str">
        <f t="shared" si="26"/>
        <v>October</v>
      </c>
      <c r="H843" t="str">
        <f t="shared" si="27"/>
        <v>2009</v>
      </c>
    </row>
    <row r="844" spans="1:8" x14ac:dyDescent="0.3">
      <c r="A844" s="17">
        <v>40569</v>
      </c>
      <c r="B844" s="4" t="s">
        <v>181</v>
      </c>
      <c r="C844" s="4" t="s">
        <v>192</v>
      </c>
      <c r="D844" s="4" t="s">
        <v>829</v>
      </c>
      <c r="E844" s="4">
        <v>35</v>
      </c>
      <c r="F844" s="4" t="s">
        <v>1670</v>
      </c>
      <c r="G844" t="str">
        <f t="shared" si="26"/>
        <v>January</v>
      </c>
      <c r="H844" t="str">
        <f t="shared" si="27"/>
        <v>2011</v>
      </c>
    </row>
    <row r="845" spans="1:8" x14ac:dyDescent="0.3">
      <c r="A845" s="17">
        <v>40043</v>
      </c>
      <c r="B845" s="4" t="s">
        <v>176</v>
      </c>
      <c r="C845" s="4" t="s">
        <v>189</v>
      </c>
      <c r="D845" s="4" t="s">
        <v>861</v>
      </c>
      <c r="E845" s="4">
        <v>18</v>
      </c>
      <c r="F845" s="4" t="s">
        <v>1671</v>
      </c>
      <c r="G845" t="str">
        <f t="shared" si="26"/>
        <v>August</v>
      </c>
      <c r="H845" t="str">
        <f t="shared" si="27"/>
        <v>2009</v>
      </c>
    </row>
    <row r="846" spans="1:8" x14ac:dyDescent="0.3">
      <c r="A846" s="17">
        <v>39959</v>
      </c>
      <c r="B846" s="4" t="s">
        <v>251</v>
      </c>
      <c r="C846" s="4" t="s">
        <v>190</v>
      </c>
      <c r="D846" s="4" t="s">
        <v>818</v>
      </c>
      <c r="E846" s="4">
        <v>1</v>
      </c>
      <c r="F846" s="4" t="s">
        <v>1672</v>
      </c>
      <c r="G846" t="str">
        <f t="shared" si="26"/>
        <v>May</v>
      </c>
      <c r="H846" t="str">
        <f t="shared" si="27"/>
        <v>2009</v>
      </c>
    </row>
    <row r="847" spans="1:8" x14ac:dyDescent="0.3">
      <c r="A847" s="17">
        <v>39969</v>
      </c>
      <c r="B847" s="4" t="s">
        <v>256</v>
      </c>
      <c r="C847" s="4" t="s">
        <v>812</v>
      </c>
      <c r="D847" s="4" t="s">
        <v>842</v>
      </c>
      <c r="E847" s="4">
        <v>5</v>
      </c>
      <c r="F847" s="4" t="s">
        <v>1673</v>
      </c>
      <c r="G847" t="str">
        <f t="shared" si="26"/>
        <v>June</v>
      </c>
      <c r="H847" t="str">
        <f t="shared" si="27"/>
        <v>2009</v>
      </c>
    </row>
    <row r="848" spans="1:8" x14ac:dyDescent="0.3">
      <c r="A848" s="17">
        <v>40137</v>
      </c>
      <c r="B848" s="4" t="s">
        <v>269</v>
      </c>
      <c r="C848" s="4" t="s">
        <v>815</v>
      </c>
      <c r="D848" s="4" t="s">
        <v>832</v>
      </c>
      <c r="E848" s="4">
        <v>35</v>
      </c>
      <c r="F848" s="4" t="s">
        <v>1674</v>
      </c>
      <c r="G848" t="str">
        <f t="shared" si="26"/>
        <v>November</v>
      </c>
      <c r="H848" t="str">
        <f t="shared" si="27"/>
        <v>2009</v>
      </c>
    </row>
    <row r="849" spans="1:8" x14ac:dyDescent="0.3">
      <c r="A849" s="17">
        <v>40570</v>
      </c>
      <c r="B849" s="4" t="s">
        <v>272</v>
      </c>
      <c r="C849" s="4" t="s">
        <v>815</v>
      </c>
      <c r="D849" s="4" t="s">
        <v>837</v>
      </c>
      <c r="E849" s="4">
        <v>10</v>
      </c>
      <c r="F849" s="4" t="s">
        <v>1675</v>
      </c>
      <c r="G849" t="str">
        <f t="shared" si="26"/>
        <v>January</v>
      </c>
      <c r="H849" t="str">
        <f t="shared" si="27"/>
        <v>2011</v>
      </c>
    </row>
    <row r="850" spans="1:8" x14ac:dyDescent="0.3">
      <c r="A850" s="17">
        <v>40046</v>
      </c>
      <c r="B850" s="4" t="s">
        <v>251</v>
      </c>
      <c r="C850" s="4" t="s">
        <v>835</v>
      </c>
      <c r="D850" s="4" t="s">
        <v>816</v>
      </c>
      <c r="E850" s="4">
        <v>26</v>
      </c>
      <c r="F850" s="4" t="s">
        <v>1676</v>
      </c>
      <c r="G850" t="str">
        <f t="shared" si="26"/>
        <v>August</v>
      </c>
      <c r="H850" t="str">
        <f t="shared" si="27"/>
        <v>2009</v>
      </c>
    </row>
    <row r="851" spans="1:8" x14ac:dyDescent="0.3">
      <c r="A851" s="17">
        <v>40382</v>
      </c>
      <c r="B851" s="4" t="s">
        <v>268</v>
      </c>
      <c r="C851" s="4" t="s">
        <v>189</v>
      </c>
      <c r="D851" s="4" t="s">
        <v>849</v>
      </c>
      <c r="E851" s="4">
        <v>21</v>
      </c>
      <c r="F851" s="4" t="s">
        <v>1677</v>
      </c>
      <c r="G851" t="str">
        <f t="shared" si="26"/>
        <v>July</v>
      </c>
      <c r="H851" t="str">
        <f t="shared" si="27"/>
        <v>2010</v>
      </c>
    </row>
    <row r="852" spans="1:8" x14ac:dyDescent="0.3">
      <c r="A852" s="17">
        <v>40453</v>
      </c>
      <c r="B852" s="4" t="s">
        <v>268</v>
      </c>
      <c r="C852" s="4" t="s">
        <v>189</v>
      </c>
      <c r="D852" s="4" t="s">
        <v>818</v>
      </c>
      <c r="E852" s="4">
        <v>20</v>
      </c>
      <c r="F852" s="4" t="s">
        <v>1678</v>
      </c>
      <c r="G852" t="str">
        <f t="shared" si="26"/>
        <v>October</v>
      </c>
      <c r="H852" t="str">
        <f t="shared" si="27"/>
        <v>2010</v>
      </c>
    </row>
    <row r="853" spans="1:8" x14ac:dyDescent="0.3">
      <c r="A853" s="17">
        <v>40251</v>
      </c>
      <c r="B853" s="4" t="s">
        <v>271</v>
      </c>
      <c r="C853" s="4" t="s">
        <v>191</v>
      </c>
      <c r="D853" s="4" t="s">
        <v>813</v>
      </c>
      <c r="E853" s="4">
        <v>23</v>
      </c>
      <c r="F853" s="4" t="s">
        <v>1679</v>
      </c>
      <c r="G853" t="str">
        <f t="shared" si="26"/>
        <v>March</v>
      </c>
      <c r="H853" t="str">
        <f t="shared" si="27"/>
        <v>2010</v>
      </c>
    </row>
    <row r="854" spans="1:8" x14ac:dyDescent="0.3">
      <c r="A854" s="17">
        <v>40273</v>
      </c>
      <c r="B854" s="4" t="s">
        <v>266</v>
      </c>
      <c r="C854" s="4" t="s">
        <v>190</v>
      </c>
      <c r="D854" s="4" t="s">
        <v>825</v>
      </c>
      <c r="E854" s="4">
        <v>35</v>
      </c>
      <c r="F854" s="4" t="s">
        <v>1680</v>
      </c>
      <c r="G854" t="str">
        <f t="shared" si="26"/>
        <v>April</v>
      </c>
      <c r="H854" t="str">
        <f t="shared" si="27"/>
        <v>2010</v>
      </c>
    </row>
    <row r="855" spans="1:8" x14ac:dyDescent="0.3">
      <c r="A855" s="17">
        <v>40235</v>
      </c>
      <c r="B855" s="4" t="s">
        <v>270</v>
      </c>
      <c r="C855" s="4" t="s">
        <v>191</v>
      </c>
      <c r="D855" s="4" t="s">
        <v>829</v>
      </c>
      <c r="E855" s="4">
        <v>2</v>
      </c>
      <c r="F855" s="4" t="s">
        <v>1681</v>
      </c>
      <c r="G855" t="str">
        <f t="shared" si="26"/>
        <v>February</v>
      </c>
      <c r="H855" t="str">
        <f t="shared" si="27"/>
        <v>2010</v>
      </c>
    </row>
    <row r="856" spans="1:8" x14ac:dyDescent="0.3">
      <c r="A856" s="17">
        <v>40275</v>
      </c>
      <c r="B856" s="4" t="s">
        <v>263</v>
      </c>
      <c r="C856" s="4" t="s">
        <v>188</v>
      </c>
      <c r="D856" s="4" t="s">
        <v>726</v>
      </c>
      <c r="E856" s="4">
        <v>2</v>
      </c>
      <c r="F856" s="4" t="s">
        <v>1682</v>
      </c>
      <c r="G856" t="str">
        <f t="shared" si="26"/>
        <v>April</v>
      </c>
      <c r="H856" t="str">
        <f t="shared" si="27"/>
        <v>2010</v>
      </c>
    </row>
    <row r="857" spans="1:8" x14ac:dyDescent="0.3">
      <c r="A857" s="17">
        <v>40315</v>
      </c>
      <c r="B857" s="4" t="s">
        <v>176</v>
      </c>
      <c r="C857" s="4" t="s">
        <v>841</v>
      </c>
      <c r="D857" s="4" t="s">
        <v>825</v>
      </c>
      <c r="E857" s="4">
        <v>16</v>
      </c>
      <c r="F857" s="4" t="s">
        <v>1683</v>
      </c>
      <c r="G857" t="str">
        <f t="shared" si="26"/>
        <v>May</v>
      </c>
      <c r="H857" t="str">
        <f t="shared" si="27"/>
        <v>2010</v>
      </c>
    </row>
    <row r="858" spans="1:8" x14ac:dyDescent="0.3">
      <c r="A858" s="17">
        <v>40193</v>
      </c>
      <c r="B858" s="4" t="s">
        <v>258</v>
      </c>
      <c r="C858" s="4" t="s">
        <v>835</v>
      </c>
      <c r="D858" s="4" t="s">
        <v>842</v>
      </c>
      <c r="E858" s="4">
        <v>6</v>
      </c>
      <c r="F858" s="4" t="s">
        <v>1684</v>
      </c>
      <c r="G858" t="str">
        <f t="shared" si="26"/>
        <v>January</v>
      </c>
      <c r="H858" t="str">
        <f t="shared" si="27"/>
        <v>2010</v>
      </c>
    </row>
    <row r="859" spans="1:8" x14ac:dyDescent="0.3">
      <c r="A859" s="17">
        <v>40045</v>
      </c>
      <c r="B859" s="4" t="s">
        <v>269</v>
      </c>
      <c r="C859" s="4" t="s">
        <v>189</v>
      </c>
      <c r="D859" s="4" t="s">
        <v>726</v>
      </c>
      <c r="E859" s="4">
        <v>2</v>
      </c>
      <c r="F859" s="4" t="s">
        <v>1685</v>
      </c>
      <c r="G859" t="str">
        <f t="shared" si="26"/>
        <v>August</v>
      </c>
      <c r="H859" t="str">
        <f t="shared" si="27"/>
        <v>2009</v>
      </c>
    </row>
    <row r="860" spans="1:8" x14ac:dyDescent="0.3">
      <c r="A860" s="17">
        <v>40357</v>
      </c>
      <c r="B860" s="4" t="s">
        <v>251</v>
      </c>
      <c r="C860" s="4" t="s">
        <v>189</v>
      </c>
      <c r="D860" s="4" t="s">
        <v>823</v>
      </c>
      <c r="E860" s="4">
        <v>12</v>
      </c>
      <c r="F860" s="4" t="s">
        <v>1686</v>
      </c>
      <c r="G860" t="str">
        <f t="shared" si="26"/>
        <v>June</v>
      </c>
      <c r="H860" t="str">
        <f t="shared" si="27"/>
        <v>2010</v>
      </c>
    </row>
    <row r="861" spans="1:8" x14ac:dyDescent="0.3">
      <c r="A861" s="17">
        <v>40474</v>
      </c>
      <c r="B861" s="4" t="s">
        <v>262</v>
      </c>
      <c r="C861" s="4" t="s">
        <v>812</v>
      </c>
      <c r="D861" s="4" t="s">
        <v>861</v>
      </c>
      <c r="E861" s="4">
        <v>11</v>
      </c>
      <c r="F861" s="4" t="s">
        <v>1687</v>
      </c>
      <c r="G861" t="str">
        <f t="shared" si="26"/>
        <v>October</v>
      </c>
      <c r="H861" t="str">
        <f t="shared" si="27"/>
        <v>2010</v>
      </c>
    </row>
    <row r="862" spans="1:8" x14ac:dyDescent="0.3">
      <c r="A862" s="17">
        <v>40033</v>
      </c>
      <c r="B862" s="4" t="s">
        <v>260</v>
      </c>
      <c r="C862" s="4" t="s">
        <v>191</v>
      </c>
      <c r="D862" s="4" t="s">
        <v>818</v>
      </c>
      <c r="E862" s="4">
        <v>35</v>
      </c>
      <c r="F862" s="4" t="s">
        <v>1688</v>
      </c>
      <c r="G862" t="str">
        <f t="shared" si="26"/>
        <v>August</v>
      </c>
      <c r="H862" t="str">
        <f t="shared" si="27"/>
        <v>2009</v>
      </c>
    </row>
    <row r="863" spans="1:8" x14ac:dyDescent="0.3">
      <c r="A863" s="17">
        <v>40346</v>
      </c>
      <c r="B863" s="4" t="s">
        <v>269</v>
      </c>
      <c r="C863" s="4" t="s">
        <v>827</v>
      </c>
      <c r="D863" s="4" t="s">
        <v>839</v>
      </c>
      <c r="E863" s="4">
        <v>7</v>
      </c>
      <c r="F863" s="4" t="s">
        <v>1689</v>
      </c>
      <c r="G863" t="str">
        <f t="shared" si="26"/>
        <v>June</v>
      </c>
      <c r="H863" t="str">
        <f t="shared" si="27"/>
        <v>2010</v>
      </c>
    </row>
    <row r="864" spans="1:8" x14ac:dyDescent="0.3">
      <c r="A864" s="17">
        <v>40003</v>
      </c>
      <c r="B864" s="4" t="s">
        <v>265</v>
      </c>
      <c r="C864" s="4" t="s">
        <v>841</v>
      </c>
      <c r="D864" s="4" t="s">
        <v>726</v>
      </c>
      <c r="E864" s="4">
        <v>32</v>
      </c>
      <c r="F864" s="4" t="s">
        <v>1690</v>
      </c>
      <c r="G864" t="str">
        <f t="shared" si="26"/>
        <v>July</v>
      </c>
      <c r="H864" t="str">
        <f t="shared" si="27"/>
        <v>2009</v>
      </c>
    </row>
    <row r="865" spans="1:8" x14ac:dyDescent="0.3">
      <c r="A865" s="17">
        <v>40161</v>
      </c>
      <c r="B865" s="4" t="s">
        <v>262</v>
      </c>
      <c r="C865" s="4" t="s">
        <v>812</v>
      </c>
      <c r="D865" s="4" t="s">
        <v>829</v>
      </c>
      <c r="E865" s="4">
        <v>36</v>
      </c>
      <c r="F865" s="4" t="s">
        <v>1691</v>
      </c>
      <c r="G865" t="str">
        <f t="shared" si="26"/>
        <v>December</v>
      </c>
      <c r="H865" t="str">
        <f t="shared" si="27"/>
        <v>2009</v>
      </c>
    </row>
    <row r="866" spans="1:8" x14ac:dyDescent="0.3">
      <c r="A866" s="17">
        <v>40297</v>
      </c>
      <c r="B866" s="4" t="s">
        <v>261</v>
      </c>
      <c r="C866" s="4" t="s">
        <v>827</v>
      </c>
      <c r="D866" s="4" t="s">
        <v>818</v>
      </c>
      <c r="E866" s="4">
        <v>13</v>
      </c>
      <c r="F866" s="4" t="s">
        <v>1692</v>
      </c>
      <c r="G866" t="str">
        <f t="shared" si="26"/>
        <v>April</v>
      </c>
      <c r="H866" t="str">
        <f t="shared" si="27"/>
        <v>2010</v>
      </c>
    </row>
    <row r="867" spans="1:8" x14ac:dyDescent="0.3">
      <c r="A867" s="17">
        <v>40526</v>
      </c>
      <c r="B867" s="4" t="s">
        <v>822</v>
      </c>
      <c r="C867" s="4" t="s">
        <v>841</v>
      </c>
      <c r="D867" s="4" t="s">
        <v>842</v>
      </c>
      <c r="E867" s="4">
        <v>34</v>
      </c>
      <c r="F867" s="4" t="s">
        <v>1693</v>
      </c>
      <c r="G867" t="str">
        <f t="shared" si="26"/>
        <v>December</v>
      </c>
      <c r="H867" t="str">
        <f t="shared" si="27"/>
        <v>2010</v>
      </c>
    </row>
    <row r="868" spans="1:8" x14ac:dyDescent="0.3">
      <c r="A868" s="17">
        <v>40440</v>
      </c>
      <c r="B868" s="4" t="s">
        <v>267</v>
      </c>
      <c r="C868" s="4" t="s">
        <v>189</v>
      </c>
      <c r="D868" s="4" t="s">
        <v>813</v>
      </c>
      <c r="E868" s="4">
        <v>25</v>
      </c>
      <c r="F868" s="4" t="s">
        <v>1694</v>
      </c>
      <c r="G868" t="str">
        <f t="shared" si="26"/>
        <v>September</v>
      </c>
      <c r="H868" t="str">
        <f t="shared" si="27"/>
        <v>2010</v>
      </c>
    </row>
    <row r="869" spans="1:8" x14ac:dyDescent="0.3">
      <c r="A869" s="17">
        <v>39965</v>
      </c>
      <c r="B869" s="4" t="s">
        <v>261</v>
      </c>
      <c r="C869" s="4" t="s">
        <v>188</v>
      </c>
      <c r="D869" s="4" t="s">
        <v>829</v>
      </c>
      <c r="E869" s="4">
        <v>1</v>
      </c>
      <c r="F869" s="4" t="s">
        <v>1695</v>
      </c>
      <c r="G869" t="str">
        <f t="shared" si="26"/>
        <v>June</v>
      </c>
      <c r="H869" t="str">
        <f t="shared" si="27"/>
        <v>2009</v>
      </c>
    </row>
    <row r="870" spans="1:8" x14ac:dyDescent="0.3">
      <c r="A870" s="17">
        <v>40463</v>
      </c>
      <c r="B870" s="4" t="s">
        <v>268</v>
      </c>
      <c r="C870" s="4" t="s">
        <v>189</v>
      </c>
      <c r="D870" s="4" t="s">
        <v>726</v>
      </c>
      <c r="E870" s="4">
        <v>20</v>
      </c>
      <c r="F870" s="4" t="s">
        <v>1696</v>
      </c>
      <c r="G870" t="str">
        <f t="shared" si="26"/>
        <v>October</v>
      </c>
      <c r="H870" t="str">
        <f t="shared" si="27"/>
        <v>2010</v>
      </c>
    </row>
    <row r="871" spans="1:8" x14ac:dyDescent="0.3">
      <c r="A871" s="17">
        <v>39986</v>
      </c>
      <c r="B871" s="4" t="s">
        <v>253</v>
      </c>
      <c r="C871" s="4" t="s">
        <v>835</v>
      </c>
      <c r="D871" s="4" t="s">
        <v>730</v>
      </c>
      <c r="E871" s="4">
        <v>28</v>
      </c>
      <c r="F871" s="4" t="s">
        <v>1697</v>
      </c>
      <c r="G871" t="str">
        <f t="shared" si="26"/>
        <v>June</v>
      </c>
      <c r="H871" t="str">
        <f t="shared" si="27"/>
        <v>2009</v>
      </c>
    </row>
    <row r="872" spans="1:8" x14ac:dyDescent="0.3">
      <c r="A872" s="17">
        <v>40137</v>
      </c>
      <c r="B872" s="4" t="s">
        <v>265</v>
      </c>
      <c r="C872" s="4" t="s">
        <v>191</v>
      </c>
      <c r="D872" s="4" t="s">
        <v>839</v>
      </c>
      <c r="E872" s="4">
        <v>5</v>
      </c>
      <c r="F872" s="4" t="s">
        <v>1698</v>
      </c>
      <c r="G872" t="str">
        <f t="shared" si="26"/>
        <v>November</v>
      </c>
      <c r="H872" t="str">
        <f t="shared" si="27"/>
        <v>2009</v>
      </c>
    </row>
    <row r="873" spans="1:8" x14ac:dyDescent="0.3">
      <c r="A873" s="17">
        <v>40407</v>
      </c>
      <c r="B873" s="4" t="s">
        <v>263</v>
      </c>
      <c r="C873" s="4" t="s">
        <v>192</v>
      </c>
      <c r="D873" s="4" t="s">
        <v>730</v>
      </c>
      <c r="E873" s="4">
        <v>5</v>
      </c>
      <c r="F873" s="4" t="s">
        <v>1699</v>
      </c>
      <c r="G873" t="str">
        <f t="shared" si="26"/>
        <v>August</v>
      </c>
      <c r="H873" t="str">
        <f t="shared" si="27"/>
        <v>2010</v>
      </c>
    </row>
    <row r="874" spans="1:8" x14ac:dyDescent="0.3">
      <c r="A874" s="17">
        <v>40249</v>
      </c>
      <c r="B874" s="4" t="s">
        <v>256</v>
      </c>
      <c r="C874" s="4" t="s">
        <v>812</v>
      </c>
      <c r="D874" s="4" t="s">
        <v>823</v>
      </c>
      <c r="E874" s="4">
        <v>27</v>
      </c>
      <c r="F874" s="4" t="s">
        <v>1700</v>
      </c>
      <c r="G874" t="str">
        <f t="shared" si="26"/>
        <v>March</v>
      </c>
      <c r="H874" t="str">
        <f t="shared" si="27"/>
        <v>2010</v>
      </c>
    </row>
    <row r="875" spans="1:8" x14ac:dyDescent="0.3">
      <c r="A875" s="17">
        <v>40339</v>
      </c>
      <c r="B875" s="4" t="s">
        <v>258</v>
      </c>
      <c r="C875" s="4" t="s">
        <v>841</v>
      </c>
      <c r="D875" s="4" t="s">
        <v>842</v>
      </c>
      <c r="E875" s="4">
        <v>13</v>
      </c>
      <c r="F875" s="4" t="s">
        <v>1701</v>
      </c>
      <c r="G875" t="str">
        <f t="shared" si="26"/>
        <v>June</v>
      </c>
      <c r="H875" t="str">
        <f t="shared" si="27"/>
        <v>2010</v>
      </c>
    </row>
    <row r="876" spans="1:8" x14ac:dyDescent="0.3">
      <c r="A876" s="17">
        <v>40046</v>
      </c>
      <c r="B876" s="4" t="s">
        <v>255</v>
      </c>
      <c r="C876" s="4" t="s">
        <v>190</v>
      </c>
      <c r="D876" s="4" t="s">
        <v>825</v>
      </c>
      <c r="E876" s="4">
        <v>39</v>
      </c>
      <c r="F876" s="4" t="s">
        <v>1702</v>
      </c>
      <c r="G876" t="str">
        <f t="shared" si="26"/>
        <v>August</v>
      </c>
      <c r="H876" t="str">
        <f t="shared" si="27"/>
        <v>2009</v>
      </c>
    </row>
    <row r="877" spans="1:8" x14ac:dyDescent="0.3">
      <c r="A877" s="17">
        <v>40440</v>
      </c>
      <c r="B877" s="4" t="s">
        <v>268</v>
      </c>
      <c r="C877" s="4" t="s">
        <v>190</v>
      </c>
      <c r="D877" s="4" t="s">
        <v>823</v>
      </c>
      <c r="E877" s="4">
        <v>24</v>
      </c>
      <c r="F877" s="4" t="s">
        <v>1703</v>
      </c>
      <c r="G877" t="str">
        <f t="shared" si="26"/>
        <v>September</v>
      </c>
      <c r="H877" t="str">
        <f t="shared" si="27"/>
        <v>2010</v>
      </c>
    </row>
    <row r="878" spans="1:8" x14ac:dyDescent="0.3">
      <c r="A878" s="17">
        <v>39947</v>
      </c>
      <c r="B878" s="4" t="s">
        <v>266</v>
      </c>
      <c r="C878" s="4" t="s">
        <v>841</v>
      </c>
      <c r="D878" s="4" t="s">
        <v>849</v>
      </c>
      <c r="E878" s="4">
        <v>38</v>
      </c>
      <c r="F878" s="4" t="s">
        <v>1704</v>
      </c>
      <c r="G878" t="str">
        <f t="shared" si="26"/>
        <v>May</v>
      </c>
      <c r="H878" t="str">
        <f t="shared" si="27"/>
        <v>2009</v>
      </c>
    </row>
    <row r="879" spans="1:8" x14ac:dyDescent="0.3">
      <c r="A879" s="17">
        <v>40111</v>
      </c>
      <c r="B879" s="4" t="s">
        <v>262</v>
      </c>
      <c r="C879" s="4" t="s">
        <v>835</v>
      </c>
      <c r="D879" s="4" t="s">
        <v>818</v>
      </c>
      <c r="E879" s="4">
        <v>26</v>
      </c>
      <c r="F879" s="4" t="s">
        <v>1705</v>
      </c>
      <c r="G879" t="str">
        <f t="shared" si="26"/>
        <v>October</v>
      </c>
      <c r="H879" t="str">
        <f t="shared" si="27"/>
        <v>2009</v>
      </c>
    </row>
    <row r="880" spans="1:8" x14ac:dyDescent="0.3">
      <c r="A880" s="17">
        <v>40203</v>
      </c>
      <c r="B880" s="4" t="s">
        <v>258</v>
      </c>
      <c r="C880" s="4" t="s">
        <v>815</v>
      </c>
      <c r="D880" s="4" t="s">
        <v>813</v>
      </c>
      <c r="E880" s="4">
        <v>7</v>
      </c>
      <c r="F880" s="4" t="s">
        <v>1706</v>
      </c>
      <c r="G880" t="str">
        <f t="shared" si="26"/>
        <v>January</v>
      </c>
      <c r="H880" t="str">
        <f t="shared" si="27"/>
        <v>2010</v>
      </c>
    </row>
    <row r="881" spans="1:8" x14ac:dyDescent="0.3">
      <c r="A881" s="17">
        <v>39925</v>
      </c>
      <c r="B881" s="4" t="s">
        <v>257</v>
      </c>
      <c r="C881" s="4" t="s">
        <v>188</v>
      </c>
      <c r="D881" s="4" t="s">
        <v>818</v>
      </c>
      <c r="E881" s="4">
        <v>22</v>
      </c>
      <c r="F881" s="4" t="s">
        <v>1707</v>
      </c>
      <c r="G881" t="str">
        <f t="shared" si="26"/>
        <v>April</v>
      </c>
      <c r="H881" t="str">
        <f t="shared" si="27"/>
        <v>2009</v>
      </c>
    </row>
    <row r="882" spans="1:8" x14ac:dyDescent="0.3">
      <c r="A882" s="17">
        <v>40432</v>
      </c>
      <c r="B882" s="4" t="s">
        <v>253</v>
      </c>
      <c r="C882" s="4" t="s">
        <v>815</v>
      </c>
      <c r="D882" s="4" t="s">
        <v>823</v>
      </c>
      <c r="E882" s="4">
        <v>18</v>
      </c>
      <c r="F882" s="4" t="s">
        <v>1708</v>
      </c>
      <c r="G882" t="str">
        <f t="shared" si="26"/>
        <v>September</v>
      </c>
      <c r="H882" t="str">
        <f t="shared" si="27"/>
        <v>2010</v>
      </c>
    </row>
    <row r="883" spans="1:8" x14ac:dyDescent="0.3">
      <c r="A883" s="17">
        <v>39954</v>
      </c>
      <c r="B883" s="4" t="s">
        <v>265</v>
      </c>
      <c r="C883" s="4" t="s">
        <v>188</v>
      </c>
      <c r="D883" s="4" t="s">
        <v>816</v>
      </c>
      <c r="E883" s="4">
        <v>4</v>
      </c>
      <c r="F883" s="4" t="s">
        <v>1709</v>
      </c>
      <c r="G883" t="str">
        <f t="shared" si="26"/>
        <v>May</v>
      </c>
      <c r="H883" t="str">
        <f t="shared" si="27"/>
        <v>2009</v>
      </c>
    </row>
    <row r="884" spans="1:8" x14ac:dyDescent="0.3">
      <c r="A884" s="17">
        <v>40492</v>
      </c>
      <c r="B884" s="4" t="s">
        <v>258</v>
      </c>
      <c r="C884" s="4" t="s">
        <v>192</v>
      </c>
      <c r="D884" s="4" t="s">
        <v>839</v>
      </c>
      <c r="E884" s="4">
        <v>29</v>
      </c>
      <c r="F884" s="4" t="s">
        <v>1710</v>
      </c>
      <c r="G884" t="str">
        <f t="shared" si="26"/>
        <v>November</v>
      </c>
      <c r="H884" t="str">
        <f t="shared" si="27"/>
        <v>2010</v>
      </c>
    </row>
    <row r="885" spans="1:8" x14ac:dyDescent="0.3">
      <c r="A885" s="17">
        <v>40101</v>
      </c>
      <c r="B885" s="4" t="s">
        <v>265</v>
      </c>
      <c r="C885" s="4" t="s">
        <v>190</v>
      </c>
      <c r="D885" s="4" t="s">
        <v>839</v>
      </c>
      <c r="E885" s="4">
        <v>20</v>
      </c>
      <c r="F885" s="4" t="s">
        <v>1711</v>
      </c>
      <c r="G885" t="str">
        <f t="shared" si="26"/>
        <v>October</v>
      </c>
      <c r="H885" t="str">
        <f t="shared" si="27"/>
        <v>2009</v>
      </c>
    </row>
    <row r="886" spans="1:8" x14ac:dyDescent="0.3">
      <c r="A886" s="17">
        <v>40030</v>
      </c>
      <c r="B886" s="4" t="s">
        <v>256</v>
      </c>
      <c r="C886" s="4" t="s">
        <v>188</v>
      </c>
      <c r="D886" s="4" t="s">
        <v>825</v>
      </c>
      <c r="E886" s="4">
        <v>27</v>
      </c>
      <c r="F886" s="4" t="s">
        <v>1712</v>
      </c>
      <c r="G886" t="str">
        <f t="shared" si="26"/>
        <v>August</v>
      </c>
      <c r="H886" t="str">
        <f t="shared" si="27"/>
        <v>2009</v>
      </c>
    </row>
    <row r="887" spans="1:8" x14ac:dyDescent="0.3">
      <c r="A887" s="17">
        <v>40475</v>
      </c>
      <c r="B887" s="4" t="s">
        <v>271</v>
      </c>
      <c r="C887" s="4" t="s">
        <v>188</v>
      </c>
      <c r="D887" s="4" t="s">
        <v>730</v>
      </c>
      <c r="E887" s="4">
        <v>2</v>
      </c>
      <c r="F887" s="4" t="s">
        <v>1713</v>
      </c>
      <c r="G887" t="str">
        <f t="shared" si="26"/>
        <v>October</v>
      </c>
      <c r="H887" t="str">
        <f t="shared" si="27"/>
        <v>2010</v>
      </c>
    </row>
    <row r="888" spans="1:8" x14ac:dyDescent="0.3">
      <c r="A888" s="17">
        <v>40264</v>
      </c>
      <c r="B888" s="4" t="s">
        <v>263</v>
      </c>
      <c r="C888" s="4" t="s">
        <v>190</v>
      </c>
      <c r="D888" s="4" t="s">
        <v>726</v>
      </c>
      <c r="E888" s="4">
        <v>4</v>
      </c>
      <c r="F888" s="4" t="s">
        <v>1714</v>
      </c>
      <c r="G888" t="str">
        <f t="shared" si="26"/>
        <v>March</v>
      </c>
      <c r="H888" t="str">
        <f t="shared" si="27"/>
        <v>2010</v>
      </c>
    </row>
    <row r="889" spans="1:8" x14ac:dyDescent="0.3">
      <c r="A889" s="17">
        <v>40205</v>
      </c>
      <c r="B889" s="4" t="s">
        <v>270</v>
      </c>
      <c r="C889" s="4" t="s">
        <v>835</v>
      </c>
      <c r="D889" s="4" t="s">
        <v>839</v>
      </c>
      <c r="E889" s="4">
        <v>17</v>
      </c>
      <c r="F889" s="4" t="s">
        <v>1715</v>
      </c>
      <c r="G889" t="str">
        <f t="shared" si="26"/>
        <v>January</v>
      </c>
      <c r="H889" t="str">
        <f t="shared" si="27"/>
        <v>2010</v>
      </c>
    </row>
    <row r="890" spans="1:8" x14ac:dyDescent="0.3">
      <c r="A890" s="17">
        <v>40496</v>
      </c>
      <c r="B890" s="4" t="s">
        <v>260</v>
      </c>
      <c r="C890" s="4" t="s">
        <v>812</v>
      </c>
      <c r="D890" s="4" t="s">
        <v>839</v>
      </c>
      <c r="E890" s="4">
        <v>4</v>
      </c>
      <c r="F890" s="4" t="s">
        <v>1716</v>
      </c>
      <c r="G890" t="str">
        <f t="shared" si="26"/>
        <v>November</v>
      </c>
      <c r="H890" t="str">
        <f t="shared" si="27"/>
        <v>2010</v>
      </c>
    </row>
    <row r="891" spans="1:8" x14ac:dyDescent="0.3">
      <c r="A891" s="17">
        <v>40513</v>
      </c>
      <c r="B891" s="4" t="s">
        <v>256</v>
      </c>
      <c r="C891" s="4" t="s">
        <v>812</v>
      </c>
      <c r="D891" s="4" t="s">
        <v>832</v>
      </c>
      <c r="E891" s="4">
        <v>2</v>
      </c>
      <c r="F891" s="4" t="s">
        <v>1717</v>
      </c>
      <c r="G891" t="str">
        <f t="shared" si="26"/>
        <v>December</v>
      </c>
      <c r="H891" t="str">
        <f t="shared" si="27"/>
        <v>2010</v>
      </c>
    </row>
    <row r="892" spans="1:8" x14ac:dyDescent="0.3">
      <c r="A892" s="17">
        <v>40555</v>
      </c>
      <c r="B892" s="4" t="s">
        <v>269</v>
      </c>
      <c r="C892" s="4" t="s">
        <v>812</v>
      </c>
      <c r="D892" s="4" t="s">
        <v>837</v>
      </c>
      <c r="E892" s="4">
        <v>34</v>
      </c>
      <c r="F892" s="4" t="s">
        <v>1718</v>
      </c>
      <c r="G892" t="str">
        <f t="shared" si="26"/>
        <v>January</v>
      </c>
      <c r="H892" t="str">
        <f t="shared" si="27"/>
        <v>2011</v>
      </c>
    </row>
    <row r="893" spans="1:8" x14ac:dyDescent="0.3">
      <c r="A893" s="17">
        <v>40112</v>
      </c>
      <c r="B893" s="4" t="s">
        <v>260</v>
      </c>
      <c r="C893" s="4" t="s">
        <v>835</v>
      </c>
      <c r="D893" s="4" t="s">
        <v>818</v>
      </c>
      <c r="E893" s="4">
        <v>28</v>
      </c>
      <c r="F893" s="4" t="s">
        <v>1719</v>
      </c>
      <c r="G893" t="str">
        <f t="shared" si="26"/>
        <v>October</v>
      </c>
      <c r="H893" t="str">
        <f t="shared" si="27"/>
        <v>2009</v>
      </c>
    </row>
    <row r="894" spans="1:8" x14ac:dyDescent="0.3">
      <c r="A894" s="17">
        <v>40400</v>
      </c>
      <c r="B894" s="4" t="s">
        <v>822</v>
      </c>
      <c r="C894" s="4" t="s">
        <v>812</v>
      </c>
      <c r="D894" s="4" t="s">
        <v>829</v>
      </c>
      <c r="E894" s="4">
        <v>14</v>
      </c>
      <c r="F894" s="4" t="s">
        <v>1720</v>
      </c>
      <c r="G894" t="str">
        <f t="shared" si="26"/>
        <v>August</v>
      </c>
      <c r="H894" t="str">
        <f t="shared" si="27"/>
        <v>2010</v>
      </c>
    </row>
    <row r="895" spans="1:8" x14ac:dyDescent="0.3">
      <c r="A895" s="17">
        <v>39991</v>
      </c>
      <c r="B895" s="4" t="s">
        <v>263</v>
      </c>
      <c r="C895" s="4" t="s">
        <v>191</v>
      </c>
      <c r="D895" s="4" t="s">
        <v>837</v>
      </c>
      <c r="E895" s="4">
        <v>24</v>
      </c>
      <c r="F895" s="4" t="s">
        <v>1721</v>
      </c>
      <c r="G895" t="str">
        <f t="shared" si="26"/>
        <v>June</v>
      </c>
      <c r="H895" t="str">
        <f t="shared" si="27"/>
        <v>2009</v>
      </c>
    </row>
    <row r="896" spans="1:8" x14ac:dyDescent="0.3">
      <c r="A896" s="17">
        <v>40082</v>
      </c>
      <c r="B896" s="4" t="s">
        <v>260</v>
      </c>
      <c r="C896" s="4" t="s">
        <v>191</v>
      </c>
      <c r="D896" s="4" t="s">
        <v>816</v>
      </c>
      <c r="E896" s="4">
        <v>29</v>
      </c>
      <c r="F896" s="4" t="s">
        <v>1722</v>
      </c>
      <c r="G896" t="str">
        <f t="shared" si="26"/>
        <v>September</v>
      </c>
      <c r="H896" t="str">
        <f t="shared" si="27"/>
        <v>2009</v>
      </c>
    </row>
    <row r="897" spans="1:8" x14ac:dyDescent="0.3">
      <c r="A897" s="17">
        <v>40117</v>
      </c>
      <c r="B897" s="4" t="s">
        <v>269</v>
      </c>
      <c r="C897" s="4" t="s">
        <v>835</v>
      </c>
      <c r="D897" s="4" t="s">
        <v>861</v>
      </c>
      <c r="E897" s="4">
        <v>7</v>
      </c>
      <c r="F897" s="4" t="s">
        <v>1723</v>
      </c>
      <c r="G897" t="str">
        <f t="shared" si="26"/>
        <v>October</v>
      </c>
      <c r="H897" t="str">
        <f t="shared" si="27"/>
        <v>2009</v>
      </c>
    </row>
    <row r="898" spans="1:8" x14ac:dyDescent="0.3">
      <c r="A898" s="17">
        <v>39979</v>
      </c>
      <c r="B898" s="4" t="s">
        <v>176</v>
      </c>
      <c r="C898" s="4" t="s">
        <v>189</v>
      </c>
      <c r="D898" s="4" t="s">
        <v>726</v>
      </c>
      <c r="E898" s="4">
        <v>27</v>
      </c>
      <c r="F898" s="4" t="s">
        <v>1724</v>
      </c>
      <c r="G898" t="str">
        <f t="shared" si="26"/>
        <v>June</v>
      </c>
      <c r="H898" t="str">
        <f t="shared" si="27"/>
        <v>2009</v>
      </c>
    </row>
    <row r="899" spans="1:8" x14ac:dyDescent="0.3">
      <c r="A899" s="17">
        <v>39965</v>
      </c>
      <c r="B899" s="4" t="s">
        <v>181</v>
      </c>
      <c r="C899" s="4" t="s">
        <v>827</v>
      </c>
      <c r="D899" s="4" t="s">
        <v>825</v>
      </c>
      <c r="E899" s="4">
        <v>3</v>
      </c>
      <c r="F899" s="4" t="s">
        <v>1725</v>
      </c>
      <c r="G899" t="str">
        <f t="shared" si="26"/>
        <v>June</v>
      </c>
      <c r="H899" t="str">
        <f t="shared" si="27"/>
        <v>2009</v>
      </c>
    </row>
    <row r="900" spans="1:8" x14ac:dyDescent="0.3">
      <c r="A900" s="17">
        <v>40261</v>
      </c>
      <c r="B900" s="4" t="s">
        <v>253</v>
      </c>
      <c r="C900" s="4" t="s">
        <v>827</v>
      </c>
      <c r="D900" s="4" t="s">
        <v>730</v>
      </c>
      <c r="E900" s="4">
        <v>3</v>
      </c>
      <c r="F900" s="4" t="s">
        <v>1726</v>
      </c>
      <c r="G900" t="str">
        <f t="shared" si="26"/>
        <v>March</v>
      </c>
      <c r="H900" t="str">
        <f t="shared" si="27"/>
        <v>2010</v>
      </c>
    </row>
    <row r="901" spans="1:8" x14ac:dyDescent="0.3">
      <c r="A901" s="17">
        <v>40258</v>
      </c>
      <c r="B901" s="4" t="s">
        <v>257</v>
      </c>
      <c r="C901" s="4" t="s">
        <v>812</v>
      </c>
      <c r="D901" s="4" t="s">
        <v>829</v>
      </c>
      <c r="E901" s="4">
        <v>12</v>
      </c>
      <c r="F901" s="4" t="s">
        <v>1727</v>
      </c>
      <c r="G901" t="str">
        <f t="shared" ref="G901:G964" si="28">TEXT(A901,"mmmm")</f>
        <v>March</v>
      </c>
      <c r="H901" t="str">
        <f t="shared" ref="H901:H964" si="29">TEXT(A901,"yyyy")</f>
        <v>2010</v>
      </c>
    </row>
    <row r="902" spans="1:8" x14ac:dyDescent="0.3">
      <c r="A902" s="17">
        <v>39945</v>
      </c>
      <c r="B902" s="4" t="s">
        <v>256</v>
      </c>
      <c r="C902" s="4" t="s">
        <v>191</v>
      </c>
      <c r="D902" s="4" t="s">
        <v>816</v>
      </c>
      <c r="E902" s="4">
        <v>9</v>
      </c>
      <c r="F902" s="4" t="s">
        <v>1728</v>
      </c>
      <c r="G902" t="str">
        <f t="shared" si="28"/>
        <v>May</v>
      </c>
      <c r="H902" t="str">
        <f t="shared" si="29"/>
        <v>2009</v>
      </c>
    </row>
    <row r="903" spans="1:8" x14ac:dyDescent="0.3">
      <c r="A903" s="17">
        <v>40265</v>
      </c>
      <c r="B903" s="4" t="s">
        <v>262</v>
      </c>
      <c r="C903" s="4" t="s">
        <v>827</v>
      </c>
      <c r="D903" s="4" t="s">
        <v>849</v>
      </c>
      <c r="E903" s="4">
        <v>9</v>
      </c>
      <c r="F903" s="4" t="s">
        <v>1729</v>
      </c>
      <c r="G903" t="str">
        <f t="shared" si="28"/>
        <v>March</v>
      </c>
      <c r="H903" t="str">
        <f t="shared" si="29"/>
        <v>2010</v>
      </c>
    </row>
    <row r="904" spans="1:8" x14ac:dyDescent="0.3">
      <c r="A904" s="17">
        <v>40305</v>
      </c>
      <c r="B904" s="4" t="s">
        <v>253</v>
      </c>
      <c r="C904" s="4" t="s">
        <v>841</v>
      </c>
      <c r="D904" s="4" t="s">
        <v>825</v>
      </c>
      <c r="E904" s="4">
        <v>10</v>
      </c>
      <c r="F904" s="4" t="s">
        <v>1730</v>
      </c>
      <c r="G904" t="str">
        <f t="shared" si="28"/>
        <v>May</v>
      </c>
      <c r="H904" t="str">
        <f t="shared" si="29"/>
        <v>2010</v>
      </c>
    </row>
    <row r="905" spans="1:8" x14ac:dyDescent="0.3">
      <c r="A905" s="17">
        <v>40218</v>
      </c>
      <c r="B905" s="4" t="s">
        <v>268</v>
      </c>
      <c r="C905" s="4" t="s">
        <v>191</v>
      </c>
      <c r="D905" s="4" t="s">
        <v>730</v>
      </c>
      <c r="E905" s="4">
        <v>3</v>
      </c>
      <c r="F905" s="4" t="s">
        <v>1731</v>
      </c>
      <c r="G905" t="str">
        <f t="shared" si="28"/>
        <v>February</v>
      </c>
      <c r="H905" t="str">
        <f t="shared" si="29"/>
        <v>2010</v>
      </c>
    </row>
    <row r="906" spans="1:8" x14ac:dyDescent="0.3">
      <c r="A906" s="17">
        <v>40000</v>
      </c>
      <c r="B906" s="4" t="s">
        <v>255</v>
      </c>
      <c r="C906" s="4" t="s">
        <v>189</v>
      </c>
      <c r="D906" s="4" t="s">
        <v>842</v>
      </c>
      <c r="E906" s="4">
        <v>5</v>
      </c>
      <c r="F906" s="4" t="s">
        <v>1732</v>
      </c>
      <c r="G906" t="str">
        <f t="shared" si="28"/>
        <v>July</v>
      </c>
      <c r="H906" t="str">
        <f t="shared" si="29"/>
        <v>2009</v>
      </c>
    </row>
    <row r="907" spans="1:8" x14ac:dyDescent="0.3">
      <c r="A907" s="17">
        <v>39951</v>
      </c>
      <c r="B907" s="4" t="s">
        <v>265</v>
      </c>
      <c r="C907" s="4" t="s">
        <v>189</v>
      </c>
      <c r="D907" s="4" t="s">
        <v>829</v>
      </c>
      <c r="E907" s="4">
        <v>36</v>
      </c>
      <c r="F907" s="4" t="s">
        <v>1733</v>
      </c>
      <c r="G907" t="str">
        <f t="shared" si="28"/>
        <v>May</v>
      </c>
      <c r="H907" t="str">
        <f t="shared" si="29"/>
        <v>2009</v>
      </c>
    </row>
    <row r="908" spans="1:8" x14ac:dyDescent="0.3">
      <c r="A908" s="17">
        <v>40303</v>
      </c>
      <c r="B908" s="4" t="s">
        <v>255</v>
      </c>
      <c r="C908" s="4" t="s">
        <v>191</v>
      </c>
      <c r="D908" s="4" t="s">
        <v>832</v>
      </c>
      <c r="E908" s="4">
        <v>29</v>
      </c>
      <c r="F908" s="4" t="s">
        <v>1734</v>
      </c>
      <c r="G908" t="str">
        <f t="shared" si="28"/>
        <v>May</v>
      </c>
      <c r="H908" t="str">
        <f t="shared" si="29"/>
        <v>2010</v>
      </c>
    </row>
    <row r="909" spans="1:8" x14ac:dyDescent="0.3">
      <c r="A909" s="17">
        <v>39969</v>
      </c>
      <c r="B909" s="4" t="s">
        <v>822</v>
      </c>
      <c r="C909" s="4" t="s">
        <v>188</v>
      </c>
      <c r="D909" s="4" t="s">
        <v>842</v>
      </c>
      <c r="E909" s="4">
        <v>34</v>
      </c>
      <c r="F909" s="4" t="s">
        <v>1735</v>
      </c>
      <c r="G909" t="str">
        <f t="shared" si="28"/>
        <v>June</v>
      </c>
      <c r="H909" t="str">
        <f t="shared" si="29"/>
        <v>2009</v>
      </c>
    </row>
    <row r="910" spans="1:8" x14ac:dyDescent="0.3">
      <c r="A910" s="17">
        <v>40054</v>
      </c>
      <c r="B910" s="4" t="s">
        <v>181</v>
      </c>
      <c r="C910" s="4" t="s">
        <v>827</v>
      </c>
      <c r="D910" s="4" t="s">
        <v>825</v>
      </c>
      <c r="E910" s="4">
        <v>32</v>
      </c>
      <c r="F910" s="4" t="s">
        <v>1736</v>
      </c>
      <c r="G910" t="str">
        <f t="shared" si="28"/>
        <v>August</v>
      </c>
      <c r="H910" t="str">
        <f t="shared" si="29"/>
        <v>2009</v>
      </c>
    </row>
    <row r="911" spans="1:8" x14ac:dyDescent="0.3">
      <c r="A911" s="17">
        <v>40102</v>
      </c>
      <c r="B911" s="4" t="s">
        <v>257</v>
      </c>
      <c r="C911" s="4" t="s">
        <v>190</v>
      </c>
      <c r="D911" s="4" t="s">
        <v>861</v>
      </c>
      <c r="E911" s="4">
        <v>37</v>
      </c>
      <c r="F911" s="4" t="s">
        <v>1737</v>
      </c>
      <c r="G911" t="str">
        <f t="shared" si="28"/>
        <v>October</v>
      </c>
      <c r="H911" t="str">
        <f t="shared" si="29"/>
        <v>2009</v>
      </c>
    </row>
    <row r="912" spans="1:8" x14ac:dyDescent="0.3">
      <c r="A912" s="17">
        <v>40608</v>
      </c>
      <c r="B912" s="4" t="s">
        <v>181</v>
      </c>
      <c r="C912" s="4" t="s">
        <v>192</v>
      </c>
      <c r="D912" s="4" t="s">
        <v>842</v>
      </c>
      <c r="E912" s="4">
        <v>17</v>
      </c>
      <c r="F912" s="4" t="s">
        <v>1738</v>
      </c>
      <c r="G912" t="str">
        <f t="shared" si="28"/>
        <v>March</v>
      </c>
      <c r="H912" t="str">
        <f t="shared" si="29"/>
        <v>2011</v>
      </c>
    </row>
    <row r="913" spans="1:8" x14ac:dyDescent="0.3">
      <c r="A913" s="17">
        <v>40398</v>
      </c>
      <c r="B913" s="4" t="s">
        <v>181</v>
      </c>
      <c r="C913" s="4" t="s">
        <v>827</v>
      </c>
      <c r="D913" s="4" t="s">
        <v>839</v>
      </c>
      <c r="E913" s="4">
        <v>16</v>
      </c>
      <c r="F913" s="4" t="s">
        <v>1739</v>
      </c>
      <c r="G913" t="str">
        <f t="shared" si="28"/>
        <v>August</v>
      </c>
      <c r="H913" t="str">
        <f t="shared" si="29"/>
        <v>2010</v>
      </c>
    </row>
    <row r="914" spans="1:8" x14ac:dyDescent="0.3">
      <c r="A914" s="17">
        <v>40455</v>
      </c>
      <c r="B914" s="4" t="s">
        <v>251</v>
      </c>
      <c r="C914" s="4" t="s">
        <v>191</v>
      </c>
      <c r="D914" s="4" t="s">
        <v>837</v>
      </c>
      <c r="E914" s="4">
        <v>4</v>
      </c>
      <c r="F914" s="4" t="s">
        <v>1740</v>
      </c>
      <c r="G914" t="str">
        <f t="shared" si="28"/>
        <v>October</v>
      </c>
      <c r="H914" t="str">
        <f t="shared" si="29"/>
        <v>2010</v>
      </c>
    </row>
    <row r="915" spans="1:8" x14ac:dyDescent="0.3">
      <c r="A915" s="17">
        <v>40481</v>
      </c>
      <c r="B915" s="4" t="s">
        <v>261</v>
      </c>
      <c r="C915" s="4" t="s">
        <v>192</v>
      </c>
      <c r="D915" s="4" t="s">
        <v>823</v>
      </c>
      <c r="E915" s="4">
        <v>5</v>
      </c>
      <c r="F915" s="4" t="s">
        <v>1741</v>
      </c>
      <c r="G915" t="str">
        <f t="shared" si="28"/>
        <v>October</v>
      </c>
      <c r="H915" t="str">
        <f t="shared" si="29"/>
        <v>2010</v>
      </c>
    </row>
    <row r="916" spans="1:8" x14ac:dyDescent="0.3">
      <c r="A916" s="17">
        <v>40261</v>
      </c>
      <c r="B916" s="4" t="s">
        <v>270</v>
      </c>
      <c r="C916" s="4" t="s">
        <v>189</v>
      </c>
      <c r="D916" s="4" t="s">
        <v>832</v>
      </c>
      <c r="E916" s="4">
        <v>3</v>
      </c>
      <c r="F916" s="4" t="s">
        <v>1742</v>
      </c>
      <c r="G916" t="str">
        <f t="shared" si="28"/>
        <v>March</v>
      </c>
      <c r="H916" t="str">
        <f t="shared" si="29"/>
        <v>2010</v>
      </c>
    </row>
    <row r="917" spans="1:8" x14ac:dyDescent="0.3">
      <c r="A917" s="17">
        <v>40277</v>
      </c>
      <c r="B917" s="4" t="s">
        <v>262</v>
      </c>
      <c r="C917" s="4" t="s">
        <v>841</v>
      </c>
      <c r="D917" s="4" t="s">
        <v>813</v>
      </c>
      <c r="E917" s="4">
        <v>38</v>
      </c>
      <c r="F917" s="4" t="s">
        <v>1743</v>
      </c>
      <c r="G917" t="str">
        <f t="shared" si="28"/>
        <v>April</v>
      </c>
      <c r="H917" t="str">
        <f t="shared" si="29"/>
        <v>2010</v>
      </c>
    </row>
    <row r="918" spans="1:8" x14ac:dyDescent="0.3">
      <c r="A918" s="17">
        <v>39987</v>
      </c>
      <c r="B918" s="4" t="s">
        <v>256</v>
      </c>
      <c r="C918" s="4" t="s">
        <v>188</v>
      </c>
      <c r="D918" s="4" t="s">
        <v>842</v>
      </c>
      <c r="E918" s="4">
        <v>19</v>
      </c>
      <c r="F918" s="4" t="s">
        <v>1744</v>
      </c>
      <c r="G918" t="str">
        <f t="shared" si="28"/>
        <v>June</v>
      </c>
      <c r="H918" t="str">
        <f t="shared" si="29"/>
        <v>2009</v>
      </c>
    </row>
    <row r="919" spans="1:8" x14ac:dyDescent="0.3">
      <c r="A919" s="17">
        <v>39929</v>
      </c>
      <c r="B919" s="4" t="s">
        <v>255</v>
      </c>
      <c r="C919" s="4" t="s">
        <v>812</v>
      </c>
      <c r="D919" s="4" t="s">
        <v>813</v>
      </c>
      <c r="E919" s="4">
        <v>4</v>
      </c>
      <c r="F919" s="4" t="s">
        <v>1745</v>
      </c>
      <c r="G919" t="str">
        <f t="shared" si="28"/>
        <v>April</v>
      </c>
      <c r="H919" t="str">
        <f t="shared" si="29"/>
        <v>2009</v>
      </c>
    </row>
    <row r="920" spans="1:8" x14ac:dyDescent="0.3">
      <c r="A920" s="17">
        <v>40466</v>
      </c>
      <c r="B920" s="4" t="s">
        <v>181</v>
      </c>
      <c r="C920" s="4" t="s">
        <v>812</v>
      </c>
      <c r="D920" s="4" t="s">
        <v>839</v>
      </c>
      <c r="E920" s="4">
        <v>32</v>
      </c>
      <c r="F920" s="4" t="s">
        <v>1746</v>
      </c>
      <c r="G920" t="str">
        <f t="shared" si="28"/>
        <v>October</v>
      </c>
      <c r="H920" t="str">
        <f t="shared" si="29"/>
        <v>2010</v>
      </c>
    </row>
    <row r="921" spans="1:8" x14ac:dyDescent="0.3">
      <c r="A921" s="17">
        <v>40065</v>
      </c>
      <c r="B921" s="4" t="s">
        <v>266</v>
      </c>
      <c r="C921" s="4" t="s">
        <v>827</v>
      </c>
      <c r="D921" s="4" t="s">
        <v>726</v>
      </c>
      <c r="E921" s="4">
        <v>24</v>
      </c>
      <c r="F921" s="4" t="s">
        <v>1747</v>
      </c>
      <c r="G921" t="str">
        <f t="shared" si="28"/>
        <v>September</v>
      </c>
      <c r="H921" t="str">
        <f t="shared" si="29"/>
        <v>2009</v>
      </c>
    </row>
    <row r="922" spans="1:8" x14ac:dyDescent="0.3">
      <c r="A922" s="17">
        <v>40437</v>
      </c>
      <c r="B922" s="4" t="s">
        <v>265</v>
      </c>
      <c r="C922" s="4" t="s">
        <v>190</v>
      </c>
      <c r="D922" s="4" t="s">
        <v>861</v>
      </c>
      <c r="E922" s="4">
        <v>20</v>
      </c>
      <c r="F922" s="4" t="s">
        <v>1748</v>
      </c>
      <c r="G922" t="str">
        <f t="shared" si="28"/>
        <v>September</v>
      </c>
      <c r="H922" t="str">
        <f t="shared" si="29"/>
        <v>2010</v>
      </c>
    </row>
    <row r="923" spans="1:8" x14ac:dyDescent="0.3">
      <c r="A923" s="17">
        <v>40550</v>
      </c>
      <c r="B923" s="4" t="s">
        <v>263</v>
      </c>
      <c r="C923" s="4" t="s">
        <v>812</v>
      </c>
      <c r="D923" s="4" t="s">
        <v>829</v>
      </c>
      <c r="E923" s="4">
        <v>28</v>
      </c>
      <c r="F923" s="4" t="s">
        <v>1749</v>
      </c>
      <c r="G923" t="str">
        <f t="shared" si="28"/>
        <v>January</v>
      </c>
      <c r="H923" t="str">
        <f t="shared" si="29"/>
        <v>2011</v>
      </c>
    </row>
    <row r="924" spans="1:8" x14ac:dyDescent="0.3">
      <c r="A924" s="17">
        <v>40118</v>
      </c>
      <c r="B924" s="4" t="s">
        <v>256</v>
      </c>
      <c r="C924" s="4" t="s">
        <v>190</v>
      </c>
      <c r="D924" s="4" t="s">
        <v>832</v>
      </c>
      <c r="E924" s="4">
        <v>25</v>
      </c>
      <c r="F924" s="4" t="s">
        <v>1750</v>
      </c>
      <c r="G924" t="str">
        <f t="shared" si="28"/>
        <v>November</v>
      </c>
      <c r="H924" t="str">
        <f t="shared" si="29"/>
        <v>2009</v>
      </c>
    </row>
    <row r="925" spans="1:8" x14ac:dyDescent="0.3">
      <c r="A925" s="17">
        <v>40206</v>
      </c>
      <c r="B925" s="4" t="s">
        <v>274</v>
      </c>
      <c r="C925" s="4" t="s">
        <v>191</v>
      </c>
      <c r="D925" s="4" t="s">
        <v>730</v>
      </c>
      <c r="E925" s="4">
        <v>2</v>
      </c>
      <c r="F925" s="4" t="s">
        <v>1751</v>
      </c>
      <c r="G925" t="str">
        <f t="shared" si="28"/>
        <v>January</v>
      </c>
      <c r="H925" t="str">
        <f t="shared" si="29"/>
        <v>2010</v>
      </c>
    </row>
    <row r="926" spans="1:8" x14ac:dyDescent="0.3">
      <c r="A926" s="17">
        <v>39917</v>
      </c>
      <c r="B926" s="4" t="s">
        <v>822</v>
      </c>
      <c r="C926" s="4" t="s">
        <v>188</v>
      </c>
      <c r="D926" s="4" t="s">
        <v>825</v>
      </c>
      <c r="E926" s="4">
        <v>18</v>
      </c>
      <c r="F926" s="4" t="s">
        <v>1752</v>
      </c>
      <c r="G926" t="str">
        <f t="shared" si="28"/>
        <v>April</v>
      </c>
      <c r="H926" t="str">
        <f t="shared" si="29"/>
        <v>2009</v>
      </c>
    </row>
    <row r="927" spans="1:8" x14ac:dyDescent="0.3">
      <c r="A927" s="17">
        <v>40530</v>
      </c>
      <c r="B927" s="4" t="s">
        <v>180</v>
      </c>
      <c r="C927" s="4" t="s">
        <v>188</v>
      </c>
      <c r="D927" s="4" t="s">
        <v>842</v>
      </c>
      <c r="E927" s="4">
        <v>29</v>
      </c>
      <c r="F927" s="4" t="s">
        <v>1753</v>
      </c>
      <c r="G927" t="str">
        <f t="shared" si="28"/>
        <v>December</v>
      </c>
      <c r="H927" t="str">
        <f t="shared" si="29"/>
        <v>2010</v>
      </c>
    </row>
    <row r="928" spans="1:8" x14ac:dyDescent="0.3">
      <c r="A928" s="17">
        <v>40278</v>
      </c>
      <c r="B928" s="4" t="s">
        <v>181</v>
      </c>
      <c r="C928" s="4" t="s">
        <v>815</v>
      </c>
      <c r="D928" s="4" t="s">
        <v>861</v>
      </c>
      <c r="E928" s="4">
        <v>7</v>
      </c>
      <c r="F928" s="4" t="s">
        <v>1754</v>
      </c>
      <c r="G928" t="str">
        <f t="shared" si="28"/>
        <v>April</v>
      </c>
      <c r="H928" t="str">
        <f t="shared" si="29"/>
        <v>2010</v>
      </c>
    </row>
    <row r="929" spans="1:8" x14ac:dyDescent="0.3">
      <c r="A929" s="17">
        <v>40358</v>
      </c>
      <c r="B929" s="4" t="s">
        <v>822</v>
      </c>
      <c r="C929" s="4" t="s">
        <v>835</v>
      </c>
      <c r="D929" s="4" t="s">
        <v>837</v>
      </c>
      <c r="E929" s="4">
        <v>13</v>
      </c>
      <c r="F929" s="4" t="s">
        <v>1755</v>
      </c>
      <c r="G929" t="str">
        <f t="shared" si="28"/>
        <v>June</v>
      </c>
      <c r="H929" t="str">
        <f t="shared" si="29"/>
        <v>2010</v>
      </c>
    </row>
    <row r="930" spans="1:8" x14ac:dyDescent="0.3">
      <c r="A930" s="17">
        <v>40072</v>
      </c>
      <c r="B930" s="4" t="s">
        <v>272</v>
      </c>
      <c r="C930" s="4" t="s">
        <v>841</v>
      </c>
      <c r="D930" s="4" t="s">
        <v>816</v>
      </c>
      <c r="E930" s="4">
        <v>25</v>
      </c>
      <c r="F930" s="4" t="s">
        <v>1756</v>
      </c>
      <c r="G930" t="str">
        <f t="shared" si="28"/>
        <v>September</v>
      </c>
      <c r="H930" t="str">
        <f t="shared" si="29"/>
        <v>2009</v>
      </c>
    </row>
    <row r="931" spans="1:8" x14ac:dyDescent="0.3">
      <c r="A931" s="17">
        <v>40000</v>
      </c>
      <c r="B931" s="4" t="s">
        <v>274</v>
      </c>
      <c r="C931" s="4" t="s">
        <v>189</v>
      </c>
      <c r="D931" s="4" t="s">
        <v>726</v>
      </c>
      <c r="E931" s="4">
        <v>23</v>
      </c>
      <c r="F931" s="4" t="s">
        <v>1757</v>
      </c>
      <c r="G931" t="str">
        <f t="shared" si="28"/>
        <v>July</v>
      </c>
      <c r="H931" t="str">
        <f t="shared" si="29"/>
        <v>2009</v>
      </c>
    </row>
    <row r="932" spans="1:8" x14ac:dyDescent="0.3">
      <c r="A932" s="17">
        <v>39971</v>
      </c>
      <c r="B932" s="4" t="s">
        <v>263</v>
      </c>
      <c r="C932" s="4" t="s">
        <v>189</v>
      </c>
      <c r="D932" s="4" t="s">
        <v>829</v>
      </c>
      <c r="E932" s="4">
        <v>15</v>
      </c>
      <c r="F932" s="4" t="s">
        <v>1758</v>
      </c>
      <c r="G932" t="str">
        <f t="shared" si="28"/>
        <v>June</v>
      </c>
      <c r="H932" t="str">
        <f t="shared" si="29"/>
        <v>2009</v>
      </c>
    </row>
    <row r="933" spans="1:8" x14ac:dyDescent="0.3">
      <c r="A933" s="17">
        <v>40278</v>
      </c>
      <c r="B933" s="4" t="s">
        <v>267</v>
      </c>
      <c r="C933" s="4" t="s">
        <v>812</v>
      </c>
      <c r="D933" s="4" t="s">
        <v>832</v>
      </c>
      <c r="E933" s="4">
        <v>10</v>
      </c>
      <c r="F933" s="4" t="s">
        <v>1759</v>
      </c>
      <c r="G933" t="str">
        <f t="shared" si="28"/>
        <v>April</v>
      </c>
      <c r="H933" t="str">
        <f t="shared" si="29"/>
        <v>2010</v>
      </c>
    </row>
    <row r="934" spans="1:8" x14ac:dyDescent="0.3">
      <c r="A934" s="17">
        <v>40213</v>
      </c>
      <c r="B934" s="4" t="s">
        <v>265</v>
      </c>
      <c r="C934" s="4" t="s">
        <v>827</v>
      </c>
      <c r="D934" s="4" t="s">
        <v>832</v>
      </c>
      <c r="E934" s="4">
        <v>35</v>
      </c>
      <c r="F934" s="4" t="s">
        <v>1760</v>
      </c>
      <c r="G934" t="str">
        <f t="shared" si="28"/>
        <v>February</v>
      </c>
      <c r="H934" t="str">
        <f t="shared" si="29"/>
        <v>2010</v>
      </c>
    </row>
    <row r="935" spans="1:8" x14ac:dyDescent="0.3">
      <c r="A935" s="17">
        <v>40616</v>
      </c>
      <c r="B935" s="4" t="s">
        <v>267</v>
      </c>
      <c r="C935" s="4" t="s">
        <v>835</v>
      </c>
      <c r="D935" s="4" t="s">
        <v>829</v>
      </c>
      <c r="E935" s="4">
        <v>20</v>
      </c>
      <c r="F935" s="4" t="s">
        <v>1761</v>
      </c>
      <c r="G935" t="str">
        <f t="shared" si="28"/>
        <v>March</v>
      </c>
      <c r="H935" t="str">
        <f t="shared" si="29"/>
        <v>2011</v>
      </c>
    </row>
    <row r="936" spans="1:8" x14ac:dyDescent="0.3">
      <c r="A936" s="17">
        <v>39950</v>
      </c>
      <c r="B936" s="4" t="s">
        <v>263</v>
      </c>
      <c r="C936" s="4" t="s">
        <v>812</v>
      </c>
      <c r="D936" s="4" t="s">
        <v>818</v>
      </c>
      <c r="E936" s="4">
        <v>35</v>
      </c>
      <c r="F936" s="4" t="s">
        <v>1762</v>
      </c>
      <c r="G936" t="str">
        <f t="shared" si="28"/>
        <v>May</v>
      </c>
      <c r="H936" t="str">
        <f t="shared" si="29"/>
        <v>2009</v>
      </c>
    </row>
    <row r="937" spans="1:8" x14ac:dyDescent="0.3">
      <c r="A937" s="17">
        <v>40296</v>
      </c>
      <c r="B937" s="4" t="s">
        <v>271</v>
      </c>
      <c r="C937" s="4" t="s">
        <v>841</v>
      </c>
      <c r="D937" s="4" t="s">
        <v>818</v>
      </c>
      <c r="E937" s="4">
        <v>1</v>
      </c>
      <c r="F937" s="4" t="s">
        <v>1763</v>
      </c>
      <c r="G937" t="str">
        <f t="shared" si="28"/>
        <v>April</v>
      </c>
      <c r="H937" t="str">
        <f t="shared" si="29"/>
        <v>2010</v>
      </c>
    </row>
    <row r="938" spans="1:8" x14ac:dyDescent="0.3">
      <c r="A938" s="17">
        <v>40248</v>
      </c>
      <c r="B938" s="4" t="s">
        <v>263</v>
      </c>
      <c r="C938" s="4" t="s">
        <v>841</v>
      </c>
      <c r="D938" s="4" t="s">
        <v>813</v>
      </c>
      <c r="E938" s="4">
        <v>16</v>
      </c>
      <c r="F938" s="4" t="s">
        <v>1764</v>
      </c>
      <c r="G938" t="str">
        <f t="shared" si="28"/>
        <v>March</v>
      </c>
      <c r="H938" t="str">
        <f t="shared" si="29"/>
        <v>2010</v>
      </c>
    </row>
    <row r="939" spans="1:8" x14ac:dyDescent="0.3">
      <c r="A939" s="17">
        <v>40471</v>
      </c>
      <c r="B939" s="4" t="s">
        <v>261</v>
      </c>
      <c r="C939" s="4" t="s">
        <v>188</v>
      </c>
      <c r="D939" s="4" t="s">
        <v>726</v>
      </c>
      <c r="E939" s="4">
        <v>2</v>
      </c>
      <c r="F939" s="4" t="s">
        <v>1765</v>
      </c>
      <c r="G939" t="str">
        <f t="shared" si="28"/>
        <v>October</v>
      </c>
      <c r="H939" t="str">
        <f t="shared" si="29"/>
        <v>2010</v>
      </c>
    </row>
    <row r="940" spans="1:8" x14ac:dyDescent="0.3">
      <c r="A940" s="17">
        <v>40506</v>
      </c>
      <c r="B940" s="4" t="s">
        <v>266</v>
      </c>
      <c r="C940" s="4" t="s">
        <v>188</v>
      </c>
      <c r="D940" s="4" t="s">
        <v>861</v>
      </c>
      <c r="E940" s="4">
        <v>32</v>
      </c>
      <c r="F940" s="4" t="s">
        <v>1766</v>
      </c>
      <c r="G940" t="str">
        <f t="shared" si="28"/>
        <v>November</v>
      </c>
      <c r="H940" t="str">
        <f t="shared" si="29"/>
        <v>2010</v>
      </c>
    </row>
    <row r="941" spans="1:8" x14ac:dyDescent="0.3">
      <c r="A941" s="17">
        <v>40149</v>
      </c>
      <c r="B941" s="4" t="s">
        <v>253</v>
      </c>
      <c r="C941" s="4" t="s">
        <v>812</v>
      </c>
      <c r="D941" s="4" t="s">
        <v>832</v>
      </c>
      <c r="E941" s="4">
        <v>6</v>
      </c>
      <c r="F941" s="4" t="s">
        <v>1767</v>
      </c>
      <c r="G941" t="str">
        <f t="shared" si="28"/>
        <v>December</v>
      </c>
      <c r="H941" t="str">
        <f t="shared" si="29"/>
        <v>2009</v>
      </c>
    </row>
    <row r="942" spans="1:8" x14ac:dyDescent="0.3">
      <c r="A942" s="17">
        <v>40394</v>
      </c>
      <c r="B942" s="4" t="s">
        <v>268</v>
      </c>
      <c r="C942" s="4" t="s">
        <v>190</v>
      </c>
      <c r="D942" s="4" t="s">
        <v>823</v>
      </c>
      <c r="E942" s="4">
        <v>13</v>
      </c>
      <c r="F942" s="4" t="s">
        <v>1768</v>
      </c>
      <c r="G942" t="str">
        <f t="shared" si="28"/>
        <v>August</v>
      </c>
      <c r="H942" t="str">
        <f t="shared" si="29"/>
        <v>2010</v>
      </c>
    </row>
    <row r="943" spans="1:8" x14ac:dyDescent="0.3">
      <c r="A943" s="17">
        <v>40489</v>
      </c>
      <c r="B943" s="4" t="s">
        <v>256</v>
      </c>
      <c r="C943" s="4" t="s">
        <v>189</v>
      </c>
      <c r="D943" s="4" t="s">
        <v>832</v>
      </c>
      <c r="E943" s="4">
        <v>38</v>
      </c>
      <c r="F943" s="4" t="s">
        <v>1769</v>
      </c>
      <c r="G943" t="str">
        <f t="shared" si="28"/>
        <v>November</v>
      </c>
      <c r="H943" t="str">
        <f t="shared" si="29"/>
        <v>2010</v>
      </c>
    </row>
    <row r="944" spans="1:8" x14ac:dyDescent="0.3">
      <c r="A944" s="17">
        <v>40226</v>
      </c>
      <c r="B944" s="4" t="s">
        <v>269</v>
      </c>
      <c r="C944" s="4" t="s">
        <v>812</v>
      </c>
      <c r="D944" s="4" t="s">
        <v>730</v>
      </c>
      <c r="E944" s="4">
        <v>28</v>
      </c>
      <c r="F944" s="4" t="s">
        <v>1770</v>
      </c>
      <c r="G944" t="str">
        <f t="shared" si="28"/>
        <v>February</v>
      </c>
      <c r="H944" t="str">
        <f t="shared" si="29"/>
        <v>2010</v>
      </c>
    </row>
    <row r="945" spans="1:8" x14ac:dyDescent="0.3">
      <c r="A945" s="17">
        <v>39970</v>
      </c>
      <c r="B945" s="4" t="s">
        <v>274</v>
      </c>
      <c r="C945" s="4" t="s">
        <v>189</v>
      </c>
      <c r="D945" s="4" t="s">
        <v>730</v>
      </c>
      <c r="E945" s="4">
        <v>28</v>
      </c>
      <c r="F945" s="4" t="s">
        <v>1771</v>
      </c>
      <c r="G945" t="str">
        <f t="shared" si="28"/>
        <v>June</v>
      </c>
      <c r="H945" t="str">
        <f t="shared" si="29"/>
        <v>2009</v>
      </c>
    </row>
    <row r="946" spans="1:8" x14ac:dyDescent="0.3">
      <c r="A946" s="17">
        <v>40613</v>
      </c>
      <c r="B946" s="4" t="s">
        <v>270</v>
      </c>
      <c r="C946" s="4" t="s">
        <v>188</v>
      </c>
      <c r="D946" s="4" t="s">
        <v>816</v>
      </c>
      <c r="E946" s="4">
        <v>6</v>
      </c>
      <c r="F946" s="4" t="s">
        <v>1772</v>
      </c>
      <c r="G946" t="str">
        <f t="shared" si="28"/>
        <v>March</v>
      </c>
      <c r="H946" t="str">
        <f t="shared" si="29"/>
        <v>2011</v>
      </c>
    </row>
    <row r="947" spans="1:8" x14ac:dyDescent="0.3">
      <c r="A947" s="17">
        <v>40183</v>
      </c>
      <c r="B947" s="4" t="s">
        <v>255</v>
      </c>
      <c r="C947" s="4" t="s">
        <v>190</v>
      </c>
      <c r="D947" s="4" t="s">
        <v>825</v>
      </c>
      <c r="E947" s="4">
        <v>27</v>
      </c>
      <c r="F947" s="4" t="s">
        <v>1773</v>
      </c>
      <c r="G947" t="str">
        <f t="shared" si="28"/>
        <v>January</v>
      </c>
      <c r="H947" t="str">
        <f t="shared" si="29"/>
        <v>2010</v>
      </c>
    </row>
    <row r="948" spans="1:8" x14ac:dyDescent="0.3">
      <c r="A948" s="17">
        <v>40157</v>
      </c>
      <c r="B948" s="4" t="s">
        <v>181</v>
      </c>
      <c r="C948" s="4" t="s">
        <v>827</v>
      </c>
      <c r="D948" s="4" t="s">
        <v>813</v>
      </c>
      <c r="E948" s="4">
        <v>21</v>
      </c>
      <c r="F948" s="4" t="s">
        <v>1774</v>
      </c>
      <c r="G948" t="str">
        <f t="shared" si="28"/>
        <v>December</v>
      </c>
      <c r="H948" t="str">
        <f t="shared" si="29"/>
        <v>2009</v>
      </c>
    </row>
    <row r="949" spans="1:8" x14ac:dyDescent="0.3">
      <c r="A949" s="17">
        <v>40565</v>
      </c>
      <c r="B949" s="4" t="s">
        <v>270</v>
      </c>
      <c r="C949" s="4" t="s">
        <v>841</v>
      </c>
      <c r="D949" s="4" t="s">
        <v>849</v>
      </c>
      <c r="E949" s="4">
        <v>31</v>
      </c>
      <c r="F949" s="4" t="s">
        <v>1775</v>
      </c>
      <c r="G949" t="str">
        <f t="shared" si="28"/>
        <v>January</v>
      </c>
      <c r="H949" t="str">
        <f t="shared" si="29"/>
        <v>2011</v>
      </c>
    </row>
    <row r="950" spans="1:8" x14ac:dyDescent="0.3">
      <c r="A950" s="17">
        <v>39992</v>
      </c>
      <c r="B950" s="4" t="s">
        <v>266</v>
      </c>
      <c r="C950" s="4" t="s">
        <v>189</v>
      </c>
      <c r="D950" s="4" t="s">
        <v>825</v>
      </c>
      <c r="E950" s="4">
        <v>17</v>
      </c>
      <c r="F950" s="4" t="s">
        <v>1776</v>
      </c>
      <c r="G950" t="str">
        <f t="shared" si="28"/>
        <v>June</v>
      </c>
      <c r="H950" t="str">
        <f t="shared" si="29"/>
        <v>2009</v>
      </c>
    </row>
    <row r="951" spans="1:8" x14ac:dyDescent="0.3">
      <c r="A951" s="17">
        <v>40406</v>
      </c>
      <c r="B951" s="4" t="s">
        <v>272</v>
      </c>
      <c r="C951" s="4" t="s">
        <v>812</v>
      </c>
      <c r="D951" s="4" t="s">
        <v>829</v>
      </c>
      <c r="E951" s="4">
        <v>32</v>
      </c>
      <c r="F951" s="4" t="s">
        <v>1777</v>
      </c>
      <c r="G951" t="str">
        <f t="shared" si="28"/>
        <v>August</v>
      </c>
      <c r="H951" t="str">
        <f t="shared" si="29"/>
        <v>2010</v>
      </c>
    </row>
    <row r="952" spans="1:8" x14ac:dyDescent="0.3">
      <c r="A952" s="17">
        <v>39950</v>
      </c>
      <c r="B952" s="4" t="s">
        <v>272</v>
      </c>
      <c r="C952" s="4" t="s">
        <v>815</v>
      </c>
      <c r="D952" s="4" t="s">
        <v>825</v>
      </c>
      <c r="E952" s="4">
        <v>26</v>
      </c>
      <c r="F952" s="4" t="s">
        <v>1778</v>
      </c>
      <c r="G952" t="str">
        <f t="shared" si="28"/>
        <v>May</v>
      </c>
      <c r="H952" t="str">
        <f t="shared" si="29"/>
        <v>2009</v>
      </c>
    </row>
    <row r="953" spans="1:8" x14ac:dyDescent="0.3">
      <c r="A953" s="17">
        <v>40460</v>
      </c>
      <c r="B953" s="4" t="s">
        <v>269</v>
      </c>
      <c r="C953" s="4" t="s">
        <v>815</v>
      </c>
      <c r="D953" s="4" t="s">
        <v>825</v>
      </c>
      <c r="E953" s="4">
        <v>34</v>
      </c>
      <c r="F953" s="4" t="s">
        <v>1779</v>
      </c>
      <c r="G953" t="str">
        <f t="shared" si="28"/>
        <v>October</v>
      </c>
      <c r="H953" t="str">
        <f t="shared" si="29"/>
        <v>2010</v>
      </c>
    </row>
    <row r="954" spans="1:8" x14ac:dyDescent="0.3">
      <c r="A954" s="17">
        <v>40473</v>
      </c>
      <c r="B954" s="4" t="s">
        <v>273</v>
      </c>
      <c r="C954" s="4" t="s">
        <v>812</v>
      </c>
      <c r="D954" s="4" t="s">
        <v>823</v>
      </c>
      <c r="E954" s="4">
        <v>37</v>
      </c>
      <c r="F954" s="4" t="s">
        <v>1780</v>
      </c>
      <c r="G954" t="str">
        <f t="shared" si="28"/>
        <v>October</v>
      </c>
      <c r="H954" t="str">
        <f t="shared" si="29"/>
        <v>2010</v>
      </c>
    </row>
    <row r="955" spans="1:8" x14ac:dyDescent="0.3">
      <c r="A955" s="17">
        <v>40527</v>
      </c>
      <c r="B955" s="4" t="s">
        <v>251</v>
      </c>
      <c r="C955" s="4" t="s">
        <v>827</v>
      </c>
      <c r="D955" s="4" t="s">
        <v>849</v>
      </c>
      <c r="E955" s="4">
        <v>2</v>
      </c>
      <c r="F955" s="4" t="s">
        <v>1781</v>
      </c>
      <c r="G955" t="str">
        <f t="shared" si="28"/>
        <v>December</v>
      </c>
      <c r="H955" t="str">
        <f t="shared" si="29"/>
        <v>2010</v>
      </c>
    </row>
    <row r="956" spans="1:8" x14ac:dyDescent="0.3">
      <c r="A956" s="17">
        <v>40043</v>
      </c>
      <c r="B956" s="4" t="s">
        <v>271</v>
      </c>
      <c r="C956" s="4" t="s">
        <v>189</v>
      </c>
      <c r="D956" s="4" t="s">
        <v>818</v>
      </c>
      <c r="E956" s="4">
        <v>7</v>
      </c>
      <c r="F956" s="4" t="s">
        <v>1782</v>
      </c>
      <c r="G956" t="str">
        <f t="shared" si="28"/>
        <v>August</v>
      </c>
      <c r="H956" t="str">
        <f t="shared" si="29"/>
        <v>2009</v>
      </c>
    </row>
    <row r="957" spans="1:8" x14ac:dyDescent="0.3">
      <c r="A957" s="17">
        <v>40603</v>
      </c>
      <c r="B957" s="4" t="s">
        <v>269</v>
      </c>
      <c r="C957" s="4" t="s">
        <v>192</v>
      </c>
      <c r="D957" s="4" t="s">
        <v>842</v>
      </c>
      <c r="E957" s="4">
        <v>9</v>
      </c>
      <c r="F957" s="4" t="s">
        <v>1783</v>
      </c>
      <c r="G957" t="str">
        <f t="shared" si="28"/>
        <v>March</v>
      </c>
      <c r="H957" t="str">
        <f t="shared" si="29"/>
        <v>2011</v>
      </c>
    </row>
    <row r="958" spans="1:8" x14ac:dyDescent="0.3">
      <c r="A958" s="17">
        <v>40259</v>
      </c>
      <c r="B958" s="4" t="s">
        <v>251</v>
      </c>
      <c r="C958" s="4" t="s">
        <v>192</v>
      </c>
      <c r="D958" s="4" t="s">
        <v>813</v>
      </c>
      <c r="E958" s="4">
        <v>36</v>
      </c>
      <c r="F958" s="4" t="s">
        <v>1784</v>
      </c>
      <c r="G958" t="str">
        <f t="shared" si="28"/>
        <v>March</v>
      </c>
      <c r="H958" t="str">
        <f t="shared" si="29"/>
        <v>2010</v>
      </c>
    </row>
    <row r="959" spans="1:8" x14ac:dyDescent="0.3">
      <c r="A959" s="17">
        <v>40266</v>
      </c>
      <c r="B959" s="4" t="s">
        <v>822</v>
      </c>
      <c r="C959" s="4" t="s">
        <v>841</v>
      </c>
      <c r="D959" s="4" t="s">
        <v>730</v>
      </c>
      <c r="E959" s="4">
        <v>15</v>
      </c>
      <c r="F959" s="4" t="s">
        <v>1785</v>
      </c>
      <c r="G959" t="str">
        <f t="shared" si="28"/>
        <v>March</v>
      </c>
      <c r="H959" t="str">
        <f t="shared" si="29"/>
        <v>2010</v>
      </c>
    </row>
    <row r="960" spans="1:8" x14ac:dyDescent="0.3">
      <c r="A960" s="17">
        <v>40296</v>
      </c>
      <c r="B960" s="4" t="s">
        <v>176</v>
      </c>
      <c r="C960" s="4" t="s">
        <v>827</v>
      </c>
      <c r="D960" s="4" t="s">
        <v>825</v>
      </c>
      <c r="E960" s="4">
        <v>4</v>
      </c>
      <c r="F960" s="4" t="s">
        <v>1786</v>
      </c>
      <c r="G960" t="str">
        <f t="shared" si="28"/>
        <v>April</v>
      </c>
      <c r="H960" t="str">
        <f t="shared" si="29"/>
        <v>2010</v>
      </c>
    </row>
    <row r="961" spans="1:8" x14ac:dyDescent="0.3">
      <c r="A961" s="17">
        <v>40065</v>
      </c>
      <c r="B961" s="4" t="s">
        <v>180</v>
      </c>
      <c r="C961" s="4" t="s">
        <v>190</v>
      </c>
      <c r="D961" s="4" t="s">
        <v>730</v>
      </c>
      <c r="E961" s="4">
        <v>13</v>
      </c>
      <c r="F961" s="4" t="s">
        <v>1787</v>
      </c>
      <c r="G961" t="str">
        <f t="shared" si="28"/>
        <v>September</v>
      </c>
      <c r="H961" t="str">
        <f t="shared" si="29"/>
        <v>2009</v>
      </c>
    </row>
    <row r="962" spans="1:8" x14ac:dyDescent="0.3">
      <c r="A962" s="17">
        <v>39924</v>
      </c>
      <c r="B962" s="4" t="s">
        <v>180</v>
      </c>
      <c r="C962" s="4" t="s">
        <v>188</v>
      </c>
      <c r="D962" s="4" t="s">
        <v>818</v>
      </c>
      <c r="E962" s="4">
        <v>32</v>
      </c>
      <c r="F962" s="4" t="s">
        <v>1788</v>
      </c>
      <c r="G962" t="str">
        <f t="shared" si="28"/>
        <v>April</v>
      </c>
      <c r="H962" t="str">
        <f t="shared" si="29"/>
        <v>2009</v>
      </c>
    </row>
    <row r="963" spans="1:8" x14ac:dyDescent="0.3">
      <c r="A963" s="17">
        <v>39966</v>
      </c>
      <c r="B963" s="4" t="s">
        <v>272</v>
      </c>
      <c r="C963" s="4" t="s">
        <v>192</v>
      </c>
      <c r="D963" s="4" t="s">
        <v>730</v>
      </c>
      <c r="E963" s="4">
        <v>8</v>
      </c>
      <c r="F963" s="4" t="s">
        <v>1789</v>
      </c>
      <c r="G963" t="str">
        <f t="shared" si="28"/>
        <v>June</v>
      </c>
      <c r="H963" t="str">
        <f t="shared" si="29"/>
        <v>2009</v>
      </c>
    </row>
    <row r="964" spans="1:8" x14ac:dyDescent="0.3">
      <c r="A964" s="17">
        <v>40542</v>
      </c>
      <c r="B964" s="4" t="s">
        <v>180</v>
      </c>
      <c r="C964" s="4" t="s">
        <v>812</v>
      </c>
      <c r="D964" s="4" t="s">
        <v>813</v>
      </c>
      <c r="E964" s="4">
        <v>19</v>
      </c>
      <c r="F964" s="4" t="s">
        <v>1790</v>
      </c>
      <c r="G964" t="str">
        <f t="shared" si="28"/>
        <v>December</v>
      </c>
      <c r="H964" t="str">
        <f t="shared" si="29"/>
        <v>2010</v>
      </c>
    </row>
    <row r="965" spans="1:8" x14ac:dyDescent="0.3">
      <c r="A965" s="17">
        <v>39915</v>
      </c>
      <c r="B965" s="4" t="s">
        <v>273</v>
      </c>
      <c r="C965" s="4" t="s">
        <v>815</v>
      </c>
      <c r="D965" s="4" t="s">
        <v>816</v>
      </c>
      <c r="E965" s="4">
        <v>15</v>
      </c>
      <c r="F965" s="4" t="s">
        <v>1791</v>
      </c>
      <c r="G965" t="str">
        <f t="shared" ref="G965:G1028" si="30">TEXT(A965,"mmmm")</f>
        <v>April</v>
      </c>
      <c r="H965" t="str">
        <f t="shared" ref="H965:H1028" si="31">TEXT(A965,"yyyy")</f>
        <v>2009</v>
      </c>
    </row>
    <row r="966" spans="1:8" x14ac:dyDescent="0.3">
      <c r="A966" s="17">
        <v>40508</v>
      </c>
      <c r="B966" s="4" t="s">
        <v>267</v>
      </c>
      <c r="C966" s="4" t="s">
        <v>192</v>
      </c>
      <c r="D966" s="4" t="s">
        <v>842</v>
      </c>
      <c r="E966" s="4">
        <v>26</v>
      </c>
      <c r="F966" s="4" t="s">
        <v>1792</v>
      </c>
      <c r="G966" t="str">
        <f t="shared" si="30"/>
        <v>November</v>
      </c>
      <c r="H966" t="str">
        <f t="shared" si="31"/>
        <v>2010</v>
      </c>
    </row>
    <row r="967" spans="1:8" x14ac:dyDescent="0.3">
      <c r="A967" s="17">
        <v>40458</v>
      </c>
      <c r="B967" s="4" t="s">
        <v>260</v>
      </c>
      <c r="C967" s="4" t="s">
        <v>188</v>
      </c>
      <c r="D967" s="4" t="s">
        <v>816</v>
      </c>
      <c r="E967" s="4">
        <v>14</v>
      </c>
      <c r="F967" s="4" t="s">
        <v>1793</v>
      </c>
      <c r="G967" t="str">
        <f t="shared" si="30"/>
        <v>October</v>
      </c>
      <c r="H967" t="str">
        <f t="shared" si="31"/>
        <v>2010</v>
      </c>
    </row>
    <row r="968" spans="1:8" x14ac:dyDescent="0.3">
      <c r="A968" s="17">
        <v>40505</v>
      </c>
      <c r="B968" s="4" t="s">
        <v>822</v>
      </c>
      <c r="C968" s="4" t="s">
        <v>827</v>
      </c>
      <c r="D968" s="4" t="s">
        <v>726</v>
      </c>
      <c r="E968" s="4">
        <v>4</v>
      </c>
      <c r="F968" s="4" t="s">
        <v>1794</v>
      </c>
      <c r="G968" t="str">
        <f t="shared" si="30"/>
        <v>November</v>
      </c>
      <c r="H968" t="str">
        <f t="shared" si="31"/>
        <v>2010</v>
      </c>
    </row>
    <row r="969" spans="1:8" x14ac:dyDescent="0.3">
      <c r="A969" s="17">
        <v>40275</v>
      </c>
      <c r="B969" s="4" t="s">
        <v>181</v>
      </c>
      <c r="C969" s="4" t="s">
        <v>812</v>
      </c>
      <c r="D969" s="4" t="s">
        <v>842</v>
      </c>
      <c r="E969" s="4">
        <v>1</v>
      </c>
      <c r="F969" s="4" t="s">
        <v>1795</v>
      </c>
      <c r="G969" t="str">
        <f t="shared" si="30"/>
        <v>April</v>
      </c>
      <c r="H969" t="str">
        <f t="shared" si="31"/>
        <v>2010</v>
      </c>
    </row>
    <row r="970" spans="1:8" x14ac:dyDescent="0.3">
      <c r="A970" s="17">
        <v>39952</v>
      </c>
      <c r="B970" s="4" t="s">
        <v>273</v>
      </c>
      <c r="C970" s="4" t="s">
        <v>191</v>
      </c>
      <c r="D970" s="4" t="s">
        <v>825</v>
      </c>
      <c r="E970" s="4">
        <v>30</v>
      </c>
      <c r="F970" s="4" t="s">
        <v>1796</v>
      </c>
      <c r="G970" t="str">
        <f t="shared" si="30"/>
        <v>May</v>
      </c>
      <c r="H970" t="str">
        <f t="shared" si="31"/>
        <v>2009</v>
      </c>
    </row>
    <row r="971" spans="1:8" x14ac:dyDescent="0.3">
      <c r="A971" s="17">
        <v>40314</v>
      </c>
      <c r="B971" s="4" t="s">
        <v>272</v>
      </c>
      <c r="C971" s="4" t="s">
        <v>190</v>
      </c>
      <c r="D971" s="4" t="s">
        <v>832</v>
      </c>
      <c r="E971" s="4">
        <v>29</v>
      </c>
      <c r="F971" s="4" t="s">
        <v>1797</v>
      </c>
      <c r="G971" t="str">
        <f t="shared" si="30"/>
        <v>May</v>
      </c>
      <c r="H971" t="str">
        <f t="shared" si="31"/>
        <v>2010</v>
      </c>
    </row>
    <row r="972" spans="1:8" x14ac:dyDescent="0.3">
      <c r="A972" s="17">
        <v>40066</v>
      </c>
      <c r="B972" s="4" t="s">
        <v>253</v>
      </c>
      <c r="C972" s="4" t="s">
        <v>192</v>
      </c>
      <c r="D972" s="4" t="s">
        <v>861</v>
      </c>
      <c r="E972" s="4">
        <v>13</v>
      </c>
      <c r="F972" s="4" t="s">
        <v>1798</v>
      </c>
      <c r="G972" t="str">
        <f t="shared" si="30"/>
        <v>September</v>
      </c>
      <c r="H972" t="str">
        <f t="shared" si="31"/>
        <v>2009</v>
      </c>
    </row>
    <row r="973" spans="1:8" x14ac:dyDescent="0.3">
      <c r="A973" s="17">
        <v>40159</v>
      </c>
      <c r="B973" s="4" t="s">
        <v>257</v>
      </c>
      <c r="C973" s="4" t="s">
        <v>812</v>
      </c>
      <c r="D973" s="4" t="s">
        <v>849</v>
      </c>
      <c r="E973" s="4">
        <v>17</v>
      </c>
      <c r="F973" s="4" t="s">
        <v>1799</v>
      </c>
      <c r="G973" t="str">
        <f t="shared" si="30"/>
        <v>December</v>
      </c>
      <c r="H973" t="str">
        <f t="shared" si="31"/>
        <v>2009</v>
      </c>
    </row>
    <row r="974" spans="1:8" x14ac:dyDescent="0.3">
      <c r="A974" s="17">
        <v>40230</v>
      </c>
      <c r="B974" s="4" t="s">
        <v>270</v>
      </c>
      <c r="C974" s="4" t="s">
        <v>827</v>
      </c>
      <c r="D974" s="4" t="s">
        <v>816</v>
      </c>
      <c r="E974" s="4">
        <v>10</v>
      </c>
      <c r="F974" s="4" t="s">
        <v>1800</v>
      </c>
      <c r="G974" t="str">
        <f t="shared" si="30"/>
        <v>February</v>
      </c>
      <c r="H974" t="str">
        <f t="shared" si="31"/>
        <v>2010</v>
      </c>
    </row>
    <row r="975" spans="1:8" x14ac:dyDescent="0.3">
      <c r="A975" s="17">
        <v>40551</v>
      </c>
      <c r="B975" s="4" t="s">
        <v>263</v>
      </c>
      <c r="C975" s="4" t="s">
        <v>189</v>
      </c>
      <c r="D975" s="4" t="s">
        <v>818</v>
      </c>
      <c r="E975" s="4">
        <v>17</v>
      </c>
      <c r="F975" s="4" t="s">
        <v>1801</v>
      </c>
      <c r="G975" t="str">
        <f t="shared" si="30"/>
        <v>January</v>
      </c>
      <c r="H975" t="str">
        <f t="shared" si="31"/>
        <v>2011</v>
      </c>
    </row>
    <row r="976" spans="1:8" x14ac:dyDescent="0.3">
      <c r="A976" s="17">
        <v>40325</v>
      </c>
      <c r="B976" s="4" t="s">
        <v>181</v>
      </c>
      <c r="C976" s="4" t="s">
        <v>188</v>
      </c>
      <c r="D976" s="4" t="s">
        <v>861</v>
      </c>
      <c r="E976" s="4">
        <v>9</v>
      </c>
      <c r="F976" s="4" t="s">
        <v>1802</v>
      </c>
      <c r="G976" t="str">
        <f t="shared" si="30"/>
        <v>May</v>
      </c>
      <c r="H976" t="str">
        <f t="shared" si="31"/>
        <v>2010</v>
      </c>
    </row>
    <row r="977" spans="1:8" x14ac:dyDescent="0.3">
      <c r="A977" s="17">
        <v>39938</v>
      </c>
      <c r="B977" s="4" t="s">
        <v>253</v>
      </c>
      <c r="C977" s="4" t="s">
        <v>827</v>
      </c>
      <c r="D977" s="4" t="s">
        <v>818</v>
      </c>
      <c r="E977" s="4">
        <v>20</v>
      </c>
      <c r="F977" s="4" t="s">
        <v>1803</v>
      </c>
      <c r="G977" t="str">
        <f t="shared" si="30"/>
        <v>May</v>
      </c>
      <c r="H977" t="str">
        <f t="shared" si="31"/>
        <v>2009</v>
      </c>
    </row>
    <row r="978" spans="1:8" x14ac:dyDescent="0.3">
      <c r="A978" s="17">
        <v>40215</v>
      </c>
      <c r="B978" s="4" t="s">
        <v>268</v>
      </c>
      <c r="C978" s="4" t="s">
        <v>835</v>
      </c>
      <c r="D978" s="4" t="s">
        <v>837</v>
      </c>
      <c r="E978" s="4">
        <v>1</v>
      </c>
      <c r="F978" s="4" t="s">
        <v>1804</v>
      </c>
      <c r="G978" t="str">
        <f t="shared" si="30"/>
        <v>February</v>
      </c>
      <c r="H978" t="str">
        <f t="shared" si="31"/>
        <v>2010</v>
      </c>
    </row>
    <row r="979" spans="1:8" x14ac:dyDescent="0.3">
      <c r="A979" s="17">
        <v>40404</v>
      </c>
      <c r="B979" s="4" t="s">
        <v>263</v>
      </c>
      <c r="C979" s="4" t="s">
        <v>188</v>
      </c>
      <c r="D979" s="4" t="s">
        <v>816</v>
      </c>
      <c r="E979" s="4">
        <v>22</v>
      </c>
      <c r="F979" s="4" t="s">
        <v>1805</v>
      </c>
      <c r="G979" t="str">
        <f t="shared" si="30"/>
        <v>August</v>
      </c>
      <c r="H979" t="str">
        <f t="shared" si="31"/>
        <v>2010</v>
      </c>
    </row>
    <row r="980" spans="1:8" x14ac:dyDescent="0.3">
      <c r="A980" s="17">
        <v>40339</v>
      </c>
      <c r="B980" s="4" t="s">
        <v>255</v>
      </c>
      <c r="C980" s="4" t="s">
        <v>827</v>
      </c>
      <c r="D980" s="4" t="s">
        <v>730</v>
      </c>
      <c r="E980" s="4">
        <v>24</v>
      </c>
      <c r="F980" s="4" t="s">
        <v>1806</v>
      </c>
      <c r="G980" t="str">
        <f t="shared" si="30"/>
        <v>June</v>
      </c>
      <c r="H980" t="str">
        <f t="shared" si="31"/>
        <v>2010</v>
      </c>
    </row>
    <row r="981" spans="1:8" x14ac:dyDescent="0.3">
      <c r="A981" s="17">
        <v>40567</v>
      </c>
      <c r="B981" s="4" t="s">
        <v>253</v>
      </c>
      <c r="C981" s="4" t="s">
        <v>192</v>
      </c>
      <c r="D981" s="4" t="s">
        <v>837</v>
      </c>
      <c r="E981" s="4">
        <v>2</v>
      </c>
      <c r="F981" s="4" t="s">
        <v>1807</v>
      </c>
      <c r="G981" t="str">
        <f t="shared" si="30"/>
        <v>January</v>
      </c>
      <c r="H981" t="str">
        <f t="shared" si="31"/>
        <v>2011</v>
      </c>
    </row>
    <row r="982" spans="1:8" x14ac:dyDescent="0.3">
      <c r="A982" s="17">
        <v>40224</v>
      </c>
      <c r="B982" s="4" t="s">
        <v>271</v>
      </c>
      <c r="C982" s="4" t="s">
        <v>192</v>
      </c>
      <c r="D982" s="4" t="s">
        <v>837</v>
      </c>
      <c r="E982" s="4">
        <v>2</v>
      </c>
      <c r="F982" s="4" t="s">
        <v>1808</v>
      </c>
      <c r="G982" t="str">
        <f t="shared" si="30"/>
        <v>February</v>
      </c>
      <c r="H982" t="str">
        <f t="shared" si="31"/>
        <v>2010</v>
      </c>
    </row>
    <row r="983" spans="1:8" x14ac:dyDescent="0.3">
      <c r="A983" s="17">
        <v>40021</v>
      </c>
      <c r="B983" s="4" t="s">
        <v>268</v>
      </c>
      <c r="C983" s="4" t="s">
        <v>189</v>
      </c>
      <c r="D983" s="4" t="s">
        <v>837</v>
      </c>
      <c r="E983" s="4">
        <v>27</v>
      </c>
      <c r="F983" s="4" t="s">
        <v>1809</v>
      </c>
      <c r="G983" t="str">
        <f t="shared" si="30"/>
        <v>July</v>
      </c>
      <c r="H983" t="str">
        <f t="shared" si="31"/>
        <v>2009</v>
      </c>
    </row>
    <row r="984" spans="1:8" x14ac:dyDescent="0.3">
      <c r="A984" s="17">
        <v>40325</v>
      </c>
      <c r="B984" s="4" t="s">
        <v>256</v>
      </c>
      <c r="C984" s="4" t="s">
        <v>190</v>
      </c>
      <c r="D984" s="4" t="s">
        <v>818</v>
      </c>
      <c r="E984" s="4">
        <v>30</v>
      </c>
      <c r="F984" s="4" t="s">
        <v>1810</v>
      </c>
      <c r="G984" t="str">
        <f t="shared" si="30"/>
        <v>May</v>
      </c>
      <c r="H984" t="str">
        <f t="shared" si="31"/>
        <v>2010</v>
      </c>
    </row>
    <row r="985" spans="1:8" x14ac:dyDescent="0.3">
      <c r="A985" s="17">
        <v>40165</v>
      </c>
      <c r="B985" s="4" t="s">
        <v>251</v>
      </c>
      <c r="C985" s="4" t="s">
        <v>192</v>
      </c>
      <c r="D985" s="4" t="s">
        <v>832</v>
      </c>
      <c r="E985" s="4">
        <v>34</v>
      </c>
      <c r="F985" s="4" t="s">
        <v>1811</v>
      </c>
      <c r="G985" t="str">
        <f t="shared" si="30"/>
        <v>December</v>
      </c>
      <c r="H985" t="str">
        <f t="shared" si="31"/>
        <v>2009</v>
      </c>
    </row>
    <row r="986" spans="1:8" x14ac:dyDescent="0.3">
      <c r="A986" s="17">
        <v>39911</v>
      </c>
      <c r="B986" s="4" t="s">
        <v>263</v>
      </c>
      <c r="C986" s="4" t="s">
        <v>191</v>
      </c>
      <c r="D986" s="4" t="s">
        <v>825</v>
      </c>
      <c r="E986" s="4">
        <v>6</v>
      </c>
      <c r="F986" s="4" t="s">
        <v>1812</v>
      </c>
      <c r="G986" t="str">
        <f t="shared" si="30"/>
        <v>April</v>
      </c>
      <c r="H986" t="str">
        <f t="shared" si="31"/>
        <v>2009</v>
      </c>
    </row>
    <row r="987" spans="1:8" x14ac:dyDescent="0.3">
      <c r="A987" s="17">
        <v>40140</v>
      </c>
      <c r="B987" s="4" t="s">
        <v>265</v>
      </c>
      <c r="C987" s="4" t="s">
        <v>192</v>
      </c>
      <c r="D987" s="4" t="s">
        <v>818</v>
      </c>
      <c r="E987" s="4">
        <v>18</v>
      </c>
      <c r="F987" s="4" t="s">
        <v>1813</v>
      </c>
      <c r="G987" t="str">
        <f t="shared" si="30"/>
        <v>November</v>
      </c>
      <c r="H987" t="str">
        <f t="shared" si="31"/>
        <v>2009</v>
      </c>
    </row>
    <row r="988" spans="1:8" x14ac:dyDescent="0.3">
      <c r="A988" s="17">
        <v>40535</v>
      </c>
      <c r="B988" s="4" t="s">
        <v>258</v>
      </c>
      <c r="C988" s="4" t="s">
        <v>841</v>
      </c>
      <c r="D988" s="4" t="s">
        <v>813</v>
      </c>
      <c r="E988" s="4">
        <v>17</v>
      </c>
      <c r="F988" s="4" t="s">
        <v>1814</v>
      </c>
      <c r="G988" t="str">
        <f t="shared" si="30"/>
        <v>December</v>
      </c>
      <c r="H988" t="str">
        <f t="shared" si="31"/>
        <v>2010</v>
      </c>
    </row>
    <row r="989" spans="1:8" x14ac:dyDescent="0.3">
      <c r="A989" s="17">
        <v>40061</v>
      </c>
      <c r="B989" s="4" t="s">
        <v>251</v>
      </c>
      <c r="C989" s="4" t="s">
        <v>812</v>
      </c>
      <c r="D989" s="4" t="s">
        <v>861</v>
      </c>
      <c r="E989" s="4">
        <v>35</v>
      </c>
      <c r="F989" s="4" t="s">
        <v>1815</v>
      </c>
      <c r="G989" t="str">
        <f t="shared" si="30"/>
        <v>September</v>
      </c>
      <c r="H989" t="str">
        <f t="shared" si="31"/>
        <v>2009</v>
      </c>
    </row>
    <row r="990" spans="1:8" x14ac:dyDescent="0.3">
      <c r="A990" s="17">
        <v>40516</v>
      </c>
      <c r="B990" s="4" t="s">
        <v>262</v>
      </c>
      <c r="C990" s="4" t="s">
        <v>191</v>
      </c>
      <c r="D990" s="4" t="s">
        <v>832</v>
      </c>
      <c r="E990" s="4">
        <v>12</v>
      </c>
      <c r="F990" s="4" t="s">
        <v>1816</v>
      </c>
      <c r="G990" t="str">
        <f t="shared" si="30"/>
        <v>December</v>
      </c>
      <c r="H990" t="str">
        <f t="shared" si="31"/>
        <v>2010</v>
      </c>
    </row>
    <row r="991" spans="1:8" x14ac:dyDescent="0.3">
      <c r="A991" s="17">
        <v>40638</v>
      </c>
      <c r="B991" s="4" t="s">
        <v>251</v>
      </c>
      <c r="C991" s="4" t="s">
        <v>189</v>
      </c>
      <c r="D991" s="4" t="s">
        <v>829</v>
      </c>
      <c r="E991" s="4">
        <v>29</v>
      </c>
      <c r="F991" s="4" t="s">
        <v>1817</v>
      </c>
      <c r="G991" t="str">
        <f t="shared" si="30"/>
        <v>April</v>
      </c>
      <c r="H991" t="str">
        <f t="shared" si="31"/>
        <v>2011</v>
      </c>
    </row>
    <row r="992" spans="1:8" x14ac:dyDescent="0.3">
      <c r="A992" s="17">
        <v>40628</v>
      </c>
      <c r="B992" s="4" t="s">
        <v>261</v>
      </c>
      <c r="C992" s="4" t="s">
        <v>192</v>
      </c>
      <c r="D992" s="4" t="s">
        <v>813</v>
      </c>
      <c r="E992" s="4">
        <v>26</v>
      </c>
      <c r="F992" s="4" t="s">
        <v>1818</v>
      </c>
      <c r="G992" t="str">
        <f t="shared" si="30"/>
        <v>March</v>
      </c>
      <c r="H992" t="str">
        <f t="shared" si="31"/>
        <v>2011</v>
      </c>
    </row>
    <row r="993" spans="1:8" x14ac:dyDescent="0.3">
      <c r="A993" s="17">
        <v>39945</v>
      </c>
      <c r="B993" s="4" t="s">
        <v>253</v>
      </c>
      <c r="C993" s="4" t="s">
        <v>812</v>
      </c>
      <c r="D993" s="4" t="s">
        <v>726</v>
      </c>
      <c r="E993" s="4">
        <v>37</v>
      </c>
      <c r="F993" s="4" t="s">
        <v>1819</v>
      </c>
      <c r="G993" t="str">
        <f t="shared" si="30"/>
        <v>May</v>
      </c>
      <c r="H993" t="str">
        <f t="shared" si="31"/>
        <v>2009</v>
      </c>
    </row>
    <row r="994" spans="1:8" x14ac:dyDescent="0.3">
      <c r="A994" s="17">
        <v>40438</v>
      </c>
      <c r="B994" s="4" t="s">
        <v>269</v>
      </c>
      <c r="C994" s="4" t="s">
        <v>190</v>
      </c>
      <c r="D994" s="4" t="s">
        <v>726</v>
      </c>
      <c r="E994" s="4">
        <v>36</v>
      </c>
      <c r="F994" s="4" t="s">
        <v>1820</v>
      </c>
      <c r="G994" t="str">
        <f t="shared" si="30"/>
        <v>September</v>
      </c>
      <c r="H994" t="str">
        <f t="shared" si="31"/>
        <v>2010</v>
      </c>
    </row>
    <row r="995" spans="1:8" x14ac:dyDescent="0.3">
      <c r="A995" s="17">
        <v>40076</v>
      </c>
      <c r="B995" s="4" t="s">
        <v>271</v>
      </c>
      <c r="C995" s="4" t="s">
        <v>192</v>
      </c>
      <c r="D995" s="4" t="s">
        <v>837</v>
      </c>
      <c r="E995" s="4">
        <v>11</v>
      </c>
      <c r="F995" s="4" t="s">
        <v>1821</v>
      </c>
      <c r="G995" t="str">
        <f t="shared" si="30"/>
        <v>September</v>
      </c>
      <c r="H995" t="str">
        <f t="shared" si="31"/>
        <v>2009</v>
      </c>
    </row>
    <row r="996" spans="1:8" x14ac:dyDescent="0.3">
      <c r="A996" s="17">
        <v>40541</v>
      </c>
      <c r="B996" s="4" t="s">
        <v>257</v>
      </c>
      <c r="C996" s="4" t="s">
        <v>835</v>
      </c>
      <c r="D996" s="4" t="s">
        <v>823</v>
      </c>
      <c r="E996" s="4">
        <v>10</v>
      </c>
      <c r="F996" s="4" t="s">
        <v>1822</v>
      </c>
      <c r="G996" t="str">
        <f t="shared" si="30"/>
        <v>December</v>
      </c>
      <c r="H996" t="str">
        <f t="shared" si="31"/>
        <v>2010</v>
      </c>
    </row>
    <row r="997" spans="1:8" x14ac:dyDescent="0.3">
      <c r="A997" s="17">
        <v>40096</v>
      </c>
      <c r="B997" s="4" t="s">
        <v>267</v>
      </c>
      <c r="C997" s="4" t="s">
        <v>835</v>
      </c>
      <c r="D997" s="4" t="s">
        <v>823</v>
      </c>
      <c r="E997" s="4">
        <v>36</v>
      </c>
      <c r="F997" s="4" t="s">
        <v>1823</v>
      </c>
      <c r="G997" t="str">
        <f t="shared" si="30"/>
        <v>October</v>
      </c>
      <c r="H997" t="str">
        <f t="shared" si="31"/>
        <v>2009</v>
      </c>
    </row>
    <row r="998" spans="1:8" x14ac:dyDescent="0.3">
      <c r="A998" s="17">
        <v>40407</v>
      </c>
      <c r="B998" s="4" t="s">
        <v>262</v>
      </c>
      <c r="C998" s="4" t="s">
        <v>189</v>
      </c>
      <c r="D998" s="4" t="s">
        <v>829</v>
      </c>
      <c r="E998" s="4">
        <v>21</v>
      </c>
      <c r="F998" s="4" t="s">
        <v>1824</v>
      </c>
      <c r="G998" t="str">
        <f t="shared" si="30"/>
        <v>August</v>
      </c>
      <c r="H998" t="str">
        <f t="shared" si="31"/>
        <v>2010</v>
      </c>
    </row>
    <row r="999" spans="1:8" x14ac:dyDescent="0.3">
      <c r="A999" s="17">
        <v>40013</v>
      </c>
      <c r="B999" s="4" t="s">
        <v>268</v>
      </c>
      <c r="C999" s="4" t="s">
        <v>191</v>
      </c>
      <c r="D999" s="4" t="s">
        <v>842</v>
      </c>
      <c r="E999" s="4">
        <v>16</v>
      </c>
      <c r="F999" s="4" t="s">
        <v>1825</v>
      </c>
      <c r="G999" t="str">
        <f t="shared" si="30"/>
        <v>July</v>
      </c>
      <c r="H999" t="str">
        <f t="shared" si="31"/>
        <v>2009</v>
      </c>
    </row>
    <row r="1000" spans="1:8" x14ac:dyDescent="0.3">
      <c r="A1000" s="17">
        <v>40179</v>
      </c>
      <c r="B1000" s="4" t="s">
        <v>258</v>
      </c>
      <c r="C1000" s="4" t="s">
        <v>841</v>
      </c>
      <c r="D1000" s="4" t="s">
        <v>726</v>
      </c>
      <c r="E1000" s="4">
        <v>5</v>
      </c>
      <c r="F1000" s="4" t="s">
        <v>1826</v>
      </c>
      <c r="G1000" t="str">
        <f t="shared" si="30"/>
        <v>January</v>
      </c>
      <c r="H1000" t="str">
        <f t="shared" si="31"/>
        <v>2010</v>
      </c>
    </row>
    <row r="1001" spans="1:8" x14ac:dyDescent="0.3">
      <c r="A1001" s="17">
        <v>40166</v>
      </c>
      <c r="B1001" s="4" t="s">
        <v>176</v>
      </c>
      <c r="C1001" s="4" t="s">
        <v>812</v>
      </c>
      <c r="D1001" s="4" t="s">
        <v>726</v>
      </c>
      <c r="E1001" s="4">
        <v>21</v>
      </c>
      <c r="F1001" s="4" t="s">
        <v>1827</v>
      </c>
      <c r="G1001" t="str">
        <f t="shared" si="30"/>
        <v>December</v>
      </c>
      <c r="H1001" t="str">
        <f t="shared" si="31"/>
        <v>2009</v>
      </c>
    </row>
    <row r="1002" spans="1:8" x14ac:dyDescent="0.3">
      <c r="A1002" s="17">
        <v>40570</v>
      </c>
      <c r="B1002" s="4" t="s">
        <v>266</v>
      </c>
      <c r="C1002" s="4" t="s">
        <v>189</v>
      </c>
      <c r="D1002" s="4" t="s">
        <v>837</v>
      </c>
      <c r="E1002" s="4">
        <v>33</v>
      </c>
      <c r="F1002" s="4" t="s">
        <v>1828</v>
      </c>
      <c r="G1002" t="str">
        <f t="shared" si="30"/>
        <v>January</v>
      </c>
      <c r="H1002" t="str">
        <f t="shared" si="31"/>
        <v>2011</v>
      </c>
    </row>
    <row r="1003" spans="1:8" x14ac:dyDescent="0.3">
      <c r="A1003" s="17">
        <v>40469</v>
      </c>
      <c r="B1003" s="4" t="s">
        <v>255</v>
      </c>
      <c r="C1003" s="4" t="s">
        <v>815</v>
      </c>
      <c r="D1003" s="4" t="s">
        <v>849</v>
      </c>
      <c r="E1003" s="4">
        <v>35</v>
      </c>
      <c r="F1003" s="4" t="s">
        <v>1829</v>
      </c>
      <c r="G1003" t="str">
        <f t="shared" si="30"/>
        <v>October</v>
      </c>
      <c r="H1003" t="str">
        <f t="shared" si="31"/>
        <v>2010</v>
      </c>
    </row>
    <row r="1004" spans="1:8" x14ac:dyDescent="0.3">
      <c r="A1004" s="17">
        <v>40445</v>
      </c>
      <c r="B1004" s="4" t="s">
        <v>255</v>
      </c>
      <c r="C1004" s="4" t="s">
        <v>191</v>
      </c>
      <c r="D1004" s="4" t="s">
        <v>825</v>
      </c>
      <c r="E1004" s="4">
        <v>37</v>
      </c>
      <c r="F1004" s="4" t="s">
        <v>1830</v>
      </c>
      <c r="G1004" t="str">
        <f t="shared" si="30"/>
        <v>September</v>
      </c>
      <c r="H1004" t="str">
        <f t="shared" si="31"/>
        <v>2010</v>
      </c>
    </row>
    <row r="1005" spans="1:8" x14ac:dyDescent="0.3">
      <c r="A1005" s="17">
        <v>40309</v>
      </c>
      <c r="B1005" s="4" t="s">
        <v>251</v>
      </c>
      <c r="C1005" s="4" t="s">
        <v>190</v>
      </c>
      <c r="D1005" s="4" t="s">
        <v>825</v>
      </c>
      <c r="E1005" s="4">
        <v>3</v>
      </c>
      <c r="F1005" s="4" t="s">
        <v>1831</v>
      </c>
      <c r="G1005" t="str">
        <f t="shared" si="30"/>
        <v>May</v>
      </c>
      <c r="H1005" t="str">
        <f t="shared" si="31"/>
        <v>2010</v>
      </c>
    </row>
    <row r="1006" spans="1:8" x14ac:dyDescent="0.3">
      <c r="A1006" s="17">
        <v>39962</v>
      </c>
      <c r="B1006" s="4" t="s">
        <v>822</v>
      </c>
      <c r="C1006" s="4" t="s">
        <v>835</v>
      </c>
      <c r="D1006" s="4" t="s">
        <v>730</v>
      </c>
      <c r="E1006" s="4">
        <v>26</v>
      </c>
      <c r="F1006" s="4" t="s">
        <v>1832</v>
      </c>
      <c r="G1006" t="str">
        <f t="shared" si="30"/>
        <v>May</v>
      </c>
      <c r="H1006" t="str">
        <f t="shared" si="31"/>
        <v>2009</v>
      </c>
    </row>
    <row r="1007" spans="1:8" x14ac:dyDescent="0.3">
      <c r="A1007" s="17">
        <v>40301</v>
      </c>
      <c r="B1007" s="4" t="s">
        <v>822</v>
      </c>
      <c r="C1007" s="4" t="s">
        <v>188</v>
      </c>
      <c r="D1007" s="4" t="s">
        <v>818</v>
      </c>
      <c r="E1007" s="4">
        <v>34</v>
      </c>
      <c r="F1007" s="4" t="s">
        <v>1833</v>
      </c>
      <c r="G1007" t="str">
        <f t="shared" si="30"/>
        <v>May</v>
      </c>
      <c r="H1007" t="str">
        <f t="shared" si="31"/>
        <v>2010</v>
      </c>
    </row>
    <row r="1008" spans="1:8" x14ac:dyDescent="0.3">
      <c r="A1008" s="17">
        <v>39967</v>
      </c>
      <c r="B1008" s="4" t="s">
        <v>176</v>
      </c>
      <c r="C1008" s="4" t="s">
        <v>841</v>
      </c>
      <c r="D1008" s="4" t="s">
        <v>829</v>
      </c>
      <c r="E1008" s="4">
        <v>12</v>
      </c>
      <c r="F1008" s="4" t="s">
        <v>1834</v>
      </c>
      <c r="G1008" t="str">
        <f t="shared" si="30"/>
        <v>June</v>
      </c>
      <c r="H1008" t="str">
        <f t="shared" si="31"/>
        <v>2009</v>
      </c>
    </row>
    <row r="1009" spans="1:8" x14ac:dyDescent="0.3">
      <c r="A1009" s="17">
        <v>39961</v>
      </c>
      <c r="B1009" s="4" t="s">
        <v>262</v>
      </c>
      <c r="C1009" s="4" t="s">
        <v>812</v>
      </c>
      <c r="D1009" s="4" t="s">
        <v>730</v>
      </c>
      <c r="E1009" s="4">
        <v>25</v>
      </c>
      <c r="F1009" s="4" t="s">
        <v>1835</v>
      </c>
      <c r="G1009" t="str">
        <f t="shared" si="30"/>
        <v>May</v>
      </c>
      <c r="H1009" t="str">
        <f t="shared" si="31"/>
        <v>2009</v>
      </c>
    </row>
    <row r="1010" spans="1:8" x14ac:dyDescent="0.3">
      <c r="A1010" s="17">
        <v>40541</v>
      </c>
      <c r="B1010" s="4" t="s">
        <v>262</v>
      </c>
      <c r="C1010" s="4" t="s">
        <v>192</v>
      </c>
      <c r="D1010" s="4" t="s">
        <v>837</v>
      </c>
      <c r="E1010" s="4">
        <v>39</v>
      </c>
      <c r="F1010" s="4" t="s">
        <v>1836</v>
      </c>
      <c r="G1010" t="str">
        <f t="shared" si="30"/>
        <v>December</v>
      </c>
      <c r="H1010" t="str">
        <f t="shared" si="31"/>
        <v>2010</v>
      </c>
    </row>
    <row r="1011" spans="1:8" x14ac:dyDescent="0.3">
      <c r="A1011" s="17">
        <v>40475</v>
      </c>
      <c r="B1011" s="4" t="s">
        <v>260</v>
      </c>
      <c r="C1011" s="4" t="s">
        <v>835</v>
      </c>
      <c r="D1011" s="4" t="s">
        <v>849</v>
      </c>
      <c r="E1011" s="4">
        <v>11</v>
      </c>
      <c r="F1011" s="4" t="s">
        <v>1837</v>
      </c>
      <c r="G1011" t="str">
        <f t="shared" si="30"/>
        <v>October</v>
      </c>
      <c r="H1011" t="str">
        <f t="shared" si="31"/>
        <v>2010</v>
      </c>
    </row>
    <row r="1012" spans="1:8" x14ac:dyDescent="0.3">
      <c r="A1012" s="17">
        <v>40619</v>
      </c>
      <c r="B1012" s="4" t="s">
        <v>265</v>
      </c>
      <c r="C1012" s="4" t="s">
        <v>190</v>
      </c>
      <c r="D1012" s="4" t="s">
        <v>730</v>
      </c>
      <c r="E1012" s="4">
        <v>4</v>
      </c>
      <c r="F1012" s="4" t="s">
        <v>1838</v>
      </c>
      <c r="G1012" t="str">
        <f t="shared" si="30"/>
        <v>March</v>
      </c>
      <c r="H1012" t="str">
        <f t="shared" si="31"/>
        <v>2011</v>
      </c>
    </row>
    <row r="1013" spans="1:8" x14ac:dyDescent="0.3">
      <c r="A1013" s="17">
        <v>40072</v>
      </c>
      <c r="B1013" s="4" t="s">
        <v>180</v>
      </c>
      <c r="C1013" s="4" t="s">
        <v>812</v>
      </c>
      <c r="D1013" s="4" t="s">
        <v>816</v>
      </c>
      <c r="E1013" s="4">
        <v>14</v>
      </c>
      <c r="F1013" s="4" t="s">
        <v>1839</v>
      </c>
      <c r="G1013" t="str">
        <f t="shared" si="30"/>
        <v>September</v>
      </c>
      <c r="H1013" t="str">
        <f t="shared" si="31"/>
        <v>2009</v>
      </c>
    </row>
    <row r="1014" spans="1:8" x14ac:dyDescent="0.3">
      <c r="A1014" s="17">
        <v>40631</v>
      </c>
      <c r="B1014" s="4" t="s">
        <v>262</v>
      </c>
      <c r="C1014" s="4" t="s">
        <v>827</v>
      </c>
      <c r="D1014" s="4" t="s">
        <v>818</v>
      </c>
      <c r="E1014" s="4">
        <v>38</v>
      </c>
      <c r="F1014" s="4" t="s">
        <v>1840</v>
      </c>
      <c r="G1014" t="str">
        <f t="shared" si="30"/>
        <v>March</v>
      </c>
      <c r="H1014" t="str">
        <f t="shared" si="31"/>
        <v>2011</v>
      </c>
    </row>
    <row r="1015" spans="1:8" x14ac:dyDescent="0.3">
      <c r="A1015" s="17">
        <v>40003</v>
      </c>
      <c r="B1015" s="4" t="s">
        <v>270</v>
      </c>
      <c r="C1015" s="4" t="s">
        <v>815</v>
      </c>
      <c r="D1015" s="4" t="s">
        <v>813</v>
      </c>
      <c r="E1015" s="4">
        <v>17</v>
      </c>
      <c r="F1015" s="4" t="s">
        <v>1841</v>
      </c>
      <c r="G1015" t="str">
        <f t="shared" si="30"/>
        <v>July</v>
      </c>
      <c r="H1015" t="str">
        <f t="shared" si="31"/>
        <v>2009</v>
      </c>
    </row>
    <row r="1016" spans="1:8" x14ac:dyDescent="0.3">
      <c r="A1016" s="17">
        <v>40488</v>
      </c>
      <c r="B1016" s="4" t="s">
        <v>255</v>
      </c>
      <c r="C1016" s="4" t="s">
        <v>812</v>
      </c>
      <c r="D1016" s="4" t="s">
        <v>816</v>
      </c>
      <c r="E1016" s="4">
        <v>12</v>
      </c>
      <c r="F1016" s="4" t="s">
        <v>1842</v>
      </c>
      <c r="G1016" t="str">
        <f t="shared" si="30"/>
        <v>November</v>
      </c>
      <c r="H1016" t="str">
        <f t="shared" si="31"/>
        <v>2010</v>
      </c>
    </row>
    <row r="1017" spans="1:8" x14ac:dyDescent="0.3">
      <c r="A1017" s="17">
        <v>40133</v>
      </c>
      <c r="B1017" s="4" t="s">
        <v>262</v>
      </c>
      <c r="C1017" s="4" t="s">
        <v>191</v>
      </c>
      <c r="D1017" s="4" t="s">
        <v>832</v>
      </c>
      <c r="E1017" s="4">
        <v>20</v>
      </c>
      <c r="F1017" s="4" t="s">
        <v>1843</v>
      </c>
      <c r="G1017" t="str">
        <f t="shared" si="30"/>
        <v>November</v>
      </c>
      <c r="H1017" t="str">
        <f t="shared" si="31"/>
        <v>2009</v>
      </c>
    </row>
    <row r="1018" spans="1:8" x14ac:dyDescent="0.3">
      <c r="A1018" s="17">
        <v>40517</v>
      </c>
      <c r="B1018" s="4" t="s">
        <v>268</v>
      </c>
      <c r="C1018" s="4" t="s">
        <v>812</v>
      </c>
      <c r="D1018" s="4" t="s">
        <v>829</v>
      </c>
      <c r="E1018" s="4">
        <v>21</v>
      </c>
      <c r="F1018" s="4" t="s">
        <v>1844</v>
      </c>
      <c r="G1018" t="str">
        <f t="shared" si="30"/>
        <v>December</v>
      </c>
      <c r="H1018" t="str">
        <f t="shared" si="31"/>
        <v>2010</v>
      </c>
    </row>
    <row r="1019" spans="1:8" x14ac:dyDescent="0.3">
      <c r="A1019" s="17">
        <v>40555</v>
      </c>
      <c r="B1019" s="4" t="s">
        <v>251</v>
      </c>
      <c r="C1019" s="4" t="s">
        <v>812</v>
      </c>
      <c r="D1019" s="4" t="s">
        <v>825</v>
      </c>
      <c r="E1019" s="4">
        <v>22</v>
      </c>
      <c r="F1019" s="4" t="s">
        <v>1845</v>
      </c>
      <c r="G1019" t="str">
        <f t="shared" si="30"/>
        <v>January</v>
      </c>
      <c r="H1019" t="str">
        <f t="shared" si="31"/>
        <v>2011</v>
      </c>
    </row>
    <row r="1020" spans="1:8" x14ac:dyDescent="0.3">
      <c r="A1020" s="17">
        <v>39923</v>
      </c>
      <c r="B1020" s="4" t="s">
        <v>270</v>
      </c>
      <c r="C1020" s="4" t="s">
        <v>188</v>
      </c>
      <c r="D1020" s="4" t="s">
        <v>842</v>
      </c>
      <c r="E1020" s="4">
        <v>36</v>
      </c>
      <c r="F1020" s="4" t="s">
        <v>1846</v>
      </c>
      <c r="G1020" t="str">
        <f t="shared" si="30"/>
        <v>April</v>
      </c>
      <c r="H1020" t="str">
        <f t="shared" si="31"/>
        <v>2009</v>
      </c>
    </row>
    <row r="1021" spans="1:8" x14ac:dyDescent="0.3">
      <c r="A1021" s="17">
        <v>40248</v>
      </c>
      <c r="B1021" s="4" t="s">
        <v>181</v>
      </c>
      <c r="C1021" s="4" t="s">
        <v>835</v>
      </c>
      <c r="D1021" s="4" t="s">
        <v>825</v>
      </c>
      <c r="E1021" s="4">
        <v>17</v>
      </c>
      <c r="F1021" s="4" t="s">
        <v>1847</v>
      </c>
      <c r="G1021" t="str">
        <f t="shared" si="30"/>
        <v>March</v>
      </c>
      <c r="H1021" t="str">
        <f t="shared" si="31"/>
        <v>2010</v>
      </c>
    </row>
    <row r="1022" spans="1:8" x14ac:dyDescent="0.3">
      <c r="A1022" s="17">
        <v>40241</v>
      </c>
      <c r="B1022" s="4" t="s">
        <v>255</v>
      </c>
      <c r="C1022" s="4" t="s">
        <v>841</v>
      </c>
      <c r="D1022" s="4" t="s">
        <v>823</v>
      </c>
      <c r="E1022" s="4">
        <v>19</v>
      </c>
      <c r="F1022" s="4" t="s">
        <v>1848</v>
      </c>
      <c r="G1022" t="str">
        <f t="shared" si="30"/>
        <v>March</v>
      </c>
      <c r="H1022" t="str">
        <f t="shared" si="31"/>
        <v>2010</v>
      </c>
    </row>
    <row r="1023" spans="1:8" x14ac:dyDescent="0.3">
      <c r="A1023" s="17">
        <v>39921</v>
      </c>
      <c r="B1023" s="4" t="s">
        <v>272</v>
      </c>
      <c r="C1023" s="4" t="s">
        <v>189</v>
      </c>
      <c r="D1023" s="4" t="s">
        <v>818</v>
      </c>
      <c r="E1023" s="4">
        <v>29</v>
      </c>
      <c r="F1023" s="4" t="s">
        <v>1849</v>
      </c>
      <c r="G1023" t="str">
        <f t="shared" si="30"/>
        <v>April</v>
      </c>
      <c r="H1023" t="str">
        <f t="shared" si="31"/>
        <v>2009</v>
      </c>
    </row>
    <row r="1024" spans="1:8" x14ac:dyDescent="0.3">
      <c r="A1024" s="17">
        <v>40130</v>
      </c>
      <c r="B1024" s="4" t="s">
        <v>258</v>
      </c>
      <c r="C1024" s="4" t="s">
        <v>827</v>
      </c>
      <c r="D1024" s="4" t="s">
        <v>825</v>
      </c>
      <c r="E1024" s="4">
        <v>25</v>
      </c>
      <c r="F1024" s="4" t="s">
        <v>1850</v>
      </c>
      <c r="G1024" t="str">
        <f t="shared" si="30"/>
        <v>November</v>
      </c>
      <c r="H1024" t="str">
        <f t="shared" si="31"/>
        <v>2009</v>
      </c>
    </row>
    <row r="1025" spans="1:8" x14ac:dyDescent="0.3">
      <c r="A1025" s="17">
        <v>40179</v>
      </c>
      <c r="B1025" s="4" t="s">
        <v>273</v>
      </c>
      <c r="C1025" s="4" t="s">
        <v>189</v>
      </c>
      <c r="D1025" s="4" t="s">
        <v>823</v>
      </c>
      <c r="E1025" s="4">
        <v>3</v>
      </c>
      <c r="F1025" s="4" t="s">
        <v>1851</v>
      </c>
      <c r="G1025" t="str">
        <f t="shared" si="30"/>
        <v>January</v>
      </c>
      <c r="H1025" t="str">
        <f t="shared" si="31"/>
        <v>2010</v>
      </c>
    </row>
    <row r="1026" spans="1:8" x14ac:dyDescent="0.3">
      <c r="A1026" s="17">
        <v>40566</v>
      </c>
      <c r="B1026" s="4" t="s">
        <v>272</v>
      </c>
      <c r="C1026" s="4" t="s">
        <v>841</v>
      </c>
      <c r="D1026" s="4" t="s">
        <v>813</v>
      </c>
      <c r="E1026" s="4">
        <v>14</v>
      </c>
      <c r="F1026" s="4" t="s">
        <v>1852</v>
      </c>
      <c r="G1026" t="str">
        <f t="shared" si="30"/>
        <v>January</v>
      </c>
      <c r="H1026" t="str">
        <f t="shared" si="31"/>
        <v>2011</v>
      </c>
    </row>
    <row r="1027" spans="1:8" x14ac:dyDescent="0.3">
      <c r="A1027" s="17">
        <v>40175</v>
      </c>
      <c r="B1027" s="4" t="s">
        <v>272</v>
      </c>
      <c r="C1027" s="4" t="s">
        <v>841</v>
      </c>
      <c r="D1027" s="4" t="s">
        <v>829</v>
      </c>
      <c r="E1027" s="4">
        <v>25</v>
      </c>
      <c r="F1027" s="4" t="s">
        <v>1853</v>
      </c>
      <c r="G1027" t="str">
        <f t="shared" si="30"/>
        <v>December</v>
      </c>
      <c r="H1027" t="str">
        <f t="shared" si="31"/>
        <v>2009</v>
      </c>
    </row>
    <row r="1028" spans="1:8" x14ac:dyDescent="0.3">
      <c r="A1028" s="17">
        <v>40627</v>
      </c>
      <c r="B1028" s="4" t="s">
        <v>261</v>
      </c>
      <c r="C1028" s="4" t="s">
        <v>188</v>
      </c>
      <c r="D1028" s="4" t="s">
        <v>813</v>
      </c>
      <c r="E1028" s="4">
        <v>14</v>
      </c>
      <c r="F1028" s="4" t="s">
        <v>1854</v>
      </c>
      <c r="G1028" t="str">
        <f t="shared" si="30"/>
        <v>March</v>
      </c>
      <c r="H1028" t="str">
        <f t="shared" si="31"/>
        <v>2011</v>
      </c>
    </row>
    <row r="1029" spans="1:8" x14ac:dyDescent="0.3">
      <c r="A1029" s="17">
        <v>40140</v>
      </c>
      <c r="B1029" s="4" t="s">
        <v>260</v>
      </c>
      <c r="C1029" s="4" t="s">
        <v>812</v>
      </c>
      <c r="D1029" s="4" t="s">
        <v>818</v>
      </c>
      <c r="E1029" s="4">
        <v>1</v>
      </c>
      <c r="F1029" s="4" t="s">
        <v>1855</v>
      </c>
      <c r="G1029" t="str">
        <f t="shared" ref="G1029:G1092" si="32">TEXT(A1029,"mmmm")</f>
        <v>November</v>
      </c>
      <c r="H1029" t="str">
        <f t="shared" ref="H1029:H1092" si="33">TEXT(A1029,"yyyy")</f>
        <v>2009</v>
      </c>
    </row>
    <row r="1030" spans="1:8" x14ac:dyDescent="0.3">
      <c r="A1030" s="17">
        <v>40194</v>
      </c>
      <c r="B1030" s="4" t="s">
        <v>822</v>
      </c>
      <c r="C1030" s="4" t="s">
        <v>827</v>
      </c>
      <c r="D1030" s="4" t="s">
        <v>730</v>
      </c>
      <c r="E1030" s="4">
        <v>13</v>
      </c>
      <c r="F1030" s="4" t="s">
        <v>1856</v>
      </c>
      <c r="G1030" t="str">
        <f t="shared" si="32"/>
        <v>January</v>
      </c>
      <c r="H1030" t="str">
        <f t="shared" si="33"/>
        <v>2010</v>
      </c>
    </row>
    <row r="1031" spans="1:8" x14ac:dyDescent="0.3">
      <c r="A1031" s="17">
        <v>40420</v>
      </c>
      <c r="B1031" s="4" t="s">
        <v>258</v>
      </c>
      <c r="C1031" s="4" t="s">
        <v>191</v>
      </c>
      <c r="D1031" s="4" t="s">
        <v>730</v>
      </c>
      <c r="E1031" s="4">
        <v>32</v>
      </c>
      <c r="F1031" s="4" t="s">
        <v>1857</v>
      </c>
      <c r="G1031" t="str">
        <f t="shared" si="32"/>
        <v>August</v>
      </c>
      <c r="H1031" t="str">
        <f t="shared" si="33"/>
        <v>2010</v>
      </c>
    </row>
    <row r="1032" spans="1:8" x14ac:dyDescent="0.3">
      <c r="A1032" s="17">
        <v>40080</v>
      </c>
      <c r="B1032" s="4" t="s">
        <v>261</v>
      </c>
      <c r="C1032" s="4" t="s">
        <v>815</v>
      </c>
      <c r="D1032" s="4" t="s">
        <v>818</v>
      </c>
      <c r="E1032" s="4">
        <v>4</v>
      </c>
      <c r="F1032" s="4" t="s">
        <v>1858</v>
      </c>
      <c r="G1032" t="str">
        <f t="shared" si="32"/>
        <v>September</v>
      </c>
      <c r="H1032" t="str">
        <f t="shared" si="33"/>
        <v>2009</v>
      </c>
    </row>
    <row r="1033" spans="1:8" x14ac:dyDescent="0.3">
      <c r="A1033" s="17">
        <v>40382</v>
      </c>
      <c r="B1033" s="4" t="s">
        <v>181</v>
      </c>
      <c r="C1033" s="4" t="s">
        <v>188</v>
      </c>
      <c r="D1033" s="4" t="s">
        <v>825</v>
      </c>
      <c r="E1033" s="4">
        <v>32</v>
      </c>
      <c r="F1033" s="4" t="s">
        <v>1859</v>
      </c>
      <c r="G1033" t="str">
        <f t="shared" si="32"/>
        <v>July</v>
      </c>
      <c r="H1033" t="str">
        <f t="shared" si="33"/>
        <v>2010</v>
      </c>
    </row>
    <row r="1034" spans="1:8" x14ac:dyDescent="0.3">
      <c r="A1034" s="17">
        <v>40254</v>
      </c>
      <c r="B1034" s="4" t="s">
        <v>258</v>
      </c>
      <c r="C1034" s="4" t="s">
        <v>815</v>
      </c>
      <c r="D1034" s="4" t="s">
        <v>839</v>
      </c>
      <c r="E1034" s="4">
        <v>16</v>
      </c>
      <c r="F1034" s="4" t="s">
        <v>1860</v>
      </c>
      <c r="G1034" t="str">
        <f t="shared" si="32"/>
        <v>March</v>
      </c>
      <c r="H1034" t="str">
        <f t="shared" si="33"/>
        <v>2010</v>
      </c>
    </row>
    <row r="1035" spans="1:8" x14ac:dyDescent="0.3">
      <c r="A1035" s="17">
        <v>40058</v>
      </c>
      <c r="B1035" s="4" t="s">
        <v>268</v>
      </c>
      <c r="C1035" s="4" t="s">
        <v>841</v>
      </c>
      <c r="D1035" s="4" t="s">
        <v>726</v>
      </c>
      <c r="E1035" s="4">
        <v>15</v>
      </c>
      <c r="F1035" s="4" t="s">
        <v>1861</v>
      </c>
      <c r="G1035" t="str">
        <f t="shared" si="32"/>
        <v>September</v>
      </c>
      <c r="H1035" t="str">
        <f t="shared" si="33"/>
        <v>2009</v>
      </c>
    </row>
    <row r="1036" spans="1:8" x14ac:dyDescent="0.3">
      <c r="A1036" s="17">
        <v>40478</v>
      </c>
      <c r="B1036" s="4" t="s">
        <v>266</v>
      </c>
      <c r="C1036" s="4" t="s">
        <v>835</v>
      </c>
      <c r="D1036" s="4" t="s">
        <v>825</v>
      </c>
      <c r="E1036" s="4">
        <v>32</v>
      </c>
      <c r="F1036" s="4" t="s">
        <v>1862</v>
      </c>
      <c r="G1036" t="str">
        <f t="shared" si="32"/>
        <v>October</v>
      </c>
      <c r="H1036" t="str">
        <f t="shared" si="33"/>
        <v>2010</v>
      </c>
    </row>
    <row r="1037" spans="1:8" x14ac:dyDescent="0.3">
      <c r="A1037" s="17">
        <v>40611</v>
      </c>
      <c r="B1037" s="4" t="s">
        <v>176</v>
      </c>
      <c r="C1037" s="4" t="s">
        <v>815</v>
      </c>
      <c r="D1037" s="4" t="s">
        <v>823</v>
      </c>
      <c r="E1037" s="4">
        <v>13</v>
      </c>
      <c r="F1037" s="4" t="s">
        <v>1863</v>
      </c>
      <c r="G1037" t="str">
        <f t="shared" si="32"/>
        <v>March</v>
      </c>
      <c r="H1037" t="str">
        <f t="shared" si="33"/>
        <v>2011</v>
      </c>
    </row>
    <row r="1038" spans="1:8" x14ac:dyDescent="0.3">
      <c r="A1038" s="17">
        <v>40488</v>
      </c>
      <c r="B1038" s="4" t="s">
        <v>260</v>
      </c>
      <c r="C1038" s="4" t="s">
        <v>835</v>
      </c>
      <c r="D1038" s="4" t="s">
        <v>823</v>
      </c>
      <c r="E1038" s="4">
        <v>23</v>
      </c>
      <c r="F1038" s="4" t="s">
        <v>1864</v>
      </c>
      <c r="G1038" t="str">
        <f t="shared" si="32"/>
        <v>November</v>
      </c>
      <c r="H1038" t="str">
        <f t="shared" si="33"/>
        <v>2010</v>
      </c>
    </row>
    <row r="1039" spans="1:8" x14ac:dyDescent="0.3">
      <c r="A1039" s="17">
        <v>40536</v>
      </c>
      <c r="B1039" s="4" t="s">
        <v>253</v>
      </c>
      <c r="C1039" s="4" t="s">
        <v>841</v>
      </c>
      <c r="D1039" s="4" t="s">
        <v>816</v>
      </c>
      <c r="E1039" s="4">
        <v>12</v>
      </c>
      <c r="F1039" s="4" t="s">
        <v>1865</v>
      </c>
      <c r="G1039" t="str">
        <f t="shared" si="32"/>
        <v>December</v>
      </c>
      <c r="H1039" t="str">
        <f t="shared" si="33"/>
        <v>2010</v>
      </c>
    </row>
    <row r="1040" spans="1:8" x14ac:dyDescent="0.3">
      <c r="A1040" s="17">
        <v>40404</v>
      </c>
      <c r="B1040" s="4" t="s">
        <v>181</v>
      </c>
      <c r="C1040" s="4" t="s">
        <v>188</v>
      </c>
      <c r="D1040" s="4" t="s">
        <v>816</v>
      </c>
      <c r="E1040" s="4">
        <v>19</v>
      </c>
      <c r="F1040" s="4" t="s">
        <v>1866</v>
      </c>
      <c r="G1040" t="str">
        <f t="shared" si="32"/>
        <v>August</v>
      </c>
      <c r="H1040" t="str">
        <f t="shared" si="33"/>
        <v>2010</v>
      </c>
    </row>
    <row r="1041" spans="1:8" x14ac:dyDescent="0.3">
      <c r="A1041" s="17">
        <v>40201</v>
      </c>
      <c r="B1041" s="4" t="s">
        <v>269</v>
      </c>
      <c r="C1041" s="4" t="s">
        <v>189</v>
      </c>
      <c r="D1041" s="4" t="s">
        <v>726</v>
      </c>
      <c r="E1041" s="4">
        <v>20</v>
      </c>
      <c r="F1041" s="4" t="s">
        <v>1867</v>
      </c>
      <c r="G1041" t="str">
        <f t="shared" si="32"/>
        <v>January</v>
      </c>
      <c r="H1041" t="str">
        <f t="shared" si="33"/>
        <v>2010</v>
      </c>
    </row>
    <row r="1042" spans="1:8" x14ac:dyDescent="0.3">
      <c r="A1042" s="17">
        <v>39972</v>
      </c>
      <c r="B1042" s="4" t="s">
        <v>253</v>
      </c>
      <c r="C1042" s="4" t="s">
        <v>190</v>
      </c>
      <c r="D1042" s="4" t="s">
        <v>861</v>
      </c>
      <c r="E1042" s="4">
        <v>36</v>
      </c>
      <c r="F1042" s="4" t="s">
        <v>1868</v>
      </c>
      <c r="G1042" t="str">
        <f t="shared" si="32"/>
        <v>June</v>
      </c>
      <c r="H1042" t="str">
        <f t="shared" si="33"/>
        <v>2009</v>
      </c>
    </row>
    <row r="1043" spans="1:8" x14ac:dyDescent="0.3">
      <c r="A1043" s="17">
        <v>40574</v>
      </c>
      <c r="B1043" s="4" t="s">
        <v>269</v>
      </c>
      <c r="C1043" s="4" t="s">
        <v>835</v>
      </c>
      <c r="D1043" s="4" t="s">
        <v>839</v>
      </c>
      <c r="E1043" s="4">
        <v>33</v>
      </c>
      <c r="F1043" s="4" t="s">
        <v>1869</v>
      </c>
      <c r="G1043" t="str">
        <f t="shared" si="32"/>
        <v>January</v>
      </c>
      <c r="H1043" t="str">
        <f t="shared" si="33"/>
        <v>2011</v>
      </c>
    </row>
    <row r="1044" spans="1:8" x14ac:dyDescent="0.3">
      <c r="A1044" s="17">
        <v>40246</v>
      </c>
      <c r="B1044" s="4" t="s">
        <v>271</v>
      </c>
      <c r="C1044" s="4" t="s">
        <v>812</v>
      </c>
      <c r="D1044" s="4" t="s">
        <v>823</v>
      </c>
      <c r="E1044" s="4">
        <v>29</v>
      </c>
      <c r="F1044" s="4" t="s">
        <v>1870</v>
      </c>
      <c r="G1044" t="str">
        <f t="shared" si="32"/>
        <v>March</v>
      </c>
      <c r="H1044" t="str">
        <f t="shared" si="33"/>
        <v>2010</v>
      </c>
    </row>
    <row r="1045" spans="1:8" x14ac:dyDescent="0.3">
      <c r="A1045" s="17">
        <v>40102</v>
      </c>
      <c r="B1045" s="4" t="s">
        <v>181</v>
      </c>
      <c r="C1045" s="4" t="s">
        <v>827</v>
      </c>
      <c r="D1045" s="4" t="s">
        <v>861</v>
      </c>
      <c r="E1045" s="4">
        <v>20</v>
      </c>
      <c r="F1045" s="4" t="s">
        <v>1871</v>
      </c>
      <c r="G1045" t="str">
        <f t="shared" si="32"/>
        <v>October</v>
      </c>
      <c r="H1045" t="str">
        <f t="shared" si="33"/>
        <v>2009</v>
      </c>
    </row>
    <row r="1046" spans="1:8" x14ac:dyDescent="0.3">
      <c r="A1046" s="17">
        <v>40244</v>
      </c>
      <c r="B1046" s="4" t="s">
        <v>265</v>
      </c>
      <c r="C1046" s="4" t="s">
        <v>815</v>
      </c>
      <c r="D1046" s="4" t="s">
        <v>825</v>
      </c>
      <c r="E1046" s="4">
        <v>1</v>
      </c>
      <c r="F1046" s="4" t="s">
        <v>1872</v>
      </c>
      <c r="G1046" t="str">
        <f t="shared" si="32"/>
        <v>March</v>
      </c>
      <c r="H1046" t="str">
        <f t="shared" si="33"/>
        <v>2010</v>
      </c>
    </row>
    <row r="1047" spans="1:8" x14ac:dyDescent="0.3">
      <c r="A1047" s="17">
        <v>40555</v>
      </c>
      <c r="B1047" s="4" t="s">
        <v>268</v>
      </c>
      <c r="C1047" s="4" t="s">
        <v>189</v>
      </c>
      <c r="D1047" s="4" t="s">
        <v>816</v>
      </c>
      <c r="E1047" s="4">
        <v>18</v>
      </c>
      <c r="F1047" s="4" t="s">
        <v>1873</v>
      </c>
      <c r="G1047" t="str">
        <f t="shared" si="32"/>
        <v>January</v>
      </c>
      <c r="H1047" t="str">
        <f t="shared" si="33"/>
        <v>2011</v>
      </c>
    </row>
    <row r="1048" spans="1:8" x14ac:dyDescent="0.3">
      <c r="A1048" s="17">
        <v>40558</v>
      </c>
      <c r="B1048" s="4" t="s">
        <v>176</v>
      </c>
      <c r="C1048" s="4" t="s">
        <v>191</v>
      </c>
      <c r="D1048" s="4" t="s">
        <v>842</v>
      </c>
      <c r="E1048" s="4">
        <v>13</v>
      </c>
      <c r="F1048" s="4" t="s">
        <v>1874</v>
      </c>
      <c r="G1048" t="str">
        <f t="shared" si="32"/>
        <v>January</v>
      </c>
      <c r="H1048" t="str">
        <f t="shared" si="33"/>
        <v>2011</v>
      </c>
    </row>
    <row r="1049" spans="1:8" x14ac:dyDescent="0.3">
      <c r="A1049" s="17">
        <v>40515</v>
      </c>
      <c r="B1049" s="4" t="s">
        <v>274</v>
      </c>
      <c r="C1049" s="4" t="s">
        <v>188</v>
      </c>
      <c r="D1049" s="4" t="s">
        <v>813</v>
      </c>
      <c r="E1049" s="4">
        <v>29</v>
      </c>
      <c r="F1049" s="4" t="s">
        <v>1875</v>
      </c>
      <c r="G1049" t="str">
        <f t="shared" si="32"/>
        <v>December</v>
      </c>
      <c r="H1049" t="str">
        <f t="shared" si="33"/>
        <v>2010</v>
      </c>
    </row>
    <row r="1050" spans="1:8" x14ac:dyDescent="0.3">
      <c r="A1050" s="17">
        <v>40607</v>
      </c>
      <c r="B1050" s="4" t="s">
        <v>180</v>
      </c>
      <c r="C1050" s="4" t="s">
        <v>188</v>
      </c>
      <c r="D1050" s="4" t="s">
        <v>842</v>
      </c>
      <c r="E1050" s="4">
        <v>35</v>
      </c>
      <c r="F1050" s="4" t="s">
        <v>1876</v>
      </c>
      <c r="G1050" t="str">
        <f t="shared" si="32"/>
        <v>March</v>
      </c>
      <c r="H1050" t="str">
        <f t="shared" si="33"/>
        <v>2011</v>
      </c>
    </row>
    <row r="1051" spans="1:8" x14ac:dyDescent="0.3">
      <c r="A1051" s="17">
        <v>40338</v>
      </c>
      <c r="B1051" s="4" t="s">
        <v>260</v>
      </c>
      <c r="C1051" s="4" t="s">
        <v>835</v>
      </c>
      <c r="D1051" s="4" t="s">
        <v>825</v>
      </c>
      <c r="E1051" s="4">
        <v>32</v>
      </c>
      <c r="F1051" s="4" t="s">
        <v>1877</v>
      </c>
      <c r="G1051" t="str">
        <f t="shared" si="32"/>
        <v>June</v>
      </c>
      <c r="H1051" t="str">
        <f t="shared" si="33"/>
        <v>2010</v>
      </c>
    </row>
    <row r="1052" spans="1:8" x14ac:dyDescent="0.3">
      <c r="A1052" s="17">
        <v>39941</v>
      </c>
      <c r="B1052" s="4" t="s">
        <v>271</v>
      </c>
      <c r="C1052" s="4" t="s">
        <v>835</v>
      </c>
      <c r="D1052" s="4" t="s">
        <v>829</v>
      </c>
      <c r="E1052" s="4">
        <v>27</v>
      </c>
      <c r="F1052" s="4" t="s">
        <v>1878</v>
      </c>
      <c r="G1052" t="str">
        <f t="shared" si="32"/>
        <v>May</v>
      </c>
      <c r="H1052" t="str">
        <f t="shared" si="33"/>
        <v>2009</v>
      </c>
    </row>
    <row r="1053" spans="1:8" x14ac:dyDescent="0.3">
      <c r="A1053" s="17">
        <v>39935</v>
      </c>
      <c r="B1053" s="4" t="s">
        <v>268</v>
      </c>
      <c r="C1053" s="4" t="s">
        <v>190</v>
      </c>
      <c r="D1053" s="4" t="s">
        <v>861</v>
      </c>
      <c r="E1053" s="4">
        <v>32</v>
      </c>
      <c r="F1053" s="4" t="s">
        <v>1879</v>
      </c>
      <c r="G1053" t="str">
        <f t="shared" si="32"/>
        <v>May</v>
      </c>
      <c r="H1053" t="str">
        <f t="shared" si="33"/>
        <v>2009</v>
      </c>
    </row>
    <row r="1054" spans="1:8" x14ac:dyDescent="0.3">
      <c r="A1054" s="17">
        <v>39919</v>
      </c>
      <c r="B1054" s="4" t="s">
        <v>251</v>
      </c>
      <c r="C1054" s="4" t="s">
        <v>190</v>
      </c>
      <c r="D1054" s="4" t="s">
        <v>813</v>
      </c>
      <c r="E1054" s="4">
        <v>34</v>
      </c>
      <c r="F1054" s="4" t="s">
        <v>1880</v>
      </c>
      <c r="G1054" t="str">
        <f t="shared" si="32"/>
        <v>April</v>
      </c>
      <c r="H1054" t="str">
        <f t="shared" si="33"/>
        <v>2009</v>
      </c>
    </row>
    <row r="1055" spans="1:8" x14ac:dyDescent="0.3">
      <c r="A1055" s="17">
        <v>40443</v>
      </c>
      <c r="B1055" s="4" t="s">
        <v>269</v>
      </c>
      <c r="C1055" s="4" t="s">
        <v>815</v>
      </c>
      <c r="D1055" s="4" t="s">
        <v>842</v>
      </c>
      <c r="E1055" s="4">
        <v>21</v>
      </c>
      <c r="F1055" s="4" t="s">
        <v>1881</v>
      </c>
      <c r="G1055" t="str">
        <f t="shared" si="32"/>
        <v>September</v>
      </c>
      <c r="H1055" t="str">
        <f t="shared" si="33"/>
        <v>2010</v>
      </c>
    </row>
    <row r="1056" spans="1:8" x14ac:dyDescent="0.3">
      <c r="A1056" s="17">
        <v>40364</v>
      </c>
      <c r="B1056" s="4" t="s">
        <v>269</v>
      </c>
      <c r="C1056" s="4" t="s">
        <v>188</v>
      </c>
      <c r="D1056" s="4" t="s">
        <v>842</v>
      </c>
      <c r="E1056" s="4">
        <v>4</v>
      </c>
      <c r="F1056" s="4" t="s">
        <v>1882</v>
      </c>
      <c r="G1056" t="str">
        <f t="shared" si="32"/>
        <v>July</v>
      </c>
      <c r="H1056" t="str">
        <f t="shared" si="33"/>
        <v>2010</v>
      </c>
    </row>
    <row r="1057" spans="1:8" x14ac:dyDescent="0.3">
      <c r="A1057" s="17">
        <v>40405</v>
      </c>
      <c r="B1057" s="4" t="s">
        <v>256</v>
      </c>
      <c r="C1057" s="4" t="s">
        <v>189</v>
      </c>
      <c r="D1057" s="4" t="s">
        <v>829</v>
      </c>
      <c r="E1057" s="4">
        <v>2</v>
      </c>
      <c r="F1057" s="4" t="s">
        <v>1883</v>
      </c>
      <c r="G1057" t="str">
        <f t="shared" si="32"/>
        <v>August</v>
      </c>
      <c r="H1057" t="str">
        <f t="shared" si="33"/>
        <v>2010</v>
      </c>
    </row>
    <row r="1058" spans="1:8" x14ac:dyDescent="0.3">
      <c r="A1058" s="17">
        <v>39977</v>
      </c>
      <c r="B1058" s="4" t="s">
        <v>270</v>
      </c>
      <c r="C1058" s="4" t="s">
        <v>189</v>
      </c>
      <c r="D1058" s="4" t="s">
        <v>823</v>
      </c>
      <c r="E1058" s="4">
        <v>39</v>
      </c>
      <c r="F1058" s="4" t="s">
        <v>1884</v>
      </c>
      <c r="G1058" t="str">
        <f t="shared" si="32"/>
        <v>June</v>
      </c>
      <c r="H1058" t="str">
        <f t="shared" si="33"/>
        <v>2009</v>
      </c>
    </row>
    <row r="1059" spans="1:8" x14ac:dyDescent="0.3">
      <c r="A1059" s="17">
        <v>39962</v>
      </c>
      <c r="B1059" s="4" t="s">
        <v>266</v>
      </c>
      <c r="C1059" s="4" t="s">
        <v>827</v>
      </c>
      <c r="D1059" s="4" t="s">
        <v>726</v>
      </c>
      <c r="E1059" s="4">
        <v>2</v>
      </c>
      <c r="F1059" s="4" t="s">
        <v>1885</v>
      </c>
      <c r="G1059" t="str">
        <f t="shared" si="32"/>
        <v>May</v>
      </c>
      <c r="H1059" t="str">
        <f t="shared" si="33"/>
        <v>2009</v>
      </c>
    </row>
    <row r="1060" spans="1:8" x14ac:dyDescent="0.3">
      <c r="A1060" s="17">
        <v>40028</v>
      </c>
      <c r="B1060" s="4" t="s">
        <v>274</v>
      </c>
      <c r="C1060" s="4" t="s">
        <v>841</v>
      </c>
      <c r="D1060" s="4" t="s">
        <v>832</v>
      </c>
      <c r="E1060" s="4">
        <v>37</v>
      </c>
      <c r="F1060" s="4" t="s">
        <v>1886</v>
      </c>
      <c r="G1060" t="str">
        <f t="shared" si="32"/>
        <v>August</v>
      </c>
      <c r="H1060" t="str">
        <f t="shared" si="33"/>
        <v>2009</v>
      </c>
    </row>
    <row r="1061" spans="1:8" x14ac:dyDescent="0.3">
      <c r="A1061" s="17">
        <v>40409</v>
      </c>
      <c r="B1061" s="4" t="s">
        <v>262</v>
      </c>
      <c r="C1061" s="4" t="s">
        <v>192</v>
      </c>
      <c r="D1061" s="4" t="s">
        <v>813</v>
      </c>
      <c r="E1061" s="4">
        <v>1</v>
      </c>
      <c r="F1061" s="4" t="s">
        <v>1887</v>
      </c>
      <c r="G1061" t="str">
        <f t="shared" si="32"/>
        <v>August</v>
      </c>
      <c r="H1061" t="str">
        <f t="shared" si="33"/>
        <v>2010</v>
      </c>
    </row>
    <row r="1062" spans="1:8" x14ac:dyDescent="0.3">
      <c r="A1062" s="17">
        <v>40076</v>
      </c>
      <c r="B1062" s="4" t="s">
        <v>176</v>
      </c>
      <c r="C1062" s="4" t="s">
        <v>188</v>
      </c>
      <c r="D1062" s="4" t="s">
        <v>832</v>
      </c>
      <c r="E1062" s="4">
        <v>10</v>
      </c>
      <c r="F1062" s="4" t="s">
        <v>1888</v>
      </c>
      <c r="G1062" t="str">
        <f t="shared" si="32"/>
        <v>September</v>
      </c>
      <c r="H1062" t="str">
        <f t="shared" si="33"/>
        <v>2009</v>
      </c>
    </row>
    <row r="1063" spans="1:8" x14ac:dyDescent="0.3">
      <c r="A1063" s="17">
        <v>40614</v>
      </c>
      <c r="B1063" s="4" t="s">
        <v>256</v>
      </c>
      <c r="C1063" s="4" t="s">
        <v>812</v>
      </c>
      <c r="D1063" s="4" t="s">
        <v>849</v>
      </c>
      <c r="E1063" s="4">
        <v>26</v>
      </c>
      <c r="F1063" s="4" t="s">
        <v>1889</v>
      </c>
      <c r="G1063" t="str">
        <f t="shared" si="32"/>
        <v>March</v>
      </c>
      <c r="H1063" t="str">
        <f t="shared" si="33"/>
        <v>2011</v>
      </c>
    </row>
    <row r="1064" spans="1:8" x14ac:dyDescent="0.3">
      <c r="A1064" s="17">
        <v>40393</v>
      </c>
      <c r="B1064" s="4" t="s">
        <v>274</v>
      </c>
      <c r="C1064" s="4" t="s">
        <v>827</v>
      </c>
      <c r="D1064" s="4" t="s">
        <v>825</v>
      </c>
      <c r="E1064" s="4">
        <v>8</v>
      </c>
      <c r="F1064" s="4" t="s">
        <v>1890</v>
      </c>
      <c r="G1064" t="str">
        <f t="shared" si="32"/>
        <v>August</v>
      </c>
      <c r="H1064" t="str">
        <f t="shared" si="33"/>
        <v>2010</v>
      </c>
    </row>
    <row r="1065" spans="1:8" x14ac:dyDescent="0.3">
      <c r="A1065" s="17">
        <v>40295</v>
      </c>
      <c r="B1065" s="4" t="s">
        <v>261</v>
      </c>
      <c r="C1065" s="4" t="s">
        <v>835</v>
      </c>
      <c r="D1065" s="4" t="s">
        <v>818</v>
      </c>
      <c r="E1065" s="4">
        <v>30</v>
      </c>
      <c r="F1065" s="4" t="s">
        <v>1891</v>
      </c>
      <c r="G1065" t="str">
        <f t="shared" si="32"/>
        <v>April</v>
      </c>
      <c r="H1065" t="str">
        <f t="shared" si="33"/>
        <v>2010</v>
      </c>
    </row>
    <row r="1066" spans="1:8" x14ac:dyDescent="0.3">
      <c r="A1066" s="17">
        <v>40396</v>
      </c>
      <c r="B1066" s="4" t="s">
        <v>267</v>
      </c>
      <c r="C1066" s="4" t="s">
        <v>192</v>
      </c>
      <c r="D1066" s="4" t="s">
        <v>861</v>
      </c>
      <c r="E1066" s="4">
        <v>8</v>
      </c>
      <c r="F1066" s="4" t="s">
        <v>1892</v>
      </c>
      <c r="G1066" t="str">
        <f t="shared" si="32"/>
        <v>August</v>
      </c>
      <c r="H1066" t="str">
        <f t="shared" si="33"/>
        <v>2010</v>
      </c>
    </row>
    <row r="1067" spans="1:8" x14ac:dyDescent="0.3">
      <c r="A1067" s="17">
        <v>40526</v>
      </c>
      <c r="B1067" s="4" t="s">
        <v>180</v>
      </c>
      <c r="C1067" s="4" t="s">
        <v>827</v>
      </c>
      <c r="D1067" s="4" t="s">
        <v>726</v>
      </c>
      <c r="E1067" s="4">
        <v>19</v>
      </c>
      <c r="F1067" s="4" t="s">
        <v>1893</v>
      </c>
      <c r="G1067" t="str">
        <f t="shared" si="32"/>
        <v>December</v>
      </c>
      <c r="H1067" t="str">
        <f t="shared" si="33"/>
        <v>2010</v>
      </c>
    </row>
    <row r="1068" spans="1:8" x14ac:dyDescent="0.3">
      <c r="A1068" s="17">
        <v>40208</v>
      </c>
      <c r="B1068" s="4" t="s">
        <v>256</v>
      </c>
      <c r="C1068" s="4" t="s">
        <v>192</v>
      </c>
      <c r="D1068" s="4" t="s">
        <v>842</v>
      </c>
      <c r="E1068" s="4">
        <v>38</v>
      </c>
      <c r="F1068" s="4" t="s">
        <v>1894</v>
      </c>
      <c r="G1068" t="str">
        <f t="shared" si="32"/>
        <v>January</v>
      </c>
      <c r="H1068" t="str">
        <f t="shared" si="33"/>
        <v>2010</v>
      </c>
    </row>
    <row r="1069" spans="1:8" x14ac:dyDescent="0.3">
      <c r="A1069" s="17">
        <v>40545</v>
      </c>
      <c r="B1069" s="4" t="s">
        <v>273</v>
      </c>
      <c r="C1069" s="4" t="s">
        <v>192</v>
      </c>
      <c r="D1069" s="4" t="s">
        <v>861</v>
      </c>
      <c r="E1069" s="4">
        <v>10</v>
      </c>
      <c r="F1069" s="4" t="s">
        <v>1895</v>
      </c>
      <c r="G1069" t="str">
        <f t="shared" si="32"/>
        <v>January</v>
      </c>
      <c r="H1069" t="str">
        <f t="shared" si="33"/>
        <v>2011</v>
      </c>
    </row>
    <row r="1070" spans="1:8" x14ac:dyDescent="0.3">
      <c r="A1070" s="17">
        <v>40183</v>
      </c>
      <c r="B1070" s="4" t="s">
        <v>272</v>
      </c>
      <c r="C1070" s="4" t="s">
        <v>190</v>
      </c>
      <c r="D1070" s="4" t="s">
        <v>839</v>
      </c>
      <c r="E1070" s="4">
        <v>19</v>
      </c>
      <c r="F1070" s="4" t="s">
        <v>1896</v>
      </c>
      <c r="G1070" t="str">
        <f t="shared" si="32"/>
        <v>January</v>
      </c>
      <c r="H1070" t="str">
        <f t="shared" si="33"/>
        <v>2010</v>
      </c>
    </row>
    <row r="1071" spans="1:8" x14ac:dyDescent="0.3">
      <c r="A1071" s="17">
        <v>40266</v>
      </c>
      <c r="B1071" s="4" t="s">
        <v>822</v>
      </c>
      <c r="C1071" s="4" t="s">
        <v>827</v>
      </c>
      <c r="D1071" s="4" t="s">
        <v>839</v>
      </c>
      <c r="E1071" s="4">
        <v>32</v>
      </c>
      <c r="F1071" s="4" t="s">
        <v>1897</v>
      </c>
      <c r="G1071" t="str">
        <f t="shared" si="32"/>
        <v>March</v>
      </c>
      <c r="H1071" t="str">
        <f t="shared" si="33"/>
        <v>2010</v>
      </c>
    </row>
    <row r="1072" spans="1:8" x14ac:dyDescent="0.3">
      <c r="A1072" s="17">
        <v>39929</v>
      </c>
      <c r="B1072" s="4" t="s">
        <v>180</v>
      </c>
      <c r="C1072" s="4" t="s">
        <v>835</v>
      </c>
      <c r="D1072" s="4" t="s">
        <v>829</v>
      </c>
      <c r="E1072" s="4">
        <v>20</v>
      </c>
      <c r="F1072" s="4" t="s">
        <v>1898</v>
      </c>
      <c r="G1072" t="str">
        <f t="shared" si="32"/>
        <v>April</v>
      </c>
      <c r="H1072" t="str">
        <f t="shared" si="33"/>
        <v>2009</v>
      </c>
    </row>
    <row r="1073" spans="1:8" x14ac:dyDescent="0.3">
      <c r="A1073" s="17">
        <v>40410</v>
      </c>
      <c r="B1073" s="4" t="s">
        <v>176</v>
      </c>
      <c r="C1073" s="4" t="s">
        <v>815</v>
      </c>
      <c r="D1073" s="4" t="s">
        <v>832</v>
      </c>
      <c r="E1073" s="4">
        <v>13</v>
      </c>
      <c r="F1073" s="4" t="s">
        <v>1899</v>
      </c>
      <c r="G1073" t="str">
        <f t="shared" si="32"/>
        <v>August</v>
      </c>
      <c r="H1073" t="str">
        <f t="shared" si="33"/>
        <v>2010</v>
      </c>
    </row>
    <row r="1074" spans="1:8" x14ac:dyDescent="0.3">
      <c r="A1074" s="17">
        <v>40370</v>
      </c>
      <c r="B1074" s="4" t="s">
        <v>176</v>
      </c>
      <c r="C1074" s="4" t="s">
        <v>190</v>
      </c>
      <c r="D1074" s="4" t="s">
        <v>813</v>
      </c>
      <c r="E1074" s="4">
        <v>21</v>
      </c>
      <c r="F1074" s="4" t="s">
        <v>1900</v>
      </c>
      <c r="G1074" t="str">
        <f t="shared" si="32"/>
        <v>July</v>
      </c>
      <c r="H1074" t="str">
        <f t="shared" si="33"/>
        <v>2010</v>
      </c>
    </row>
    <row r="1075" spans="1:8" x14ac:dyDescent="0.3">
      <c r="A1075" s="17">
        <v>40606</v>
      </c>
      <c r="B1075" s="4" t="s">
        <v>251</v>
      </c>
      <c r="C1075" s="4" t="s">
        <v>190</v>
      </c>
      <c r="D1075" s="4" t="s">
        <v>730</v>
      </c>
      <c r="E1075" s="4">
        <v>19</v>
      </c>
      <c r="F1075" s="4" t="s">
        <v>1901</v>
      </c>
      <c r="G1075" t="str">
        <f t="shared" si="32"/>
        <v>March</v>
      </c>
      <c r="H1075" t="str">
        <f t="shared" si="33"/>
        <v>2011</v>
      </c>
    </row>
    <row r="1076" spans="1:8" x14ac:dyDescent="0.3">
      <c r="A1076" s="17">
        <v>40608</v>
      </c>
      <c r="B1076" s="4" t="s">
        <v>272</v>
      </c>
      <c r="C1076" s="4" t="s">
        <v>841</v>
      </c>
      <c r="D1076" s="4" t="s">
        <v>816</v>
      </c>
      <c r="E1076" s="4">
        <v>13</v>
      </c>
      <c r="F1076" s="4" t="s">
        <v>1902</v>
      </c>
      <c r="G1076" t="str">
        <f t="shared" si="32"/>
        <v>March</v>
      </c>
      <c r="H1076" t="str">
        <f t="shared" si="33"/>
        <v>2011</v>
      </c>
    </row>
    <row r="1077" spans="1:8" x14ac:dyDescent="0.3">
      <c r="A1077" s="17">
        <v>40006</v>
      </c>
      <c r="B1077" s="4" t="s">
        <v>273</v>
      </c>
      <c r="C1077" s="4" t="s">
        <v>835</v>
      </c>
      <c r="D1077" s="4" t="s">
        <v>813</v>
      </c>
      <c r="E1077" s="4">
        <v>39</v>
      </c>
      <c r="F1077" s="4" t="s">
        <v>1903</v>
      </c>
      <c r="G1077" t="str">
        <f t="shared" si="32"/>
        <v>July</v>
      </c>
      <c r="H1077" t="str">
        <f t="shared" si="33"/>
        <v>2009</v>
      </c>
    </row>
    <row r="1078" spans="1:8" x14ac:dyDescent="0.3">
      <c r="A1078" s="17">
        <v>40289</v>
      </c>
      <c r="B1078" s="4" t="s">
        <v>180</v>
      </c>
      <c r="C1078" s="4" t="s">
        <v>189</v>
      </c>
      <c r="D1078" s="4" t="s">
        <v>839</v>
      </c>
      <c r="E1078" s="4">
        <v>8</v>
      </c>
      <c r="F1078" s="4" t="s">
        <v>1904</v>
      </c>
      <c r="G1078" t="str">
        <f t="shared" si="32"/>
        <v>April</v>
      </c>
      <c r="H1078" t="str">
        <f t="shared" si="33"/>
        <v>2010</v>
      </c>
    </row>
    <row r="1079" spans="1:8" x14ac:dyDescent="0.3">
      <c r="A1079" s="17">
        <v>40289</v>
      </c>
      <c r="B1079" s="4" t="s">
        <v>272</v>
      </c>
      <c r="C1079" s="4" t="s">
        <v>190</v>
      </c>
      <c r="D1079" s="4" t="s">
        <v>730</v>
      </c>
      <c r="E1079" s="4">
        <v>11</v>
      </c>
      <c r="F1079" s="4" t="s">
        <v>1905</v>
      </c>
      <c r="G1079" t="str">
        <f t="shared" si="32"/>
        <v>April</v>
      </c>
      <c r="H1079" t="str">
        <f t="shared" si="33"/>
        <v>2010</v>
      </c>
    </row>
    <row r="1080" spans="1:8" x14ac:dyDescent="0.3">
      <c r="A1080" s="17">
        <v>40588</v>
      </c>
      <c r="B1080" s="4" t="s">
        <v>271</v>
      </c>
      <c r="C1080" s="4" t="s">
        <v>188</v>
      </c>
      <c r="D1080" s="4" t="s">
        <v>829</v>
      </c>
      <c r="E1080" s="4">
        <v>34</v>
      </c>
      <c r="F1080" s="4" t="s">
        <v>1906</v>
      </c>
      <c r="G1080" t="str">
        <f t="shared" si="32"/>
        <v>February</v>
      </c>
      <c r="H1080" t="str">
        <f t="shared" si="33"/>
        <v>2011</v>
      </c>
    </row>
    <row r="1081" spans="1:8" x14ac:dyDescent="0.3">
      <c r="A1081" s="17">
        <v>40122</v>
      </c>
      <c r="B1081" s="4" t="s">
        <v>255</v>
      </c>
      <c r="C1081" s="4" t="s">
        <v>835</v>
      </c>
      <c r="D1081" s="4" t="s">
        <v>813</v>
      </c>
      <c r="E1081" s="4">
        <v>32</v>
      </c>
      <c r="F1081" s="4" t="s">
        <v>1907</v>
      </c>
      <c r="G1081" t="str">
        <f t="shared" si="32"/>
        <v>November</v>
      </c>
      <c r="H1081" t="str">
        <f t="shared" si="33"/>
        <v>2009</v>
      </c>
    </row>
    <row r="1082" spans="1:8" x14ac:dyDescent="0.3">
      <c r="A1082" s="17">
        <v>40388</v>
      </c>
      <c r="B1082" s="4" t="s">
        <v>263</v>
      </c>
      <c r="C1082" s="4" t="s">
        <v>191</v>
      </c>
      <c r="D1082" s="4" t="s">
        <v>813</v>
      </c>
      <c r="E1082" s="4">
        <v>28</v>
      </c>
      <c r="F1082" s="4" t="s">
        <v>1908</v>
      </c>
      <c r="G1082" t="str">
        <f t="shared" si="32"/>
        <v>July</v>
      </c>
      <c r="H1082" t="str">
        <f t="shared" si="33"/>
        <v>2010</v>
      </c>
    </row>
    <row r="1083" spans="1:8" x14ac:dyDescent="0.3">
      <c r="A1083" s="17">
        <v>40399</v>
      </c>
      <c r="B1083" s="4" t="s">
        <v>266</v>
      </c>
      <c r="C1083" s="4" t="s">
        <v>189</v>
      </c>
      <c r="D1083" s="4" t="s">
        <v>730</v>
      </c>
      <c r="E1083" s="4">
        <v>28</v>
      </c>
      <c r="F1083" s="4" t="s">
        <v>1909</v>
      </c>
      <c r="G1083" t="str">
        <f t="shared" si="32"/>
        <v>August</v>
      </c>
      <c r="H1083" t="str">
        <f t="shared" si="33"/>
        <v>2010</v>
      </c>
    </row>
    <row r="1084" spans="1:8" x14ac:dyDescent="0.3">
      <c r="A1084" s="17">
        <v>40214</v>
      </c>
      <c r="B1084" s="4" t="s">
        <v>257</v>
      </c>
      <c r="C1084" s="4" t="s">
        <v>812</v>
      </c>
      <c r="D1084" s="4" t="s">
        <v>861</v>
      </c>
      <c r="E1084" s="4">
        <v>21</v>
      </c>
      <c r="F1084" s="4" t="s">
        <v>1910</v>
      </c>
      <c r="G1084" t="str">
        <f t="shared" si="32"/>
        <v>February</v>
      </c>
      <c r="H1084" t="str">
        <f t="shared" si="33"/>
        <v>2010</v>
      </c>
    </row>
    <row r="1085" spans="1:8" x14ac:dyDescent="0.3">
      <c r="A1085" s="17">
        <v>40629</v>
      </c>
      <c r="B1085" s="4" t="s">
        <v>256</v>
      </c>
      <c r="C1085" s="4" t="s">
        <v>827</v>
      </c>
      <c r="D1085" s="4" t="s">
        <v>823</v>
      </c>
      <c r="E1085" s="4">
        <v>4</v>
      </c>
      <c r="F1085" s="4" t="s">
        <v>1911</v>
      </c>
      <c r="G1085" t="str">
        <f t="shared" si="32"/>
        <v>March</v>
      </c>
      <c r="H1085" t="str">
        <f t="shared" si="33"/>
        <v>2011</v>
      </c>
    </row>
    <row r="1086" spans="1:8" x14ac:dyDescent="0.3">
      <c r="A1086" s="17">
        <v>40558</v>
      </c>
      <c r="B1086" s="4" t="s">
        <v>265</v>
      </c>
      <c r="C1086" s="4" t="s">
        <v>835</v>
      </c>
      <c r="D1086" s="4" t="s">
        <v>849</v>
      </c>
      <c r="E1086" s="4">
        <v>28</v>
      </c>
      <c r="F1086" s="4" t="s">
        <v>1912</v>
      </c>
      <c r="G1086" t="str">
        <f t="shared" si="32"/>
        <v>January</v>
      </c>
      <c r="H1086" t="str">
        <f t="shared" si="33"/>
        <v>2011</v>
      </c>
    </row>
    <row r="1087" spans="1:8" x14ac:dyDescent="0.3">
      <c r="A1087" s="17">
        <v>40597</v>
      </c>
      <c r="B1087" s="4" t="s">
        <v>255</v>
      </c>
      <c r="C1087" s="4" t="s">
        <v>190</v>
      </c>
      <c r="D1087" s="4" t="s">
        <v>816</v>
      </c>
      <c r="E1087" s="4">
        <v>25</v>
      </c>
      <c r="F1087" s="4" t="s">
        <v>1913</v>
      </c>
      <c r="G1087" t="str">
        <f t="shared" si="32"/>
        <v>February</v>
      </c>
      <c r="H1087" t="str">
        <f t="shared" si="33"/>
        <v>2011</v>
      </c>
    </row>
    <row r="1088" spans="1:8" x14ac:dyDescent="0.3">
      <c r="A1088" s="17">
        <v>40327</v>
      </c>
      <c r="B1088" s="4" t="s">
        <v>256</v>
      </c>
      <c r="C1088" s="4" t="s">
        <v>841</v>
      </c>
      <c r="D1088" s="4" t="s">
        <v>829</v>
      </c>
      <c r="E1088" s="4">
        <v>8</v>
      </c>
      <c r="F1088" s="4" t="s">
        <v>1914</v>
      </c>
      <c r="G1088" t="str">
        <f t="shared" si="32"/>
        <v>May</v>
      </c>
      <c r="H1088" t="str">
        <f t="shared" si="33"/>
        <v>2010</v>
      </c>
    </row>
    <row r="1089" spans="1:8" x14ac:dyDescent="0.3">
      <c r="A1089" s="17">
        <v>40265</v>
      </c>
      <c r="B1089" s="4" t="s">
        <v>256</v>
      </c>
      <c r="C1089" s="4" t="s">
        <v>189</v>
      </c>
      <c r="D1089" s="4" t="s">
        <v>730</v>
      </c>
      <c r="E1089" s="4">
        <v>8</v>
      </c>
      <c r="F1089" s="4" t="s">
        <v>1915</v>
      </c>
      <c r="G1089" t="str">
        <f t="shared" si="32"/>
        <v>March</v>
      </c>
      <c r="H1089" t="str">
        <f t="shared" si="33"/>
        <v>2010</v>
      </c>
    </row>
    <row r="1090" spans="1:8" x14ac:dyDescent="0.3">
      <c r="A1090" s="17">
        <v>40382</v>
      </c>
      <c r="B1090" s="4" t="s">
        <v>256</v>
      </c>
      <c r="C1090" s="4" t="s">
        <v>190</v>
      </c>
      <c r="D1090" s="4" t="s">
        <v>816</v>
      </c>
      <c r="E1090" s="4">
        <v>38</v>
      </c>
      <c r="F1090" s="4" t="s">
        <v>1916</v>
      </c>
      <c r="G1090" t="str">
        <f t="shared" si="32"/>
        <v>July</v>
      </c>
      <c r="H1090" t="str">
        <f t="shared" si="33"/>
        <v>2010</v>
      </c>
    </row>
    <row r="1091" spans="1:8" x14ac:dyDescent="0.3">
      <c r="A1091" s="17">
        <v>40185</v>
      </c>
      <c r="B1091" s="4" t="s">
        <v>263</v>
      </c>
      <c r="C1091" s="4" t="s">
        <v>189</v>
      </c>
      <c r="D1091" s="4" t="s">
        <v>861</v>
      </c>
      <c r="E1091" s="4">
        <v>29</v>
      </c>
      <c r="F1091" s="4" t="s">
        <v>1917</v>
      </c>
      <c r="G1091" t="str">
        <f t="shared" si="32"/>
        <v>January</v>
      </c>
      <c r="H1091" t="str">
        <f t="shared" si="33"/>
        <v>2010</v>
      </c>
    </row>
    <row r="1092" spans="1:8" x14ac:dyDescent="0.3">
      <c r="A1092" s="17">
        <v>39987</v>
      </c>
      <c r="B1092" s="4" t="s">
        <v>271</v>
      </c>
      <c r="C1092" s="4" t="s">
        <v>191</v>
      </c>
      <c r="D1092" s="4" t="s">
        <v>842</v>
      </c>
      <c r="E1092" s="4">
        <v>1</v>
      </c>
      <c r="F1092" s="4" t="s">
        <v>1918</v>
      </c>
      <c r="G1092" t="str">
        <f t="shared" si="32"/>
        <v>June</v>
      </c>
      <c r="H1092" t="str">
        <f t="shared" si="33"/>
        <v>2009</v>
      </c>
    </row>
    <row r="1093" spans="1:8" x14ac:dyDescent="0.3">
      <c r="A1093" s="17">
        <v>40366</v>
      </c>
      <c r="B1093" s="4" t="s">
        <v>274</v>
      </c>
      <c r="C1093" s="4" t="s">
        <v>192</v>
      </c>
      <c r="D1093" s="4" t="s">
        <v>829</v>
      </c>
      <c r="E1093" s="4">
        <v>22</v>
      </c>
      <c r="F1093" s="4" t="s">
        <v>1919</v>
      </c>
      <c r="G1093" t="str">
        <f t="shared" ref="G1093:G1156" si="34">TEXT(A1093,"mmmm")</f>
        <v>July</v>
      </c>
      <c r="H1093" t="str">
        <f t="shared" ref="H1093:H1156" si="35">TEXT(A1093,"yyyy")</f>
        <v>2010</v>
      </c>
    </row>
    <row r="1094" spans="1:8" x14ac:dyDescent="0.3">
      <c r="A1094" s="17">
        <v>39970</v>
      </c>
      <c r="B1094" s="4" t="s">
        <v>263</v>
      </c>
      <c r="C1094" s="4" t="s">
        <v>192</v>
      </c>
      <c r="D1094" s="4" t="s">
        <v>829</v>
      </c>
      <c r="E1094" s="4">
        <v>17</v>
      </c>
      <c r="F1094" s="4" t="s">
        <v>1920</v>
      </c>
      <c r="G1094" t="str">
        <f t="shared" si="34"/>
        <v>June</v>
      </c>
      <c r="H1094" t="str">
        <f t="shared" si="35"/>
        <v>2009</v>
      </c>
    </row>
    <row r="1095" spans="1:8" x14ac:dyDescent="0.3">
      <c r="A1095" s="17">
        <v>40309</v>
      </c>
      <c r="B1095" s="4" t="s">
        <v>273</v>
      </c>
      <c r="C1095" s="4" t="s">
        <v>815</v>
      </c>
      <c r="D1095" s="4" t="s">
        <v>829</v>
      </c>
      <c r="E1095" s="4">
        <v>34</v>
      </c>
      <c r="F1095" s="4" t="s">
        <v>1921</v>
      </c>
      <c r="G1095" t="str">
        <f t="shared" si="34"/>
        <v>May</v>
      </c>
      <c r="H1095" t="str">
        <f t="shared" si="35"/>
        <v>2010</v>
      </c>
    </row>
    <row r="1096" spans="1:8" x14ac:dyDescent="0.3">
      <c r="A1096" s="17">
        <v>40108</v>
      </c>
      <c r="B1096" s="4" t="s">
        <v>260</v>
      </c>
      <c r="C1096" s="4" t="s">
        <v>841</v>
      </c>
      <c r="D1096" s="4" t="s">
        <v>832</v>
      </c>
      <c r="E1096" s="4">
        <v>12</v>
      </c>
      <c r="F1096" s="4" t="s">
        <v>1922</v>
      </c>
      <c r="G1096" t="str">
        <f t="shared" si="34"/>
        <v>October</v>
      </c>
      <c r="H1096" t="str">
        <f t="shared" si="35"/>
        <v>2009</v>
      </c>
    </row>
    <row r="1097" spans="1:8" x14ac:dyDescent="0.3">
      <c r="A1097" s="17">
        <v>40163</v>
      </c>
      <c r="B1097" s="4" t="s">
        <v>822</v>
      </c>
      <c r="C1097" s="4" t="s">
        <v>841</v>
      </c>
      <c r="D1097" s="4" t="s">
        <v>825</v>
      </c>
      <c r="E1097" s="4">
        <v>29</v>
      </c>
      <c r="F1097" s="4" t="s">
        <v>1923</v>
      </c>
      <c r="G1097" t="str">
        <f t="shared" si="34"/>
        <v>December</v>
      </c>
      <c r="H1097" t="str">
        <f t="shared" si="35"/>
        <v>2009</v>
      </c>
    </row>
    <row r="1098" spans="1:8" x14ac:dyDescent="0.3">
      <c r="A1098" s="17">
        <v>40083</v>
      </c>
      <c r="B1098" s="4" t="s">
        <v>258</v>
      </c>
      <c r="C1098" s="4" t="s">
        <v>841</v>
      </c>
      <c r="D1098" s="4" t="s">
        <v>825</v>
      </c>
      <c r="E1098" s="4">
        <v>37</v>
      </c>
      <c r="F1098" s="4" t="s">
        <v>1924</v>
      </c>
      <c r="G1098" t="str">
        <f t="shared" si="34"/>
        <v>September</v>
      </c>
      <c r="H1098" t="str">
        <f t="shared" si="35"/>
        <v>2009</v>
      </c>
    </row>
    <row r="1099" spans="1:8" x14ac:dyDescent="0.3">
      <c r="A1099" s="17">
        <v>40264</v>
      </c>
      <c r="B1099" s="4" t="s">
        <v>262</v>
      </c>
      <c r="C1099" s="4" t="s">
        <v>841</v>
      </c>
      <c r="D1099" s="4" t="s">
        <v>839</v>
      </c>
      <c r="E1099" s="4">
        <v>8</v>
      </c>
      <c r="F1099" s="4" t="s">
        <v>1925</v>
      </c>
      <c r="G1099" t="str">
        <f t="shared" si="34"/>
        <v>March</v>
      </c>
      <c r="H1099" t="str">
        <f t="shared" si="35"/>
        <v>2010</v>
      </c>
    </row>
    <row r="1100" spans="1:8" x14ac:dyDescent="0.3">
      <c r="A1100" s="17">
        <v>39957</v>
      </c>
      <c r="B1100" s="4" t="s">
        <v>268</v>
      </c>
      <c r="C1100" s="4" t="s">
        <v>191</v>
      </c>
      <c r="D1100" s="4" t="s">
        <v>832</v>
      </c>
      <c r="E1100" s="4">
        <v>16</v>
      </c>
      <c r="F1100" s="4" t="s">
        <v>1926</v>
      </c>
      <c r="G1100" t="str">
        <f t="shared" si="34"/>
        <v>May</v>
      </c>
      <c r="H1100" t="str">
        <f t="shared" si="35"/>
        <v>2009</v>
      </c>
    </row>
    <row r="1101" spans="1:8" x14ac:dyDescent="0.3">
      <c r="A1101" s="17">
        <v>40007</v>
      </c>
      <c r="B1101" s="4" t="s">
        <v>258</v>
      </c>
      <c r="C1101" s="4" t="s">
        <v>188</v>
      </c>
      <c r="D1101" s="4" t="s">
        <v>829</v>
      </c>
      <c r="E1101" s="4">
        <v>5</v>
      </c>
      <c r="F1101" s="4" t="s">
        <v>1927</v>
      </c>
      <c r="G1101" t="str">
        <f t="shared" si="34"/>
        <v>July</v>
      </c>
      <c r="H1101" t="str">
        <f t="shared" si="35"/>
        <v>2009</v>
      </c>
    </row>
    <row r="1102" spans="1:8" x14ac:dyDescent="0.3">
      <c r="A1102" s="17">
        <v>40054</v>
      </c>
      <c r="B1102" s="4" t="s">
        <v>251</v>
      </c>
      <c r="C1102" s="4" t="s">
        <v>189</v>
      </c>
      <c r="D1102" s="4" t="s">
        <v>829</v>
      </c>
      <c r="E1102" s="4">
        <v>33</v>
      </c>
      <c r="F1102" s="4" t="s">
        <v>1928</v>
      </c>
      <c r="G1102" t="str">
        <f t="shared" si="34"/>
        <v>August</v>
      </c>
      <c r="H1102" t="str">
        <f t="shared" si="35"/>
        <v>2009</v>
      </c>
    </row>
    <row r="1103" spans="1:8" x14ac:dyDescent="0.3">
      <c r="A1103" s="17">
        <v>40360</v>
      </c>
      <c r="B1103" s="4" t="s">
        <v>269</v>
      </c>
      <c r="C1103" s="4" t="s">
        <v>841</v>
      </c>
      <c r="D1103" s="4" t="s">
        <v>818</v>
      </c>
      <c r="E1103" s="4">
        <v>30</v>
      </c>
      <c r="F1103" s="4" t="s">
        <v>1929</v>
      </c>
      <c r="G1103" t="str">
        <f t="shared" si="34"/>
        <v>July</v>
      </c>
      <c r="H1103" t="str">
        <f t="shared" si="35"/>
        <v>2010</v>
      </c>
    </row>
    <row r="1104" spans="1:8" x14ac:dyDescent="0.3">
      <c r="A1104" s="17">
        <v>40063</v>
      </c>
      <c r="B1104" s="4" t="s">
        <v>258</v>
      </c>
      <c r="C1104" s="4" t="s">
        <v>835</v>
      </c>
      <c r="D1104" s="4" t="s">
        <v>730</v>
      </c>
      <c r="E1104" s="4">
        <v>29</v>
      </c>
      <c r="F1104" s="4" t="s">
        <v>1930</v>
      </c>
      <c r="G1104" t="str">
        <f t="shared" si="34"/>
        <v>September</v>
      </c>
      <c r="H1104" t="str">
        <f t="shared" si="35"/>
        <v>2009</v>
      </c>
    </row>
    <row r="1105" spans="1:8" x14ac:dyDescent="0.3">
      <c r="A1105" s="17">
        <v>40533</v>
      </c>
      <c r="B1105" s="4" t="s">
        <v>822</v>
      </c>
      <c r="C1105" s="4" t="s">
        <v>189</v>
      </c>
      <c r="D1105" s="4" t="s">
        <v>818</v>
      </c>
      <c r="E1105" s="4">
        <v>10</v>
      </c>
      <c r="F1105" s="4" t="s">
        <v>1931</v>
      </c>
      <c r="G1105" t="str">
        <f t="shared" si="34"/>
        <v>December</v>
      </c>
      <c r="H1105" t="str">
        <f t="shared" si="35"/>
        <v>2010</v>
      </c>
    </row>
    <row r="1106" spans="1:8" x14ac:dyDescent="0.3">
      <c r="A1106" s="17">
        <v>40521</v>
      </c>
      <c r="B1106" s="4" t="s">
        <v>271</v>
      </c>
      <c r="C1106" s="4" t="s">
        <v>841</v>
      </c>
      <c r="D1106" s="4" t="s">
        <v>842</v>
      </c>
      <c r="E1106" s="4">
        <v>10</v>
      </c>
      <c r="F1106" s="4" t="s">
        <v>1932</v>
      </c>
      <c r="G1106" t="str">
        <f t="shared" si="34"/>
        <v>December</v>
      </c>
      <c r="H1106" t="str">
        <f t="shared" si="35"/>
        <v>2010</v>
      </c>
    </row>
    <row r="1107" spans="1:8" x14ac:dyDescent="0.3">
      <c r="A1107" s="17">
        <v>40126</v>
      </c>
      <c r="B1107" s="4" t="s">
        <v>269</v>
      </c>
      <c r="C1107" s="4" t="s">
        <v>815</v>
      </c>
      <c r="D1107" s="4" t="s">
        <v>825</v>
      </c>
      <c r="E1107" s="4">
        <v>20</v>
      </c>
      <c r="F1107" s="4" t="s">
        <v>1933</v>
      </c>
      <c r="G1107" t="str">
        <f t="shared" si="34"/>
        <v>November</v>
      </c>
      <c r="H1107" t="str">
        <f t="shared" si="35"/>
        <v>2009</v>
      </c>
    </row>
    <row r="1108" spans="1:8" x14ac:dyDescent="0.3">
      <c r="A1108" s="17">
        <v>40448</v>
      </c>
      <c r="B1108" s="4" t="s">
        <v>181</v>
      </c>
      <c r="C1108" s="4" t="s">
        <v>812</v>
      </c>
      <c r="D1108" s="4" t="s">
        <v>813</v>
      </c>
      <c r="E1108" s="4">
        <v>7</v>
      </c>
      <c r="F1108" s="4" t="s">
        <v>1934</v>
      </c>
      <c r="G1108" t="str">
        <f t="shared" si="34"/>
        <v>September</v>
      </c>
      <c r="H1108" t="str">
        <f t="shared" si="35"/>
        <v>2010</v>
      </c>
    </row>
    <row r="1109" spans="1:8" x14ac:dyDescent="0.3">
      <c r="A1109" s="17">
        <v>40405</v>
      </c>
      <c r="B1109" s="4" t="s">
        <v>272</v>
      </c>
      <c r="C1109" s="4" t="s">
        <v>190</v>
      </c>
      <c r="D1109" s="4" t="s">
        <v>837</v>
      </c>
      <c r="E1109" s="4">
        <v>16</v>
      </c>
      <c r="F1109" s="4" t="s">
        <v>1935</v>
      </c>
      <c r="G1109" t="str">
        <f t="shared" si="34"/>
        <v>August</v>
      </c>
      <c r="H1109" t="str">
        <f t="shared" si="35"/>
        <v>2010</v>
      </c>
    </row>
    <row r="1110" spans="1:8" x14ac:dyDescent="0.3">
      <c r="A1110" s="17">
        <v>40109</v>
      </c>
      <c r="B1110" s="4" t="s">
        <v>176</v>
      </c>
      <c r="C1110" s="4" t="s">
        <v>191</v>
      </c>
      <c r="D1110" s="4" t="s">
        <v>839</v>
      </c>
      <c r="E1110" s="4">
        <v>16</v>
      </c>
      <c r="F1110" s="4" t="s">
        <v>1936</v>
      </c>
      <c r="G1110" t="str">
        <f t="shared" si="34"/>
        <v>October</v>
      </c>
      <c r="H1110" t="str">
        <f t="shared" si="35"/>
        <v>2009</v>
      </c>
    </row>
    <row r="1111" spans="1:8" x14ac:dyDescent="0.3">
      <c r="A1111" s="17">
        <v>40126</v>
      </c>
      <c r="B1111" s="4" t="s">
        <v>181</v>
      </c>
      <c r="C1111" s="4" t="s">
        <v>827</v>
      </c>
      <c r="D1111" s="4" t="s">
        <v>861</v>
      </c>
      <c r="E1111" s="4">
        <v>39</v>
      </c>
      <c r="F1111" s="4" t="s">
        <v>1937</v>
      </c>
      <c r="G1111" t="str">
        <f t="shared" si="34"/>
        <v>November</v>
      </c>
      <c r="H1111" t="str">
        <f t="shared" si="35"/>
        <v>2009</v>
      </c>
    </row>
    <row r="1112" spans="1:8" x14ac:dyDescent="0.3">
      <c r="A1112" s="17">
        <v>40260</v>
      </c>
      <c r="B1112" s="4" t="s">
        <v>266</v>
      </c>
      <c r="C1112" s="4" t="s">
        <v>827</v>
      </c>
      <c r="D1112" s="4" t="s">
        <v>813</v>
      </c>
      <c r="E1112" s="4">
        <v>26</v>
      </c>
      <c r="F1112" s="4" t="s">
        <v>1938</v>
      </c>
      <c r="G1112" t="str">
        <f t="shared" si="34"/>
        <v>March</v>
      </c>
      <c r="H1112" t="str">
        <f t="shared" si="35"/>
        <v>2010</v>
      </c>
    </row>
    <row r="1113" spans="1:8" x14ac:dyDescent="0.3">
      <c r="A1113" s="17">
        <v>39960</v>
      </c>
      <c r="B1113" s="4" t="s">
        <v>251</v>
      </c>
      <c r="C1113" s="4" t="s">
        <v>189</v>
      </c>
      <c r="D1113" s="4" t="s">
        <v>861</v>
      </c>
      <c r="E1113" s="4">
        <v>30</v>
      </c>
      <c r="F1113" s="4" t="s">
        <v>1939</v>
      </c>
      <c r="G1113" t="str">
        <f t="shared" si="34"/>
        <v>May</v>
      </c>
      <c r="H1113" t="str">
        <f t="shared" si="35"/>
        <v>2009</v>
      </c>
    </row>
    <row r="1114" spans="1:8" x14ac:dyDescent="0.3">
      <c r="A1114" s="17">
        <v>39957</v>
      </c>
      <c r="B1114" s="4" t="s">
        <v>256</v>
      </c>
      <c r="C1114" s="4" t="s">
        <v>189</v>
      </c>
      <c r="D1114" s="4" t="s">
        <v>726</v>
      </c>
      <c r="E1114" s="4">
        <v>39</v>
      </c>
      <c r="F1114" s="4" t="s">
        <v>1940</v>
      </c>
      <c r="G1114" t="str">
        <f t="shared" si="34"/>
        <v>May</v>
      </c>
      <c r="H1114" t="str">
        <f t="shared" si="35"/>
        <v>2009</v>
      </c>
    </row>
    <row r="1115" spans="1:8" x14ac:dyDescent="0.3">
      <c r="A1115" s="17">
        <v>40153</v>
      </c>
      <c r="B1115" s="4" t="s">
        <v>269</v>
      </c>
      <c r="C1115" s="4" t="s">
        <v>815</v>
      </c>
      <c r="D1115" s="4" t="s">
        <v>829</v>
      </c>
      <c r="E1115" s="4">
        <v>15</v>
      </c>
      <c r="F1115" s="4" t="s">
        <v>1941</v>
      </c>
      <c r="G1115" t="str">
        <f t="shared" si="34"/>
        <v>December</v>
      </c>
      <c r="H1115" t="str">
        <f t="shared" si="35"/>
        <v>2009</v>
      </c>
    </row>
    <row r="1116" spans="1:8" x14ac:dyDescent="0.3">
      <c r="A1116" s="17">
        <v>40026</v>
      </c>
      <c r="B1116" s="4" t="s">
        <v>265</v>
      </c>
      <c r="C1116" s="4" t="s">
        <v>191</v>
      </c>
      <c r="D1116" s="4" t="s">
        <v>849</v>
      </c>
      <c r="E1116" s="4">
        <v>30</v>
      </c>
      <c r="F1116" s="4" t="s">
        <v>1942</v>
      </c>
      <c r="G1116" t="str">
        <f t="shared" si="34"/>
        <v>August</v>
      </c>
      <c r="H1116" t="str">
        <f t="shared" si="35"/>
        <v>2009</v>
      </c>
    </row>
    <row r="1117" spans="1:8" x14ac:dyDescent="0.3">
      <c r="A1117" s="17">
        <v>40201</v>
      </c>
      <c r="B1117" s="4" t="s">
        <v>271</v>
      </c>
      <c r="C1117" s="4" t="s">
        <v>827</v>
      </c>
      <c r="D1117" s="4" t="s">
        <v>837</v>
      </c>
      <c r="E1117" s="4">
        <v>2</v>
      </c>
      <c r="F1117" s="4" t="s">
        <v>1943</v>
      </c>
      <c r="G1117" t="str">
        <f t="shared" si="34"/>
        <v>January</v>
      </c>
      <c r="H1117" t="str">
        <f t="shared" si="35"/>
        <v>2010</v>
      </c>
    </row>
    <row r="1118" spans="1:8" x14ac:dyDescent="0.3">
      <c r="A1118" s="17">
        <v>40332</v>
      </c>
      <c r="B1118" s="4" t="s">
        <v>267</v>
      </c>
      <c r="C1118" s="4" t="s">
        <v>841</v>
      </c>
      <c r="D1118" s="4" t="s">
        <v>832</v>
      </c>
      <c r="E1118" s="4">
        <v>8</v>
      </c>
      <c r="F1118" s="4" t="s">
        <v>1944</v>
      </c>
      <c r="G1118" t="str">
        <f t="shared" si="34"/>
        <v>June</v>
      </c>
      <c r="H1118" t="str">
        <f t="shared" si="35"/>
        <v>2010</v>
      </c>
    </row>
    <row r="1119" spans="1:8" x14ac:dyDescent="0.3">
      <c r="A1119" s="17">
        <v>40216</v>
      </c>
      <c r="B1119" s="4" t="s">
        <v>260</v>
      </c>
      <c r="C1119" s="4" t="s">
        <v>827</v>
      </c>
      <c r="D1119" s="4" t="s">
        <v>813</v>
      </c>
      <c r="E1119" s="4">
        <v>4</v>
      </c>
      <c r="F1119" s="4" t="s">
        <v>1945</v>
      </c>
      <c r="G1119" t="str">
        <f t="shared" si="34"/>
        <v>February</v>
      </c>
      <c r="H1119" t="str">
        <f t="shared" si="35"/>
        <v>2010</v>
      </c>
    </row>
    <row r="1120" spans="1:8" x14ac:dyDescent="0.3">
      <c r="A1120" s="17">
        <v>40383</v>
      </c>
      <c r="B1120" s="4" t="s">
        <v>268</v>
      </c>
      <c r="C1120" s="4" t="s">
        <v>841</v>
      </c>
      <c r="D1120" s="4" t="s">
        <v>861</v>
      </c>
      <c r="E1120" s="4">
        <v>14</v>
      </c>
      <c r="F1120" s="4" t="s">
        <v>1946</v>
      </c>
      <c r="G1120" t="str">
        <f t="shared" si="34"/>
        <v>July</v>
      </c>
      <c r="H1120" t="str">
        <f t="shared" si="35"/>
        <v>2010</v>
      </c>
    </row>
    <row r="1121" spans="1:8" x14ac:dyDescent="0.3">
      <c r="A1121" s="17">
        <v>40226</v>
      </c>
      <c r="B1121" s="4" t="s">
        <v>274</v>
      </c>
      <c r="C1121" s="4" t="s">
        <v>190</v>
      </c>
      <c r="D1121" s="4" t="s">
        <v>825</v>
      </c>
      <c r="E1121" s="4">
        <v>14</v>
      </c>
      <c r="F1121" s="4" t="s">
        <v>1947</v>
      </c>
      <c r="G1121" t="str">
        <f t="shared" si="34"/>
        <v>February</v>
      </c>
      <c r="H1121" t="str">
        <f t="shared" si="35"/>
        <v>2010</v>
      </c>
    </row>
    <row r="1122" spans="1:8" x14ac:dyDescent="0.3">
      <c r="A1122" s="17">
        <v>40178</v>
      </c>
      <c r="B1122" s="4" t="s">
        <v>258</v>
      </c>
      <c r="C1122" s="4" t="s">
        <v>190</v>
      </c>
      <c r="D1122" s="4" t="s">
        <v>816</v>
      </c>
      <c r="E1122" s="4">
        <v>1</v>
      </c>
      <c r="F1122" s="4" t="s">
        <v>1948</v>
      </c>
      <c r="G1122" t="str">
        <f t="shared" si="34"/>
        <v>December</v>
      </c>
      <c r="H1122" t="str">
        <f t="shared" si="35"/>
        <v>2009</v>
      </c>
    </row>
    <row r="1123" spans="1:8" x14ac:dyDescent="0.3">
      <c r="A1123" s="17">
        <v>40243</v>
      </c>
      <c r="B1123" s="4" t="s">
        <v>256</v>
      </c>
      <c r="C1123" s="4" t="s">
        <v>841</v>
      </c>
      <c r="D1123" s="4" t="s">
        <v>813</v>
      </c>
      <c r="E1123" s="4">
        <v>39</v>
      </c>
      <c r="F1123" s="4" t="s">
        <v>1949</v>
      </c>
      <c r="G1123" t="str">
        <f t="shared" si="34"/>
        <v>March</v>
      </c>
      <c r="H1123" t="str">
        <f t="shared" si="35"/>
        <v>2010</v>
      </c>
    </row>
    <row r="1124" spans="1:8" x14ac:dyDescent="0.3">
      <c r="A1124" s="17">
        <v>40189</v>
      </c>
      <c r="B1124" s="4" t="s">
        <v>253</v>
      </c>
      <c r="C1124" s="4" t="s">
        <v>827</v>
      </c>
      <c r="D1124" s="4" t="s">
        <v>726</v>
      </c>
      <c r="E1124" s="4">
        <v>12</v>
      </c>
      <c r="F1124" s="4" t="s">
        <v>1950</v>
      </c>
      <c r="G1124" t="str">
        <f t="shared" si="34"/>
        <v>January</v>
      </c>
      <c r="H1124" t="str">
        <f t="shared" si="35"/>
        <v>2010</v>
      </c>
    </row>
    <row r="1125" spans="1:8" x14ac:dyDescent="0.3">
      <c r="A1125" s="17">
        <v>40491</v>
      </c>
      <c r="B1125" s="4" t="s">
        <v>265</v>
      </c>
      <c r="C1125" s="4" t="s">
        <v>191</v>
      </c>
      <c r="D1125" s="4" t="s">
        <v>861</v>
      </c>
      <c r="E1125" s="4">
        <v>10</v>
      </c>
      <c r="F1125" s="4" t="s">
        <v>1951</v>
      </c>
      <c r="G1125" t="str">
        <f t="shared" si="34"/>
        <v>November</v>
      </c>
      <c r="H1125" t="str">
        <f t="shared" si="35"/>
        <v>2010</v>
      </c>
    </row>
    <row r="1126" spans="1:8" x14ac:dyDescent="0.3">
      <c r="A1126" s="17">
        <v>40374</v>
      </c>
      <c r="B1126" s="4" t="s">
        <v>176</v>
      </c>
      <c r="C1126" s="4" t="s">
        <v>188</v>
      </c>
      <c r="D1126" s="4" t="s">
        <v>849</v>
      </c>
      <c r="E1126" s="4">
        <v>27</v>
      </c>
      <c r="F1126" s="4" t="s">
        <v>1952</v>
      </c>
      <c r="G1126" t="str">
        <f t="shared" si="34"/>
        <v>July</v>
      </c>
      <c r="H1126" t="str">
        <f t="shared" si="35"/>
        <v>2010</v>
      </c>
    </row>
    <row r="1127" spans="1:8" x14ac:dyDescent="0.3">
      <c r="A1127" s="17">
        <v>40091</v>
      </c>
      <c r="B1127" s="4" t="s">
        <v>272</v>
      </c>
      <c r="C1127" s="4" t="s">
        <v>190</v>
      </c>
      <c r="D1127" s="4" t="s">
        <v>825</v>
      </c>
      <c r="E1127" s="4">
        <v>39</v>
      </c>
      <c r="F1127" s="4" t="s">
        <v>1953</v>
      </c>
      <c r="G1127" t="str">
        <f t="shared" si="34"/>
        <v>October</v>
      </c>
      <c r="H1127" t="str">
        <f t="shared" si="35"/>
        <v>2009</v>
      </c>
    </row>
    <row r="1128" spans="1:8" x14ac:dyDescent="0.3">
      <c r="A1128" s="17">
        <v>40031</v>
      </c>
      <c r="B1128" s="4" t="s">
        <v>176</v>
      </c>
      <c r="C1128" s="4" t="s">
        <v>189</v>
      </c>
      <c r="D1128" s="4" t="s">
        <v>861</v>
      </c>
      <c r="E1128" s="4">
        <v>1</v>
      </c>
      <c r="F1128" s="4" t="s">
        <v>1954</v>
      </c>
      <c r="G1128" t="str">
        <f t="shared" si="34"/>
        <v>August</v>
      </c>
      <c r="H1128" t="str">
        <f t="shared" si="35"/>
        <v>2009</v>
      </c>
    </row>
    <row r="1129" spans="1:8" x14ac:dyDescent="0.3">
      <c r="A1129" s="17">
        <v>40262</v>
      </c>
      <c r="B1129" s="4" t="s">
        <v>266</v>
      </c>
      <c r="C1129" s="4" t="s">
        <v>815</v>
      </c>
      <c r="D1129" s="4" t="s">
        <v>839</v>
      </c>
      <c r="E1129" s="4">
        <v>19</v>
      </c>
      <c r="F1129" s="4" t="s">
        <v>1955</v>
      </c>
      <c r="G1129" t="str">
        <f t="shared" si="34"/>
        <v>March</v>
      </c>
      <c r="H1129" t="str">
        <f t="shared" si="35"/>
        <v>2010</v>
      </c>
    </row>
    <row r="1130" spans="1:8" x14ac:dyDescent="0.3">
      <c r="A1130" s="17">
        <v>40431</v>
      </c>
      <c r="B1130" s="4" t="s">
        <v>271</v>
      </c>
      <c r="C1130" s="4" t="s">
        <v>835</v>
      </c>
      <c r="D1130" s="4" t="s">
        <v>813</v>
      </c>
      <c r="E1130" s="4">
        <v>33</v>
      </c>
      <c r="F1130" s="4" t="s">
        <v>1956</v>
      </c>
      <c r="G1130" t="str">
        <f t="shared" si="34"/>
        <v>September</v>
      </c>
      <c r="H1130" t="str">
        <f t="shared" si="35"/>
        <v>2010</v>
      </c>
    </row>
    <row r="1131" spans="1:8" x14ac:dyDescent="0.3">
      <c r="A1131" s="17">
        <v>40405</v>
      </c>
      <c r="B1131" s="4" t="s">
        <v>262</v>
      </c>
      <c r="C1131" s="4" t="s">
        <v>192</v>
      </c>
      <c r="D1131" s="4" t="s">
        <v>849</v>
      </c>
      <c r="E1131" s="4">
        <v>3</v>
      </c>
      <c r="F1131" s="4" t="s">
        <v>1957</v>
      </c>
      <c r="G1131" t="str">
        <f t="shared" si="34"/>
        <v>August</v>
      </c>
      <c r="H1131" t="str">
        <f t="shared" si="35"/>
        <v>2010</v>
      </c>
    </row>
    <row r="1132" spans="1:8" x14ac:dyDescent="0.3">
      <c r="A1132" s="17">
        <v>40562</v>
      </c>
      <c r="B1132" s="4" t="s">
        <v>262</v>
      </c>
      <c r="C1132" s="4" t="s">
        <v>191</v>
      </c>
      <c r="D1132" s="4" t="s">
        <v>816</v>
      </c>
      <c r="E1132" s="4">
        <v>39</v>
      </c>
      <c r="F1132" s="4" t="s">
        <v>1958</v>
      </c>
      <c r="G1132" t="str">
        <f t="shared" si="34"/>
        <v>January</v>
      </c>
      <c r="H1132" t="str">
        <f t="shared" si="35"/>
        <v>2011</v>
      </c>
    </row>
    <row r="1133" spans="1:8" x14ac:dyDescent="0.3">
      <c r="A1133" s="17">
        <v>40165</v>
      </c>
      <c r="B1133" s="4" t="s">
        <v>269</v>
      </c>
      <c r="C1133" s="4" t="s">
        <v>189</v>
      </c>
      <c r="D1133" s="4" t="s">
        <v>837</v>
      </c>
      <c r="E1133" s="4">
        <v>15</v>
      </c>
      <c r="F1133" s="4" t="s">
        <v>1959</v>
      </c>
      <c r="G1133" t="str">
        <f t="shared" si="34"/>
        <v>December</v>
      </c>
      <c r="H1133" t="str">
        <f t="shared" si="35"/>
        <v>2009</v>
      </c>
    </row>
    <row r="1134" spans="1:8" x14ac:dyDescent="0.3">
      <c r="A1134" s="17">
        <v>40583</v>
      </c>
      <c r="B1134" s="4" t="s">
        <v>256</v>
      </c>
      <c r="C1134" s="4" t="s">
        <v>815</v>
      </c>
      <c r="D1134" s="4" t="s">
        <v>861</v>
      </c>
      <c r="E1134" s="4">
        <v>23</v>
      </c>
      <c r="F1134" s="4" t="s">
        <v>1960</v>
      </c>
      <c r="G1134" t="str">
        <f t="shared" si="34"/>
        <v>February</v>
      </c>
      <c r="H1134" t="str">
        <f t="shared" si="35"/>
        <v>2011</v>
      </c>
    </row>
    <row r="1135" spans="1:8" x14ac:dyDescent="0.3">
      <c r="A1135" s="17">
        <v>40523</v>
      </c>
      <c r="B1135" s="4" t="s">
        <v>273</v>
      </c>
      <c r="C1135" s="4" t="s">
        <v>835</v>
      </c>
      <c r="D1135" s="4" t="s">
        <v>837</v>
      </c>
      <c r="E1135" s="4">
        <v>28</v>
      </c>
      <c r="F1135" s="4" t="s">
        <v>1961</v>
      </c>
      <c r="G1135" t="str">
        <f t="shared" si="34"/>
        <v>December</v>
      </c>
      <c r="H1135" t="str">
        <f t="shared" si="35"/>
        <v>2010</v>
      </c>
    </row>
    <row r="1136" spans="1:8" x14ac:dyDescent="0.3">
      <c r="A1136" s="17">
        <v>40410</v>
      </c>
      <c r="B1136" s="4" t="s">
        <v>271</v>
      </c>
      <c r="C1136" s="4" t="s">
        <v>191</v>
      </c>
      <c r="D1136" s="4" t="s">
        <v>842</v>
      </c>
      <c r="E1136" s="4">
        <v>9</v>
      </c>
      <c r="F1136" s="4" t="s">
        <v>1962</v>
      </c>
      <c r="G1136" t="str">
        <f t="shared" si="34"/>
        <v>August</v>
      </c>
      <c r="H1136" t="str">
        <f t="shared" si="35"/>
        <v>2010</v>
      </c>
    </row>
    <row r="1137" spans="1:8" x14ac:dyDescent="0.3">
      <c r="A1137" s="17">
        <v>40559</v>
      </c>
      <c r="B1137" s="4" t="s">
        <v>262</v>
      </c>
      <c r="C1137" s="4" t="s">
        <v>815</v>
      </c>
      <c r="D1137" s="4" t="s">
        <v>825</v>
      </c>
      <c r="E1137" s="4">
        <v>5</v>
      </c>
      <c r="F1137" s="4" t="s">
        <v>1963</v>
      </c>
      <c r="G1137" t="str">
        <f t="shared" si="34"/>
        <v>January</v>
      </c>
      <c r="H1137" t="str">
        <f t="shared" si="35"/>
        <v>2011</v>
      </c>
    </row>
    <row r="1138" spans="1:8" x14ac:dyDescent="0.3">
      <c r="A1138" s="17">
        <v>39957</v>
      </c>
      <c r="B1138" s="4" t="s">
        <v>181</v>
      </c>
      <c r="C1138" s="4" t="s">
        <v>189</v>
      </c>
      <c r="D1138" s="4" t="s">
        <v>818</v>
      </c>
      <c r="E1138" s="4">
        <v>32</v>
      </c>
      <c r="F1138" s="4" t="s">
        <v>1964</v>
      </c>
      <c r="G1138" t="str">
        <f t="shared" si="34"/>
        <v>May</v>
      </c>
      <c r="H1138" t="str">
        <f t="shared" si="35"/>
        <v>2009</v>
      </c>
    </row>
    <row r="1139" spans="1:8" x14ac:dyDescent="0.3">
      <c r="A1139" s="17">
        <v>40225</v>
      </c>
      <c r="B1139" s="4" t="s">
        <v>267</v>
      </c>
      <c r="C1139" s="4" t="s">
        <v>190</v>
      </c>
      <c r="D1139" s="4" t="s">
        <v>842</v>
      </c>
      <c r="E1139" s="4">
        <v>8</v>
      </c>
      <c r="F1139" s="4" t="s">
        <v>1965</v>
      </c>
      <c r="G1139" t="str">
        <f t="shared" si="34"/>
        <v>February</v>
      </c>
      <c r="H1139" t="str">
        <f t="shared" si="35"/>
        <v>2010</v>
      </c>
    </row>
    <row r="1140" spans="1:8" x14ac:dyDescent="0.3">
      <c r="A1140" s="17">
        <v>40349</v>
      </c>
      <c r="B1140" s="4" t="s">
        <v>258</v>
      </c>
      <c r="C1140" s="4" t="s">
        <v>189</v>
      </c>
      <c r="D1140" s="4" t="s">
        <v>816</v>
      </c>
      <c r="E1140" s="4">
        <v>31</v>
      </c>
      <c r="F1140" s="4" t="s">
        <v>1966</v>
      </c>
      <c r="G1140" t="str">
        <f t="shared" si="34"/>
        <v>June</v>
      </c>
      <c r="H1140" t="str">
        <f t="shared" si="35"/>
        <v>2010</v>
      </c>
    </row>
    <row r="1141" spans="1:8" x14ac:dyDescent="0.3">
      <c r="A1141" s="17">
        <v>40263</v>
      </c>
      <c r="B1141" s="4" t="s">
        <v>272</v>
      </c>
      <c r="C1141" s="4" t="s">
        <v>188</v>
      </c>
      <c r="D1141" s="4" t="s">
        <v>842</v>
      </c>
      <c r="E1141" s="4">
        <v>7</v>
      </c>
      <c r="F1141" s="4" t="s">
        <v>1967</v>
      </c>
      <c r="G1141" t="str">
        <f t="shared" si="34"/>
        <v>March</v>
      </c>
      <c r="H1141" t="str">
        <f t="shared" si="35"/>
        <v>2010</v>
      </c>
    </row>
    <row r="1142" spans="1:8" x14ac:dyDescent="0.3">
      <c r="A1142" s="17">
        <v>39912</v>
      </c>
      <c r="B1142" s="4" t="s">
        <v>180</v>
      </c>
      <c r="C1142" s="4" t="s">
        <v>815</v>
      </c>
      <c r="D1142" s="4" t="s">
        <v>832</v>
      </c>
      <c r="E1142" s="4">
        <v>27</v>
      </c>
      <c r="F1142" s="4" t="s">
        <v>1968</v>
      </c>
      <c r="G1142" t="str">
        <f t="shared" si="34"/>
        <v>April</v>
      </c>
      <c r="H1142" t="str">
        <f t="shared" si="35"/>
        <v>2009</v>
      </c>
    </row>
    <row r="1143" spans="1:8" x14ac:dyDescent="0.3">
      <c r="A1143" s="17">
        <v>40033</v>
      </c>
      <c r="B1143" s="4" t="s">
        <v>260</v>
      </c>
      <c r="C1143" s="4" t="s">
        <v>812</v>
      </c>
      <c r="D1143" s="4" t="s">
        <v>849</v>
      </c>
      <c r="E1143" s="4">
        <v>9</v>
      </c>
      <c r="F1143" s="4" t="s">
        <v>1969</v>
      </c>
      <c r="G1143" t="str">
        <f t="shared" si="34"/>
        <v>August</v>
      </c>
      <c r="H1143" t="str">
        <f t="shared" si="35"/>
        <v>2009</v>
      </c>
    </row>
    <row r="1144" spans="1:8" x14ac:dyDescent="0.3">
      <c r="A1144" s="17">
        <v>40343</v>
      </c>
      <c r="B1144" s="4" t="s">
        <v>262</v>
      </c>
      <c r="C1144" s="4" t="s">
        <v>812</v>
      </c>
      <c r="D1144" s="4" t="s">
        <v>813</v>
      </c>
      <c r="E1144" s="4">
        <v>4</v>
      </c>
      <c r="F1144" s="4" t="s">
        <v>1970</v>
      </c>
      <c r="G1144" t="str">
        <f t="shared" si="34"/>
        <v>June</v>
      </c>
      <c r="H1144" t="str">
        <f t="shared" si="35"/>
        <v>2010</v>
      </c>
    </row>
    <row r="1145" spans="1:8" x14ac:dyDescent="0.3">
      <c r="A1145" s="17">
        <v>40255</v>
      </c>
      <c r="B1145" s="4" t="s">
        <v>260</v>
      </c>
      <c r="C1145" s="4" t="s">
        <v>189</v>
      </c>
      <c r="D1145" s="4" t="s">
        <v>829</v>
      </c>
      <c r="E1145" s="4">
        <v>39</v>
      </c>
      <c r="F1145" s="4" t="s">
        <v>1971</v>
      </c>
      <c r="G1145" t="str">
        <f t="shared" si="34"/>
        <v>March</v>
      </c>
      <c r="H1145" t="str">
        <f t="shared" si="35"/>
        <v>2010</v>
      </c>
    </row>
    <row r="1146" spans="1:8" x14ac:dyDescent="0.3">
      <c r="A1146" s="17">
        <v>40187</v>
      </c>
      <c r="B1146" s="4" t="s">
        <v>255</v>
      </c>
      <c r="C1146" s="4" t="s">
        <v>835</v>
      </c>
      <c r="D1146" s="4" t="s">
        <v>832</v>
      </c>
      <c r="E1146" s="4">
        <v>19</v>
      </c>
      <c r="F1146" s="4" t="s">
        <v>1972</v>
      </c>
      <c r="G1146" t="str">
        <f t="shared" si="34"/>
        <v>January</v>
      </c>
      <c r="H1146" t="str">
        <f t="shared" si="35"/>
        <v>2010</v>
      </c>
    </row>
    <row r="1147" spans="1:8" x14ac:dyDescent="0.3">
      <c r="A1147" s="17">
        <v>40220</v>
      </c>
      <c r="B1147" s="4" t="s">
        <v>260</v>
      </c>
      <c r="C1147" s="4" t="s">
        <v>835</v>
      </c>
      <c r="D1147" s="4" t="s">
        <v>813</v>
      </c>
      <c r="E1147" s="4">
        <v>2</v>
      </c>
      <c r="F1147" s="4" t="s">
        <v>1973</v>
      </c>
      <c r="G1147" t="str">
        <f t="shared" si="34"/>
        <v>February</v>
      </c>
      <c r="H1147" t="str">
        <f t="shared" si="35"/>
        <v>2010</v>
      </c>
    </row>
    <row r="1148" spans="1:8" x14ac:dyDescent="0.3">
      <c r="A1148" s="17">
        <v>40621</v>
      </c>
      <c r="B1148" s="4" t="s">
        <v>261</v>
      </c>
      <c r="C1148" s="4" t="s">
        <v>191</v>
      </c>
      <c r="D1148" s="4" t="s">
        <v>816</v>
      </c>
      <c r="E1148" s="4">
        <v>9</v>
      </c>
      <c r="F1148" s="4" t="s">
        <v>1974</v>
      </c>
      <c r="G1148" t="str">
        <f t="shared" si="34"/>
        <v>March</v>
      </c>
      <c r="H1148" t="str">
        <f t="shared" si="35"/>
        <v>2011</v>
      </c>
    </row>
    <row r="1149" spans="1:8" x14ac:dyDescent="0.3">
      <c r="A1149" s="17">
        <v>40505</v>
      </c>
      <c r="B1149" s="4" t="s">
        <v>265</v>
      </c>
      <c r="C1149" s="4" t="s">
        <v>835</v>
      </c>
      <c r="D1149" s="4" t="s">
        <v>837</v>
      </c>
      <c r="E1149" s="4">
        <v>26</v>
      </c>
      <c r="F1149" s="4" t="s">
        <v>1975</v>
      </c>
      <c r="G1149" t="str">
        <f t="shared" si="34"/>
        <v>November</v>
      </c>
      <c r="H1149" t="str">
        <f t="shared" si="35"/>
        <v>2010</v>
      </c>
    </row>
    <row r="1150" spans="1:8" x14ac:dyDescent="0.3">
      <c r="A1150" s="17">
        <v>40502</v>
      </c>
      <c r="B1150" s="4" t="s">
        <v>253</v>
      </c>
      <c r="C1150" s="4" t="s">
        <v>191</v>
      </c>
      <c r="D1150" s="4" t="s">
        <v>825</v>
      </c>
      <c r="E1150" s="4">
        <v>9</v>
      </c>
      <c r="F1150" s="4" t="s">
        <v>1976</v>
      </c>
      <c r="G1150" t="str">
        <f t="shared" si="34"/>
        <v>November</v>
      </c>
      <c r="H1150" t="str">
        <f t="shared" si="35"/>
        <v>2010</v>
      </c>
    </row>
    <row r="1151" spans="1:8" x14ac:dyDescent="0.3">
      <c r="A1151" s="17">
        <v>39918</v>
      </c>
      <c r="B1151" s="4" t="s">
        <v>268</v>
      </c>
      <c r="C1151" s="4" t="s">
        <v>835</v>
      </c>
      <c r="D1151" s="4" t="s">
        <v>730</v>
      </c>
      <c r="E1151" s="4">
        <v>17</v>
      </c>
      <c r="F1151" s="4" t="s">
        <v>1977</v>
      </c>
      <c r="G1151" t="str">
        <f t="shared" si="34"/>
        <v>April</v>
      </c>
      <c r="H1151" t="str">
        <f t="shared" si="35"/>
        <v>2009</v>
      </c>
    </row>
    <row r="1152" spans="1:8" x14ac:dyDescent="0.3">
      <c r="A1152" s="17">
        <v>40297</v>
      </c>
      <c r="B1152" s="4" t="s">
        <v>265</v>
      </c>
      <c r="C1152" s="4" t="s">
        <v>841</v>
      </c>
      <c r="D1152" s="4" t="s">
        <v>849</v>
      </c>
      <c r="E1152" s="4">
        <v>16</v>
      </c>
      <c r="F1152" s="4" t="s">
        <v>1978</v>
      </c>
      <c r="G1152" t="str">
        <f t="shared" si="34"/>
        <v>April</v>
      </c>
      <c r="H1152" t="str">
        <f t="shared" si="35"/>
        <v>2010</v>
      </c>
    </row>
    <row r="1153" spans="1:8" x14ac:dyDescent="0.3">
      <c r="A1153" s="17">
        <v>40018</v>
      </c>
      <c r="B1153" s="4" t="s">
        <v>253</v>
      </c>
      <c r="C1153" s="4" t="s">
        <v>815</v>
      </c>
      <c r="D1153" s="4" t="s">
        <v>823</v>
      </c>
      <c r="E1153" s="4">
        <v>37</v>
      </c>
      <c r="F1153" s="4" t="s">
        <v>1979</v>
      </c>
      <c r="G1153" t="str">
        <f t="shared" si="34"/>
        <v>July</v>
      </c>
      <c r="H1153" t="str">
        <f t="shared" si="35"/>
        <v>2009</v>
      </c>
    </row>
    <row r="1154" spans="1:8" x14ac:dyDescent="0.3">
      <c r="A1154" s="17">
        <v>39988</v>
      </c>
      <c r="B1154" s="4" t="s">
        <v>256</v>
      </c>
      <c r="C1154" s="4" t="s">
        <v>815</v>
      </c>
      <c r="D1154" s="4" t="s">
        <v>861</v>
      </c>
      <c r="E1154" s="4">
        <v>29</v>
      </c>
      <c r="F1154" s="4" t="s">
        <v>1980</v>
      </c>
      <c r="G1154" t="str">
        <f t="shared" si="34"/>
        <v>June</v>
      </c>
      <c r="H1154" t="str">
        <f t="shared" si="35"/>
        <v>2009</v>
      </c>
    </row>
    <row r="1155" spans="1:8" x14ac:dyDescent="0.3">
      <c r="A1155" s="17">
        <v>40597</v>
      </c>
      <c r="B1155" s="4" t="s">
        <v>261</v>
      </c>
      <c r="C1155" s="4" t="s">
        <v>815</v>
      </c>
      <c r="D1155" s="4" t="s">
        <v>823</v>
      </c>
      <c r="E1155" s="4">
        <v>37</v>
      </c>
      <c r="F1155" s="4" t="s">
        <v>1981</v>
      </c>
      <c r="G1155" t="str">
        <f t="shared" si="34"/>
        <v>February</v>
      </c>
      <c r="H1155" t="str">
        <f t="shared" si="35"/>
        <v>2011</v>
      </c>
    </row>
    <row r="1156" spans="1:8" x14ac:dyDescent="0.3">
      <c r="A1156" s="17">
        <v>40407</v>
      </c>
      <c r="B1156" s="4" t="s">
        <v>253</v>
      </c>
      <c r="C1156" s="4" t="s">
        <v>835</v>
      </c>
      <c r="D1156" s="4" t="s">
        <v>825</v>
      </c>
      <c r="E1156" s="4">
        <v>27</v>
      </c>
      <c r="F1156" s="4" t="s">
        <v>1982</v>
      </c>
      <c r="G1156" t="str">
        <f t="shared" si="34"/>
        <v>August</v>
      </c>
      <c r="H1156" t="str">
        <f t="shared" si="35"/>
        <v>2010</v>
      </c>
    </row>
    <row r="1157" spans="1:8" x14ac:dyDescent="0.3">
      <c r="A1157" s="17">
        <v>40101</v>
      </c>
      <c r="B1157" s="4" t="s">
        <v>261</v>
      </c>
      <c r="C1157" s="4" t="s">
        <v>190</v>
      </c>
      <c r="D1157" s="4" t="s">
        <v>823</v>
      </c>
      <c r="E1157" s="4">
        <v>15</v>
      </c>
      <c r="F1157" s="4" t="s">
        <v>1983</v>
      </c>
      <c r="G1157" t="str">
        <f t="shared" ref="G1157:G1220" si="36">TEXT(A1157,"mmmm")</f>
        <v>October</v>
      </c>
      <c r="H1157" t="str">
        <f t="shared" ref="H1157:H1220" si="37">TEXT(A1157,"yyyy")</f>
        <v>2009</v>
      </c>
    </row>
    <row r="1158" spans="1:8" x14ac:dyDescent="0.3">
      <c r="A1158" s="17">
        <v>40508</v>
      </c>
      <c r="B1158" s="4" t="s">
        <v>180</v>
      </c>
      <c r="C1158" s="4" t="s">
        <v>827</v>
      </c>
      <c r="D1158" s="4" t="s">
        <v>839</v>
      </c>
      <c r="E1158" s="4">
        <v>1</v>
      </c>
      <c r="F1158" s="4" t="s">
        <v>1984</v>
      </c>
      <c r="G1158" t="str">
        <f t="shared" si="36"/>
        <v>November</v>
      </c>
      <c r="H1158" t="str">
        <f t="shared" si="37"/>
        <v>2010</v>
      </c>
    </row>
    <row r="1159" spans="1:8" x14ac:dyDescent="0.3">
      <c r="A1159" s="17">
        <v>40324</v>
      </c>
      <c r="B1159" s="4" t="s">
        <v>257</v>
      </c>
      <c r="C1159" s="4" t="s">
        <v>815</v>
      </c>
      <c r="D1159" s="4" t="s">
        <v>818</v>
      </c>
      <c r="E1159" s="4">
        <v>31</v>
      </c>
      <c r="F1159" s="4" t="s">
        <v>1985</v>
      </c>
      <c r="G1159" t="str">
        <f t="shared" si="36"/>
        <v>May</v>
      </c>
      <c r="H1159" t="str">
        <f t="shared" si="37"/>
        <v>2010</v>
      </c>
    </row>
    <row r="1160" spans="1:8" x14ac:dyDescent="0.3">
      <c r="A1160" s="17">
        <v>40617</v>
      </c>
      <c r="B1160" s="4" t="s">
        <v>176</v>
      </c>
      <c r="C1160" s="4" t="s">
        <v>188</v>
      </c>
      <c r="D1160" s="4" t="s">
        <v>816</v>
      </c>
      <c r="E1160" s="4">
        <v>19</v>
      </c>
      <c r="F1160" s="4" t="s">
        <v>1986</v>
      </c>
      <c r="G1160" t="str">
        <f t="shared" si="36"/>
        <v>March</v>
      </c>
      <c r="H1160" t="str">
        <f t="shared" si="37"/>
        <v>2011</v>
      </c>
    </row>
    <row r="1161" spans="1:8" x14ac:dyDescent="0.3">
      <c r="A1161" s="17">
        <v>40352</v>
      </c>
      <c r="B1161" s="4" t="s">
        <v>266</v>
      </c>
      <c r="C1161" s="4" t="s">
        <v>841</v>
      </c>
      <c r="D1161" s="4" t="s">
        <v>813</v>
      </c>
      <c r="E1161" s="4">
        <v>29</v>
      </c>
      <c r="F1161" s="4" t="s">
        <v>1987</v>
      </c>
      <c r="G1161" t="str">
        <f t="shared" si="36"/>
        <v>June</v>
      </c>
      <c r="H1161" t="str">
        <f t="shared" si="37"/>
        <v>2010</v>
      </c>
    </row>
    <row r="1162" spans="1:8" x14ac:dyDescent="0.3">
      <c r="A1162" s="17">
        <v>40325</v>
      </c>
      <c r="B1162" s="4" t="s">
        <v>180</v>
      </c>
      <c r="C1162" s="4" t="s">
        <v>192</v>
      </c>
      <c r="D1162" s="4" t="s">
        <v>816</v>
      </c>
      <c r="E1162" s="4">
        <v>27</v>
      </c>
      <c r="F1162" s="4" t="s">
        <v>1988</v>
      </c>
      <c r="G1162" t="str">
        <f t="shared" si="36"/>
        <v>May</v>
      </c>
      <c r="H1162" t="str">
        <f t="shared" si="37"/>
        <v>2010</v>
      </c>
    </row>
    <row r="1163" spans="1:8" x14ac:dyDescent="0.3">
      <c r="A1163" s="17">
        <v>40393</v>
      </c>
      <c r="B1163" s="4" t="s">
        <v>262</v>
      </c>
      <c r="C1163" s="4" t="s">
        <v>815</v>
      </c>
      <c r="D1163" s="4" t="s">
        <v>837</v>
      </c>
      <c r="E1163" s="4">
        <v>29</v>
      </c>
      <c r="F1163" s="4" t="s">
        <v>1989</v>
      </c>
      <c r="G1163" t="str">
        <f t="shared" si="36"/>
        <v>August</v>
      </c>
      <c r="H1163" t="str">
        <f t="shared" si="37"/>
        <v>2010</v>
      </c>
    </row>
    <row r="1164" spans="1:8" x14ac:dyDescent="0.3">
      <c r="A1164" s="17">
        <v>40111</v>
      </c>
      <c r="B1164" s="4" t="s">
        <v>822</v>
      </c>
      <c r="C1164" s="4" t="s">
        <v>191</v>
      </c>
      <c r="D1164" s="4" t="s">
        <v>842</v>
      </c>
      <c r="E1164" s="4">
        <v>37</v>
      </c>
      <c r="F1164" s="4" t="s">
        <v>1990</v>
      </c>
      <c r="G1164" t="str">
        <f t="shared" si="36"/>
        <v>October</v>
      </c>
      <c r="H1164" t="str">
        <f t="shared" si="37"/>
        <v>2009</v>
      </c>
    </row>
    <row r="1165" spans="1:8" x14ac:dyDescent="0.3">
      <c r="A1165" s="17">
        <v>40361</v>
      </c>
      <c r="B1165" s="4" t="s">
        <v>270</v>
      </c>
      <c r="C1165" s="4" t="s">
        <v>192</v>
      </c>
      <c r="D1165" s="4" t="s">
        <v>861</v>
      </c>
      <c r="E1165" s="4">
        <v>19</v>
      </c>
      <c r="F1165" s="4" t="s">
        <v>1991</v>
      </c>
      <c r="G1165" t="str">
        <f t="shared" si="36"/>
        <v>July</v>
      </c>
      <c r="H1165" t="str">
        <f t="shared" si="37"/>
        <v>2010</v>
      </c>
    </row>
    <row r="1166" spans="1:8" x14ac:dyDescent="0.3">
      <c r="A1166" s="17">
        <v>40284</v>
      </c>
      <c r="B1166" s="4" t="s">
        <v>176</v>
      </c>
      <c r="C1166" s="4" t="s">
        <v>189</v>
      </c>
      <c r="D1166" s="4" t="s">
        <v>861</v>
      </c>
      <c r="E1166" s="4">
        <v>37</v>
      </c>
      <c r="F1166" s="4" t="s">
        <v>1992</v>
      </c>
      <c r="G1166" t="str">
        <f t="shared" si="36"/>
        <v>April</v>
      </c>
      <c r="H1166" t="str">
        <f t="shared" si="37"/>
        <v>2010</v>
      </c>
    </row>
    <row r="1167" spans="1:8" x14ac:dyDescent="0.3">
      <c r="A1167" s="17">
        <v>40410</v>
      </c>
      <c r="B1167" s="4" t="s">
        <v>255</v>
      </c>
      <c r="C1167" s="4" t="s">
        <v>192</v>
      </c>
      <c r="D1167" s="4" t="s">
        <v>730</v>
      </c>
      <c r="E1167" s="4">
        <v>24</v>
      </c>
      <c r="F1167" s="4" t="s">
        <v>1993</v>
      </c>
      <c r="G1167" t="str">
        <f t="shared" si="36"/>
        <v>August</v>
      </c>
      <c r="H1167" t="str">
        <f t="shared" si="37"/>
        <v>2010</v>
      </c>
    </row>
    <row r="1168" spans="1:8" x14ac:dyDescent="0.3">
      <c r="A1168" s="17">
        <v>39910</v>
      </c>
      <c r="B1168" s="4" t="s">
        <v>267</v>
      </c>
      <c r="C1168" s="4" t="s">
        <v>827</v>
      </c>
      <c r="D1168" s="4" t="s">
        <v>837</v>
      </c>
      <c r="E1168" s="4">
        <v>6</v>
      </c>
      <c r="F1168" s="4" t="s">
        <v>1994</v>
      </c>
      <c r="G1168" t="str">
        <f t="shared" si="36"/>
        <v>April</v>
      </c>
      <c r="H1168" t="str">
        <f t="shared" si="37"/>
        <v>2009</v>
      </c>
    </row>
    <row r="1169" spans="1:8" x14ac:dyDescent="0.3">
      <c r="A1169" s="17">
        <v>40196</v>
      </c>
      <c r="B1169" s="4" t="s">
        <v>256</v>
      </c>
      <c r="C1169" s="4" t="s">
        <v>191</v>
      </c>
      <c r="D1169" s="4" t="s">
        <v>818</v>
      </c>
      <c r="E1169" s="4">
        <v>17</v>
      </c>
      <c r="F1169" s="4" t="s">
        <v>1995</v>
      </c>
      <c r="G1169" t="str">
        <f t="shared" si="36"/>
        <v>January</v>
      </c>
      <c r="H1169" t="str">
        <f t="shared" si="37"/>
        <v>2010</v>
      </c>
    </row>
    <row r="1170" spans="1:8" x14ac:dyDescent="0.3">
      <c r="A1170" s="17">
        <v>40165</v>
      </c>
      <c r="B1170" s="4" t="s">
        <v>268</v>
      </c>
      <c r="C1170" s="4" t="s">
        <v>827</v>
      </c>
      <c r="D1170" s="4" t="s">
        <v>823</v>
      </c>
      <c r="E1170" s="4">
        <v>13</v>
      </c>
      <c r="F1170" s="4" t="s">
        <v>1996</v>
      </c>
      <c r="G1170" t="str">
        <f t="shared" si="36"/>
        <v>December</v>
      </c>
      <c r="H1170" t="str">
        <f t="shared" si="37"/>
        <v>2009</v>
      </c>
    </row>
    <row r="1171" spans="1:8" x14ac:dyDescent="0.3">
      <c r="A1171" s="17">
        <v>40187</v>
      </c>
      <c r="B1171" s="4" t="s">
        <v>265</v>
      </c>
      <c r="C1171" s="4" t="s">
        <v>191</v>
      </c>
      <c r="D1171" s="4" t="s">
        <v>730</v>
      </c>
      <c r="E1171" s="4">
        <v>38</v>
      </c>
      <c r="F1171" s="4" t="s">
        <v>1997</v>
      </c>
      <c r="G1171" t="str">
        <f t="shared" si="36"/>
        <v>January</v>
      </c>
      <c r="H1171" t="str">
        <f t="shared" si="37"/>
        <v>2010</v>
      </c>
    </row>
    <row r="1172" spans="1:8" x14ac:dyDescent="0.3">
      <c r="A1172" s="17">
        <v>40552</v>
      </c>
      <c r="B1172" s="4" t="s">
        <v>181</v>
      </c>
      <c r="C1172" s="4" t="s">
        <v>188</v>
      </c>
      <c r="D1172" s="4" t="s">
        <v>861</v>
      </c>
      <c r="E1172" s="4">
        <v>39</v>
      </c>
      <c r="F1172" s="4" t="s">
        <v>1998</v>
      </c>
      <c r="G1172" t="str">
        <f t="shared" si="36"/>
        <v>January</v>
      </c>
      <c r="H1172" t="str">
        <f t="shared" si="37"/>
        <v>2011</v>
      </c>
    </row>
    <row r="1173" spans="1:8" x14ac:dyDescent="0.3">
      <c r="A1173" s="17">
        <v>40015</v>
      </c>
      <c r="B1173" s="4" t="s">
        <v>269</v>
      </c>
      <c r="C1173" s="4" t="s">
        <v>189</v>
      </c>
      <c r="D1173" s="4" t="s">
        <v>839</v>
      </c>
      <c r="E1173" s="4">
        <v>12</v>
      </c>
      <c r="F1173" s="4" t="s">
        <v>1999</v>
      </c>
      <c r="G1173" t="str">
        <f t="shared" si="36"/>
        <v>July</v>
      </c>
      <c r="H1173" t="str">
        <f t="shared" si="37"/>
        <v>2009</v>
      </c>
    </row>
    <row r="1174" spans="1:8" x14ac:dyDescent="0.3">
      <c r="A1174" s="17">
        <v>40241</v>
      </c>
      <c r="B1174" s="4" t="s">
        <v>253</v>
      </c>
      <c r="C1174" s="4" t="s">
        <v>192</v>
      </c>
      <c r="D1174" s="4" t="s">
        <v>730</v>
      </c>
      <c r="E1174" s="4">
        <v>23</v>
      </c>
      <c r="F1174" s="4" t="s">
        <v>2000</v>
      </c>
      <c r="G1174" t="str">
        <f t="shared" si="36"/>
        <v>March</v>
      </c>
      <c r="H1174" t="str">
        <f t="shared" si="37"/>
        <v>2010</v>
      </c>
    </row>
    <row r="1175" spans="1:8" x14ac:dyDescent="0.3">
      <c r="A1175" s="17">
        <v>40198</v>
      </c>
      <c r="B1175" s="4" t="s">
        <v>255</v>
      </c>
      <c r="C1175" s="4" t="s">
        <v>190</v>
      </c>
      <c r="D1175" s="4" t="s">
        <v>832</v>
      </c>
      <c r="E1175" s="4">
        <v>17</v>
      </c>
      <c r="F1175" s="4" t="s">
        <v>2001</v>
      </c>
      <c r="G1175" t="str">
        <f t="shared" si="36"/>
        <v>January</v>
      </c>
      <c r="H1175" t="str">
        <f t="shared" si="37"/>
        <v>2010</v>
      </c>
    </row>
    <row r="1176" spans="1:8" x14ac:dyDescent="0.3">
      <c r="A1176" s="17">
        <v>40351</v>
      </c>
      <c r="B1176" s="4" t="s">
        <v>267</v>
      </c>
      <c r="C1176" s="4" t="s">
        <v>835</v>
      </c>
      <c r="D1176" s="4" t="s">
        <v>829</v>
      </c>
      <c r="E1176" s="4">
        <v>35</v>
      </c>
      <c r="F1176" s="4" t="s">
        <v>2002</v>
      </c>
      <c r="G1176" t="str">
        <f t="shared" si="36"/>
        <v>June</v>
      </c>
      <c r="H1176" t="str">
        <f t="shared" si="37"/>
        <v>2010</v>
      </c>
    </row>
    <row r="1177" spans="1:8" x14ac:dyDescent="0.3">
      <c r="A1177" s="17">
        <v>40406</v>
      </c>
      <c r="B1177" s="4" t="s">
        <v>270</v>
      </c>
      <c r="C1177" s="4" t="s">
        <v>192</v>
      </c>
      <c r="D1177" s="4" t="s">
        <v>726</v>
      </c>
      <c r="E1177" s="4">
        <v>15</v>
      </c>
      <c r="F1177" s="4" t="s">
        <v>2003</v>
      </c>
      <c r="G1177" t="str">
        <f t="shared" si="36"/>
        <v>August</v>
      </c>
      <c r="H1177" t="str">
        <f t="shared" si="37"/>
        <v>2010</v>
      </c>
    </row>
    <row r="1178" spans="1:8" x14ac:dyDescent="0.3">
      <c r="A1178" s="17">
        <v>40529</v>
      </c>
      <c r="B1178" s="4" t="s">
        <v>261</v>
      </c>
      <c r="C1178" s="4" t="s">
        <v>192</v>
      </c>
      <c r="D1178" s="4" t="s">
        <v>813</v>
      </c>
      <c r="E1178" s="4">
        <v>26</v>
      </c>
      <c r="F1178" s="4" t="s">
        <v>2004</v>
      </c>
      <c r="G1178" t="str">
        <f t="shared" si="36"/>
        <v>December</v>
      </c>
      <c r="H1178" t="str">
        <f t="shared" si="37"/>
        <v>2010</v>
      </c>
    </row>
    <row r="1179" spans="1:8" x14ac:dyDescent="0.3">
      <c r="A1179" s="17">
        <v>40199</v>
      </c>
      <c r="B1179" s="4" t="s">
        <v>270</v>
      </c>
      <c r="C1179" s="4" t="s">
        <v>815</v>
      </c>
      <c r="D1179" s="4" t="s">
        <v>839</v>
      </c>
      <c r="E1179" s="4">
        <v>7</v>
      </c>
      <c r="F1179" s="4" t="s">
        <v>2005</v>
      </c>
      <c r="G1179" t="str">
        <f t="shared" si="36"/>
        <v>January</v>
      </c>
      <c r="H1179" t="str">
        <f t="shared" si="37"/>
        <v>2010</v>
      </c>
    </row>
    <row r="1180" spans="1:8" x14ac:dyDescent="0.3">
      <c r="A1180" s="17">
        <v>40308</v>
      </c>
      <c r="B1180" s="4" t="s">
        <v>270</v>
      </c>
      <c r="C1180" s="4" t="s">
        <v>189</v>
      </c>
      <c r="D1180" s="4" t="s">
        <v>818</v>
      </c>
      <c r="E1180" s="4">
        <v>17</v>
      </c>
      <c r="F1180" s="4" t="s">
        <v>2006</v>
      </c>
      <c r="G1180" t="str">
        <f t="shared" si="36"/>
        <v>May</v>
      </c>
      <c r="H1180" t="str">
        <f t="shared" si="37"/>
        <v>2010</v>
      </c>
    </row>
    <row r="1181" spans="1:8" x14ac:dyDescent="0.3">
      <c r="A1181" s="17">
        <v>40531</v>
      </c>
      <c r="B1181" s="4" t="s">
        <v>255</v>
      </c>
      <c r="C1181" s="4" t="s">
        <v>191</v>
      </c>
      <c r="D1181" s="4" t="s">
        <v>861</v>
      </c>
      <c r="E1181" s="4">
        <v>37</v>
      </c>
      <c r="F1181" s="4" t="s">
        <v>2007</v>
      </c>
      <c r="G1181" t="str">
        <f t="shared" si="36"/>
        <v>December</v>
      </c>
      <c r="H1181" t="str">
        <f t="shared" si="37"/>
        <v>2010</v>
      </c>
    </row>
    <row r="1182" spans="1:8" x14ac:dyDescent="0.3">
      <c r="A1182" s="17">
        <v>40617</v>
      </c>
      <c r="B1182" s="4" t="s">
        <v>270</v>
      </c>
      <c r="C1182" s="4" t="s">
        <v>812</v>
      </c>
      <c r="D1182" s="4" t="s">
        <v>849</v>
      </c>
      <c r="E1182" s="4">
        <v>2</v>
      </c>
      <c r="F1182" s="4" t="s">
        <v>2008</v>
      </c>
      <c r="G1182" t="str">
        <f t="shared" si="36"/>
        <v>March</v>
      </c>
      <c r="H1182" t="str">
        <f t="shared" si="37"/>
        <v>2011</v>
      </c>
    </row>
    <row r="1183" spans="1:8" x14ac:dyDescent="0.3">
      <c r="A1183" s="17">
        <v>40181</v>
      </c>
      <c r="B1183" s="4" t="s">
        <v>822</v>
      </c>
      <c r="C1183" s="4" t="s">
        <v>192</v>
      </c>
      <c r="D1183" s="4" t="s">
        <v>823</v>
      </c>
      <c r="E1183" s="4">
        <v>33</v>
      </c>
      <c r="F1183" s="4" t="s">
        <v>2009</v>
      </c>
      <c r="G1183" t="str">
        <f t="shared" si="36"/>
        <v>January</v>
      </c>
      <c r="H1183" t="str">
        <f t="shared" si="37"/>
        <v>2010</v>
      </c>
    </row>
    <row r="1184" spans="1:8" x14ac:dyDescent="0.3">
      <c r="A1184" s="17">
        <v>40419</v>
      </c>
      <c r="B1184" s="4" t="s">
        <v>258</v>
      </c>
      <c r="C1184" s="4" t="s">
        <v>827</v>
      </c>
      <c r="D1184" s="4" t="s">
        <v>842</v>
      </c>
      <c r="E1184" s="4">
        <v>33</v>
      </c>
      <c r="F1184" s="4" t="s">
        <v>2010</v>
      </c>
      <c r="G1184" t="str">
        <f t="shared" si="36"/>
        <v>August</v>
      </c>
      <c r="H1184" t="str">
        <f t="shared" si="37"/>
        <v>2010</v>
      </c>
    </row>
    <row r="1185" spans="1:8" x14ac:dyDescent="0.3">
      <c r="A1185" s="17">
        <v>40445</v>
      </c>
      <c r="B1185" s="4" t="s">
        <v>255</v>
      </c>
      <c r="C1185" s="4" t="s">
        <v>835</v>
      </c>
      <c r="D1185" s="4" t="s">
        <v>861</v>
      </c>
      <c r="E1185" s="4">
        <v>15</v>
      </c>
      <c r="F1185" s="4" t="s">
        <v>2011</v>
      </c>
      <c r="G1185" t="str">
        <f t="shared" si="36"/>
        <v>September</v>
      </c>
      <c r="H1185" t="str">
        <f t="shared" si="37"/>
        <v>2010</v>
      </c>
    </row>
    <row r="1186" spans="1:8" x14ac:dyDescent="0.3">
      <c r="A1186" s="17">
        <v>40346</v>
      </c>
      <c r="B1186" s="4" t="s">
        <v>262</v>
      </c>
      <c r="C1186" s="4" t="s">
        <v>815</v>
      </c>
      <c r="D1186" s="4" t="s">
        <v>726</v>
      </c>
      <c r="E1186" s="4">
        <v>35</v>
      </c>
      <c r="F1186" s="4" t="s">
        <v>2012</v>
      </c>
      <c r="G1186" t="str">
        <f t="shared" si="36"/>
        <v>June</v>
      </c>
      <c r="H1186" t="str">
        <f t="shared" si="37"/>
        <v>2010</v>
      </c>
    </row>
    <row r="1187" spans="1:8" x14ac:dyDescent="0.3">
      <c r="A1187" s="17">
        <v>40138</v>
      </c>
      <c r="B1187" s="4" t="s">
        <v>176</v>
      </c>
      <c r="C1187" s="4" t="s">
        <v>841</v>
      </c>
      <c r="D1187" s="4" t="s">
        <v>816</v>
      </c>
      <c r="E1187" s="4">
        <v>25</v>
      </c>
      <c r="F1187" s="4" t="s">
        <v>2013</v>
      </c>
      <c r="G1187" t="str">
        <f t="shared" si="36"/>
        <v>November</v>
      </c>
      <c r="H1187" t="str">
        <f t="shared" si="37"/>
        <v>2009</v>
      </c>
    </row>
    <row r="1188" spans="1:8" x14ac:dyDescent="0.3">
      <c r="A1188" s="17">
        <v>40608</v>
      </c>
      <c r="B1188" s="4" t="s">
        <v>267</v>
      </c>
      <c r="C1188" s="4" t="s">
        <v>841</v>
      </c>
      <c r="D1188" s="4" t="s">
        <v>861</v>
      </c>
      <c r="E1188" s="4">
        <v>22</v>
      </c>
      <c r="F1188" s="4" t="s">
        <v>2014</v>
      </c>
      <c r="G1188" t="str">
        <f t="shared" si="36"/>
        <v>March</v>
      </c>
      <c r="H1188" t="str">
        <f t="shared" si="37"/>
        <v>2011</v>
      </c>
    </row>
    <row r="1189" spans="1:8" x14ac:dyDescent="0.3">
      <c r="A1189" s="17">
        <v>40110</v>
      </c>
      <c r="B1189" s="4" t="s">
        <v>266</v>
      </c>
      <c r="C1189" s="4" t="s">
        <v>191</v>
      </c>
      <c r="D1189" s="4" t="s">
        <v>842</v>
      </c>
      <c r="E1189" s="4">
        <v>25</v>
      </c>
      <c r="F1189" s="4" t="s">
        <v>2015</v>
      </c>
      <c r="G1189" t="str">
        <f t="shared" si="36"/>
        <v>October</v>
      </c>
      <c r="H1189" t="str">
        <f t="shared" si="37"/>
        <v>2009</v>
      </c>
    </row>
    <row r="1190" spans="1:8" x14ac:dyDescent="0.3">
      <c r="A1190" s="17">
        <v>40335</v>
      </c>
      <c r="B1190" s="4" t="s">
        <v>265</v>
      </c>
      <c r="C1190" s="4" t="s">
        <v>835</v>
      </c>
      <c r="D1190" s="4" t="s">
        <v>825</v>
      </c>
      <c r="E1190" s="4">
        <v>9</v>
      </c>
      <c r="F1190" s="4" t="s">
        <v>2016</v>
      </c>
      <c r="G1190" t="str">
        <f t="shared" si="36"/>
        <v>June</v>
      </c>
      <c r="H1190" t="str">
        <f t="shared" si="37"/>
        <v>2010</v>
      </c>
    </row>
    <row r="1191" spans="1:8" x14ac:dyDescent="0.3">
      <c r="A1191" s="17">
        <v>40219</v>
      </c>
      <c r="B1191" s="4" t="s">
        <v>176</v>
      </c>
      <c r="C1191" s="4" t="s">
        <v>192</v>
      </c>
      <c r="D1191" s="4" t="s">
        <v>842</v>
      </c>
      <c r="E1191" s="4">
        <v>37</v>
      </c>
      <c r="F1191" s="4" t="s">
        <v>2017</v>
      </c>
      <c r="G1191" t="str">
        <f t="shared" si="36"/>
        <v>February</v>
      </c>
      <c r="H1191" t="str">
        <f t="shared" si="37"/>
        <v>2010</v>
      </c>
    </row>
    <row r="1192" spans="1:8" x14ac:dyDescent="0.3">
      <c r="A1192" s="17">
        <v>40610</v>
      </c>
      <c r="B1192" s="4" t="s">
        <v>273</v>
      </c>
      <c r="C1192" s="4" t="s">
        <v>841</v>
      </c>
      <c r="D1192" s="4" t="s">
        <v>813</v>
      </c>
      <c r="E1192" s="4">
        <v>34</v>
      </c>
      <c r="F1192" s="4" t="s">
        <v>2018</v>
      </c>
      <c r="G1192" t="str">
        <f t="shared" si="36"/>
        <v>March</v>
      </c>
      <c r="H1192" t="str">
        <f t="shared" si="37"/>
        <v>2011</v>
      </c>
    </row>
    <row r="1193" spans="1:8" x14ac:dyDescent="0.3">
      <c r="A1193" s="17">
        <v>40438</v>
      </c>
      <c r="B1193" s="4" t="s">
        <v>269</v>
      </c>
      <c r="C1193" s="4" t="s">
        <v>189</v>
      </c>
      <c r="D1193" s="4" t="s">
        <v>861</v>
      </c>
      <c r="E1193" s="4">
        <v>26</v>
      </c>
      <c r="F1193" s="4" t="s">
        <v>2019</v>
      </c>
      <c r="G1193" t="str">
        <f t="shared" si="36"/>
        <v>September</v>
      </c>
      <c r="H1193" t="str">
        <f t="shared" si="37"/>
        <v>2010</v>
      </c>
    </row>
    <row r="1194" spans="1:8" x14ac:dyDescent="0.3">
      <c r="A1194" s="17">
        <v>40058</v>
      </c>
      <c r="B1194" s="4" t="s">
        <v>270</v>
      </c>
      <c r="C1194" s="4" t="s">
        <v>190</v>
      </c>
      <c r="D1194" s="4" t="s">
        <v>813</v>
      </c>
      <c r="E1194" s="4">
        <v>37</v>
      </c>
      <c r="F1194" s="4" t="s">
        <v>2020</v>
      </c>
      <c r="G1194" t="str">
        <f t="shared" si="36"/>
        <v>September</v>
      </c>
      <c r="H1194" t="str">
        <f t="shared" si="37"/>
        <v>2009</v>
      </c>
    </row>
    <row r="1195" spans="1:8" x14ac:dyDescent="0.3">
      <c r="A1195" s="17">
        <v>40413</v>
      </c>
      <c r="B1195" s="4" t="s">
        <v>266</v>
      </c>
      <c r="C1195" s="4" t="s">
        <v>812</v>
      </c>
      <c r="D1195" s="4" t="s">
        <v>837</v>
      </c>
      <c r="E1195" s="4">
        <v>36</v>
      </c>
      <c r="F1195" s="4" t="s">
        <v>2021</v>
      </c>
      <c r="G1195" t="str">
        <f t="shared" si="36"/>
        <v>August</v>
      </c>
      <c r="H1195" t="str">
        <f t="shared" si="37"/>
        <v>2010</v>
      </c>
    </row>
    <row r="1196" spans="1:8" x14ac:dyDescent="0.3">
      <c r="A1196" s="17">
        <v>40331</v>
      </c>
      <c r="B1196" s="4" t="s">
        <v>266</v>
      </c>
      <c r="C1196" s="4" t="s">
        <v>835</v>
      </c>
      <c r="D1196" s="4" t="s">
        <v>849</v>
      </c>
      <c r="E1196" s="4">
        <v>17</v>
      </c>
      <c r="F1196" s="4" t="s">
        <v>2022</v>
      </c>
      <c r="G1196" t="str">
        <f t="shared" si="36"/>
        <v>June</v>
      </c>
      <c r="H1196" t="str">
        <f t="shared" si="37"/>
        <v>2010</v>
      </c>
    </row>
    <row r="1197" spans="1:8" x14ac:dyDescent="0.3">
      <c r="A1197" s="17">
        <v>39911</v>
      </c>
      <c r="B1197" s="4" t="s">
        <v>272</v>
      </c>
      <c r="C1197" s="4" t="s">
        <v>192</v>
      </c>
      <c r="D1197" s="4" t="s">
        <v>818</v>
      </c>
      <c r="E1197" s="4">
        <v>28</v>
      </c>
      <c r="F1197" s="4" t="s">
        <v>2023</v>
      </c>
      <c r="G1197" t="str">
        <f t="shared" si="36"/>
        <v>April</v>
      </c>
      <c r="H1197" t="str">
        <f t="shared" si="37"/>
        <v>2009</v>
      </c>
    </row>
    <row r="1198" spans="1:8" x14ac:dyDescent="0.3">
      <c r="A1198" s="17">
        <v>40320</v>
      </c>
      <c r="B1198" s="4" t="s">
        <v>262</v>
      </c>
      <c r="C1198" s="4" t="s">
        <v>835</v>
      </c>
      <c r="D1198" s="4" t="s">
        <v>726</v>
      </c>
      <c r="E1198" s="4">
        <v>13</v>
      </c>
      <c r="F1198" s="4" t="s">
        <v>2024</v>
      </c>
      <c r="G1198" t="str">
        <f t="shared" si="36"/>
        <v>May</v>
      </c>
      <c r="H1198" t="str">
        <f t="shared" si="37"/>
        <v>2010</v>
      </c>
    </row>
    <row r="1199" spans="1:8" x14ac:dyDescent="0.3">
      <c r="A1199" s="17">
        <v>40253</v>
      </c>
      <c r="B1199" s="4" t="s">
        <v>180</v>
      </c>
      <c r="C1199" s="4" t="s">
        <v>190</v>
      </c>
      <c r="D1199" s="4" t="s">
        <v>816</v>
      </c>
      <c r="E1199" s="4">
        <v>37</v>
      </c>
      <c r="F1199" s="4" t="s">
        <v>2025</v>
      </c>
      <c r="G1199" t="str">
        <f t="shared" si="36"/>
        <v>March</v>
      </c>
      <c r="H1199" t="str">
        <f t="shared" si="37"/>
        <v>2010</v>
      </c>
    </row>
    <row r="1200" spans="1:8" x14ac:dyDescent="0.3">
      <c r="A1200" s="17">
        <v>40045</v>
      </c>
      <c r="B1200" s="4" t="s">
        <v>181</v>
      </c>
      <c r="C1200" s="4" t="s">
        <v>190</v>
      </c>
      <c r="D1200" s="4" t="s">
        <v>861</v>
      </c>
      <c r="E1200" s="4">
        <v>27</v>
      </c>
      <c r="F1200" s="4" t="s">
        <v>2026</v>
      </c>
      <c r="G1200" t="str">
        <f t="shared" si="36"/>
        <v>August</v>
      </c>
      <c r="H1200" t="str">
        <f t="shared" si="37"/>
        <v>2009</v>
      </c>
    </row>
    <row r="1201" spans="1:8" x14ac:dyDescent="0.3">
      <c r="A1201" s="17">
        <v>40031</v>
      </c>
      <c r="B1201" s="4" t="s">
        <v>822</v>
      </c>
      <c r="C1201" s="4" t="s">
        <v>841</v>
      </c>
      <c r="D1201" s="4" t="s">
        <v>839</v>
      </c>
      <c r="E1201" s="4">
        <v>18</v>
      </c>
      <c r="F1201" s="4" t="s">
        <v>2027</v>
      </c>
      <c r="G1201" t="str">
        <f t="shared" si="36"/>
        <v>August</v>
      </c>
      <c r="H1201" t="str">
        <f t="shared" si="37"/>
        <v>2009</v>
      </c>
    </row>
    <row r="1202" spans="1:8" x14ac:dyDescent="0.3">
      <c r="A1202" s="17">
        <v>40199</v>
      </c>
      <c r="B1202" s="4" t="s">
        <v>255</v>
      </c>
      <c r="C1202" s="4" t="s">
        <v>189</v>
      </c>
      <c r="D1202" s="4" t="s">
        <v>726</v>
      </c>
      <c r="E1202" s="4">
        <v>9</v>
      </c>
      <c r="F1202" s="4" t="s">
        <v>2028</v>
      </c>
      <c r="G1202" t="str">
        <f t="shared" si="36"/>
        <v>January</v>
      </c>
      <c r="H1202" t="str">
        <f t="shared" si="37"/>
        <v>2010</v>
      </c>
    </row>
    <row r="1203" spans="1:8" x14ac:dyDescent="0.3">
      <c r="A1203" s="17">
        <v>40028</v>
      </c>
      <c r="B1203" s="4" t="s">
        <v>269</v>
      </c>
      <c r="C1203" s="4" t="s">
        <v>812</v>
      </c>
      <c r="D1203" s="4" t="s">
        <v>861</v>
      </c>
      <c r="E1203" s="4">
        <v>36</v>
      </c>
      <c r="F1203" s="4" t="s">
        <v>2029</v>
      </c>
      <c r="G1203" t="str">
        <f t="shared" si="36"/>
        <v>August</v>
      </c>
      <c r="H1203" t="str">
        <f t="shared" si="37"/>
        <v>2009</v>
      </c>
    </row>
    <row r="1204" spans="1:8" x14ac:dyDescent="0.3">
      <c r="A1204" s="17">
        <v>40582</v>
      </c>
      <c r="B1204" s="4" t="s">
        <v>269</v>
      </c>
      <c r="C1204" s="4" t="s">
        <v>827</v>
      </c>
      <c r="D1204" s="4" t="s">
        <v>825</v>
      </c>
      <c r="E1204" s="4">
        <v>10</v>
      </c>
      <c r="F1204" s="4" t="s">
        <v>2030</v>
      </c>
      <c r="G1204" t="str">
        <f t="shared" si="36"/>
        <v>February</v>
      </c>
      <c r="H1204" t="str">
        <f t="shared" si="37"/>
        <v>2011</v>
      </c>
    </row>
    <row r="1205" spans="1:8" x14ac:dyDescent="0.3">
      <c r="A1205" s="17">
        <v>40401</v>
      </c>
      <c r="B1205" s="4" t="s">
        <v>257</v>
      </c>
      <c r="C1205" s="4" t="s">
        <v>827</v>
      </c>
      <c r="D1205" s="4" t="s">
        <v>825</v>
      </c>
      <c r="E1205" s="4">
        <v>14</v>
      </c>
      <c r="F1205" s="4" t="s">
        <v>2031</v>
      </c>
      <c r="G1205" t="str">
        <f t="shared" si="36"/>
        <v>August</v>
      </c>
      <c r="H1205" t="str">
        <f t="shared" si="37"/>
        <v>2010</v>
      </c>
    </row>
    <row r="1206" spans="1:8" x14ac:dyDescent="0.3">
      <c r="A1206" s="17">
        <v>40370</v>
      </c>
      <c r="B1206" s="4" t="s">
        <v>176</v>
      </c>
      <c r="C1206" s="4" t="s">
        <v>835</v>
      </c>
      <c r="D1206" s="4" t="s">
        <v>730</v>
      </c>
      <c r="E1206" s="4">
        <v>35</v>
      </c>
      <c r="F1206" s="4" t="s">
        <v>2032</v>
      </c>
      <c r="G1206" t="str">
        <f t="shared" si="36"/>
        <v>July</v>
      </c>
      <c r="H1206" t="str">
        <f t="shared" si="37"/>
        <v>2010</v>
      </c>
    </row>
    <row r="1207" spans="1:8" x14ac:dyDescent="0.3">
      <c r="A1207" s="17">
        <v>39959</v>
      </c>
      <c r="B1207" s="4" t="s">
        <v>262</v>
      </c>
      <c r="C1207" s="4" t="s">
        <v>190</v>
      </c>
      <c r="D1207" s="4" t="s">
        <v>832</v>
      </c>
      <c r="E1207" s="4">
        <v>32</v>
      </c>
      <c r="F1207" s="4" t="s">
        <v>2033</v>
      </c>
      <c r="G1207" t="str">
        <f t="shared" si="36"/>
        <v>May</v>
      </c>
      <c r="H1207" t="str">
        <f t="shared" si="37"/>
        <v>2009</v>
      </c>
    </row>
    <row r="1208" spans="1:8" x14ac:dyDescent="0.3">
      <c r="A1208" s="17">
        <v>39948</v>
      </c>
      <c r="B1208" s="4" t="s">
        <v>273</v>
      </c>
      <c r="C1208" s="4" t="s">
        <v>841</v>
      </c>
      <c r="D1208" s="4" t="s">
        <v>832</v>
      </c>
      <c r="E1208" s="4">
        <v>2</v>
      </c>
      <c r="F1208" s="4" t="s">
        <v>2034</v>
      </c>
      <c r="G1208" t="str">
        <f t="shared" si="36"/>
        <v>May</v>
      </c>
      <c r="H1208" t="str">
        <f t="shared" si="37"/>
        <v>2009</v>
      </c>
    </row>
    <row r="1209" spans="1:8" x14ac:dyDescent="0.3">
      <c r="A1209" s="17">
        <v>39933</v>
      </c>
      <c r="B1209" s="4" t="s">
        <v>180</v>
      </c>
      <c r="C1209" s="4" t="s">
        <v>190</v>
      </c>
      <c r="D1209" s="4" t="s">
        <v>730</v>
      </c>
      <c r="E1209" s="4">
        <v>29</v>
      </c>
      <c r="F1209" s="4" t="s">
        <v>2035</v>
      </c>
      <c r="G1209" t="str">
        <f t="shared" si="36"/>
        <v>April</v>
      </c>
      <c r="H1209" t="str">
        <f t="shared" si="37"/>
        <v>2009</v>
      </c>
    </row>
    <row r="1210" spans="1:8" x14ac:dyDescent="0.3">
      <c r="A1210" s="17">
        <v>40439</v>
      </c>
      <c r="B1210" s="4" t="s">
        <v>176</v>
      </c>
      <c r="C1210" s="4" t="s">
        <v>827</v>
      </c>
      <c r="D1210" s="4" t="s">
        <v>839</v>
      </c>
      <c r="E1210" s="4">
        <v>31</v>
      </c>
      <c r="F1210" s="4" t="s">
        <v>2036</v>
      </c>
      <c r="G1210" t="str">
        <f t="shared" si="36"/>
        <v>September</v>
      </c>
      <c r="H1210" t="str">
        <f t="shared" si="37"/>
        <v>2010</v>
      </c>
    </row>
    <row r="1211" spans="1:8" x14ac:dyDescent="0.3">
      <c r="A1211" s="17">
        <v>39910</v>
      </c>
      <c r="B1211" s="4" t="s">
        <v>251</v>
      </c>
      <c r="C1211" s="4" t="s">
        <v>815</v>
      </c>
      <c r="D1211" s="4" t="s">
        <v>839</v>
      </c>
      <c r="E1211" s="4">
        <v>11</v>
      </c>
      <c r="F1211" s="4" t="s">
        <v>2037</v>
      </c>
      <c r="G1211" t="str">
        <f t="shared" si="36"/>
        <v>April</v>
      </c>
      <c r="H1211" t="str">
        <f t="shared" si="37"/>
        <v>2009</v>
      </c>
    </row>
    <row r="1212" spans="1:8" x14ac:dyDescent="0.3">
      <c r="A1212" s="17">
        <v>40080</v>
      </c>
      <c r="B1212" s="4" t="s">
        <v>251</v>
      </c>
      <c r="C1212" s="4" t="s">
        <v>812</v>
      </c>
      <c r="D1212" s="4" t="s">
        <v>823</v>
      </c>
      <c r="E1212" s="4">
        <v>32</v>
      </c>
      <c r="F1212" s="4" t="s">
        <v>2038</v>
      </c>
      <c r="G1212" t="str">
        <f t="shared" si="36"/>
        <v>September</v>
      </c>
      <c r="H1212" t="str">
        <f t="shared" si="37"/>
        <v>2009</v>
      </c>
    </row>
    <row r="1213" spans="1:8" x14ac:dyDescent="0.3">
      <c r="A1213" s="17">
        <v>40636</v>
      </c>
      <c r="B1213" s="4" t="s">
        <v>822</v>
      </c>
      <c r="C1213" s="4" t="s">
        <v>815</v>
      </c>
      <c r="D1213" s="4" t="s">
        <v>813</v>
      </c>
      <c r="E1213" s="4">
        <v>7</v>
      </c>
      <c r="F1213" s="4" t="s">
        <v>2039</v>
      </c>
      <c r="G1213" t="str">
        <f t="shared" si="36"/>
        <v>April</v>
      </c>
      <c r="H1213" t="str">
        <f t="shared" si="37"/>
        <v>2011</v>
      </c>
    </row>
    <row r="1214" spans="1:8" x14ac:dyDescent="0.3">
      <c r="A1214" s="17">
        <v>40224</v>
      </c>
      <c r="B1214" s="4" t="s">
        <v>271</v>
      </c>
      <c r="C1214" s="4" t="s">
        <v>835</v>
      </c>
      <c r="D1214" s="4" t="s">
        <v>813</v>
      </c>
      <c r="E1214" s="4">
        <v>38</v>
      </c>
      <c r="F1214" s="4" t="s">
        <v>2040</v>
      </c>
      <c r="G1214" t="str">
        <f t="shared" si="36"/>
        <v>February</v>
      </c>
      <c r="H1214" t="str">
        <f t="shared" si="37"/>
        <v>2010</v>
      </c>
    </row>
    <row r="1215" spans="1:8" x14ac:dyDescent="0.3">
      <c r="A1215" s="17">
        <v>40292</v>
      </c>
      <c r="B1215" s="4" t="s">
        <v>255</v>
      </c>
      <c r="C1215" s="4" t="s">
        <v>189</v>
      </c>
      <c r="D1215" s="4" t="s">
        <v>849</v>
      </c>
      <c r="E1215" s="4">
        <v>11</v>
      </c>
      <c r="F1215" s="4" t="s">
        <v>2041</v>
      </c>
      <c r="G1215" t="str">
        <f t="shared" si="36"/>
        <v>April</v>
      </c>
      <c r="H1215" t="str">
        <f t="shared" si="37"/>
        <v>2010</v>
      </c>
    </row>
    <row r="1216" spans="1:8" x14ac:dyDescent="0.3">
      <c r="A1216" s="17">
        <v>39934</v>
      </c>
      <c r="B1216" s="4" t="s">
        <v>253</v>
      </c>
      <c r="C1216" s="4" t="s">
        <v>812</v>
      </c>
      <c r="D1216" s="4" t="s">
        <v>813</v>
      </c>
      <c r="E1216" s="4">
        <v>20</v>
      </c>
      <c r="F1216" s="4" t="s">
        <v>2042</v>
      </c>
      <c r="G1216" t="str">
        <f t="shared" si="36"/>
        <v>May</v>
      </c>
      <c r="H1216" t="str">
        <f t="shared" si="37"/>
        <v>2009</v>
      </c>
    </row>
    <row r="1217" spans="1:8" x14ac:dyDescent="0.3">
      <c r="A1217" s="17">
        <v>40279</v>
      </c>
      <c r="B1217" s="4" t="s">
        <v>257</v>
      </c>
      <c r="C1217" s="4" t="s">
        <v>827</v>
      </c>
      <c r="D1217" s="4" t="s">
        <v>726</v>
      </c>
      <c r="E1217" s="4">
        <v>18</v>
      </c>
      <c r="F1217" s="4" t="s">
        <v>2043</v>
      </c>
      <c r="G1217" t="str">
        <f t="shared" si="36"/>
        <v>April</v>
      </c>
      <c r="H1217" t="str">
        <f t="shared" si="37"/>
        <v>2010</v>
      </c>
    </row>
    <row r="1218" spans="1:8" x14ac:dyDescent="0.3">
      <c r="A1218" s="17">
        <v>40635</v>
      </c>
      <c r="B1218" s="4" t="s">
        <v>258</v>
      </c>
      <c r="C1218" s="4" t="s">
        <v>841</v>
      </c>
      <c r="D1218" s="4" t="s">
        <v>818</v>
      </c>
      <c r="E1218" s="4">
        <v>5</v>
      </c>
      <c r="F1218" s="4" t="s">
        <v>2044</v>
      </c>
      <c r="G1218" t="str">
        <f t="shared" si="36"/>
        <v>April</v>
      </c>
      <c r="H1218" t="str">
        <f t="shared" si="37"/>
        <v>2011</v>
      </c>
    </row>
    <row r="1219" spans="1:8" x14ac:dyDescent="0.3">
      <c r="A1219" s="17">
        <v>40149</v>
      </c>
      <c r="B1219" s="4" t="s">
        <v>257</v>
      </c>
      <c r="C1219" s="4" t="s">
        <v>827</v>
      </c>
      <c r="D1219" s="4" t="s">
        <v>818</v>
      </c>
      <c r="E1219" s="4">
        <v>30</v>
      </c>
      <c r="F1219" s="4" t="s">
        <v>2045</v>
      </c>
      <c r="G1219" t="str">
        <f t="shared" si="36"/>
        <v>December</v>
      </c>
      <c r="H1219" t="str">
        <f t="shared" si="37"/>
        <v>2009</v>
      </c>
    </row>
    <row r="1220" spans="1:8" x14ac:dyDescent="0.3">
      <c r="A1220" s="17">
        <v>40547</v>
      </c>
      <c r="B1220" s="4" t="s">
        <v>257</v>
      </c>
      <c r="C1220" s="4" t="s">
        <v>827</v>
      </c>
      <c r="D1220" s="4" t="s">
        <v>825</v>
      </c>
      <c r="E1220" s="4">
        <v>25</v>
      </c>
      <c r="F1220" s="4" t="s">
        <v>2046</v>
      </c>
      <c r="G1220" t="str">
        <f t="shared" si="36"/>
        <v>January</v>
      </c>
      <c r="H1220" t="str">
        <f t="shared" si="37"/>
        <v>2011</v>
      </c>
    </row>
    <row r="1221" spans="1:8" x14ac:dyDescent="0.3">
      <c r="A1221" s="17">
        <v>40492</v>
      </c>
      <c r="B1221" s="4" t="s">
        <v>255</v>
      </c>
      <c r="C1221" s="4" t="s">
        <v>835</v>
      </c>
      <c r="D1221" s="4" t="s">
        <v>726</v>
      </c>
      <c r="E1221" s="4">
        <v>17</v>
      </c>
      <c r="F1221" s="4" t="s">
        <v>2047</v>
      </c>
      <c r="G1221" t="str">
        <f t="shared" ref="G1221:G1284" si="38">TEXT(A1221,"mmmm")</f>
        <v>November</v>
      </c>
      <c r="H1221" t="str">
        <f t="shared" ref="H1221:H1284" si="39">TEXT(A1221,"yyyy")</f>
        <v>2010</v>
      </c>
    </row>
    <row r="1222" spans="1:8" x14ac:dyDescent="0.3">
      <c r="A1222" s="17">
        <v>40367</v>
      </c>
      <c r="B1222" s="4" t="s">
        <v>271</v>
      </c>
      <c r="C1222" s="4" t="s">
        <v>841</v>
      </c>
      <c r="D1222" s="4" t="s">
        <v>849</v>
      </c>
      <c r="E1222" s="4">
        <v>23</v>
      </c>
      <c r="F1222" s="4" t="s">
        <v>2048</v>
      </c>
      <c r="G1222" t="str">
        <f t="shared" si="38"/>
        <v>July</v>
      </c>
      <c r="H1222" t="str">
        <f t="shared" si="39"/>
        <v>2010</v>
      </c>
    </row>
    <row r="1223" spans="1:8" x14ac:dyDescent="0.3">
      <c r="A1223" s="17">
        <v>39925</v>
      </c>
      <c r="B1223" s="4" t="s">
        <v>257</v>
      </c>
      <c r="C1223" s="4" t="s">
        <v>192</v>
      </c>
      <c r="D1223" s="4" t="s">
        <v>829</v>
      </c>
      <c r="E1223" s="4">
        <v>36</v>
      </c>
      <c r="F1223" s="4" t="s">
        <v>2049</v>
      </c>
      <c r="G1223" t="str">
        <f t="shared" si="38"/>
        <v>April</v>
      </c>
      <c r="H1223" t="str">
        <f t="shared" si="39"/>
        <v>2009</v>
      </c>
    </row>
    <row r="1224" spans="1:8" x14ac:dyDescent="0.3">
      <c r="A1224" s="17">
        <v>40274</v>
      </c>
      <c r="B1224" s="4" t="s">
        <v>270</v>
      </c>
      <c r="C1224" s="4" t="s">
        <v>191</v>
      </c>
      <c r="D1224" s="4" t="s">
        <v>825</v>
      </c>
      <c r="E1224" s="4">
        <v>32</v>
      </c>
      <c r="F1224" s="4" t="s">
        <v>2050</v>
      </c>
      <c r="G1224" t="str">
        <f t="shared" si="38"/>
        <v>April</v>
      </c>
      <c r="H1224" t="str">
        <f t="shared" si="39"/>
        <v>2010</v>
      </c>
    </row>
    <row r="1225" spans="1:8" x14ac:dyDescent="0.3">
      <c r="A1225" s="17">
        <v>40538</v>
      </c>
      <c r="B1225" s="4" t="s">
        <v>253</v>
      </c>
      <c r="C1225" s="4" t="s">
        <v>192</v>
      </c>
      <c r="D1225" s="4" t="s">
        <v>813</v>
      </c>
      <c r="E1225" s="4">
        <v>39</v>
      </c>
      <c r="F1225" s="4" t="s">
        <v>2051</v>
      </c>
      <c r="G1225" t="str">
        <f t="shared" si="38"/>
        <v>December</v>
      </c>
      <c r="H1225" t="str">
        <f t="shared" si="39"/>
        <v>2010</v>
      </c>
    </row>
    <row r="1226" spans="1:8" x14ac:dyDescent="0.3">
      <c r="A1226" s="17">
        <v>40514</v>
      </c>
      <c r="B1226" s="4" t="s">
        <v>265</v>
      </c>
      <c r="C1226" s="4" t="s">
        <v>189</v>
      </c>
      <c r="D1226" s="4" t="s">
        <v>849</v>
      </c>
      <c r="E1226" s="4">
        <v>24</v>
      </c>
      <c r="F1226" s="4" t="s">
        <v>2052</v>
      </c>
      <c r="G1226" t="str">
        <f t="shared" si="38"/>
        <v>December</v>
      </c>
      <c r="H1226" t="str">
        <f t="shared" si="39"/>
        <v>2010</v>
      </c>
    </row>
    <row r="1227" spans="1:8" x14ac:dyDescent="0.3">
      <c r="A1227" s="17">
        <v>39963</v>
      </c>
      <c r="B1227" s="4" t="s">
        <v>180</v>
      </c>
      <c r="C1227" s="4" t="s">
        <v>835</v>
      </c>
      <c r="D1227" s="4" t="s">
        <v>842</v>
      </c>
      <c r="E1227" s="4">
        <v>14</v>
      </c>
      <c r="F1227" s="4" t="s">
        <v>2053</v>
      </c>
      <c r="G1227" t="str">
        <f t="shared" si="38"/>
        <v>May</v>
      </c>
      <c r="H1227" t="str">
        <f t="shared" si="39"/>
        <v>2009</v>
      </c>
    </row>
    <row r="1228" spans="1:8" x14ac:dyDescent="0.3">
      <c r="A1228" s="17">
        <v>40565</v>
      </c>
      <c r="B1228" s="4" t="s">
        <v>265</v>
      </c>
      <c r="C1228" s="4" t="s">
        <v>815</v>
      </c>
      <c r="D1228" s="4" t="s">
        <v>842</v>
      </c>
      <c r="E1228" s="4">
        <v>16</v>
      </c>
      <c r="F1228" s="4" t="s">
        <v>2054</v>
      </c>
      <c r="G1228" t="str">
        <f t="shared" si="38"/>
        <v>January</v>
      </c>
      <c r="H1228" t="str">
        <f t="shared" si="39"/>
        <v>2011</v>
      </c>
    </row>
    <row r="1229" spans="1:8" x14ac:dyDescent="0.3">
      <c r="A1229" s="17">
        <v>40513</v>
      </c>
      <c r="B1229" s="4" t="s">
        <v>271</v>
      </c>
      <c r="C1229" s="4" t="s">
        <v>812</v>
      </c>
      <c r="D1229" s="4" t="s">
        <v>849</v>
      </c>
      <c r="E1229" s="4">
        <v>2</v>
      </c>
      <c r="F1229" s="4" t="s">
        <v>2055</v>
      </c>
      <c r="G1229" t="str">
        <f t="shared" si="38"/>
        <v>December</v>
      </c>
      <c r="H1229" t="str">
        <f t="shared" si="39"/>
        <v>2010</v>
      </c>
    </row>
    <row r="1230" spans="1:8" x14ac:dyDescent="0.3">
      <c r="A1230" s="17">
        <v>40050</v>
      </c>
      <c r="B1230" s="4" t="s">
        <v>268</v>
      </c>
      <c r="C1230" s="4" t="s">
        <v>189</v>
      </c>
      <c r="D1230" s="4" t="s">
        <v>816</v>
      </c>
      <c r="E1230" s="4">
        <v>35</v>
      </c>
      <c r="F1230" s="4" t="s">
        <v>2056</v>
      </c>
      <c r="G1230" t="str">
        <f t="shared" si="38"/>
        <v>August</v>
      </c>
      <c r="H1230" t="str">
        <f t="shared" si="39"/>
        <v>2009</v>
      </c>
    </row>
    <row r="1231" spans="1:8" x14ac:dyDescent="0.3">
      <c r="A1231" s="17">
        <v>40582</v>
      </c>
      <c r="B1231" s="4" t="s">
        <v>267</v>
      </c>
      <c r="C1231" s="4" t="s">
        <v>191</v>
      </c>
      <c r="D1231" s="4" t="s">
        <v>837</v>
      </c>
      <c r="E1231" s="4">
        <v>35</v>
      </c>
      <c r="F1231" s="4" t="s">
        <v>2057</v>
      </c>
      <c r="G1231" t="str">
        <f t="shared" si="38"/>
        <v>February</v>
      </c>
      <c r="H1231" t="str">
        <f t="shared" si="39"/>
        <v>2011</v>
      </c>
    </row>
    <row r="1232" spans="1:8" x14ac:dyDescent="0.3">
      <c r="A1232" s="17">
        <v>40535</v>
      </c>
      <c r="B1232" s="4" t="s">
        <v>181</v>
      </c>
      <c r="C1232" s="4" t="s">
        <v>812</v>
      </c>
      <c r="D1232" s="4" t="s">
        <v>825</v>
      </c>
      <c r="E1232" s="4">
        <v>7</v>
      </c>
      <c r="F1232" s="4" t="s">
        <v>2058</v>
      </c>
      <c r="G1232" t="str">
        <f t="shared" si="38"/>
        <v>December</v>
      </c>
      <c r="H1232" t="str">
        <f t="shared" si="39"/>
        <v>2010</v>
      </c>
    </row>
    <row r="1233" spans="1:8" x14ac:dyDescent="0.3">
      <c r="A1233" s="17">
        <v>40297</v>
      </c>
      <c r="B1233" s="4" t="s">
        <v>258</v>
      </c>
      <c r="C1233" s="4" t="s">
        <v>812</v>
      </c>
      <c r="D1233" s="4" t="s">
        <v>849</v>
      </c>
      <c r="E1233" s="4">
        <v>3</v>
      </c>
      <c r="F1233" s="4" t="s">
        <v>2059</v>
      </c>
      <c r="G1233" t="str">
        <f t="shared" si="38"/>
        <v>April</v>
      </c>
      <c r="H1233" t="str">
        <f t="shared" si="39"/>
        <v>2010</v>
      </c>
    </row>
    <row r="1234" spans="1:8" x14ac:dyDescent="0.3">
      <c r="A1234" s="17">
        <v>40491</v>
      </c>
      <c r="B1234" s="4" t="s">
        <v>268</v>
      </c>
      <c r="C1234" s="4" t="s">
        <v>192</v>
      </c>
      <c r="D1234" s="4" t="s">
        <v>825</v>
      </c>
      <c r="E1234" s="4">
        <v>39</v>
      </c>
      <c r="F1234" s="4" t="s">
        <v>2060</v>
      </c>
      <c r="G1234" t="str">
        <f t="shared" si="38"/>
        <v>November</v>
      </c>
      <c r="H1234" t="str">
        <f t="shared" si="39"/>
        <v>2010</v>
      </c>
    </row>
    <row r="1235" spans="1:8" x14ac:dyDescent="0.3">
      <c r="A1235" s="17">
        <v>40284</v>
      </c>
      <c r="B1235" s="4" t="s">
        <v>270</v>
      </c>
      <c r="C1235" s="4" t="s">
        <v>188</v>
      </c>
      <c r="D1235" s="4" t="s">
        <v>825</v>
      </c>
      <c r="E1235" s="4">
        <v>39</v>
      </c>
      <c r="F1235" s="4" t="s">
        <v>2061</v>
      </c>
      <c r="G1235" t="str">
        <f t="shared" si="38"/>
        <v>April</v>
      </c>
      <c r="H1235" t="str">
        <f t="shared" si="39"/>
        <v>2010</v>
      </c>
    </row>
    <row r="1236" spans="1:8" x14ac:dyDescent="0.3">
      <c r="A1236" s="17">
        <v>40602</v>
      </c>
      <c r="B1236" s="4" t="s">
        <v>267</v>
      </c>
      <c r="C1236" s="4" t="s">
        <v>841</v>
      </c>
      <c r="D1236" s="4" t="s">
        <v>825</v>
      </c>
      <c r="E1236" s="4">
        <v>14</v>
      </c>
      <c r="F1236" s="4" t="s">
        <v>2062</v>
      </c>
      <c r="G1236" t="str">
        <f t="shared" si="38"/>
        <v>February</v>
      </c>
      <c r="H1236" t="str">
        <f t="shared" si="39"/>
        <v>2011</v>
      </c>
    </row>
    <row r="1237" spans="1:8" x14ac:dyDescent="0.3">
      <c r="A1237" s="17">
        <v>40241</v>
      </c>
      <c r="B1237" s="4" t="s">
        <v>251</v>
      </c>
      <c r="C1237" s="4" t="s">
        <v>835</v>
      </c>
      <c r="D1237" s="4" t="s">
        <v>861</v>
      </c>
      <c r="E1237" s="4">
        <v>26</v>
      </c>
      <c r="F1237" s="4" t="s">
        <v>2063</v>
      </c>
      <c r="G1237" t="str">
        <f t="shared" si="38"/>
        <v>March</v>
      </c>
      <c r="H1237" t="str">
        <f t="shared" si="39"/>
        <v>2010</v>
      </c>
    </row>
    <row r="1238" spans="1:8" x14ac:dyDescent="0.3">
      <c r="A1238" s="17">
        <v>40177</v>
      </c>
      <c r="B1238" s="4" t="s">
        <v>258</v>
      </c>
      <c r="C1238" s="4" t="s">
        <v>815</v>
      </c>
      <c r="D1238" s="4" t="s">
        <v>832</v>
      </c>
      <c r="E1238" s="4">
        <v>28</v>
      </c>
      <c r="F1238" s="4" t="s">
        <v>2064</v>
      </c>
      <c r="G1238" t="str">
        <f t="shared" si="38"/>
        <v>December</v>
      </c>
      <c r="H1238" t="str">
        <f t="shared" si="39"/>
        <v>2009</v>
      </c>
    </row>
    <row r="1239" spans="1:8" x14ac:dyDescent="0.3">
      <c r="A1239" s="17">
        <v>39929</v>
      </c>
      <c r="B1239" s="4" t="s">
        <v>256</v>
      </c>
      <c r="C1239" s="4" t="s">
        <v>192</v>
      </c>
      <c r="D1239" s="4" t="s">
        <v>818</v>
      </c>
      <c r="E1239" s="4">
        <v>21</v>
      </c>
      <c r="F1239" s="4" t="s">
        <v>2065</v>
      </c>
      <c r="G1239" t="str">
        <f t="shared" si="38"/>
        <v>April</v>
      </c>
      <c r="H1239" t="str">
        <f t="shared" si="39"/>
        <v>2009</v>
      </c>
    </row>
    <row r="1240" spans="1:8" x14ac:dyDescent="0.3">
      <c r="A1240" s="17">
        <v>40128</v>
      </c>
      <c r="B1240" s="4" t="s">
        <v>257</v>
      </c>
      <c r="C1240" s="4" t="s">
        <v>188</v>
      </c>
      <c r="D1240" s="4" t="s">
        <v>818</v>
      </c>
      <c r="E1240" s="4">
        <v>7</v>
      </c>
      <c r="F1240" s="4" t="s">
        <v>2066</v>
      </c>
      <c r="G1240" t="str">
        <f t="shared" si="38"/>
        <v>November</v>
      </c>
      <c r="H1240" t="str">
        <f t="shared" si="39"/>
        <v>2009</v>
      </c>
    </row>
    <row r="1241" spans="1:8" x14ac:dyDescent="0.3">
      <c r="A1241" s="17">
        <v>40045</v>
      </c>
      <c r="B1241" s="4" t="s">
        <v>251</v>
      </c>
      <c r="C1241" s="4" t="s">
        <v>188</v>
      </c>
      <c r="D1241" s="4" t="s">
        <v>861</v>
      </c>
      <c r="E1241" s="4">
        <v>12</v>
      </c>
      <c r="F1241" s="4" t="s">
        <v>2067</v>
      </c>
      <c r="G1241" t="str">
        <f t="shared" si="38"/>
        <v>August</v>
      </c>
      <c r="H1241" t="str">
        <f t="shared" si="39"/>
        <v>2009</v>
      </c>
    </row>
    <row r="1242" spans="1:8" x14ac:dyDescent="0.3">
      <c r="A1242" s="17">
        <v>40425</v>
      </c>
      <c r="B1242" s="4" t="s">
        <v>181</v>
      </c>
      <c r="C1242" s="4" t="s">
        <v>841</v>
      </c>
      <c r="D1242" s="4" t="s">
        <v>818</v>
      </c>
      <c r="E1242" s="4">
        <v>31</v>
      </c>
      <c r="F1242" s="4" t="s">
        <v>2068</v>
      </c>
      <c r="G1242" t="str">
        <f t="shared" si="38"/>
        <v>September</v>
      </c>
      <c r="H1242" t="str">
        <f t="shared" si="39"/>
        <v>2010</v>
      </c>
    </row>
    <row r="1243" spans="1:8" x14ac:dyDescent="0.3">
      <c r="A1243" s="17">
        <v>40429</v>
      </c>
      <c r="B1243" s="4" t="s">
        <v>268</v>
      </c>
      <c r="C1243" s="4" t="s">
        <v>188</v>
      </c>
      <c r="D1243" s="4" t="s">
        <v>813</v>
      </c>
      <c r="E1243" s="4">
        <v>13</v>
      </c>
      <c r="F1243" s="4" t="s">
        <v>2069</v>
      </c>
      <c r="G1243" t="str">
        <f t="shared" si="38"/>
        <v>September</v>
      </c>
      <c r="H1243" t="str">
        <f t="shared" si="39"/>
        <v>2010</v>
      </c>
    </row>
    <row r="1244" spans="1:8" x14ac:dyDescent="0.3">
      <c r="A1244" s="17">
        <v>40487</v>
      </c>
      <c r="B1244" s="4" t="s">
        <v>180</v>
      </c>
      <c r="C1244" s="4" t="s">
        <v>189</v>
      </c>
      <c r="D1244" s="4" t="s">
        <v>842</v>
      </c>
      <c r="E1244" s="4">
        <v>27</v>
      </c>
      <c r="F1244" s="4" t="s">
        <v>2070</v>
      </c>
      <c r="G1244" t="str">
        <f t="shared" si="38"/>
        <v>November</v>
      </c>
      <c r="H1244" t="str">
        <f t="shared" si="39"/>
        <v>2010</v>
      </c>
    </row>
    <row r="1245" spans="1:8" x14ac:dyDescent="0.3">
      <c r="A1245" s="17">
        <v>40198</v>
      </c>
      <c r="B1245" s="4" t="s">
        <v>260</v>
      </c>
      <c r="C1245" s="4" t="s">
        <v>192</v>
      </c>
      <c r="D1245" s="4" t="s">
        <v>825</v>
      </c>
      <c r="E1245" s="4">
        <v>4</v>
      </c>
      <c r="F1245" s="4" t="s">
        <v>2071</v>
      </c>
      <c r="G1245" t="str">
        <f t="shared" si="38"/>
        <v>January</v>
      </c>
      <c r="H1245" t="str">
        <f t="shared" si="39"/>
        <v>2010</v>
      </c>
    </row>
    <row r="1246" spans="1:8" x14ac:dyDescent="0.3">
      <c r="A1246" s="17">
        <v>40547</v>
      </c>
      <c r="B1246" s="4" t="s">
        <v>271</v>
      </c>
      <c r="C1246" s="4" t="s">
        <v>191</v>
      </c>
      <c r="D1246" s="4" t="s">
        <v>816</v>
      </c>
      <c r="E1246" s="4">
        <v>10</v>
      </c>
      <c r="F1246" s="4" t="s">
        <v>2072</v>
      </c>
      <c r="G1246" t="str">
        <f t="shared" si="38"/>
        <v>January</v>
      </c>
      <c r="H1246" t="str">
        <f t="shared" si="39"/>
        <v>2011</v>
      </c>
    </row>
    <row r="1247" spans="1:8" x14ac:dyDescent="0.3">
      <c r="A1247" s="17">
        <v>40447</v>
      </c>
      <c r="B1247" s="4" t="s">
        <v>261</v>
      </c>
      <c r="C1247" s="4" t="s">
        <v>841</v>
      </c>
      <c r="D1247" s="4" t="s">
        <v>816</v>
      </c>
      <c r="E1247" s="4">
        <v>15</v>
      </c>
      <c r="F1247" s="4" t="s">
        <v>2073</v>
      </c>
      <c r="G1247" t="str">
        <f t="shared" si="38"/>
        <v>September</v>
      </c>
      <c r="H1247" t="str">
        <f t="shared" si="39"/>
        <v>2010</v>
      </c>
    </row>
    <row r="1248" spans="1:8" x14ac:dyDescent="0.3">
      <c r="A1248" s="17">
        <v>39910</v>
      </c>
      <c r="B1248" s="4" t="s">
        <v>256</v>
      </c>
      <c r="C1248" s="4" t="s">
        <v>812</v>
      </c>
      <c r="D1248" s="4" t="s">
        <v>839</v>
      </c>
      <c r="E1248" s="4">
        <v>15</v>
      </c>
      <c r="F1248" s="4" t="s">
        <v>2074</v>
      </c>
      <c r="G1248" t="str">
        <f t="shared" si="38"/>
        <v>April</v>
      </c>
      <c r="H1248" t="str">
        <f t="shared" si="39"/>
        <v>2009</v>
      </c>
    </row>
    <row r="1249" spans="1:8" x14ac:dyDescent="0.3">
      <c r="A1249" s="17">
        <v>39983</v>
      </c>
      <c r="B1249" s="4" t="s">
        <v>269</v>
      </c>
      <c r="C1249" s="4" t="s">
        <v>815</v>
      </c>
      <c r="D1249" s="4" t="s">
        <v>813</v>
      </c>
      <c r="E1249" s="4">
        <v>18</v>
      </c>
      <c r="F1249" s="4" t="s">
        <v>2075</v>
      </c>
      <c r="G1249" t="str">
        <f t="shared" si="38"/>
        <v>June</v>
      </c>
      <c r="H1249" t="str">
        <f t="shared" si="39"/>
        <v>2009</v>
      </c>
    </row>
    <row r="1250" spans="1:8" x14ac:dyDescent="0.3">
      <c r="A1250" s="17">
        <v>40459</v>
      </c>
      <c r="B1250" s="4" t="s">
        <v>272</v>
      </c>
      <c r="C1250" s="4" t="s">
        <v>841</v>
      </c>
      <c r="D1250" s="4" t="s">
        <v>813</v>
      </c>
      <c r="E1250" s="4">
        <v>21</v>
      </c>
      <c r="F1250" s="4" t="s">
        <v>2076</v>
      </c>
      <c r="G1250" t="str">
        <f t="shared" si="38"/>
        <v>October</v>
      </c>
      <c r="H1250" t="str">
        <f t="shared" si="39"/>
        <v>2010</v>
      </c>
    </row>
    <row r="1251" spans="1:8" x14ac:dyDescent="0.3">
      <c r="A1251" s="17">
        <v>40602</v>
      </c>
      <c r="B1251" s="4" t="s">
        <v>274</v>
      </c>
      <c r="C1251" s="4" t="s">
        <v>835</v>
      </c>
      <c r="D1251" s="4" t="s">
        <v>816</v>
      </c>
      <c r="E1251" s="4">
        <v>19</v>
      </c>
      <c r="F1251" s="4" t="s">
        <v>2077</v>
      </c>
      <c r="G1251" t="str">
        <f t="shared" si="38"/>
        <v>February</v>
      </c>
      <c r="H1251" t="str">
        <f t="shared" si="39"/>
        <v>2011</v>
      </c>
    </row>
    <row r="1252" spans="1:8" x14ac:dyDescent="0.3">
      <c r="A1252" s="17">
        <v>40443</v>
      </c>
      <c r="B1252" s="4" t="s">
        <v>267</v>
      </c>
      <c r="C1252" s="4" t="s">
        <v>841</v>
      </c>
      <c r="D1252" s="4" t="s">
        <v>861</v>
      </c>
      <c r="E1252" s="4">
        <v>36</v>
      </c>
      <c r="F1252" s="4" t="s">
        <v>2078</v>
      </c>
      <c r="G1252" t="str">
        <f t="shared" si="38"/>
        <v>September</v>
      </c>
      <c r="H1252" t="str">
        <f t="shared" si="39"/>
        <v>2010</v>
      </c>
    </row>
    <row r="1253" spans="1:8" x14ac:dyDescent="0.3">
      <c r="A1253" s="17">
        <v>40093</v>
      </c>
      <c r="B1253" s="4" t="s">
        <v>266</v>
      </c>
      <c r="C1253" s="4" t="s">
        <v>192</v>
      </c>
      <c r="D1253" s="4" t="s">
        <v>813</v>
      </c>
      <c r="E1253" s="4">
        <v>15</v>
      </c>
      <c r="F1253" s="4" t="s">
        <v>2079</v>
      </c>
      <c r="G1253" t="str">
        <f t="shared" si="38"/>
        <v>October</v>
      </c>
      <c r="H1253" t="str">
        <f t="shared" si="39"/>
        <v>2009</v>
      </c>
    </row>
    <row r="1254" spans="1:8" x14ac:dyDescent="0.3">
      <c r="A1254" s="17">
        <v>40426</v>
      </c>
      <c r="B1254" s="4" t="s">
        <v>181</v>
      </c>
      <c r="C1254" s="4" t="s">
        <v>191</v>
      </c>
      <c r="D1254" s="4" t="s">
        <v>837</v>
      </c>
      <c r="E1254" s="4">
        <v>22</v>
      </c>
      <c r="F1254" s="4" t="s">
        <v>2080</v>
      </c>
      <c r="G1254" t="str">
        <f t="shared" si="38"/>
        <v>September</v>
      </c>
      <c r="H1254" t="str">
        <f t="shared" si="39"/>
        <v>2010</v>
      </c>
    </row>
    <row r="1255" spans="1:8" x14ac:dyDescent="0.3">
      <c r="A1255" s="17">
        <v>40518</v>
      </c>
      <c r="B1255" s="4" t="s">
        <v>258</v>
      </c>
      <c r="C1255" s="4" t="s">
        <v>827</v>
      </c>
      <c r="D1255" s="4" t="s">
        <v>818</v>
      </c>
      <c r="E1255" s="4">
        <v>33</v>
      </c>
      <c r="F1255" s="4" t="s">
        <v>2081</v>
      </c>
      <c r="G1255" t="str">
        <f t="shared" si="38"/>
        <v>December</v>
      </c>
      <c r="H1255" t="str">
        <f t="shared" si="39"/>
        <v>2010</v>
      </c>
    </row>
    <row r="1256" spans="1:8" x14ac:dyDescent="0.3">
      <c r="A1256" s="17">
        <v>40165</v>
      </c>
      <c r="B1256" s="4" t="s">
        <v>273</v>
      </c>
      <c r="C1256" s="4" t="s">
        <v>812</v>
      </c>
      <c r="D1256" s="4" t="s">
        <v>825</v>
      </c>
      <c r="E1256" s="4">
        <v>15</v>
      </c>
      <c r="F1256" s="4" t="s">
        <v>2082</v>
      </c>
      <c r="G1256" t="str">
        <f t="shared" si="38"/>
        <v>December</v>
      </c>
      <c r="H1256" t="str">
        <f t="shared" si="39"/>
        <v>2009</v>
      </c>
    </row>
    <row r="1257" spans="1:8" x14ac:dyDescent="0.3">
      <c r="A1257" s="17">
        <v>40496</v>
      </c>
      <c r="B1257" s="4" t="s">
        <v>258</v>
      </c>
      <c r="C1257" s="4" t="s">
        <v>835</v>
      </c>
      <c r="D1257" s="4" t="s">
        <v>816</v>
      </c>
      <c r="E1257" s="4">
        <v>12</v>
      </c>
      <c r="F1257" s="4" t="s">
        <v>2083</v>
      </c>
      <c r="G1257" t="str">
        <f t="shared" si="38"/>
        <v>November</v>
      </c>
      <c r="H1257" t="str">
        <f t="shared" si="39"/>
        <v>2010</v>
      </c>
    </row>
    <row r="1258" spans="1:8" x14ac:dyDescent="0.3">
      <c r="A1258" s="17">
        <v>40146</v>
      </c>
      <c r="B1258" s="4" t="s">
        <v>176</v>
      </c>
      <c r="C1258" s="4" t="s">
        <v>190</v>
      </c>
      <c r="D1258" s="4" t="s">
        <v>818</v>
      </c>
      <c r="E1258" s="4">
        <v>16</v>
      </c>
      <c r="F1258" s="4" t="s">
        <v>2084</v>
      </c>
      <c r="G1258" t="str">
        <f t="shared" si="38"/>
        <v>November</v>
      </c>
      <c r="H1258" t="str">
        <f t="shared" si="39"/>
        <v>2009</v>
      </c>
    </row>
    <row r="1259" spans="1:8" x14ac:dyDescent="0.3">
      <c r="A1259" s="17">
        <v>40375</v>
      </c>
      <c r="B1259" s="4" t="s">
        <v>263</v>
      </c>
      <c r="C1259" s="4" t="s">
        <v>191</v>
      </c>
      <c r="D1259" s="4" t="s">
        <v>726</v>
      </c>
      <c r="E1259" s="4">
        <v>35</v>
      </c>
      <c r="F1259" s="4" t="s">
        <v>2085</v>
      </c>
      <c r="G1259" t="str">
        <f t="shared" si="38"/>
        <v>July</v>
      </c>
      <c r="H1259" t="str">
        <f t="shared" si="39"/>
        <v>2010</v>
      </c>
    </row>
    <row r="1260" spans="1:8" x14ac:dyDescent="0.3">
      <c r="A1260" s="17">
        <v>40226</v>
      </c>
      <c r="B1260" s="4" t="s">
        <v>261</v>
      </c>
      <c r="C1260" s="4" t="s">
        <v>192</v>
      </c>
      <c r="D1260" s="4" t="s">
        <v>730</v>
      </c>
      <c r="E1260" s="4">
        <v>13</v>
      </c>
      <c r="F1260" s="4" t="s">
        <v>2086</v>
      </c>
      <c r="G1260" t="str">
        <f t="shared" si="38"/>
        <v>February</v>
      </c>
      <c r="H1260" t="str">
        <f t="shared" si="39"/>
        <v>2010</v>
      </c>
    </row>
    <row r="1261" spans="1:8" x14ac:dyDescent="0.3">
      <c r="A1261" s="17">
        <v>40614</v>
      </c>
      <c r="B1261" s="4" t="s">
        <v>176</v>
      </c>
      <c r="C1261" s="4" t="s">
        <v>192</v>
      </c>
      <c r="D1261" s="4" t="s">
        <v>837</v>
      </c>
      <c r="E1261" s="4">
        <v>33</v>
      </c>
      <c r="F1261" s="4" t="s">
        <v>2087</v>
      </c>
      <c r="G1261" t="str">
        <f t="shared" si="38"/>
        <v>March</v>
      </c>
      <c r="H1261" t="str">
        <f t="shared" si="39"/>
        <v>2011</v>
      </c>
    </row>
    <row r="1262" spans="1:8" x14ac:dyDescent="0.3">
      <c r="A1262" s="17">
        <v>40464</v>
      </c>
      <c r="B1262" s="4" t="s">
        <v>181</v>
      </c>
      <c r="C1262" s="4" t="s">
        <v>812</v>
      </c>
      <c r="D1262" s="4" t="s">
        <v>861</v>
      </c>
      <c r="E1262" s="4">
        <v>32</v>
      </c>
      <c r="F1262" s="4" t="s">
        <v>2088</v>
      </c>
      <c r="G1262" t="str">
        <f t="shared" si="38"/>
        <v>October</v>
      </c>
      <c r="H1262" t="str">
        <f t="shared" si="39"/>
        <v>2010</v>
      </c>
    </row>
    <row r="1263" spans="1:8" x14ac:dyDescent="0.3">
      <c r="A1263" s="17">
        <v>40028</v>
      </c>
      <c r="B1263" s="4" t="s">
        <v>267</v>
      </c>
      <c r="C1263" s="4" t="s">
        <v>189</v>
      </c>
      <c r="D1263" s="4" t="s">
        <v>829</v>
      </c>
      <c r="E1263" s="4">
        <v>14</v>
      </c>
      <c r="F1263" s="4" t="s">
        <v>2089</v>
      </c>
      <c r="G1263" t="str">
        <f t="shared" si="38"/>
        <v>August</v>
      </c>
      <c r="H1263" t="str">
        <f t="shared" si="39"/>
        <v>2009</v>
      </c>
    </row>
    <row r="1264" spans="1:8" x14ac:dyDescent="0.3">
      <c r="A1264" s="17">
        <v>40516</v>
      </c>
      <c r="B1264" s="4" t="s">
        <v>822</v>
      </c>
      <c r="C1264" s="4" t="s">
        <v>835</v>
      </c>
      <c r="D1264" s="4" t="s">
        <v>823</v>
      </c>
      <c r="E1264" s="4">
        <v>25</v>
      </c>
      <c r="F1264" s="4" t="s">
        <v>2090</v>
      </c>
      <c r="G1264" t="str">
        <f t="shared" si="38"/>
        <v>December</v>
      </c>
      <c r="H1264" t="str">
        <f t="shared" si="39"/>
        <v>2010</v>
      </c>
    </row>
    <row r="1265" spans="1:8" x14ac:dyDescent="0.3">
      <c r="A1265" s="17">
        <v>40452</v>
      </c>
      <c r="B1265" s="4" t="s">
        <v>258</v>
      </c>
      <c r="C1265" s="4" t="s">
        <v>841</v>
      </c>
      <c r="D1265" s="4" t="s">
        <v>823</v>
      </c>
      <c r="E1265" s="4">
        <v>16</v>
      </c>
      <c r="F1265" s="4" t="s">
        <v>2091</v>
      </c>
      <c r="G1265" t="str">
        <f t="shared" si="38"/>
        <v>October</v>
      </c>
      <c r="H1265" t="str">
        <f t="shared" si="39"/>
        <v>2010</v>
      </c>
    </row>
    <row r="1266" spans="1:8" x14ac:dyDescent="0.3">
      <c r="A1266" s="17">
        <v>40158</v>
      </c>
      <c r="B1266" s="4" t="s">
        <v>261</v>
      </c>
      <c r="C1266" s="4" t="s">
        <v>812</v>
      </c>
      <c r="D1266" s="4" t="s">
        <v>839</v>
      </c>
      <c r="E1266" s="4">
        <v>28</v>
      </c>
      <c r="F1266" s="4" t="s">
        <v>2092</v>
      </c>
      <c r="G1266" t="str">
        <f t="shared" si="38"/>
        <v>December</v>
      </c>
      <c r="H1266" t="str">
        <f t="shared" si="39"/>
        <v>2009</v>
      </c>
    </row>
    <row r="1267" spans="1:8" x14ac:dyDescent="0.3">
      <c r="A1267" s="17">
        <v>40172</v>
      </c>
      <c r="B1267" s="4" t="s">
        <v>271</v>
      </c>
      <c r="C1267" s="4" t="s">
        <v>188</v>
      </c>
      <c r="D1267" s="4" t="s">
        <v>832</v>
      </c>
      <c r="E1267" s="4">
        <v>11</v>
      </c>
      <c r="F1267" s="4" t="s">
        <v>2093</v>
      </c>
      <c r="G1267" t="str">
        <f t="shared" si="38"/>
        <v>December</v>
      </c>
      <c r="H1267" t="str">
        <f t="shared" si="39"/>
        <v>2009</v>
      </c>
    </row>
    <row r="1268" spans="1:8" x14ac:dyDescent="0.3">
      <c r="A1268" s="17">
        <v>40100</v>
      </c>
      <c r="B1268" s="4" t="s">
        <v>267</v>
      </c>
      <c r="C1268" s="4" t="s">
        <v>841</v>
      </c>
      <c r="D1268" s="4" t="s">
        <v>849</v>
      </c>
      <c r="E1268" s="4">
        <v>28</v>
      </c>
      <c r="F1268" s="4" t="s">
        <v>2094</v>
      </c>
      <c r="G1268" t="str">
        <f t="shared" si="38"/>
        <v>October</v>
      </c>
      <c r="H1268" t="str">
        <f t="shared" si="39"/>
        <v>2009</v>
      </c>
    </row>
    <row r="1269" spans="1:8" x14ac:dyDescent="0.3">
      <c r="A1269" s="17">
        <v>40445</v>
      </c>
      <c r="B1269" s="4" t="s">
        <v>251</v>
      </c>
      <c r="C1269" s="4" t="s">
        <v>190</v>
      </c>
      <c r="D1269" s="4" t="s">
        <v>839</v>
      </c>
      <c r="E1269" s="4">
        <v>27</v>
      </c>
      <c r="F1269" s="4" t="s">
        <v>2095</v>
      </c>
      <c r="G1269" t="str">
        <f t="shared" si="38"/>
        <v>September</v>
      </c>
      <c r="H1269" t="str">
        <f t="shared" si="39"/>
        <v>2010</v>
      </c>
    </row>
    <row r="1270" spans="1:8" x14ac:dyDescent="0.3">
      <c r="A1270" s="17">
        <v>40407</v>
      </c>
      <c r="B1270" s="4" t="s">
        <v>181</v>
      </c>
      <c r="C1270" s="4" t="s">
        <v>191</v>
      </c>
      <c r="D1270" s="4" t="s">
        <v>837</v>
      </c>
      <c r="E1270" s="4">
        <v>30</v>
      </c>
      <c r="F1270" s="4" t="s">
        <v>2096</v>
      </c>
      <c r="G1270" t="str">
        <f t="shared" si="38"/>
        <v>August</v>
      </c>
      <c r="H1270" t="str">
        <f t="shared" si="39"/>
        <v>2010</v>
      </c>
    </row>
    <row r="1271" spans="1:8" x14ac:dyDescent="0.3">
      <c r="A1271" s="17">
        <v>40631</v>
      </c>
      <c r="B1271" s="4" t="s">
        <v>267</v>
      </c>
      <c r="C1271" s="4" t="s">
        <v>827</v>
      </c>
      <c r="D1271" s="4" t="s">
        <v>823</v>
      </c>
      <c r="E1271" s="4">
        <v>15</v>
      </c>
      <c r="F1271" s="4" t="s">
        <v>2097</v>
      </c>
      <c r="G1271" t="str">
        <f t="shared" si="38"/>
        <v>March</v>
      </c>
      <c r="H1271" t="str">
        <f t="shared" si="39"/>
        <v>2011</v>
      </c>
    </row>
    <row r="1272" spans="1:8" x14ac:dyDescent="0.3">
      <c r="A1272" s="17">
        <v>40610</v>
      </c>
      <c r="B1272" s="4" t="s">
        <v>269</v>
      </c>
      <c r="C1272" s="4" t="s">
        <v>815</v>
      </c>
      <c r="D1272" s="4" t="s">
        <v>837</v>
      </c>
      <c r="E1272" s="4">
        <v>32</v>
      </c>
      <c r="F1272" s="4" t="s">
        <v>2098</v>
      </c>
      <c r="G1272" t="str">
        <f t="shared" si="38"/>
        <v>March</v>
      </c>
      <c r="H1272" t="str">
        <f t="shared" si="39"/>
        <v>2011</v>
      </c>
    </row>
    <row r="1273" spans="1:8" x14ac:dyDescent="0.3">
      <c r="A1273" s="17">
        <v>40604</v>
      </c>
      <c r="B1273" s="4" t="s">
        <v>265</v>
      </c>
      <c r="C1273" s="4" t="s">
        <v>812</v>
      </c>
      <c r="D1273" s="4" t="s">
        <v>839</v>
      </c>
      <c r="E1273" s="4">
        <v>18</v>
      </c>
      <c r="F1273" s="4" t="s">
        <v>2099</v>
      </c>
      <c r="G1273" t="str">
        <f t="shared" si="38"/>
        <v>March</v>
      </c>
      <c r="H1273" t="str">
        <f t="shared" si="39"/>
        <v>2011</v>
      </c>
    </row>
    <row r="1274" spans="1:8" x14ac:dyDescent="0.3">
      <c r="A1274" s="17">
        <v>40482</v>
      </c>
      <c r="B1274" s="4" t="s">
        <v>272</v>
      </c>
      <c r="C1274" s="4" t="s">
        <v>189</v>
      </c>
      <c r="D1274" s="4" t="s">
        <v>823</v>
      </c>
      <c r="E1274" s="4">
        <v>12</v>
      </c>
      <c r="F1274" s="4" t="s">
        <v>2100</v>
      </c>
      <c r="G1274" t="str">
        <f t="shared" si="38"/>
        <v>October</v>
      </c>
      <c r="H1274" t="str">
        <f t="shared" si="39"/>
        <v>2010</v>
      </c>
    </row>
    <row r="1275" spans="1:8" x14ac:dyDescent="0.3">
      <c r="A1275" s="17">
        <v>40554</v>
      </c>
      <c r="B1275" s="4" t="s">
        <v>265</v>
      </c>
      <c r="C1275" s="4" t="s">
        <v>189</v>
      </c>
      <c r="D1275" s="4" t="s">
        <v>730</v>
      </c>
      <c r="E1275" s="4">
        <v>20</v>
      </c>
      <c r="F1275" s="4" t="s">
        <v>2101</v>
      </c>
      <c r="G1275" t="str">
        <f t="shared" si="38"/>
        <v>January</v>
      </c>
      <c r="H1275" t="str">
        <f t="shared" si="39"/>
        <v>2011</v>
      </c>
    </row>
    <row r="1276" spans="1:8" x14ac:dyDescent="0.3">
      <c r="A1276" s="17">
        <v>40357</v>
      </c>
      <c r="B1276" s="4" t="s">
        <v>271</v>
      </c>
      <c r="C1276" s="4" t="s">
        <v>827</v>
      </c>
      <c r="D1276" s="4" t="s">
        <v>829</v>
      </c>
      <c r="E1276" s="4">
        <v>7</v>
      </c>
      <c r="F1276" s="4" t="s">
        <v>2102</v>
      </c>
      <c r="G1276" t="str">
        <f t="shared" si="38"/>
        <v>June</v>
      </c>
      <c r="H1276" t="str">
        <f t="shared" si="39"/>
        <v>2010</v>
      </c>
    </row>
    <row r="1277" spans="1:8" x14ac:dyDescent="0.3">
      <c r="A1277" s="17">
        <v>40604</v>
      </c>
      <c r="B1277" s="4" t="s">
        <v>268</v>
      </c>
      <c r="C1277" s="4" t="s">
        <v>190</v>
      </c>
      <c r="D1277" s="4" t="s">
        <v>726</v>
      </c>
      <c r="E1277" s="4">
        <v>1</v>
      </c>
      <c r="F1277" s="4" t="s">
        <v>2103</v>
      </c>
      <c r="G1277" t="str">
        <f t="shared" si="38"/>
        <v>March</v>
      </c>
      <c r="H1277" t="str">
        <f t="shared" si="39"/>
        <v>2011</v>
      </c>
    </row>
    <row r="1278" spans="1:8" x14ac:dyDescent="0.3">
      <c r="A1278" s="17">
        <v>40063</v>
      </c>
      <c r="B1278" s="4" t="s">
        <v>258</v>
      </c>
      <c r="C1278" s="4" t="s">
        <v>841</v>
      </c>
      <c r="D1278" s="4" t="s">
        <v>726</v>
      </c>
      <c r="E1278" s="4">
        <v>16</v>
      </c>
      <c r="F1278" s="4" t="s">
        <v>2104</v>
      </c>
      <c r="G1278" t="str">
        <f t="shared" si="38"/>
        <v>September</v>
      </c>
      <c r="H1278" t="str">
        <f t="shared" si="39"/>
        <v>2009</v>
      </c>
    </row>
    <row r="1279" spans="1:8" x14ac:dyDescent="0.3">
      <c r="A1279" s="17">
        <v>40461</v>
      </c>
      <c r="B1279" s="4" t="s">
        <v>272</v>
      </c>
      <c r="C1279" s="4" t="s">
        <v>192</v>
      </c>
      <c r="D1279" s="4" t="s">
        <v>813</v>
      </c>
      <c r="E1279" s="4">
        <v>23</v>
      </c>
      <c r="F1279" s="4" t="s">
        <v>2105</v>
      </c>
      <c r="G1279" t="str">
        <f t="shared" si="38"/>
        <v>October</v>
      </c>
      <c r="H1279" t="str">
        <f t="shared" si="39"/>
        <v>2010</v>
      </c>
    </row>
    <row r="1280" spans="1:8" x14ac:dyDescent="0.3">
      <c r="A1280" s="17">
        <v>40451</v>
      </c>
      <c r="B1280" s="4" t="s">
        <v>269</v>
      </c>
      <c r="C1280" s="4" t="s">
        <v>841</v>
      </c>
      <c r="D1280" s="4" t="s">
        <v>837</v>
      </c>
      <c r="E1280" s="4">
        <v>20</v>
      </c>
      <c r="F1280" s="4" t="s">
        <v>2106</v>
      </c>
      <c r="G1280" t="str">
        <f t="shared" si="38"/>
        <v>September</v>
      </c>
      <c r="H1280" t="str">
        <f t="shared" si="39"/>
        <v>2010</v>
      </c>
    </row>
    <row r="1281" spans="1:8" x14ac:dyDescent="0.3">
      <c r="A1281" s="17">
        <v>40279</v>
      </c>
      <c r="B1281" s="4" t="s">
        <v>253</v>
      </c>
      <c r="C1281" s="4" t="s">
        <v>188</v>
      </c>
      <c r="D1281" s="4" t="s">
        <v>842</v>
      </c>
      <c r="E1281" s="4">
        <v>19</v>
      </c>
      <c r="F1281" s="4" t="s">
        <v>2107</v>
      </c>
      <c r="G1281" t="str">
        <f t="shared" si="38"/>
        <v>April</v>
      </c>
      <c r="H1281" t="str">
        <f t="shared" si="39"/>
        <v>2010</v>
      </c>
    </row>
    <row r="1282" spans="1:8" x14ac:dyDescent="0.3">
      <c r="A1282" s="17">
        <v>40001</v>
      </c>
      <c r="B1282" s="4" t="s">
        <v>251</v>
      </c>
      <c r="C1282" s="4" t="s">
        <v>188</v>
      </c>
      <c r="D1282" s="4" t="s">
        <v>829</v>
      </c>
      <c r="E1282" s="4">
        <v>36</v>
      </c>
      <c r="F1282" s="4" t="s">
        <v>2108</v>
      </c>
      <c r="G1282" t="str">
        <f t="shared" si="38"/>
        <v>July</v>
      </c>
      <c r="H1282" t="str">
        <f t="shared" si="39"/>
        <v>2009</v>
      </c>
    </row>
    <row r="1283" spans="1:8" x14ac:dyDescent="0.3">
      <c r="A1283" s="17">
        <v>40022</v>
      </c>
      <c r="B1283" s="4" t="s">
        <v>263</v>
      </c>
      <c r="C1283" s="4" t="s">
        <v>812</v>
      </c>
      <c r="D1283" s="4" t="s">
        <v>813</v>
      </c>
      <c r="E1283" s="4">
        <v>6</v>
      </c>
      <c r="F1283" s="4" t="s">
        <v>2109</v>
      </c>
      <c r="G1283" t="str">
        <f t="shared" si="38"/>
        <v>July</v>
      </c>
      <c r="H1283" t="str">
        <f t="shared" si="39"/>
        <v>2009</v>
      </c>
    </row>
    <row r="1284" spans="1:8" x14ac:dyDescent="0.3">
      <c r="A1284" s="17">
        <v>39986</v>
      </c>
      <c r="B1284" s="4" t="s">
        <v>181</v>
      </c>
      <c r="C1284" s="4" t="s">
        <v>192</v>
      </c>
      <c r="D1284" s="4" t="s">
        <v>816</v>
      </c>
      <c r="E1284" s="4">
        <v>30</v>
      </c>
      <c r="F1284" s="4" t="s">
        <v>2110</v>
      </c>
      <c r="G1284" t="str">
        <f t="shared" si="38"/>
        <v>June</v>
      </c>
      <c r="H1284" t="str">
        <f t="shared" si="39"/>
        <v>2009</v>
      </c>
    </row>
    <row r="1285" spans="1:8" x14ac:dyDescent="0.3">
      <c r="A1285" s="17">
        <v>40060</v>
      </c>
      <c r="B1285" s="4" t="s">
        <v>257</v>
      </c>
      <c r="C1285" s="4" t="s">
        <v>827</v>
      </c>
      <c r="D1285" s="4" t="s">
        <v>825</v>
      </c>
      <c r="E1285" s="4">
        <v>10</v>
      </c>
      <c r="F1285" s="4" t="s">
        <v>2111</v>
      </c>
      <c r="G1285" t="str">
        <f t="shared" ref="G1285:G1348" si="40">TEXT(A1285,"mmmm")</f>
        <v>September</v>
      </c>
      <c r="H1285" t="str">
        <f t="shared" ref="H1285:H1348" si="41">TEXT(A1285,"yyyy")</f>
        <v>2009</v>
      </c>
    </row>
    <row r="1286" spans="1:8" x14ac:dyDescent="0.3">
      <c r="A1286" s="17">
        <v>40266</v>
      </c>
      <c r="B1286" s="4" t="s">
        <v>253</v>
      </c>
      <c r="C1286" s="4" t="s">
        <v>815</v>
      </c>
      <c r="D1286" s="4" t="s">
        <v>839</v>
      </c>
      <c r="E1286" s="4">
        <v>4</v>
      </c>
      <c r="F1286" s="4" t="s">
        <v>2112</v>
      </c>
      <c r="G1286" t="str">
        <f t="shared" si="40"/>
        <v>March</v>
      </c>
      <c r="H1286" t="str">
        <f t="shared" si="41"/>
        <v>2010</v>
      </c>
    </row>
    <row r="1287" spans="1:8" x14ac:dyDescent="0.3">
      <c r="A1287" s="17">
        <v>40410</v>
      </c>
      <c r="B1287" s="4" t="s">
        <v>253</v>
      </c>
      <c r="C1287" s="4" t="s">
        <v>827</v>
      </c>
      <c r="D1287" s="4" t="s">
        <v>818</v>
      </c>
      <c r="E1287" s="4">
        <v>37</v>
      </c>
      <c r="F1287" s="4" t="s">
        <v>2113</v>
      </c>
      <c r="G1287" t="str">
        <f t="shared" si="40"/>
        <v>August</v>
      </c>
      <c r="H1287" t="str">
        <f t="shared" si="41"/>
        <v>2010</v>
      </c>
    </row>
    <row r="1288" spans="1:8" x14ac:dyDescent="0.3">
      <c r="A1288" s="17">
        <v>40504</v>
      </c>
      <c r="B1288" s="4" t="s">
        <v>265</v>
      </c>
      <c r="C1288" s="4" t="s">
        <v>188</v>
      </c>
      <c r="D1288" s="4" t="s">
        <v>842</v>
      </c>
      <c r="E1288" s="4">
        <v>8</v>
      </c>
      <c r="F1288" s="4" t="s">
        <v>2114</v>
      </c>
      <c r="G1288" t="str">
        <f t="shared" si="40"/>
        <v>November</v>
      </c>
      <c r="H1288" t="str">
        <f t="shared" si="41"/>
        <v>2010</v>
      </c>
    </row>
    <row r="1289" spans="1:8" x14ac:dyDescent="0.3">
      <c r="A1289" s="17">
        <v>40534</v>
      </c>
      <c r="B1289" s="4" t="s">
        <v>255</v>
      </c>
      <c r="C1289" s="4" t="s">
        <v>191</v>
      </c>
      <c r="D1289" s="4" t="s">
        <v>849</v>
      </c>
      <c r="E1289" s="4">
        <v>6</v>
      </c>
      <c r="F1289" s="4" t="s">
        <v>2115</v>
      </c>
      <c r="G1289" t="str">
        <f t="shared" si="40"/>
        <v>December</v>
      </c>
      <c r="H1289" t="str">
        <f t="shared" si="41"/>
        <v>2010</v>
      </c>
    </row>
    <row r="1290" spans="1:8" x14ac:dyDescent="0.3">
      <c r="A1290" s="17">
        <v>40301</v>
      </c>
      <c r="B1290" s="4" t="s">
        <v>262</v>
      </c>
      <c r="C1290" s="4" t="s">
        <v>191</v>
      </c>
      <c r="D1290" s="4" t="s">
        <v>730</v>
      </c>
      <c r="E1290" s="4">
        <v>33</v>
      </c>
      <c r="F1290" s="4" t="s">
        <v>2116</v>
      </c>
      <c r="G1290" t="str">
        <f t="shared" si="40"/>
        <v>May</v>
      </c>
      <c r="H1290" t="str">
        <f t="shared" si="41"/>
        <v>2010</v>
      </c>
    </row>
    <row r="1291" spans="1:8" x14ac:dyDescent="0.3">
      <c r="A1291" s="17">
        <v>39978</v>
      </c>
      <c r="B1291" s="4" t="s">
        <v>270</v>
      </c>
      <c r="C1291" s="4" t="s">
        <v>189</v>
      </c>
      <c r="D1291" s="4" t="s">
        <v>726</v>
      </c>
      <c r="E1291" s="4">
        <v>8</v>
      </c>
      <c r="F1291" s="4" t="s">
        <v>2117</v>
      </c>
      <c r="G1291" t="str">
        <f t="shared" si="40"/>
        <v>June</v>
      </c>
      <c r="H1291" t="str">
        <f t="shared" si="41"/>
        <v>2009</v>
      </c>
    </row>
    <row r="1292" spans="1:8" x14ac:dyDescent="0.3">
      <c r="A1292" s="17">
        <v>40459</v>
      </c>
      <c r="B1292" s="4" t="s">
        <v>257</v>
      </c>
      <c r="C1292" s="4" t="s">
        <v>841</v>
      </c>
      <c r="D1292" s="4" t="s">
        <v>849</v>
      </c>
      <c r="E1292" s="4">
        <v>23</v>
      </c>
      <c r="F1292" s="4" t="s">
        <v>2118</v>
      </c>
      <c r="G1292" t="str">
        <f t="shared" si="40"/>
        <v>October</v>
      </c>
      <c r="H1292" t="str">
        <f t="shared" si="41"/>
        <v>2010</v>
      </c>
    </row>
    <row r="1293" spans="1:8" x14ac:dyDescent="0.3">
      <c r="A1293" s="17">
        <v>40063</v>
      </c>
      <c r="B1293" s="4" t="s">
        <v>176</v>
      </c>
      <c r="C1293" s="4" t="s">
        <v>815</v>
      </c>
      <c r="D1293" s="4" t="s">
        <v>726</v>
      </c>
      <c r="E1293" s="4">
        <v>9</v>
      </c>
      <c r="F1293" s="4" t="s">
        <v>2119</v>
      </c>
      <c r="G1293" t="str">
        <f t="shared" si="40"/>
        <v>September</v>
      </c>
      <c r="H1293" t="str">
        <f t="shared" si="41"/>
        <v>2009</v>
      </c>
    </row>
    <row r="1294" spans="1:8" x14ac:dyDescent="0.3">
      <c r="A1294" s="17">
        <v>40125</v>
      </c>
      <c r="B1294" s="4" t="s">
        <v>260</v>
      </c>
      <c r="C1294" s="4" t="s">
        <v>827</v>
      </c>
      <c r="D1294" s="4" t="s">
        <v>832</v>
      </c>
      <c r="E1294" s="4">
        <v>34</v>
      </c>
      <c r="F1294" s="4" t="s">
        <v>2120</v>
      </c>
      <c r="G1294" t="str">
        <f t="shared" si="40"/>
        <v>November</v>
      </c>
      <c r="H1294" t="str">
        <f t="shared" si="41"/>
        <v>2009</v>
      </c>
    </row>
    <row r="1295" spans="1:8" x14ac:dyDescent="0.3">
      <c r="A1295" s="17">
        <v>39972</v>
      </c>
      <c r="B1295" s="4" t="s">
        <v>271</v>
      </c>
      <c r="C1295" s="4" t="s">
        <v>190</v>
      </c>
      <c r="D1295" s="4" t="s">
        <v>730</v>
      </c>
      <c r="E1295" s="4">
        <v>28</v>
      </c>
      <c r="F1295" s="4" t="s">
        <v>2121</v>
      </c>
      <c r="G1295" t="str">
        <f t="shared" si="40"/>
        <v>June</v>
      </c>
      <c r="H1295" t="str">
        <f t="shared" si="41"/>
        <v>2009</v>
      </c>
    </row>
    <row r="1296" spans="1:8" x14ac:dyDescent="0.3">
      <c r="A1296" s="17">
        <v>40491</v>
      </c>
      <c r="B1296" s="4" t="s">
        <v>251</v>
      </c>
      <c r="C1296" s="4" t="s">
        <v>827</v>
      </c>
      <c r="D1296" s="4" t="s">
        <v>842</v>
      </c>
      <c r="E1296" s="4">
        <v>37</v>
      </c>
      <c r="F1296" s="4" t="s">
        <v>2122</v>
      </c>
      <c r="G1296" t="str">
        <f t="shared" si="40"/>
        <v>November</v>
      </c>
      <c r="H1296" t="str">
        <f t="shared" si="41"/>
        <v>2010</v>
      </c>
    </row>
    <row r="1297" spans="1:8" x14ac:dyDescent="0.3">
      <c r="A1297" s="17">
        <v>40151</v>
      </c>
      <c r="B1297" s="4" t="s">
        <v>265</v>
      </c>
      <c r="C1297" s="4" t="s">
        <v>812</v>
      </c>
      <c r="D1297" s="4" t="s">
        <v>861</v>
      </c>
      <c r="E1297" s="4">
        <v>26</v>
      </c>
      <c r="F1297" s="4" t="s">
        <v>2123</v>
      </c>
      <c r="G1297" t="str">
        <f t="shared" si="40"/>
        <v>December</v>
      </c>
      <c r="H1297" t="str">
        <f t="shared" si="41"/>
        <v>2009</v>
      </c>
    </row>
    <row r="1298" spans="1:8" x14ac:dyDescent="0.3">
      <c r="A1298" s="17">
        <v>40624</v>
      </c>
      <c r="B1298" s="4" t="s">
        <v>271</v>
      </c>
      <c r="C1298" s="4" t="s">
        <v>188</v>
      </c>
      <c r="D1298" s="4" t="s">
        <v>849</v>
      </c>
      <c r="E1298" s="4">
        <v>9</v>
      </c>
      <c r="F1298" s="4" t="s">
        <v>2124</v>
      </c>
      <c r="G1298" t="str">
        <f t="shared" si="40"/>
        <v>March</v>
      </c>
      <c r="H1298" t="str">
        <f t="shared" si="41"/>
        <v>2011</v>
      </c>
    </row>
    <row r="1299" spans="1:8" x14ac:dyDescent="0.3">
      <c r="A1299" s="17">
        <v>40480</v>
      </c>
      <c r="B1299" s="4" t="s">
        <v>176</v>
      </c>
      <c r="C1299" s="4" t="s">
        <v>827</v>
      </c>
      <c r="D1299" s="4" t="s">
        <v>818</v>
      </c>
      <c r="E1299" s="4">
        <v>33</v>
      </c>
      <c r="F1299" s="4" t="s">
        <v>2125</v>
      </c>
      <c r="G1299" t="str">
        <f t="shared" si="40"/>
        <v>October</v>
      </c>
      <c r="H1299" t="str">
        <f t="shared" si="41"/>
        <v>2010</v>
      </c>
    </row>
    <row r="1300" spans="1:8" x14ac:dyDescent="0.3">
      <c r="A1300" s="17">
        <v>40088</v>
      </c>
      <c r="B1300" s="4" t="s">
        <v>261</v>
      </c>
      <c r="C1300" s="4" t="s">
        <v>827</v>
      </c>
      <c r="D1300" s="4" t="s">
        <v>813</v>
      </c>
      <c r="E1300" s="4">
        <v>5</v>
      </c>
      <c r="F1300" s="4" t="s">
        <v>2126</v>
      </c>
      <c r="G1300" t="str">
        <f t="shared" si="40"/>
        <v>October</v>
      </c>
      <c r="H1300" t="str">
        <f t="shared" si="41"/>
        <v>2009</v>
      </c>
    </row>
    <row r="1301" spans="1:8" x14ac:dyDescent="0.3">
      <c r="A1301" s="17">
        <v>40451</v>
      </c>
      <c r="B1301" s="4" t="s">
        <v>273</v>
      </c>
      <c r="C1301" s="4" t="s">
        <v>841</v>
      </c>
      <c r="D1301" s="4" t="s">
        <v>832</v>
      </c>
      <c r="E1301" s="4">
        <v>28</v>
      </c>
      <c r="F1301" s="4" t="s">
        <v>2127</v>
      </c>
      <c r="G1301" t="str">
        <f t="shared" si="40"/>
        <v>September</v>
      </c>
      <c r="H1301" t="str">
        <f t="shared" si="41"/>
        <v>2010</v>
      </c>
    </row>
    <row r="1302" spans="1:8" x14ac:dyDescent="0.3">
      <c r="A1302" s="17">
        <v>40612</v>
      </c>
      <c r="B1302" s="4" t="s">
        <v>255</v>
      </c>
      <c r="C1302" s="4" t="s">
        <v>188</v>
      </c>
      <c r="D1302" s="4" t="s">
        <v>839</v>
      </c>
      <c r="E1302" s="4">
        <v>13</v>
      </c>
      <c r="F1302" s="4" t="s">
        <v>2128</v>
      </c>
      <c r="G1302" t="str">
        <f t="shared" si="40"/>
        <v>March</v>
      </c>
      <c r="H1302" t="str">
        <f t="shared" si="41"/>
        <v>2011</v>
      </c>
    </row>
    <row r="1303" spans="1:8" x14ac:dyDescent="0.3">
      <c r="A1303" s="17">
        <v>40113</v>
      </c>
      <c r="B1303" s="4" t="s">
        <v>271</v>
      </c>
      <c r="C1303" s="4" t="s">
        <v>191</v>
      </c>
      <c r="D1303" s="4" t="s">
        <v>825</v>
      </c>
      <c r="E1303" s="4">
        <v>29</v>
      </c>
      <c r="F1303" s="4" t="s">
        <v>2129</v>
      </c>
      <c r="G1303" t="str">
        <f t="shared" si="40"/>
        <v>October</v>
      </c>
      <c r="H1303" t="str">
        <f t="shared" si="41"/>
        <v>2009</v>
      </c>
    </row>
    <row r="1304" spans="1:8" x14ac:dyDescent="0.3">
      <c r="A1304" s="17">
        <v>40509</v>
      </c>
      <c r="B1304" s="4" t="s">
        <v>273</v>
      </c>
      <c r="C1304" s="4" t="s">
        <v>841</v>
      </c>
      <c r="D1304" s="4" t="s">
        <v>816</v>
      </c>
      <c r="E1304" s="4">
        <v>4</v>
      </c>
      <c r="F1304" s="4" t="s">
        <v>2130</v>
      </c>
      <c r="G1304" t="str">
        <f t="shared" si="40"/>
        <v>November</v>
      </c>
      <c r="H1304" t="str">
        <f t="shared" si="41"/>
        <v>2010</v>
      </c>
    </row>
    <row r="1305" spans="1:8" x14ac:dyDescent="0.3">
      <c r="A1305" s="17">
        <v>40479</v>
      </c>
      <c r="B1305" s="4" t="s">
        <v>267</v>
      </c>
      <c r="C1305" s="4" t="s">
        <v>812</v>
      </c>
      <c r="D1305" s="4" t="s">
        <v>823</v>
      </c>
      <c r="E1305" s="4">
        <v>26</v>
      </c>
      <c r="F1305" s="4" t="s">
        <v>2131</v>
      </c>
      <c r="G1305" t="str">
        <f t="shared" si="40"/>
        <v>October</v>
      </c>
      <c r="H1305" t="str">
        <f t="shared" si="41"/>
        <v>2010</v>
      </c>
    </row>
    <row r="1306" spans="1:8" x14ac:dyDescent="0.3">
      <c r="A1306" s="17">
        <v>40283</v>
      </c>
      <c r="B1306" s="4" t="s">
        <v>181</v>
      </c>
      <c r="C1306" s="4" t="s">
        <v>815</v>
      </c>
      <c r="D1306" s="4" t="s">
        <v>849</v>
      </c>
      <c r="E1306" s="4">
        <v>13</v>
      </c>
      <c r="F1306" s="4" t="s">
        <v>2132</v>
      </c>
      <c r="G1306" t="str">
        <f t="shared" si="40"/>
        <v>April</v>
      </c>
      <c r="H1306" t="str">
        <f t="shared" si="41"/>
        <v>2010</v>
      </c>
    </row>
    <row r="1307" spans="1:8" x14ac:dyDescent="0.3">
      <c r="A1307" s="17">
        <v>39958</v>
      </c>
      <c r="B1307" s="4" t="s">
        <v>273</v>
      </c>
      <c r="C1307" s="4" t="s">
        <v>192</v>
      </c>
      <c r="D1307" s="4" t="s">
        <v>726</v>
      </c>
      <c r="E1307" s="4">
        <v>19</v>
      </c>
      <c r="F1307" s="4" t="s">
        <v>2133</v>
      </c>
      <c r="G1307" t="str">
        <f t="shared" si="40"/>
        <v>May</v>
      </c>
      <c r="H1307" t="str">
        <f t="shared" si="41"/>
        <v>2009</v>
      </c>
    </row>
    <row r="1308" spans="1:8" x14ac:dyDescent="0.3">
      <c r="A1308" s="17">
        <v>40144</v>
      </c>
      <c r="B1308" s="4" t="s">
        <v>257</v>
      </c>
      <c r="C1308" s="4" t="s">
        <v>835</v>
      </c>
      <c r="D1308" s="4" t="s">
        <v>861</v>
      </c>
      <c r="E1308" s="4">
        <v>4</v>
      </c>
      <c r="F1308" s="4" t="s">
        <v>2134</v>
      </c>
      <c r="G1308" t="str">
        <f t="shared" si="40"/>
        <v>November</v>
      </c>
      <c r="H1308" t="str">
        <f t="shared" si="41"/>
        <v>2009</v>
      </c>
    </row>
    <row r="1309" spans="1:8" x14ac:dyDescent="0.3">
      <c r="A1309" s="17">
        <v>40053</v>
      </c>
      <c r="B1309" s="4" t="s">
        <v>176</v>
      </c>
      <c r="C1309" s="4" t="s">
        <v>191</v>
      </c>
      <c r="D1309" s="4" t="s">
        <v>861</v>
      </c>
      <c r="E1309" s="4">
        <v>2</v>
      </c>
      <c r="F1309" s="4" t="s">
        <v>2135</v>
      </c>
      <c r="G1309" t="str">
        <f t="shared" si="40"/>
        <v>August</v>
      </c>
      <c r="H1309" t="str">
        <f t="shared" si="41"/>
        <v>2009</v>
      </c>
    </row>
    <row r="1310" spans="1:8" x14ac:dyDescent="0.3">
      <c r="A1310" s="17">
        <v>40177</v>
      </c>
      <c r="B1310" s="4" t="s">
        <v>265</v>
      </c>
      <c r="C1310" s="4" t="s">
        <v>190</v>
      </c>
      <c r="D1310" s="4" t="s">
        <v>825</v>
      </c>
      <c r="E1310" s="4">
        <v>39</v>
      </c>
      <c r="F1310" s="4" t="s">
        <v>2136</v>
      </c>
      <c r="G1310" t="str">
        <f t="shared" si="40"/>
        <v>December</v>
      </c>
      <c r="H1310" t="str">
        <f t="shared" si="41"/>
        <v>2009</v>
      </c>
    </row>
    <row r="1311" spans="1:8" x14ac:dyDescent="0.3">
      <c r="A1311" s="17">
        <v>40018</v>
      </c>
      <c r="B1311" s="4" t="s">
        <v>260</v>
      </c>
      <c r="C1311" s="4" t="s">
        <v>192</v>
      </c>
      <c r="D1311" s="4" t="s">
        <v>730</v>
      </c>
      <c r="E1311" s="4">
        <v>1</v>
      </c>
      <c r="F1311" s="4" t="s">
        <v>2137</v>
      </c>
      <c r="G1311" t="str">
        <f t="shared" si="40"/>
        <v>July</v>
      </c>
      <c r="H1311" t="str">
        <f t="shared" si="41"/>
        <v>2009</v>
      </c>
    </row>
    <row r="1312" spans="1:8" x14ac:dyDescent="0.3">
      <c r="A1312" s="17">
        <v>40407</v>
      </c>
      <c r="B1312" s="4" t="s">
        <v>262</v>
      </c>
      <c r="C1312" s="4" t="s">
        <v>191</v>
      </c>
      <c r="D1312" s="4" t="s">
        <v>842</v>
      </c>
      <c r="E1312" s="4">
        <v>21</v>
      </c>
      <c r="F1312" s="4" t="s">
        <v>2138</v>
      </c>
      <c r="G1312" t="str">
        <f t="shared" si="40"/>
        <v>August</v>
      </c>
      <c r="H1312" t="str">
        <f t="shared" si="41"/>
        <v>2010</v>
      </c>
    </row>
    <row r="1313" spans="1:8" x14ac:dyDescent="0.3">
      <c r="A1313" s="17">
        <v>40467</v>
      </c>
      <c r="B1313" s="4" t="s">
        <v>251</v>
      </c>
      <c r="C1313" s="4" t="s">
        <v>189</v>
      </c>
      <c r="D1313" s="4" t="s">
        <v>816</v>
      </c>
      <c r="E1313" s="4">
        <v>29</v>
      </c>
      <c r="F1313" s="4" t="s">
        <v>2139</v>
      </c>
      <c r="G1313" t="str">
        <f t="shared" si="40"/>
        <v>October</v>
      </c>
      <c r="H1313" t="str">
        <f t="shared" si="41"/>
        <v>2010</v>
      </c>
    </row>
    <row r="1314" spans="1:8" x14ac:dyDescent="0.3">
      <c r="A1314" s="17">
        <v>40092</v>
      </c>
      <c r="B1314" s="4" t="s">
        <v>268</v>
      </c>
      <c r="C1314" s="4" t="s">
        <v>835</v>
      </c>
      <c r="D1314" s="4" t="s">
        <v>832</v>
      </c>
      <c r="E1314" s="4">
        <v>28</v>
      </c>
      <c r="F1314" s="4" t="s">
        <v>2140</v>
      </c>
      <c r="G1314" t="str">
        <f t="shared" si="40"/>
        <v>October</v>
      </c>
      <c r="H1314" t="str">
        <f t="shared" si="41"/>
        <v>2009</v>
      </c>
    </row>
    <row r="1315" spans="1:8" x14ac:dyDescent="0.3">
      <c r="A1315" s="17">
        <v>40210</v>
      </c>
      <c r="B1315" s="4" t="s">
        <v>251</v>
      </c>
      <c r="C1315" s="4" t="s">
        <v>189</v>
      </c>
      <c r="D1315" s="4" t="s">
        <v>730</v>
      </c>
      <c r="E1315" s="4">
        <v>32</v>
      </c>
      <c r="F1315" s="4" t="s">
        <v>2141</v>
      </c>
      <c r="G1315" t="str">
        <f t="shared" si="40"/>
        <v>February</v>
      </c>
      <c r="H1315" t="str">
        <f t="shared" si="41"/>
        <v>2010</v>
      </c>
    </row>
    <row r="1316" spans="1:8" x14ac:dyDescent="0.3">
      <c r="A1316" s="17">
        <v>40573</v>
      </c>
      <c r="B1316" s="4" t="s">
        <v>266</v>
      </c>
      <c r="C1316" s="4" t="s">
        <v>191</v>
      </c>
      <c r="D1316" s="4" t="s">
        <v>730</v>
      </c>
      <c r="E1316" s="4">
        <v>34</v>
      </c>
      <c r="F1316" s="4" t="s">
        <v>2142</v>
      </c>
      <c r="G1316" t="str">
        <f t="shared" si="40"/>
        <v>January</v>
      </c>
      <c r="H1316" t="str">
        <f t="shared" si="41"/>
        <v>2011</v>
      </c>
    </row>
    <row r="1317" spans="1:8" x14ac:dyDescent="0.3">
      <c r="A1317" s="17">
        <v>40464</v>
      </c>
      <c r="B1317" s="4" t="s">
        <v>261</v>
      </c>
      <c r="C1317" s="4" t="s">
        <v>191</v>
      </c>
      <c r="D1317" s="4" t="s">
        <v>730</v>
      </c>
      <c r="E1317" s="4">
        <v>15</v>
      </c>
      <c r="F1317" s="4" t="s">
        <v>2143</v>
      </c>
      <c r="G1317" t="str">
        <f t="shared" si="40"/>
        <v>October</v>
      </c>
      <c r="H1317" t="str">
        <f t="shared" si="41"/>
        <v>2010</v>
      </c>
    </row>
    <row r="1318" spans="1:8" x14ac:dyDescent="0.3">
      <c r="A1318" s="17">
        <v>40067</v>
      </c>
      <c r="B1318" s="4" t="s">
        <v>255</v>
      </c>
      <c r="C1318" s="4" t="s">
        <v>827</v>
      </c>
      <c r="D1318" s="4" t="s">
        <v>829</v>
      </c>
      <c r="E1318" s="4">
        <v>2</v>
      </c>
      <c r="F1318" s="4" t="s">
        <v>2144</v>
      </c>
      <c r="G1318" t="str">
        <f t="shared" si="40"/>
        <v>September</v>
      </c>
      <c r="H1318" t="str">
        <f t="shared" si="41"/>
        <v>2009</v>
      </c>
    </row>
    <row r="1319" spans="1:8" x14ac:dyDescent="0.3">
      <c r="A1319" s="17">
        <v>40502</v>
      </c>
      <c r="B1319" s="4" t="s">
        <v>260</v>
      </c>
      <c r="C1319" s="4" t="s">
        <v>835</v>
      </c>
      <c r="D1319" s="4" t="s">
        <v>832</v>
      </c>
      <c r="E1319" s="4">
        <v>2</v>
      </c>
      <c r="F1319" s="4" t="s">
        <v>2145</v>
      </c>
      <c r="G1319" t="str">
        <f t="shared" si="40"/>
        <v>November</v>
      </c>
      <c r="H1319" t="str">
        <f t="shared" si="41"/>
        <v>2010</v>
      </c>
    </row>
    <row r="1320" spans="1:8" x14ac:dyDescent="0.3">
      <c r="A1320" s="17">
        <v>40368</v>
      </c>
      <c r="B1320" s="4" t="s">
        <v>271</v>
      </c>
      <c r="C1320" s="4" t="s">
        <v>815</v>
      </c>
      <c r="D1320" s="4" t="s">
        <v>861</v>
      </c>
      <c r="E1320" s="4">
        <v>3</v>
      </c>
      <c r="F1320" s="4" t="s">
        <v>2146</v>
      </c>
      <c r="G1320" t="str">
        <f t="shared" si="40"/>
        <v>July</v>
      </c>
      <c r="H1320" t="str">
        <f t="shared" si="41"/>
        <v>2010</v>
      </c>
    </row>
    <row r="1321" spans="1:8" x14ac:dyDescent="0.3">
      <c r="A1321" s="17">
        <v>40124</v>
      </c>
      <c r="B1321" s="4" t="s">
        <v>269</v>
      </c>
      <c r="C1321" s="4" t="s">
        <v>815</v>
      </c>
      <c r="D1321" s="4" t="s">
        <v>813</v>
      </c>
      <c r="E1321" s="4">
        <v>10</v>
      </c>
      <c r="F1321" s="4" t="s">
        <v>2147</v>
      </c>
      <c r="G1321" t="str">
        <f t="shared" si="40"/>
        <v>November</v>
      </c>
      <c r="H1321" t="str">
        <f t="shared" si="41"/>
        <v>2009</v>
      </c>
    </row>
    <row r="1322" spans="1:8" x14ac:dyDescent="0.3">
      <c r="A1322" s="17">
        <v>40254</v>
      </c>
      <c r="B1322" s="4" t="s">
        <v>269</v>
      </c>
      <c r="C1322" s="4" t="s">
        <v>841</v>
      </c>
      <c r="D1322" s="4" t="s">
        <v>842</v>
      </c>
      <c r="E1322" s="4">
        <v>38</v>
      </c>
      <c r="F1322" s="4" t="s">
        <v>2148</v>
      </c>
      <c r="G1322" t="str">
        <f t="shared" si="40"/>
        <v>March</v>
      </c>
      <c r="H1322" t="str">
        <f t="shared" si="41"/>
        <v>2010</v>
      </c>
    </row>
    <row r="1323" spans="1:8" x14ac:dyDescent="0.3">
      <c r="A1323" s="17">
        <v>40534</v>
      </c>
      <c r="B1323" s="4" t="s">
        <v>261</v>
      </c>
      <c r="C1323" s="4" t="s">
        <v>189</v>
      </c>
      <c r="D1323" s="4" t="s">
        <v>842</v>
      </c>
      <c r="E1323" s="4">
        <v>30</v>
      </c>
      <c r="F1323" s="4" t="s">
        <v>2149</v>
      </c>
      <c r="G1323" t="str">
        <f t="shared" si="40"/>
        <v>December</v>
      </c>
      <c r="H1323" t="str">
        <f t="shared" si="41"/>
        <v>2010</v>
      </c>
    </row>
    <row r="1324" spans="1:8" x14ac:dyDescent="0.3">
      <c r="A1324" s="17">
        <v>40222</v>
      </c>
      <c r="B1324" s="4" t="s">
        <v>181</v>
      </c>
      <c r="C1324" s="4" t="s">
        <v>190</v>
      </c>
      <c r="D1324" s="4" t="s">
        <v>825</v>
      </c>
      <c r="E1324" s="4">
        <v>1</v>
      </c>
      <c r="F1324" s="4" t="s">
        <v>2150</v>
      </c>
      <c r="G1324" t="str">
        <f t="shared" si="40"/>
        <v>February</v>
      </c>
      <c r="H1324" t="str">
        <f t="shared" si="41"/>
        <v>2010</v>
      </c>
    </row>
    <row r="1325" spans="1:8" x14ac:dyDescent="0.3">
      <c r="A1325" s="17">
        <v>40536</v>
      </c>
      <c r="B1325" s="4" t="s">
        <v>273</v>
      </c>
      <c r="C1325" s="4" t="s">
        <v>191</v>
      </c>
      <c r="D1325" s="4" t="s">
        <v>816</v>
      </c>
      <c r="E1325" s="4">
        <v>16</v>
      </c>
      <c r="F1325" s="4" t="s">
        <v>2151</v>
      </c>
      <c r="G1325" t="str">
        <f t="shared" si="40"/>
        <v>December</v>
      </c>
      <c r="H1325" t="str">
        <f t="shared" si="41"/>
        <v>2010</v>
      </c>
    </row>
    <row r="1326" spans="1:8" x14ac:dyDescent="0.3">
      <c r="A1326" s="17">
        <v>40003</v>
      </c>
      <c r="B1326" s="4" t="s">
        <v>265</v>
      </c>
      <c r="C1326" s="4" t="s">
        <v>191</v>
      </c>
      <c r="D1326" s="4" t="s">
        <v>813</v>
      </c>
      <c r="E1326" s="4">
        <v>22</v>
      </c>
      <c r="F1326" s="4" t="s">
        <v>2152</v>
      </c>
      <c r="G1326" t="str">
        <f t="shared" si="40"/>
        <v>July</v>
      </c>
      <c r="H1326" t="str">
        <f t="shared" si="41"/>
        <v>2009</v>
      </c>
    </row>
    <row r="1327" spans="1:8" x14ac:dyDescent="0.3">
      <c r="A1327" s="17">
        <v>40320</v>
      </c>
      <c r="B1327" s="4" t="s">
        <v>265</v>
      </c>
      <c r="C1327" s="4" t="s">
        <v>192</v>
      </c>
      <c r="D1327" s="4" t="s">
        <v>849</v>
      </c>
      <c r="E1327" s="4">
        <v>18</v>
      </c>
      <c r="F1327" s="4" t="s">
        <v>2153</v>
      </c>
      <c r="G1327" t="str">
        <f t="shared" si="40"/>
        <v>May</v>
      </c>
      <c r="H1327" t="str">
        <f t="shared" si="41"/>
        <v>2010</v>
      </c>
    </row>
    <row r="1328" spans="1:8" x14ac:dyDescent="0.3">
      <c r="A1328" s="17">
        <v>40229</v>
      </c>
      <c r="B1328" s="4" t="s">
        <v>260</v>
      </c>
      <c r="C1328" s="4" t="s">
        <v>815</v>
      </c>
      <c r="D1328" s="4" t="s">
        <v>829</v>
      </c>
      <c r="E1328" s="4">
        <v>12</v>
      </c>
      <c r="F1328" s="4" t="s">
        <v>2154</v>
      </c>
      <c r="G1328" t="str">
        <f t="shared" si="40"/>
        <v>February</v>
      </c>
      <c r="H1328" t="str">
        <f t="shared" si="41"/>
        <v>2010</v>
      </c>
    </row>
    <row r="1329" spans="1:8" x14ac:dyDescent="0.3">
      <c r="A1329" s="17">
        <v>40388</v>
      </c>
      <c r="B1329" s="4" t="s">
        <v>274</v>
      </c>
      <c r="C1329" s="4" t="s">
        <v>841</v>
      </c>
      <c r="D1329" s="4" t="s">
        <v>825</v>
      </c>
      <c r="E1329" s="4">
        <v>10</v>
      </c>
      <c r="F1329" s="4" t="s">
        <v>2155</v>
      </c>
      <c r="G1329" t="str">
        <f t="shared" si="40"/>
        <v>July</v>
      </c>
      <c r="H1329" t="str">
        <f t="shared" si="41"/>
        <v>2010</v>
      </c>
    </row>
    <row r="1330" spans="1:8" x14ac:dyDescent="0.3">
      <c r="A1330" s="17">
        <v>40184</v>
      </c>
      <c r="B1330" s="4" t="s">
        <v>822</v>
      </c>
      <c r="C1330" s="4" t="s">
        <v>815</v>
      </c>
      <c r="D1330" s="4" t="s">
        <v>823</v>
      </c>
      <c r="E1330" s="4">
        <v>38</v>
      </c>
      <c r="F1330" s="4" t="s">
        <v>2156</v>
      </c>
      <c r="G1330" t="str">
        <f t="shared" si="40"/>
        <v>January</v>
      </c>
      <c r="H1330" t="str">
        <f t="shared" si="41"/>
        <v>2010</v>
      </c>
    </row>
    <row r="1331" spans="1:8" x14ac:dyDescent="0.3">
      <c r="A1331" s="17">
        <v>40132</v>
      </c>
      <c r="B1331" s="4" t="s">
        <v>274</v>
      </c>
      <c r="C1331" s="4" t="s">
        <v>191</v>
      </c>
      <c r="D1331" s="4" t="s">
        <v>839</v>
      </c>
      <c r="E1331" s="4">
        <v>31</v>
      </c>
      <c r="F1331" s="4" t="s">
        <v>2157</v>
      </c>
      <c r="G1331" t="str">
        <f t="shared" si="40"/>
        <v>November</v>
      </c>
      <c r="H1331" t="str">
        <f t="shared" si="41"/>
        <v>2009</v>
      </c>
    </row>
    <row r="1332" spans="1:8" x14ac:dyDescent="0.3">
      <c r="A1332" s="17">
        <v>40326</v>
      </c>
      <c r="B1332" s="4" t="s">
        <v>180</v>
      </c>
      <c r="C1332" s="4" t="s">
        <v>827</v>
      </c>
      <c r="D1332" s="4" t="s">
        <v>861</v>
      </c>
      <c r="E1332" s="4">
        <v>38</v>
      </c>
      <c r="F1332" s="4" t="s">
        <v>2158</v>
      </c>
      <c r="G1332" t="str">
        <f t="shared" si="40"/>
        <v>May</v>
      </c>
      <c r="H1332" t="str">
        <f t="shared" si="41"/>
        <v>2010</v>
      </c>
    </row>
    <row r="1333" spans="1:8" x14ac:dyDescent="0.3">
      <c r="A1333" s="17">
        <v>40503</v>
      </c>
      <c r="B1333" s="4" t="s">
        <v>256</v>
      </c>
      <c r="C1333" s="4" t="s">
        <v>815</v>
      </c>
      <c r="D1333" s="4" t="s">
        <v>816</v>
      </c>
      <c r="E1333" s="4">
        <v>18</v>
      </c>
      <c r="F1333" s="4" t="s">
        <v>2159</v>
      </c>
      <c r="G1333" t="str">
        <f t="shared" si="40"/>
        <v>November</v>
      </c>
      <c r="H1333" t="str">
        <f t="shared" si="41"/>
        <v>2010</v>
      </c>
    </row>
    <row r="1334" spans="1:8" x14ac:dyDescent="0.3">
      <c r="A1334" s="17">
        <v>39996</v>
      </c>
      <c r="B1334" s="4" t="s">
        <v>272</v>
      </c>
      <c r="C1334" s="4" t="s">
        <v>835</v>
      </c>
      <c r="D1334" s="4" t="s">
        <v>825</v>
      </c>
      <c r="E1334" s="4">
        <v>24</v>
      </c>
      <c r="F1334" s="4" t="s">
        <v>2160</v>
      </c>
      <c r="G1334" t="str">
        <f t="shared" si="40"/>
        <v>July</v>
      </c>
      <c r="H1334" t="str">
        <f t="shared" si="41"/>
        <v>2009</v>
      </c>
    </row>
    <row r="1335" spans="1:8" x14ac:dyDescent="0.3">
      <c r="A1335" s="17">
        <v>40633</v>
      </c>
      <c r="B1335" s="4" t="s">
        <v>256</v>
      </c>
      <c r="C1335" s="4" t="s">
        <v>188</v>
      </c>
      <c r="D1335" s="4" t="s">
        <v>837</v>
      </c>
      <c r="E1335" s="4">
        <v>14</v>
      </c>
      <c r="F1335" s="4" t="s">
        <v>2161</v>
      </c>
      <c r="G1335" t="str">
        <f t="shared" si="40"/>
        <v>March</v>
      </c>
      <c r="H1335" t="str">
        <f t="shared" si="41"/>
        <v>2011</v>
      </c>
    </row>
    <row r="1336" spans="1:8" x14ac:dyDescent="0.3">
      <c r="A1336" s="17">
        <v>40511</v>
      </c>
      <c r="B1336" s="4" t="s">
        <v>260</v>
      </c>
      <c r="C1336" s="4" t="s">
        <v>192</v>
      </c>
      <c r="D1336" s="4" t="s">
        <v>839</v>
      </c>
      <c r="E1336" s="4">
        <v>18</v>
      </c>
      <c r="F1336" s="4" t="s">
        <v>2162</v>
      </c>
      <c r="G1336" t="str">
        <f t="shared" si="40"/>
        <v>November</v>
      </c>
      <c r="H1336" t="str">
        <f t="shared" si="41"/>
        <v>2010</v>
      </c>
    </row>
    <row r="1337" spans="1:8" x14ac:dyDescent="0.3">
      <c r="A1337" s="17">
        <v>40509</v>
      </c>
      <c r="B1337" s="4" t="s">
        <v>262</v>
      </c>
      <c r="C1337" s="4" t="s">
        <v>189</v>
      </c>
      <c r="D1337" s="4" t="s">
        <v>818</v>
      </c>
      <c r="E1337" s="4">
        <v>15</v>
      </c>
      <c r="F1337" s="4" t="s">
        <v>2163</v>
      </c>
      <c r="G1337" t="str">
        <f t="shared" si="40"/>
        <v>November</v>
      </c>
      <c r="H1337" t="str">
        <f t="shared" si="41"/>
        <v>2010</v>
      </c>
    </row>
    <row r="1338" spans="1:8" x14ac:dyDescent="0.3">
      <c r="A1338" s="17">
        <v>39939</v>
      </c>
      <c r="B1338" s="4" t="s">
        <v>271</v>
      </c>
      <c r="C1338" s="4" t="s">
        <v>812</v>
      </c>
      <c r="D1338" s="4" t="s">
        <v>839</v>
      </c>
      <c r="E1338" s="4">
        <v>17</v>
      </c>
      <c r="F1338" s="4" t="s">
        <v>2164</v>
      </c>
      <c r="G1338" t="str">
        <f t="shared" si="40"/>
        <v>May</v>
      </c>
      <c r="H1338" t="str">
        <f t="shared" si="41"/>
        <v>2009</v>
      </c>
    </row>
    <row r="1339" spans="1:8" x14ac:dyDescent="0.3">
      <c r="A1339" s="17">
        <v>40485</v>
      </c>
      <c r="B1339" s="4" t="s">
        <v>270</v>
      </c>
      <c r="C1339" s="4" t="s">
        <v>191</v>
      </c>
      <c r="D1339" s="4" t="s">
        <v>861</v>
      </c>
      <c r="E1339" s="4">
        <v>8</v>
      </c>
      <c r="F1339" s="4" t="s">
        <v>2165</v>
      </c>
      <c r="G1339" t="str">
        <f t="shared" si="40"/>
        <v>November</v>
      </c>
      <c r="H1339" t="str">
        <f t="shared" si="41"/>
        <v>2010</v>
      </c>
    </row>
    <row r="1340" spans="1:8" x14ac:dyDescent="0.3">
      <c r="A1340" s="17">
        <v>40051</v>
      </c>
      <c r="B1340" s="4" t="s">
        <v>255</v>
      </c>
      <c r="C1340" s="4" t="s">
        <v>812</v>
      </c>
      <c r="D1340" s="4" t="s">
        <v>837</v>
      </c>
      <c r="E1340" s="4">
        <v>26</v>
      </c>
      <c r="F1340" s="4" t="s">
        <v>2166</v>
      </c>
      <c r="G1340" t="str">
        <f t="shared" si="40"/>
        <v>August</v>
      </c>
      <c r="H1340" t="str">
        <f t="shared" si="41"/>
        <v>2009</v>
      </c>
    </row>
    <row r="1341" spans="1:8" x14ac:dyDescent="0.3">
      <c r="A1341" s="17">
        <v>40162</v>
      </c>
      <c r="B1341" s="4" t="s">
        <v>270</v>
      </c>
      <c r="C1341" s="4" t="s">
        <v>190</v>
      </c>
      <c r="D1341" s="4" t="s">
        <v>861</v>
      </c>
      <c r="E1341" s="4">
        <v>25</v>
      </c>
      <c r="F1341" s="4" t="s">
        <v>2167</v>
      </c>
      <c r="G1341" t="str">
        <f t="shared" si="40"/>
        <v>December</v>
      </c>
      <c r="H1341" t="str">
        <f t="shared" si="41"/>
        <v>2009</v>
      </c>
    </row>
    <row r="1342" spans="1:8" x14ac:dyDescent="0.3">
      <c r="A1342" s="17">
        <v>40087</v>
      </c>
      <c r="B1342" s="4" t="s">
        <v>274</v>
      </c>
      <c r="C1342" s="4" t="s">
        <v>192</v>
      </c>
      <c r="D1342" s="4" t="s">
        <v>726</v>
      </c>
      <c r="E1342" s="4">
        <v>12</v>
      </c>
      <c r="F1342" s="4" t="s">
        <v>2168</v>
      </c>
      <c r="G1342" t="str">
        <f t="shared" si="40"/>
        <v>October</v>
      </c>
      <c r="H1342" t="str">
        <f t="shared" si="41"/>
        <v>2009</v>
      </c>
    </row>
    <row r="1343" spans="1:8" x14ac:dyDescent="0.3">
      <c r="A1343" s="17">
        <v>40256</v>
      </c>
      <c r="B1343" s="4" t="s">
        <v>269</v>
      </c>
      <c r="C1343" s="4" t="s">
        <v>192</v>
      </c>
      <c r="D1343" s="4" t="s">
        <v>825</v>
      </c>
      <c r="E1343" s="4">
        <v>27</v>
      </c>
      <c r="F1343" s="4" t="s">
        <v>2169</v>
      </c>
      <c r="G1343" t="str">
        <f t="shared" si="40"/>
        <v>March</v>
      </c>
      <c r="H1343" t="str">
        <f t="shared" si="41"/>
        <v>2010</v>
      </c>
    </row>
    <row r="1344" spans="1:8" x14ac:dyDescent="0.3">
      <c r="A1344" s="17">
        <v>39929</v>
      </c>
      <c r="B1344" s="4" t="s">
        <v>272</v>
      </c>
      <c r="C1344" s="4" t="s">
        <v>190</v>
      </c>
      <c r="D1344" s="4" t="s">
        <v>832</v>
      </c>
      <c r="E1344" s="4">
        <v>27</v>
      </c>
      <c r="F1344" s="4" t="s">
        <v>2170</v>
      </c>
      <c r="G1344" t="str">
        <f t="shared" si="40"/>
        <v>April</v>
      </c>
      <c r="H1344" t="str">
        <f t="shared" si="41"/>
        <v>2009</v>
      </c>
    </row>
    <row r="1345" spans="1:8" x14ac:dyDescent="0.3">
      <c r="A1345" s="17">
        <v>40034</v>
      </c>
      <c r="B1345" s="4" t="s">
        <v>272</v>
      </c>
      <c r="C1345" s="4" t="s">
        <v>812</v>
      </c>
      <c r="D1345" s="4" t="s">
        <v>832</v>
      </c>
      <c r="E1345" s="4">
        <v>31</v>
      </c>
      <c r="F1345" s="4" t="s">
        <v>2171</v>
      </c>
      <c r="G1345" t="str">
        <f t="shared" si="40"/>
        <v>August</v>
      </c>
      <c r="H1345" t="str">
        <f t="shared" si="41"/>
        <v>2009</v>
      </c>
    </row>
    <row r="1346" spans="1:8" x14ac:dyDescent="0.3">
      <c r="A1346" s="17">
        <v>40609</v>
      </c>
      <c r="B1346" s="4" t="s">
        <v>181</v>
      </c>
      <c r="C1346" s="4" t="s">
        <v>188</v>
      </c>
      <c r="D1346" s="4" t="s">
        <v>730</v>
      </c>
      <c r="E1346" s="4">
        <v>18</v>
      </c>
      <c r="F1346" s="4" t="s">
        <v>2172</v>
      </c>
      <c r="G1346" t="str">
        <f t="shared" si="40"/>
        <v>March</v>
      </c>
      <c r="H1346" t="str">
        <f t="shared" si="41"/>
        <v>2011</v>
      </c>
    </row>
    <row r="1347" spans="1:8" x14ac:dyDescent="0.3">
      <c r="A1347" s="17">
        <v>40183</v>
      </c>
      <c r="B1347" s="4" t="s">
        <v>271</v>
      </c>
      <c r="C1347" s="4" t="s">
        <v>190</v>
      </c>
      <c r="D1347" s="4" t="s">
        <v>818</v>
      </c>
      <c r="E1347" s="4">
        <v>36</v>
      </c>
      <c r="F1347" s="4" t="s">
        <v>2173</v>
      </c>
      <c r="G1347" t="str">
        <f t="shared" si="40"/>
        <v>January</v>
      </c>
      <c r="H1347" t="str">
        <f t="shared" si="41"/>
        <v>2010</v>
      </c>
    </row>
    <row r="1348" spans="1:8" x14ac:dyDescent="0.3">
      <c r="A1348" s="17">
        <v>40289</v>
      </c>
      <c r="B1348" s="4" t="s">
        <v>251</v>
      </c>
      <c r="C1348" s="4" t="s">
        <v>188</v>
      </c>
      <c r="D1348" s="4" t="s">
        <v>813</v>
      </c>
      <c r="E1348" s="4">
        <v>13</v>
      </c>
      <c r="F1348" s="4" t="s">
        <v>2174</v>
      </c>
      <c r="G1348" t="str">
        <f t="shared" si="40"/>
        <v>April</v>
      </c>
      <c r="H1348" t="str">
        <f t="shared" si="41"/>
        <v>2010</v>
      </c>
    </row>
    <row r="1349" spans="1:8" x14ac:dyDescent="0.3">
      <c r="A1349" s="17">
        <v>40507</v>
      </c>
      <c r="B1349" s="4" t="s">
        <v>181</v>
      </c>
      <c r="C1349" s="4" t="s">
        <v>189</v>
      </c>
      <c r="D1349" s="4" t="s">
        <v>842</v>
      </c>
      <c r="E1349" s="4">
        <v>35</v>
      </c>
      <c r="F1349" s="4" t="s">
        <v>2175</v>
      </c>
      <c r="G1349" t="str">
        <f t="shared" ref="G1349:G1412" si="42">TEXT(A1349,"mmmm")</f>
        <v>November</v>
      </c>
      <c r="H1349" t="str">
        <f t="shared" ref="H1349:H1412" si="43">TEXT(A1349,"yyyy")</f>
        <v>2010</v>
      </c>
    </row>
    <row r="1350" spans="1:8" x14ac:dyDescent="0.3">
      <c r="A1350" s="17">
        <v>40500</v>
      </c>
      <c r="B1350" s="4" t="s">
        <v>262</v>
      </c>
      <c r="C1350" s="4" t="s">
        <v>190</v>
      </c>
      <c r="D1350" s="4" t="s">
        <v>825</v>
      </c>
      <c r="E1350" s="4">
        <v>7</v>
      </c>
      <c r="F1350" s="4" t="s">
        <v>2176</v>
      </c>
      <c r="G1350" t="str">
        <f t="shared" si="42"/>
        <v>November</v>
      </c>
      <c r="H1350" t="str">
        <f t="shared" si="43"/>
        <v>2010</v>
      </c>
    </row>
    <row r="1351" spans="1:8" x14ac:dyDescent="0.3">
      <c r="A1351" s="17">
        <v>40208</v>
      </c>
      <c r="B1351" s="4" t="s">
        <v>273</v>
      </c>
      <c r="C1351" s="4" t="s">
        <v>815</v>
      </c>
      <c r="D1351" s="4" t="s">
        <v>825</v>
      </c>
      <c r="E1351" s="4">
        <v>7</v>
      </c>
      <c r="F1351" s="4" t="s">
        <v>2177</v>
      </c>
      <c r="G1351" t="str">
        <f t="shared" si="42"/>
        <v>January</v>
      </c>
      <c r="H1351" t="str">
        <f t="shared" si="43"/>
        <v>2010</v>
      </c>
    </row>
    <row r="1352" spans="1:8" x14ac:dyDescent="0.3">
      <c r="A1352" s="17">
        <v>39920</v>
      </c>
      <c r="B1352" s="4" t="s">
        <v>255</v>
      </c>
      <c r="C1352" s="4" t="s">
        <v>191</v>
      </c>
      <c r="D1352" s="4" t="s">
        <v>837</v>
      </c>
      <c r="E1352" s="4">
        <v>33</v>
      </c>
      <c r="F1352" s="4" t="s">
        <v>2178</v>
      </c>
      <c r="G1352" t="str">
        <f t="shared" si="42"/>
        <v>April</v>
      </c>
      <c r="H1352" t="str">
        <f t="shared" si="43"/>
        <v>2009</v>
      </c>
    </row>
    <row r="1353" spans="1:8" x14ac:dyDescent="0.3">
      <c r="A1353" s="17">
        <v>40021</v>
      </c>
      <c r="B1353" s="4" t="s">
        <v>263</v>
      </c>
      <c r="C1353" s="4" t="s">
        <v>192</v>
      </c>
      <c r="D1353" s="4" t="s">
        <v>861</v>
      </c>
      <c r="E1353" s="4">
        <v>33</v>
      </c>
      <c r="F1353" s="4" t="s">
        <v>2179</v>
      </c>
      <c r="G1353" t="str">
        <f t="shared" si="42"/>
        <v>July</v>
      </c>
      <c r="H1353" t="str">
        <f t="shared" si="43"/>
        <v>2009</v>
      </c>
    </row>
    <row r="1354" spans="1:8" x14ac:dyDescent="0.3">
      <c r="A1354" s="17">
        <v>40239</v>
      </c>
      <c r="B1354" s="4" t="s">
        <v>256</v>
      </c>
      <c r="C1354" s="4" t="s">
        <v>835</v>
      </c>
      <c r="D1354" s="4" t="s">
        <v>842</v>
      </c>
      <c r="E1354" s="4">
        <v>10</v>
      </c>
      <c r="F1354" s="4" t="s">
        <v>2180</v>
      </c>
      <c r="G1354" t="str">
        <f t="shared" si="42"/>
        <v>March</v>
      </c>
      <c r="H1354" t="str">
        <f t="shared" si="43"/>
        <v>2010</v>
      </c>
    </row>
    <row r="1355" spans="1:8" x14ac:dyDescent="0.3">
      <c r="A1355" s="17">
        <v>39948</v>
      </c>
      <c r="B1355" s="4" t="s">
        <v>260</v>
      </c>
      <c r="C1355" s="4" t="s">
        <v>190</v>
      </c>
      <c r="D1355" s="4" t="s">
        <v>837</v>
      </c>
      <c r="E1355" s="4">
        <v>19</v>
      </c>
      <c r="F1355" s="4" t="s">
        <v>2181</v>
      </c>
      <c r="G1355" t="str">
        <f t="shared" si="42"/>
        <v>May</v>
      </c>
      <c r="H1355" t="str">
        <f t="shared" si="43"/>
        <v>2009</v>
      </c>
    </row>
    <row r="1356" spans="1:8" x14ac:dyDescent="0.3">
      <c r="A1356" s="17">
        <v>39953</v>
      </c>
      <c r="B1356" s="4" t="s">
        <v>180</v>
      </c>
      <c r="C1356" s="4" t="s">
        <v>841</v>
      </c>
      <c r="D1356" s="4" t="s">
        <v>842</v>
      </c>
      <c r="E1356" s="4">
        <v>25</v>
      </c>
      <c r="F1356" s="4" t="s">
        <v>2182</v>
      </c>
      <c r="G1356" t="str">
        <f t="shared" si="42"/>
        <v>May</v>
      </c>
      <c r="H1356" t="str">
        <f t="shared" si="43"/>
        <v>2009</v>
      </c>
    </row>
    <row r="1357" spans="1:8" x14ac:dyDescent="0.3">
      <c r="A1357" s="17">
        <v>39936</v>
      </c>
      <c r="B1357" s="4" t="s">
        <v>263</v>
      </c>
      <c r="C1357" s="4" t="s">
        <v>192</v>
      </c>
      <c r="D1357" s="4" t="s">
        <v>837</v>
      </c>
      <c r="E1357" s="4">
        <v>12</v>
      </c>
      <c r="F1357" s="4" t="s">
        <v>2183</v>
      </c>
      <c r="G1357" t="str">
        <f t="shared" si="42"/>
        <v>May</v>
      </c>
      <c r="H1357" t="str">
        <f t="shared" si="43"/>
        <v>2009</v>
      </c>
    </row>
    <row r="1358" spans="1:8" x14ac:dyDescent="0.3">
      <c r="A1358" s="17">
        <v>40472</v>
      </c>
      <c r="B1358" s="4" t="s">
        <v>274</v>
      </c>
      <c r="C1358" s="4" t="s">
        <v>841</v>
      </c>
      <c r="D1358" s="4" t="s">
        <v>818</v>
      </c>
      <c r="E1358" s="4">
        <v>38</v>
      </c>
      <c r="F1358" s="4" t="s">
        <v>2184</v>
      </c>
      <c r="G1358" t="str">
        <f t="shared" si="42"/>
        <v>October</v>
      </c>
      <c r="H1358" t="str">
        <f t="shared" si="43"/>
        <v>2010</v>
      </c>
    </row>
    <row r="1359" spans="1:8" x14ac:dyDescent="0.3">
      <c r="A1359" s="17">
        <v>40187</v>
      </c>
      <c r="B1359" s="4" t="s">
        <v>258</v>
      </c>
      <c r="C1359" s="4" t="s">
        <v>835</v>
      </c>
      <c r="D1359" s="4" t="s">
        <v>839</v>
      </c>
      <c r="E1359" s="4">
        <v>38</v>
      </c>
      <c r="F1359" s="4" t="s">
        <v>2185</v>
      </c>
      <c r="G1359" t="str">
        <f t="shared" si="42"/>
        <v>January</v>
      </c>
      <c r="H1359" t="str">
        <f t="shared" si="43"/>
        <v>2010</v>
      </c>
    </row>
    <row r="1360" spans="1:8" x14ac:dyDescent="0.3">
      <c r="A1360" s="17">
        <v>39967</v>
      </c>
      <c r="B1360" s="4" t="s">
        <v>822</v>
      </c>
      <c r="C1360" s="4" t="s">
        <v>189</v>
      </c>
      <c r="D1360" s="4" t="s">
        <v>823</v>
      </c>
      <c r="E1360" s="4">
        <v>13</v>
      </c>
      <c r="F1360" s="4" t="s">
        <v>2186</v>
      </c>
      <c r="G1360" t="str">
        <f t="shared" si="42"/>
        <v>June</v>
      </c>
      <c r="H1360" t="str">
        <f t="shared" si="43"/>
        <v>2009</v>
      </c>
    </row>
    <row r="1361" spans="1:8" x14ac:dyDescent="0.3">
      <c r="A1361" s="17">
        <v>40012</v>
      </c>
      <c r="B1361" s="4" t="s">
        <v>251</v>
      </c>
      <c r="C1361" s="4" t="s">
        <v>192</v>
      </c>
      <c r="D1361" s="4" t="s">
        <v>816</v>
      </c>
      <c r="E1361" s="4">
        <v>4</v>
      </c>
      <c r="F1361" s="4" t="s">
        <v>2187</v>
      </c>
      <c r="G1361" t="str">
        <f t="shared" si="42"/>
        <v>July</v>
      </c>
      <c r="H1361" t="str">
        <f t="shared" si="43"/>
        <v>2009</v>
      </c>
    </row>
    <row r="1362" spans="1:8" x14ac:dyDescent="0.3">
      <c r="A1362" s="17">
        <v>40192</v>
      </c>
      <c r="B1362" s="4" t="s">
        <v>267</v>
      </c>
      <c r="C1362" s="4" t="s">
        <v>815</v>
      </c>
      <c r="D1362" s="4" t="s">
        <v>839</v>
      </c>
      <c r="E1362" s="4">
        <v>9</v>
      </c>
      <c r="F1362" s="4" t="s">
        <v>2188</v>
      </c>
      <c r="G1362" t="str">
        <f t="shared" si="42"/>
        <v>January</v>
      </c>
      <c r="H1362" t="str">
        <f t="shared" si="43"/>
        <v>2010</v>
      </c>
    </row>
    <row r="1363" spans="1:8" x14ac:dyDescent="0.3">
      <c r="A1363" s="17">
        <v>40241</v>
      </c>
      <c r="B1363" s="4" t="s">
        <v>266</v>
      </c>
      <c r="C1363" s="4" t="s">
        <v>812</v>
      </c>
      <c r="D1363" s="4" t="s">
        <v>837</v>
      </c>
      <c r="E1363" s="4">
        <v>6</v>
      </c>
      <c r="F1363" s="4" t="s">
        <v>2189</v>
      </c>
      <c r="G1363" t="str">
        <f t="shared" si="42"/>
        <v>March</v>
      </c>
      <c r="H1363" t="str">
        <f t="shared" si="43"/>
        <v>2010</v>
      </c>
    </row>
    <row r="1364" spans="1:8" x14ac:dyDescent="0.3">
      <c r="A1364" s="17">
        <v>40463</v>
      </c>
      <c r="B1364" s="4" t="s">
        <v>257</v>
      </c>
      <c r="C1364" s="4" t="s">
        <v>841</v>
      </c>
      <c r="D1364" s="4" t="s">
        <v>818</v>
      </c>
      <c r="E1364" s="4">
        <v>27</v>
      </c>
      <c r="F1364" s="4" t="s">
        <v>2190</v>
      </c>
      <c r="G1364" t="str">
        <f t="shared" si="42"/>
        <v>October</v>
      </c>
      <c r="H1364" t="str">
        <f t="shared" si="43"/>
        <v>2010</v>
      </c>
    </row>
    <row r="1365" spans="1:8" x14ac:dyDescent="0.3">
      <c r="A1365" s="17">
        <v>40436</v>
      </c>
      <c r="B1365" s="4" t="s">
        <v>255</v>
      </c>
      <c r="C1365" s="4" t="s">
        <v>188</v>
      </c>
      <c r="D1365" s="4" t="s">
        <v>839</v>
      </c>
      <c r="E1365" s="4">
        <v>15</v>
      </c>
      <c r="F1365" s="4" t="s">
        <v>2191</v>
      </c>
      <c r="G1365" t="str">
        <f t="shared" si="42"/>
        <v>September</v>
      </c>
      <c r="H1365" t="str">
        <f t="shared" si="43"/>
        <v>2010</v>
      </c>
    </row>
    <row r="1366" spans="1:8" x14ac:dyDescent="0.3">
      <c r="A1366" s="17">
        <v>40097</v>
      </c>
      <c r="B1366" s="4" t="s">
        <v>268</v>
      </c>
      <c r="C1366" s="4" t="s">
        <v>188</v>
      </c>
      <c r="D1366" s="4" t="s">
        <v>842</v>
      </c>
      <c r="E1366" s="4">
        <v>21</v>
      </c>
      <c r="F1366" s="4" t="s">
        <v>2192</v>
      </c>
      <c r="G1366" t="str">
        <f t="shared" si="42"/>
        <v>October</v>
      </c>
      <c r="H1366" t="str">
        <f t="shared" si="43"/>
        <v>2009</v>
      </c>
    </row>
    <row r="1367" spans="1:8" x14ac:dyDescent="0.3">
      <c r="A1367" s="17">
        <v>40443</v>
      </c>
      <c r="B1367" s="4" t="s">
        <v>262</v>
      </c>
      <c r="C1367" s="4" t="s">
        <v>812</v>
      </c>
      <c r="D1367" s="4" t="s">
        <v>816</v>
      </c>
      <c r="E1367" s="4">
        <v>33</v>
      </c>
      <c r="F1367" s="4" t="s">
        <v>2193</v>
      </c>
      <c r="G1367" t="str">
        <f t="shared" si="42"/>
        <v>September</v>
      </c>
      <c r="H1367" t="str">
        <f t="shared" si="43"/>
        <v>2010</v>
      </c>
    </row>
    <row r="1368" spans="1:8" x14ac:dyDescent="0.3">
      <c r="A1368" s="17">
        <v>40479</v>
      </c>
      <c r="B1368" s="4" t="s">
        <v>176</v>
      </c>
      <c r="C1368" s="4" t="s">
        <v>192</v>
      </c>
      <c r="D1368" s="4" t="s">
        <v>816</v>
      </c>
      <c r="E1368" s="4">
        <v>35</v>
      </c>
      <c r="F1368" s="4" t="s">
        <v>2194</v>
      </c>
      <c r="G1368" t="str">
        <f t="shared" si="42"/>
        <v>October</v>
      </c>
      <c r="H1368" t="str">
        <f t="shared" si="43"/>
        <v>2010</v>
      </c>
    </row>
    <row r="1369" spans="1:8" x14ac:dyDescent="0.3">
      <c r="A1369" s="17">
        <v>40410</v>
      </c>
      <c r="B1369" s="4" t="s">
        <v>265</v>
      </c>
      <c r="C1369" s="4" t="s">
        <v>192</v>
      </c>
      <c r="D1369" s="4" t="s">
        <v>839</v>
      </c>
      <c r="E1369" s="4">
        <v>34</v>
      </c>
      <c r="F1369" s="4" t="s">
        <v>2195</v>
      </c>
      <c r="G1369" t="str">
        <f t="shared" si="42"/>
        <v>August</v>
      </c>
      <c r="H1369" t="str">
        <f t="shared" si="43"/>
        <v>2010</v>
      </c>
    </row>
    <row r="1370" spans="1:8" x14ac:dyDescent="0.3">
      <c r="A1370" s="17">
        <v>40210</v>
      </c>
      <c r="B1370" s="4" t="s">
        <v>272</v>
      </c>
      <c r="C1370" s="4" t="s">
        <v>815</v>
      </c>
      <c r="D1370" s="4" t="s">
        <v>849</v>
      </c>
      <c r="E1370" s="4">
        <v>37</v>
      </c>
      <c r="F1370" s="4" t="s">
        <v>2196</v>
      </c>
      <c r="G1370" t="str">
        <f t="shared" si="42"/>
        <v>February</v>
      </c>
      <c r="H1370" t="str">
        <f t="shared" si="43"/>
        <v>2010</v>
      </c>
    </row>
    <row r="1371" spans="1:8" x14ac:dyDescent="0.3">
      <c r="A1371" s="17">
        <v>40504</v>
      </c>
      <c r="B1371" s="4" t="s">
        <v>266</v>
      </c>
      <c r="C1371" s="4" t="s">
        <v>827</v>
      </c>
      <c r="D1371" s="4" t="s">
        <v>849</v>
      </c>
      <c r="E1371" s="4">
        <v>10</v>
      </c>
      <c r="F1371" s="4" t="s">
        <v>2197</v>
      </c>
      <c r="G1371" t="str">
        <f t="shared" si="42"/>
        <v>November</v>
      </c>
      <c r="H1371" t="str">
        <f t="shared" si="43"/>
        <v>2010</v>
      </c>
    </row>
    <row r="1372" spans="1:8" x14ac:dyDescent="0.3">
      <c r="A1372" s="17">
        <v>40526</v>
      </c>
      <c r="B1372" s="4" t="s">
        <v>255</v>
      </c>
      <c r="C1372" s="4" t="s">
        <v>189</v>
      </c>
      <c r="D1372" s="4" t="s">
        <v>861</v>
      </c>
      <c r="E1372" s="4">
        <v>18</v>
      </c>
      <c r="F1372" s="4" t="s">
        <v>2198</v>
      </c>
      <c r="G1372" t="str">
        <f t="shared" si="42"/>
        <v>December</v>
      </c>
      <c r="H1372" t="str">
        <f t="shared" si="43"/>
        <v>2010</v>
      </c>
    </row>
    <row r="1373" spans="1:8" x14ac:dyDescent="0.3">
      <c r="A1373" s="17">
        <v>40028</v>
      </c>
      <c r="B1373" s="4" t="s">
        <v>255</v>
      </c>
      <c r="C1373" s="4" t="s">
        <v>188</v>
      </c>
      <c r="D1373" s="4" t="s">
        <v>818</v>
      </c>
      <c r="E1373" s="4">
        <v>24</v>
      </c>
      <c r="F1373" s="4" t="s">
        <v>2199</v>
      </c>
      <c r="G1373" t="str">
        <f t="shared" si="42"/>
        <v>August</v>
      </c>
      <c r="H1373" t="str">
        <f t="shared" si="43"/>
        <v>2009</v>
      </c>
    </row>
    <row r="1374" spans="1:8" x14ac:dyDescent="0.3">
      <c r="A1374" s="17">
        <v>39989</v>
      </c>
      <c r="B1374" s="4" t="s">
        <v>255</v>
      </c>
      <c r="C1374" s="4" t="s">
        <v>192</v>
      </c>
      <c r="D1374" s="4" t="s">
        <v>832</v>
      </c>
      <c r="E1374" s="4">
        <v>13</v>
      </c>
      <c r="F1374" s="4" t="s">
        <v>2200</v>
      </c>
      <c r="G1374" t="str">
        <f t="shared" si="42"/>
        <v>June</v>
      </c>
      <c r="H1374" t="str">
        <f t="shared" si="43"/>
        <v>2009</v>
      </c>
    </row>
    <row r="1375" spans="1:8" x14ac:dyDescent="0.3">
      <c r="A1375" s="17">
        <v>40587</v>
      </c>
      <c r="B1375" s="4" t="s">
        <v>266</v>
      </c>
      <c r="C1375" s="4" t="s">
        <v>188</v>
      </c>
      <c r="D1375" s="4" t="s">
        <v>829</v>
      </c>
      <c r="E1375" s="4">
        <v>34</v>
      </c>
      <c r="F1375" s="4" t="s">
        <v>2201</v>
      </c>
      <c r="G1375" t="str">
        <f t="shared" si="42"/>
        <v>February</v>
      </c>
      <c r="H1375" t="str">
        <f t="shared" si="43"/>
        <v>2011</v>
      </c>
    </row>
    <row r="1376" spans="1:8" x14ac:dyDescent="0.3">
      <c r="A1376" s="17">
        <v>40506</v>
      </c>
      <c r="B1376" s="4" t="s">
        <v>180</v>
      </c>
      <c r="C1376" s="4" t="s">
        <v>812</v>
      </c>
      <c r="D1376" s="4" t="s">
        <v>832</v>
      </c>
      <c r="E1376" s="4">
        <v>9</v>
      </c>
      <c r="F1376" s="4" t="s">
        <v>2202</v>
      </c>
      <c r="G1376" t="str">
        <f t="shared" si="42"/>
        <v>November</v>
      </c>
      <c r="H1376" t="str">
        <f t="shared" si="43"/>
        <v>2010</v>
      </c>
    </row>
    <row r="1377" spans="1:8" x14ac:dyDescent="0.3">
      <c r="A1377" s="17">
        <v>40414</v>
      </c>
      <c r="B1377" s="4" t="s">
        <v>176</v>
      </c>
      <c r="C1377" s="4" t="s">
        <v>812</v>
      </c>
      <c r="D1377" s="4" t="s">
        <v>813</v>
      </c>
      <c r="E1377" s="4">
        <v>23</v>
      </c>
      <c r="F1377" s="4" t="s">
        <v>2203</v>
      </c>
      <c r="G1377" t="str">
        <f t="shared" si="42"/>
        <v>August</v>
      </c>
      <c r="H1377" t="str">
        <f t="shared" si="43"/>
        <v>2010</v>
      </c>
    </row>
    <row r="1378" spans="1:8" x14ac:dyDescent="0.3">
      <c r="A1378" s="17">
        <v>40444</v>
      </c>
      <c r="B1378" s="4" t="s">
        <v>272</v>
      </c>
      <c r="C1378" s="4" t="s">
        <v>812</v>
      </c>
      <c r="D1378" s="4" t="s">
        <v>839</v>
      </c>
      <c r="E1378" s="4">
        <v>31</v>
      </c>
      <c r="F1378" s="4" t="s">
        <v>2204</v>
      </c>
      <c r="G1378" t="str">
        <f t="shared" si="42"/>
        <v>September</v>
      </c>
      <c r="H1378" t="str">
        <f t="shared" si="43"/>
        <v>2010</v>
      </c>
    </row>
    <row r="1379" spans="1:8" x14ac:dyDescent="0.3">
      <c r="A1379" s="17">
        <v>40096</v>
      </c>
      <c r="B1379" s="4" t="s">
        <v>255</v>
      </c>
      <c r="C1379" s="4" t="s">
        <v>190</v>
      </c>
      <c r="D1379" s="4" t="s">
        <v>861</v>
      </c>
      <c r="E1379" s="4">
        <v>6</v>
      </c>
      <c r="F1379" s="4" t="s">
        <v>2205</v>
      </c>
      <c r="G1379" t="str">
        <f t="shared" si="42"/>
        <v>October</v>
      </c>
      <c r="H1379" t="str">
        <f t="shared" si="43"/>
        <v>2009</v>
      </c>
    </row>
    <row r="1380" spans="1:8" x14ac:dyDescent="0.3">
      <c r="A1380" s="17">
        <v>39910</v>
      </c>
      <c r="B1380" s="4" t="s">
        <v>265</v>
      </c>
      <c r="C1380" s="4" t="s">
        <v>815</v>
      </c>
      <c r="D1380" s="4" t="s">
        <v>849</v>
      </c>
      <c r="E1380" s="4">
        <v>39</v>
      </c>
      <c r="F1380" s="4" t="s">
        <v>2206</v>
      </c>
      <c r="G1380" t="str">
        <f t="shared" si="42"/>
        <v>April</v>
      </c>
      <c r="H1380" t="str">
        <f t="shared" si="43"/>
        <v>2009</v>
      </c>
    </row>
    <row r="1381" spans="1:8" x14ac:dyDescent="0.3">
      <c r="A1381" s="17">
        <v>40574</v>
      </c>
      <c r="B1381" s="4" t="s">
        <v>273</v>
      </c>
      <c r="C1381" s="4" t="s">
        <v>190</v>
      </c>
      <c r="D1381" s="4" t="s">
        <v>816</v>
      </c>
      <c r="E1381" s="4">
        <v>36</v>
      </c>
      <c r="F1381" s="4" t="s">
        <v>2207</v>
      </c>
      <c r="G1381" t="str">
        <f t="shared" si="42"/>
        <v>January</v>
      </c>
      <c r="H1381" t="str">
        <f t="shared" si="43"/>
        <v>2011</v>
      </c>
    </row>
    <row r="1382" spans="1:8" x14ac:dyDescent="0.3">
      <c r="A1382" s="17">
        <v>40163</v>
      </c>
      <c r="B1382" s="4" t="s">
        <v>270</v>
      </c>
      <c r="C1382" s="4" t="s">
        <v>192</v>
      </c>
      <c r="D1382" s="4" t="s">
        <v>818</v>
      </c>
      <c r="E1382" s="4">
        <v>4</v>
      </c>
      <c r="F1382" s="4" t="s">
        <v>2208</v>
      </c>
      <c r="G1382" t="str">
        <f t="shared" si="42"/>
        <v>December</v>
      </c>
      <c r="H1382" t="str">
        <f t="shared" si="43"/>
        <v>2009</v>
      </c>
    </row>
    <row r="1383" spans="1:8" x14ac:dyDescent="0.3">
      <c r="A1383" s="17">
        <v>40461</v>
      </c>
      <c r="B1383" s="4" t="s">
        <v>176</v>
      </c>
      <c r="C1383" s="4" t="s">
        <v>812</v>
      </c>
      <c r="D1383" s="4" t="s">
        <v>818</v>
      </c>
      <c r="E1383" s="4">
        <v>21</v>
      </c>
      <c r="F1383" s="4" t="s">
        <v>2209</v>
      </c>
      <c r="G1383" t="str">
        <f t="shared" si="42"/>
        <v>October</v>
      </c>
      <c r="H1383" t="str">
        <f t="shared" si="43"/>
        <v>2010</v>
      </c>
    </row>
    <row r="1384" spans="1:8" x14ac:dyDescent="0.3">
      <c r="A1384" s="17">
        <v>40448</v>
      </c>
      <c r="B1384" s="4" t="s">
        <v>270</v>
      </c>
      <c r="C1384" s="4" t="s">
        <v>192</v>
      </c>
      <c r="D1384" s="4" t="s">
        <v>823</v>
      </c>
      <c r="E1384" s="4">
        <v>16</v>
      </c>
      <c r="F1384" s="4" t="s">
        <v>2210</v>
      </c>
      <c r="G1384" t="str">
        <f t="shared" si="42"/>
        <v>September</v>
      </c>
      <c r="H1384" t="str">
        <f t="shared" si="43"/>
        <v>2010</v>
      </c>
    </row>
    <row r="1385" spans="1:8" x14ac:dyDescent="0.3">
      <c r="A1385" s="17">
        <v>39935</v>
      </c>
      <c r="B1385" s="4" t="s">
        <v>257</v>
      </c>
      <c r="C1385" s="4" t="s">
        <v>191</v>
      </c>
      <c r="D1385" s="4" t="s">
        <v>818</v>
      </c>
      <c r="E1385" s="4">
        <v>20</v>
      </c>
      <c r="F1385" s="4" t="s">
        <v>2211</v>
      </c>
      <c r="G1385" t="str">
        <f t="shared" si="42"/>
        <v>May</v>
      </c>
      <c r="H1385" t="str">
        <f t="shared" si="43"/>
        <v>2009</v>
      </c>
    </row>
    <row r="1386" spans="1:8" x14ac:dyDescent="0.3">
      <c r="A1386" s="17">
        <v>40183</v>
      </c>
      <c r="B1386" s="4" t="s">
        <v>272</v>
      </c>
      <c r="C1386" s="4" t="s">
        <v>827</v>
      </c>
      <c r="D1386" s="4" t="s">
        <v>829</v>
      </c>
      <c r="E1386" s="4">
        <v>13</v>
      </c>
      <c r="F1386" s="4" t="s">
        <v>2212</v>
      </c>
      <c r="G1386" t="str">
        <f t="shared" si="42"/>
        <v>January</v>
      </c>
      <c r="H1386" t="str">
        <f t="shared" si="43"/>
        <v>2010</v>
      </c>
    </row>
    <row r="1387" spans="1:8" x14ac:dyDescent="0.3">
      <c r="A1387" s="17">
        <v>40277</v>
      </c>
      <c r="B1387" s="4" t="s">
        <v>822</v>
      </c>
      <c r="C1387" s="4" t="s">
        <v>188</v>
      </c>
      <c r="D1387" s="4" t="s">
        <v>816</v>
      </c>
      <c r="E1387" s="4">
        <v>28</v>
      </c>
      <c r="F1387" s="4" t="s">
        <v>2213</v>
      </c>
      <c r="G1387" t="str">
        <f t="shared" si="42"/>
        <v>April</v>
      </c>
      <c r="H1387" t="str">
        <f t="shared" si="43"/>
        <v>2010</v>
      </c>
    </row>
    <row r="1388" spans="1:8" x14ac:dyDescent="0.3">
      <c r="A1388" s="17">
        <v>40140</v>
      </c>
      <c r="B1388" s="4" t="s">
        <v>253</v>
      </c>
      <c r="C1388" s="4" t="s">
        <v>189</v>
      </c>
      <c r="D1388" s="4" t="s">
        <v>730</v>
      </c>
      <c r="E1388" s="4">
        <v>21</v>
      </c>
      <c r="F1388" s="4" t="s">
        <v>2214</v>
      </c>
      <c r="G1388" t="str">
        <f t="shared" si="42"/>
        <v>November</v>
      </c>
      <c r="H1388" t="str">
        <f t="shared" si="43"/>
        <v>2009</v>
      </c>
    </row>
    <row r="1389" spans="1:8" x14ac:dyDescent="0.3">
      <c r="A1389" s="17">
        <v>40548</v>
      </c>
      <c r="B1389" s="4" t="s">
        <v>255</v>
      </c>
      <c r="C1389" s="4" t="s">
        <v>815</v>
      </c>
      <c r="D1389" s="4" t="s">
        <v>832</v>
      </c>
      <c r="E1389" s="4">
        <v>25</v>
      </c>
      <c r="F1389" s="4" t="s">
        <v>2215</v>
      </c>
      <c r="G1389" t="str">
        <f t="shared" si="42"/>
        <v>January</v>
      </c>
      <c r="H1389" t="str">
        <f t="shared" si="43"/>
        <v>2011</v>
      </c>
    </row>
    <row r="1390" spans="1:8" x14ac:dyDescent="0.3">
      <c r="A1390" s="17">
        <v>40599</v>
      </c>
      <c r="B1390" s="4" t="s">
        <v>272</v>
      </c>
      <c r="C1390" s="4" t="s">
        <v>827</v>
      </c>
      <c r="D1390" s="4" t="s">
        <v>813</v>
      </c>
      <c r="E1390" s="4">
        <v>6</v>
      </c>
      <c r="F1390" s="4" t="s">
        <v>2216</v>
      </c>
      <c r="G1390" t="str">
        <f t="shared" si="42"/>
        <v>February</v>
      </c>
      <c r="H1390" t="str">
        <f t="shared" si="43"/>
        <v>2011</v>
      </c>
    </row>
    <row r="1391" spans="1:8" x14ac:dyDescent="0.3">
      <c r="A1391" s="17">
        <v>40606</v>
      </c>
      <c r="B1391" s="4" t="s">
        <v>274</v>
      </c>
      <c r="C1391" s="4" t="s">
        <v>827</v>
      </c>
      <c r="D1391" s="4" t="s">
        <v>861</v>
      </c>
      <c r="E1391" s="4">
        <v>17</v>
      </c>
      <c r="F1391" s="4" t="s">
        <v>2217</v>
      </c>
      <c r="G1391" t="str">
        <f t="shared" si="42"/>
        <v>March</v>
      </c>
      <c r="H1391" t="str">
        <f t="shared" si="43"/>
        <v>2011</v>
      </c>
    </row>
    <row r="1392" spans="1:8" x14ac:dyDescent="0.3">
      <c r="A1392" s="17">
        <v>40571</v>
      </c>
      <c r="B1392" s="4" t="s">
        <v>257</v>
      </c>
      <c r="C1392" s="4" t="s">
        <v>841</v>
      </c>
      <c r="D1392" s="4" t="s">
        <v>832</v>
      </c>
      <c r="E1392" s="4">
        <v>29</v>
      </c>
      <c r="F1392" s="4" t="s">
        <v>2218</v>
      </c>
      <c r="G1392" t="str">
        <f t="shared" si="42"/>
        <v>January</v>
      </c>
      <c r="H1392" t="str">
        <f t="shared" si="43"/>
        <v>2011</v>
      </c>
    </row>
    <row r="1393" spans="1:8" x14ac:dyDescent="0.3">
      <c r="A1393" s="17">
        <v>40555</v>
      </c>
      <c r="B1393" s="4" t="s">
        <v>251</v>
      </c>
      <c r="C1393" s="4" t="s">
        <v>191</v>
      </c>
      <c r="D1393" s="4" t="s">
        <v>825</v>
      </c>
      <c r="E1393" s="4">
        <v>19</v>
      </c>
      <c r="F1393" s="4" t="s">
        <v>2219</v>
      </c>
      <c r="G1393" t="str">
        <f t="shared" si="42"/>
        <v>January</v>
      </c>
      <c r="H1393" t="str">
        <f t="shared" si="43"/>
        <v>2011</v>
      </c>
    </row>
    <row r="1394" spans="1:8" x14ac:dyDescent="0.3">
      <c r="A1394" s="17">
        <v>40284</v>
      </c>
      <c r="B1394" s="4" t="s">
        <v>272</v>
      </c>
      <c r="C1394" s="4" t="s">
        <v>190</v>
      </c>
      <c r="D1394" s="4" t="s">
        <v>818</v>
      </c>
      <c r="E1394" s="4">
        <v>22</v>
      </c>
      <c r="F1394" s="4" t="s">
        <v>2220</v>
      </c>
      <c r="G1394" t="str">
        <f t="shared" si="42"/>
        <v>April</v>
      </c>
      <c r="H1394" t="str">
        <f t="shared" si="43"/>
        <v>2010</v>
      </c>
    </row>
    <row r="1395" spans="1:8" x14ac:dyDescent="0.3">
      <c r="A1395" s="17">
        <v>40212</v>
      </c>
      <c r="B1395" s="4" t="s">
        <v>181</v>
      </c>
      <c r="C1395" s="4" t="s">
        <v>812</v>
      </c>
      <c r="D1395" s="4" t="s">
        <v>813</v>
      </c>
      <c r="E1395" s="4">
        <v>34</v>
      </c>
      <c r="F1395" s="4" t="s">
        <v>2221</v>
      </c>
      <c r="G1395" t="str">
        <f t="shared" si="42"/>
        <v>February</v>
      </c>
      <c r="H1395" t="str">
        <f t="shared" si="43"/>
        <v>2010</v>
      </c>
    </row>
    <row r="1396" spans="1:8" x14ac:dyDescent="0.3">
      <c r="A1396" s="17">
        <v>40249</v>
      </c>
      <c r="B1396" s="4" t="s">
        <v>260</v>
      </c>
      <c r="C1396" s="4" t="s">
        <v>835</v>
      </c>
      <c r="D1396" s="4" t="s">
        <v>823</v>
      </c>
      <c r="E1396" s="4">
        <v>21</v>
      </c>
      <c r="F1396" s="4" t="s">
        <v>2222</v>
      </c>
      <c r="G1396" t="str">
        <f t="shared" si="42"/>
        <v>March</v>
      </c>
      <c r="H1396" t="str">
        <f t="shared" si="43"/>
        <v>2010</v>
      </c>
    </row>
    <row r="1397" spans="1:8" x14ac:dyDescent="0.3">
      <c r="A1397" s="17">
        <v>39970</v>
      </c>
      <c r="B1397" s="4" t="s">
        <v>265</v>
      </c>
      <c r="C1397" s="4" t="s">
        <v>189</v>
      </c>
      <c r="D1397" s="4" t="s">
        <v>832</v>
      </c>
      <c r="E1397" s="4">
        <v>11</v>
      </c>
      <c r="F1397" s="4" t="s">
        <v>2223</v>
      </c>
      <c r="G1397" t="str">
        <f t="shared" si="42"/>
        <v>June</v>
      </c>
      <c r="H1397" t="str">
        <f t="shared" si="43"/>
        <v>2009</v>
      </c>
    </row>
    <row r="1398" spans="1:8" x14ac:dyDescent="0.3">
      <c r="A1398" s="17">
        <v>40638</v>
      </c>
      <c r="B1398" s="4" t="s">
        <v>273</v>
      </c>
      <c r="C1398" s="4" t="s">
        <v>841</v>
      </c>
      <c r="D1398" s="4" t="s">
        <v>829</v>
      </c>
      <c r="E1398" s="4">
        <v>22</v>
      </c>
      <c r="F1398" s="4" t="s">
        <v>2224</v>
      </c>
      <c r="G1398" t="str">
        <f t="shared" si="42"/>
        <v>April</v>
      </c>
      <c r="H1398" t="str">
        <f t="shared" si="43"/>
        <v>2011</v>
      </c>
    </row>
    <row r="1399" spans="1:8" x14ac:dyDescent="0.3">
      <c r="A1399" s="17">
        <v>40183</v>
      </c>
      <c r="B1399" s="4" t="s">
        <v>258</v>
      </c>
      <c r="C1399" s="4" t="s">
        <v>192</v>
      </c>
      <c r="D1399" s="4" t="s">
        <v>816</v>
      </c>
      <c r="E1399" s="4">
        <v>5</v>
      </c>
      <c r="F1399" s="4" t="s">
        <v>2225</v>
      </c>
      <c r="G1399" t="str">
        <f t="shared" si="42"/>
        <v>January</v>
      </c>
      <c r="H1399" t="str">
        <f t="shared" si="43"/>
        <v>2010</v>
      </c>
    </row>
    <row r="1400" spans="1:8" x14ac:dyDescent="0.3">
      <c r="A1400" s="17">
        <v>40201</v>
      </c>
      <c r="B1400" s="4" t="s">
        <v>270</v>
      </c>
      <c r="C1400" s="4" t="s">
        <v>815</v>
      </c>
      <c r="D1400" s="4" t="s">
        <v>829</v>
      </c>
      <c r="E1400" s="4">
        <v>10</v>
      </c>
      <c r="F1400" s="4" t="s">
        <v>2226</v>
      </c>
      <c r="G1400" t="str">
        <f t="shared" si="42"/>
        <v>January</v>
      </c>
      <c r="H1400" t="str">
        <f t="shared" si="43"/>
        <v>2010</v>
      </c>
    </row>
    <row r="1401" spans="1:8" x14ac:dyDescent="0.3">
      <c r="A1401" s="17">
        <v>39966</v>
      </c>
      <c r="B1401" s="4" t="s">
        <v>256</v>
      </c>
      <c r="C1401" s="4" t="s">
        <v>188</v>
      </c>
      <c r="D1401" s="4" t="s">
        <v>813</v>
      </c>
      <c r="E1401" s="4">
        <v>26</v>
      </c>
      <c r="F1401" s="4" t="s">
        <v>2227</v>
      </c>
      <c r="G1401" t="str">
        <f t="shared" si="42"/>
        <v>June</v>
      </c>
      <c r="H1401" t="str">
        <f t="shared" si="43"/>
        <v>2009</v>
      </c>
    </row>
    <row r="1402" spans="1:8" x14ac:dyDescent="0.3">
      <c r="A1402" s="17">
        <v>40105</v>
      </c>
      <c r="B1402" s="4" t="s">
        <v>268</v>
      </c>
      <c r="C1402" s="4" t="s">
        <v>188</v>
      </c>
      <c r="D1402" s="4" t="s">
        <v>730</v>
      </c>
      <c r="E1402" s="4">
        <v>37</v>
      </c>
      <c r="F1402" s="4" t="s">
        <v>2228</v>
      </c>
      <c r="G1402" t="str">
        <f t="shared" si="42"/>
        <v>October</v>
      </c>
      <c r="H1402" t="str">
        <f t="shared" si="43"/>
        <v>2009</v>
      </c>
    </row>
    <row r="1403" spans="1:8" x14ac:dyDescent="0.3">
      <c r="A1403" s="17">
        <v>39977</v>
      </c>
      <c r="B1403" s="4" t="s">
        <v>273</v>
      </c>
      <c r="C1403" s="4" t="s">
        <v>188</v>
      </c>
      <c r="D1403" s="4" t="s">
        <v>823</v>
      </c>
      <c r="E1403" s="4">
        <v>27</v>
      </c>
      <c r="F1403" s="4" t="s">
        <v>2229</v>
      </c>
      <c r="G1403" t="str">
        <f t="shared" si="42"/>
        <v>June</v>
      </c>
      <c r="H1403" t="str">
        <f t="shared" si="43"/>
        <v>2009</v>
      </c>
    </row>
    <row r="1404" spans="1:8" x14ac:dyDescent="0.3">
      <c r="A1404" s="17">
        <v>40437</v>
      </c>
      <c r="B1404" s="4" t="s">
        <v>257</v>
      </c>
      <c r="C1404" s="4" t="s">
        <v>192</v>
      </c>
      <c r="D1404" s="4" t="s">
        <v>829</v>
      </c>
      <c r="E1404" s="4">
        <v>17</v>
      </c>
      <c r="F1404" s="4" t="s">
        <v>2230</v>
      </c>
      <c r="G1404" t="str">
        <f t="shared" si="42"/>
        <v>September</v>
      </c>
      <c r="H1404" t="str">
        <f t="shared" si="43"/>
        <v>2010</v>
      </c>
    </row>
    <row r="1405" spans="1:8" x14ac:dyDescent="0.3">
      <c r="A1405" s="17">
        <v>40031</v>
      </c>
      <c r="B1405" s="4" t="s">
        <v>251</v>
      </c>
      <c r="C1405" s="4" t="s">
        <v>841</v>
      </c>
      <c r="D1405" s="4" t="s">
        <v>837</v>
      </c>
      <c r="E1405" s="4">
        <v>8</v>
      </c>
      <c r="F1405" s="4" t="s">
        <v>2231</v>
      </c>
      <c r="G1405" t="str">
        <f t="shared" si="42"/>
        <v>August</v>
      </c>
      <c r="H1405" t="str">
        <f t="shared" si="43"/>
        <v>2009</v>
      </c>
    </row>
    <row r="1406" spans="1:8" x14ac:dyDescent="0.3">
      <c r="A1406" s="17">
        <v>40436</v>
      </c>
      <c r="B1406" s="4" t="s">
        <v>257</v>
      </c>
      <c r="C1406" s="4" t="s">
        <v>190</v>
      </c>
      <c r="D1406" s="4" t="s">
        <v>818</v>
      </c>
      <c r="E1406" s="4">
        <v>1</v>
      </c>
      <c r="F1406" s="4" t="s">
        <v>2232</v>
      </c>
      <c r="G1406" t="str">
        <f t="shared" si="42"/>
        <v>September</v>
      </c>
      <c r="H1406" t="str">
        <f t="shared" si="43"/>
        <v>2010</v>
      </c>
    </row>
    <row r="1407" spans="1:8" x14ac:dyDescent="0.3">
      <c r="A1407" s="17">
        <v>40587</v>
      </c>
      <c r="B1407" s="4" t="s">
        <v>822</v>
      </c>
      <c r="C1407" s="4" t="s">
        <v>815</v>
      </c>
      <c r="D1407" s="4" t="s">
        <v>726</v>
      </c>
      <c r="E1407" s="4">
        <v>32</v>
      </c>
      <c r="F1407" s="4" t="s">
        <v>2233</v>
      </c>
      <c r="G1407" t="str">
        <f t="shared" si="42"/>
        <v>February</v>
      </c>
      <c r="H1407" t="str">
        <f t="shared" si="43"/>
        <v>2011</v>
      </c>
    </row>
    <row r="1408" spans="1:8" x14ac:dyDescent="0.3">
      <c r="A1408" s="17">
        <v>40488</v>
      </c>
      <c r="B1408" s="4" t="s">
        <v>274</v>
      </c>
      <c r="C1408" s="4" t="s">
        <v>815</v>
      </c>
      <c r="D1408" s="4" t="s">
        <v>837</v>
      </c>
      <c r="E1408" s="4">
        <v>6</v>
      </c>
      <c r="F1408" s="4" t="s">
        <v>2234</v>
      </c>
      <c r="G1408" t="str">
        <f t="shared" si="42"/>
        <v>November</v>
      </c>
      <c r="H1408" t="str">
        <f t="shared" si="43"/>
        <v>2010</v>
      </c>
    </row>
    <row r="1409" spans="1:8" x14ac:dyDescent="0.3">
      <c r="A1409" s="17">
        <v>40160</v>
      </c>
      <c r="B1409" s="4" t="s">
        <v>271</v>
      </c>
      <c r="C1409" s="4" t="s">
        <v>190</v>
      </c>
      <c r="D1409" s="4" t="s">
        <v>829</v>
      </c>
      <c r="E1409" s="4">
        <v>12</v>
      </c>
      <c r="F1409" s="4" t="s">
        <v>2235</v>
      </c>
      <c r="G1409" t="str">
        <f t="shared" si="42"/>
        <v>December</v>
      </c>
      <c r="H1409" t="str">
        <f t="shared" si="43"/>
        <v>2009</v>
      </c>
    </row>
    <row r="1410" spans="1:8" x14ac:dyDescent="0.3">
      <c r="A1410" s="17">
        <v>39950</v>
      </c>
      <c r="B1410" s="4" t="s">
        <v>268</v>
      </c>
      <c r="C1410" s="4" t="s">
        <v>192</v>
      </c>
      <c r="D1410" s="4" t="s">
        <v>730</v>
      </c>
      <c r="E1410" s="4">
        <v>27</v>
      </c>
      <c r="F1410" s="4" t="s">
        <v>2236</v>
      </c>
      <c r="G1410" t="str">
        <f t="shared" si="42"/>
        <v>May</v>
      </c>
      <c r="H1410" t="str">
        <f t="shared" si="43"/>
        <v>2009</v>
      </c>
    </row>
    <row r="1411" spans="1:8" x14ac:dyDescent="0.3">
      <c r="A1411" s="17">
        <v>40136</v>
      </c>
      <c r="B1411" s="4" t="s">
        <v>262</v>
      </c>
      <c r="C1411" s="4" t="s">
        <v>191</v>
      </c>
      <c r="D1411" s="4" t="s">
        <v>818</v>
      </c>
      <c r="E1411" s="4">
        <v>23</v>
      </c>
      <c r="F1411" s="4" t="s">
        <v>2237</v>
      </c>
      <c r="G1411" t="str">
        <f t="shared" si="42"/>
        <v>November</v>
      </c>
      <c r="H1411" t="str">
        <f t="shared" si="43"/>
        <v>2009</v>
      </c>
    </row>
    <row r="1412" spans="1:8" x14ac:dyDescent="0.3">
      <c r="A1412" s="17">
        <v>40508</v>
      </c>
      <c r="B1412" s="4" t="s">
        <v>263</v>
      </c>
      <c r="C1412" s="4" t="s">
        <v>815</v>
      </c>
      <c r="D1412" s="4" t="s">
        <v>825</v>
      </c>
      <c r="E1412" s="4">
        <v>20</v>
      </c>
      <c r="F1412" s="4" t="s">
        <v>2238</v>
      </c>
      <c r="G1412" t="str">
        <f t="shared" si="42"/>
        <v>November</v>
      </c>
      <c r="H1412" t="str">
        <f t="shared" si="43"/>
        <v>2010</v>
      </c>
    </row>
    <row r="1413" spans="1:8" x14ac:dyDescent="0.3">
      <c r="A1413" s="17">
        <v>39942</v>
      </c>
      <c r="B1413" s="4" t="s">
        <v>176</v>
      </c>
      <c r="C1413" s="4" t="s">
        <v>191</v>
      </c>
      <c r="D1413" s="4" t="s">
        <v>849</v>
      </c>
      <c r="E1413" s="4">
        <v>17</v>
      </c>
      <c r="F1413" s="4" t="s">
        <v>2239</v>
      </c>
      <c r="G1413" t="str">
        <f t="shared" ref="G1413:G1472" si="44">TEXT(A1413,"mmmm")</f>
        <v>May</v>
      </c>
      <c r="H1413" t="str">
        <f t="shared" ref="H1413:H1472" si="45">TEXT(A1413,"yyyy")</f>
        <v>2009</v>
      </c>
    </row>
    <row r="1414" spans="1:8" x14ac:dyDescent="0.3">
      <c r="A1414" s="17">
        <v>40030</v>
      </c>
      <c r="B1414" s="4" t="s">
        <v>262</v>
      </c>
      <c r="C1414" s="4" t="s">
        <v>190</v>
      </c>
      <c r="D1414" s="4" t="s">
        <v>861</v>
      </c>
      <c r="E1414" s="4">
        <v>38</v>
      </c>
      <c r="F1414" s="4" t="s">
        <v>2240</v>
      </c>
      <c r="G1414" t="str">
        <f t="shared" si="44"/>
        <v>August</v>
      </c>
      <c r="H1414" t="str">
        <f t="shared" si="45"/>
        <v>2009</v>
      </c>
    </row>
    <row r="1415" spans="1:8" x14ac:dyDescent="0.3">
      <c r="A1415" s="17">
        <v>40629</v>
      </c>
      <c r="B1415" s="4" t="s">
        <v>268</v>
      </c>
      <c r="C1415" s="4" t="s">
        <v>192</v>
      </c>
      <c r="D1415" s="4" t="s">
        <v>861</v>
      </c>
      <c r="E1415" s="4">
        <v>17</v>
      </c>
      <c r="F1415" s="4" t="s">
        <v>2241</v>
      </c>
      <c r="G1415" t="str">
        <f t="shared" si="44"/>
        <v>March</v>
      </c>
      <c r="H1415" t="str">
        <f t="shared" si="45"/>
        <v>2011</v>
      </c>
    </row>
    <row r="1416" spans="1:8" x14ac:dyDescent="0.3">
      <c r="A1416" s="17">
        <v>39983</v>
      </c>
      <c r="B1416" s="4" t="s">
        <v>176</v>
      </c>
      <c r="C1416" s="4" t="s">
        <v>812</v>
      </c>
      <c r="D1416" s="4" t="s">
        <v>861</v>
      </c>
      <c r="E1416" s="4">
        <v>21</v>
      </c>
      <c r="F1416" s="4" t="s">
        <v>2242</v>
      </c>
      <c r="G1416" t="str">
        <f t="shared" si="44"/>
        <v>June</v>
      </c>
      <c r="H1416" t="str">
        <f t="shared" si="45"/>
        <v>2009</v>
      </c>
    </row>
    <row r="1417" spans="1:8" x14ac:dyDescent="0.3">
      <c r="A1417" s="17">
        <v>40549</v>
      </c>
      <c r="B1417" s="4" t="s">
        <v>261</v>
      </c>
      <c r="C1417" s="4" t="s">
        <v>827</v>
      </c>
      <c r="D1417" s="4" t="s">
        <v>818</v>
      </c>
      <c r="E1417" s="4">
        <v>22</v>
      </c>
      <c r="F1417" s="4" t="s">
        <v>2243</v>
      </c>
      <c r="G1417" t="str">
        <f t="shared" si="44"/>
        <v>January</v>
      </c>
      <c r="H1417" t="str">
        <f t="shared" si="45"/>
        <v>2011</v>
      </c>
    </row>
    <row r="1418" spans="1:8" x14ac:dyDescent="0.3">
      <c r="A1418" s="17">
        <v>40535</v>
      </c>
      <c r="B1418" s="4" t="s">
        <v>270</v>
      </c>
      <c r="C1418" s="4" t="s">
        <v>192</v>
      </c>
      <c r="D1418" s="4" t="s">
        <v>829</v>
      </c>
      <c r="E1418" s="4">
        <v>10</v>
      </c>
      <c r="F1418" s="4" t="s">
        <v>2244</v>
      </c>
      <c r="G1418" t="str">
        <f t="shared" si="44"/>
        <v>December</v>
      </c>
      <c r="H1418" t="str">
        <f t="shared" si="45"/>
        <v>2010</v>
      </c>
    </row>
    <row r="1419" spans="1:8" x14ac:dyDescent="0.3">
      <c r="A1419" s="17">
        <v>40389</v>
      </c>
      <c r="B1419" s="4" t="s">
        <v>251</v>
      </c>
      <c r="C1419" s="4" t="s">
        <v>189</v>
      </c>
      <c r="D1419" s="4" t="s">
        <v>837</v>
      </c>
      <c r="E1419" s="4">
        <v>26</v>
      </c>
      <c r="F1419" s="4" t="s">
        <v>2245</v>
      </c>
      <c r="G1419" t="str">
        <f t="shared" si="44"/>
        <v>July</v>
      </c>
      <c r="H1419" t="str">
        <f t="shared" si="45"/>
        <v>2010</v>
      </c>
    </row>
    <row r="1420" spans="1:8" x14ac:dyDescent="0.3">
      <c r="A1420" s="17">
        <v>40300</v>
      </c>
      <c r="B1420" s="4" t="s">
        <v>256</v>
      </c>
      <c r="C1420" s="4" t="s">
        <v>192</v>
      </c>
      <c r="D1420" s="4" t="s">
        <v>823</v>
      </c>
      <c r="E1420" s="4">
        <v>16</v>
      </c>
      <c r="F1420" s="4" t="s">
        <v>2246</v>
      </c>
      <c r="G1420" t="str">
        <f t="shared" si="44"/>
        <v>May</v>
      </c>
      <c r="H1420" t="str">
        <f t="shared" si="45"/>
        <v>2010</v>
      </c>
    </row>
    <row r="1421" spans="1:8" x14ac:dyDescent="0.3">
      <c r="A1421" s="17">
        <v>40445</v>
      </c>
      <c r="B1421" s="4" t="s">
        <v>267</v>
      </c>
      <c r="C1421" s="4" t="s">
        <v>841</v>
      </c>
      <c r="D1421" s="4" t="s">
        <v>726</v>
      </c>
      <c r="E1421" s="4">
        <v>12</v>
      </c>
      <c r="F1421" s="4" t="s">
        <v>2247</v>
      </c>
      <c r="G1421" t="str">
        <f t="shared" si="44"/>
        <v>September</v>
      </c>
      <c r="H1421" t="str">
        <f t="shared" si="45"/>
        <v>2010</v>
      </c>
    </row>
    <row r="1422" spans="1:8" x14ac:dyDescent="0.3">
      <c r="A1422" s="17">
        <v>40139</v>
      </c>
      <c r="B1422" s="4" t="s">
        <v>274</v>
      </c>
      <c r="C1422" s="4" t="s">
        <v>190</v>
      </c>
      <c r="D1422" s="4" t="s">
        <v>816</v>
      </c>
      <c r="E1422" s="4">
        <v>20</v>
      </c>
      <c r="F1422" s="4" t="s">
        <v>2248</v>
      </c>
      <c r="G1422" t="str">
        <f t="shared" si="44"/>
        <v>November</v>
      </c>
      <c r="H1422" t="str">
        <f t="shared" si="45"/>
        <v>2009</v>
      </c>
    </row>
    <row r="1423" spans="1:8" x14ac:dyDescent="0.3">
      <c r="A1423" s="17">
        <v>39916</v>
      </c>
      <c r="B1423" s="4" t="s">
        <v>271</v>
      </c>
      <c r="C1423" s="4" t="s">
        <v>827</v>
      </c>
      <c r="D1423" s="4" t="s">
        <v>825</v>
      </c>
      <c r="E1423" s="4">
        <v>26</v>
      </c>
      <c r="F1423" s="4" t="s">
        <v>2249</v>
      </c>
      <c r="G1423" t="str">
        <f t="shared" si="44"/>
        <v>April</v>
      </c>
      <c r="H1423" t="str">
        <f t="shared" si="45"/>
        <v>2009</v>
      </c>
    </row>
    <row r="1424" spans="1:8" x14ac:dyDescent="0.3">
      <c r="A1424" s="17">
        <v>40608</v>
      </c>
      <c r="B1424" s="4" t="s">
        <v>272</v>
      </c>
      <c r="C1424" s="4" t="s">
        <v>192</v>
      </c>
      <c r="D1424" s="4" t="s">
        <v>823</v>
      </c>
      <c r="E1424" s="4">
        <v>15</v>
      </c>
      <c r="F1424" s="4" t="s">
        <v>2250</v>
      </c>
      <c r="G1424" t="str">
        <f t="shared" si="44"/>
        <v>March</v>
      </c>
      <c r="H1424" t="str">
        <f t="shared" si="45"/>
        <v>2011</v>
      </c>
    </row>
    <row r="1425" spans="1:8" x14ac:dyDescent="0.3">
      <c r="A1425" s="17">
        <v>40073</v>
      </c>
      <c r="B1425" s="4" t="s">
        <v>266</v>
      </c>
      <c r="C1425" s="4" t="s">
        <v>812</v>
      </c>
      <c r="D1425" s="4" t="s">
        <v>861</v>
      </c>
      <c r="E1425" s="4">
        <v>8</v>
      </c>
      <c r="F1425" s="4" t="s">
        <v>2251</v>
      </c>
      <c r="G1425" t="str">
        <f t="shared" si="44"/>
        <v>September</v>
      </c>
      <c r="H1425" t="str">
        <f t="shared" si="45"/>
        <v>2009</v>
      </c>
    </row>
    <row r="1426" spans="1:8" x14ac:dyDescent="0.3">
      <c r="A1426" s="17">
        <v>40619</v>
      </c>
      <c r="B1426" s="4" t="s">
        <v>822</v>
      </c>
      <c r="C1426" s="4" t="s">
        <v>188</v>
      </c>
      <c r="D1426" s="4" t="s">
        <v>825</v>
      </c>
      <c r="E1426" s="4">
        <v>2</v>
      </c>
      <c r="F1426" s="4" t="s">
        <v>2252</v>
      </c>
      <c r="G1426" t="str">
        <f t="shared" si="44"/>
        <v>March</v>
      </c>
      <c r="H1426" t="str">
        <f t="shared" si="45"/>
        <v>2011</v>
      </c>
    </row>
    <row r="1427" spans="1:8" x14ac:dyDescent="0.3">
      <c r="A1427" s="17">
        <v>40047</v>
      </c>
      <c r="B1427" s="4" t="s">
        <v>251</v>
      </c>
      <c r="C1427" s="4" t="s">
        <v>815</v>
      </c>
      <c r="D1427" s="4" t="s">
        <v>829</v>
      </c>
      <c r="E1427" s="4">
        <v>29</v>
      </c>
      <c r="F1427" s="4" t="s">
        <v>2253</v>
      </c>
      <c r="G1427" t="str">
        <f t="shared" si="44"/>
        <v>August</v>
      </c>
      <c r="H1427" t="str">
        <f t="shared" si="45"/>
        <v>2009</v>
      </c>
    </row>
    <row r="1428" spans="1:8" x14ac:dyDescent="0.3">
      <c r="A1428" s="17">
        <v>40366</v>
      </c>
      <c r="B1428" s="4" t="s">
        <v>267</v>
      </c>
      <c r="C1428" s="4" t="s">
        <v>191</v>
      </c>
      <c r="D1428" s="4" t="s">
        <v>839</v>
      </c>
      <c r="E1428" s="4">
        <v>29</v>
      </c>
      <c r="F1428" s="4" t="s">
        <v>2254</v>
      </c>
      <c r="G1428" t="str">
        <f t="shared" si="44"/>
        <v>July</v>
      </c>
      <c r="H1428" t="str">
        <f t="shared" si="45"/>
        <v>2010</v>
      </c>
    </row>
    <row r="1429" spans="1:8" x14ac:dyDescent="0.3">
      <c r="A1429" s="17">
        <v>39916</v>
      </c>
      <c r="B1429" s="4" t="s">
        <v>265</v>
      </c>
      <c r="C1429" s="4" t="s">
        <v>192</v>
      </c>
      <c r="D1429" s="4" t="s">
        <v>839</v>
      </c>
      <c r="E1429" s="4">
        <v>4</v>
      </c>
      <c r="F1429" s="4" t="s">
        <v>2255</v>
      </c>
      <c r="G1429" t="str">
        <f t="shared" si="44"/>
        <v>April</v>
      </c>
      <c r="H1429" t="str">
        <f t="shared" si="45"/>
        <v>2009</v>
      </c>
    </row>
    <row r="1430" spans="1:8" x14ac:dyDescent="0.3">
      <c r="A1430" s="17">
        <v>40265</v>
      </c>
      <c r="B1430" s="4" t="s">
        <v>260</v>
      </c>
      <c r="C1430" s="4" t="s">
        <v>192</v>
      </c>
      <c r="D1430" s="4" t="s">
        <v>816</v>
      </c>
      <c r="E1430" s="4">
        <v>34</v>
      </c>
      <c r="F1430" s="4" t="s">
        <v>2256</v>
      </c>
      <c r="G1430" t="str">
        <f t="shared" si="44"/>
        <v>March</v>
      </c>
      <c r="H1430" t="str">
        <f t="shared" si="45"/>
        <v>2010</v>
      </c>
    </row>
    <row r="1431" spans="1:8" x14ac:dyDescent="0.3">
      <c r="A1431" s="17">
        <v>40165</v>
      </c>
      <c r="B1431" s="4" t="s">
        <v>251</v>
      </c>
      <c r="C1431" s="4" t="s">
        <v>827</v>
      </c>
      <c r="D1431" s="4" t="s">
        <v>818</v>
      </c>
      <c r="E1431" s="4">
        <v>8</v>
      </c>
      <c r="F1431" s="4" t="s">
        <v>2257</v>
      </c>
      <c r="G1431" t="str">
        <f t="shared" si="44"/>
        <v>December</v>
      </c>
      <c r="H1431" t="str">
        <f t="shared" si="45"/>
        <v>2009</v>
      </c>
    </row>
    <row r="1432" spans="1:8" x14ac:dyDescent="0.3">
      <c r="A1432" s="17">
        <v>40389</v>
      </c>
      <c r="B1432" s="4" t="s">
        <v>822</v>
      </c>
      <c r="C1432" s="4" t="s">
        <v>841</v>
      </c>
      <c r="D1432" s="4" t="s">
        <v>842</v>
      </c>
      <c r="E1432" s="4">
        <v>19</v>
      </c>
      <c r="F1432" s="4" t="s">
        <v>2258</v>
      </c>
      <c r="G1432" t="str">
        <f t="shared" si="44"/>
        <v>July</v>
      </c>
      <c r="H1432" t="str">
        <f t="shared" si="45"/>
        <v>2010</v>
      </c>
    </row>
    <row r="1433" spans="1:8" x14ac:dyDescent="0.3">
      <c r="A1433" s="17">
        <v>40555</v>
      </c>
      <c r="B1433" s="4" t="s">
        <v>176</v>
      </c>
      <c r="C1433" s="4" t="s">
        <v>191</v>
      </c>
      <c r="D1433" s="4" t="s">
        <v>839</v>
      </c>
      <c r="E1433" s="4">
        <v>32</v>
      </c>
      <c r="F1433" s="4" t="s">
        <v>2259</v>
      </c>
      <c r="G1433" t="str">
        <f t="shared" si="44"/>
        <v>January</v>
      </c>
      <c r="H1433" t="str">
        <f t="shared" si="45"/>
        <v>2011</v>
      </c>
    </row>
    <row r="1434" spans="1:8" x14ac:dyDescent="0.3">
      <c r="A1434" s="17">
        <v>40572</v>
      </c>
      <c r="B1434" s="4" t="s">
        <v>265</v>
      </c>
      <c r="C1434" s="4" t="s">
        <v>841</v>
      </c>
      <c r="D1434" s="4" t="s">
        <v>730</v>
      </c>
      <c r="E1434" s="4">
        <v>22</v>
      </c>
      <c r="F1434" s="4" t="s">
        <v>2260</v>
      </c>
      <c r="G1434" t="str">
        <f t="shared" si="44"/>
        <v>January</v>
      </c>
      <c r="H1434" t="str">
        <f t="shared" si="45"/>
        <v>2011</v>
      </c>
    </row>
    <row r="1435" spans="1:8" x14ac:dyDescent="0.3">
      <c r="A1435" s="17">
        <v>40124</v>
      </c>
      <c r="B1435" s="4" t="s">
        <v>261</v>
      </c>
      <c r="C1435" s="4" t="s">
        <v>812</v>
      </c>
      <c r="D1435" s="4" t="s">
        <v>726</v>
      </c>
      <c r="E1435" s="4">
        <v>30</v>
      </c>
      <c r="F1435" s="4" t="s">
        <v>2261</v>
      </c>
      <c r="G1435" t="str">
        <f t="shared" si="44"/>
        <v>November</v>
      </c>
      <c r="H1435" t="str">
        <f t="shared" si="45"/>
        <v>2009</v>
      </c>
    </row>
    <row r="1436" spans="1:8" x14ac:dyDescent="0.3">
      <c r="A1436" s="17">
        <v>39961</v>
      </c>
      <c r="B1436" s="4" t="s">
        <v>253</v>
      </c>
      <c r="C1436" s="4" t="s">
        <v>191</v>
      </c>
      <c r="D1436" s="4" t="s">
        <v>726</v>
      </c>
      <c r="E1436" s="4">
        <v>28</v>
      </c>
      <c r="F1436" s="4" t="s">
        <v>2262</v>
      </c>
      <c r="G1436" t="str">
        <f t="shared" si="44"/>
        <v>May</v>
      </c>
      <c r="H1436" t="str">
        <f t="shared" si="45"/>
        <v>2009</v>
      </c>
    </row>
    <row r="1437" spans="1:8" x14ac:dyDescent="0.3">
      <c r="A1437" s="17">
        <v>39975</v>
      </c>
      <c r="B1437" s="4" t="s">
        <v>180</v>
      </c>
      <c r="C1437" s="4" t="s">
        <v>815</v>
      </c>
      <c r="D1437" s="4" t="s">
        <v>825</v>
      </c>
      <c r="E1437" s="4">
        <v>4</v>
      </c>
      <c r="F1437" s="4" t="s">
        <v>2263</v>
      </c>
      <c r="G1437" t="str">
        <f t="shared" si="44"/>
        <v>June</v>
      </c>
      <c r="H1437" t="str">
        <f t="shared" si="45"/>
        <v>2009</v>
      </c>
    </row>
    <row r="1438" spans="1:8" x14ac:dyDescent="0.3">
      <c r="A1438" s="17">
        <v>40545</v>
      </c>
      <c r="B1438" s="4" t="s">
        <v>253</v>
      </c>
      <c r="C1438" s="4" t="s">
        <v>192</v>
      </c>
      <c r="D1438" s="4" t="s">
        <v>726</v>
      </c>
      <c r="E1438" s="4">
        <v>31</v>
      </c>
      <c r="F1438" s="4" t="s">
        <v>2264</v>
      </c>
      <c r="G1438" t="str">
        <f t="shared" si="44"/>
        <v>January</v>
      </c>
      <c r="H1438" t="str">
        <f t="shared" si="45"/>
        <v>2011</v>
      </c>
    </row>
    <row r="1439" spans="1:8" x14ac:dyDescent="0.3">
      <c r="A1439" s="17">
        <v>40571</v>
      </c>
      <c r="B1439" s="4" t="s">
        <v>269</v>
      </c>
      <c r="C1439" s="4" t="s">
        <v>841</v>
      </c>
      <c r="D1439" s="4" t="s">
        <v>842</v>
      </c>
      <c r="E1439" s="4">
        <v>12</v>
      </c>
      <c r="F1439" s="4" t="s">
        <v>2265</v>
      </c>
      <c r="G1439" t="str">
        <f t="shared" si="44"/>
        <v>January</v>
      </c>
      <c r="H1439" t="str">
        <f t="shared" si="45"/>
        <v>2011</v>
      </c>
    </row>
    <row r="1440" spans="1:8" x14ac:dyDescent="0.3">
      <c r="A1440" s="17">
        <v>40067</v>
      </c>
      <c r="B1440" s="4" t="s">
        <v>267</v>
      </c>
      <c r="C1440" s="4" t="s">
        <v>815</v>
      </c>
      <c r="D1440" s="4" t="s">
        <v>726</v>
      </c>
      <c r="E1440" s="4">
        <v>28</v>
      </c>
      <c r="F1440" s="4" t="s">
        <v>2266</v>
      </c>
      <c r="G1440" t="str">
        <f t="shared" si="44"/>
        <v>September</v>
      </c>
      <c r="H1440" t="str">
        <f t="shared" si="45"/>
        <v>2009</v>
      </c>
    </row>
    <row r="1441" spans="1:8" x14ac:dyDescent="0.3">
      <c r="A1441" s="17">
        <v>40556</v>
      </c>
      <c r="B1441" s="4" t="s">
        <v>822</v>
      </c>
      <c r="C1441" s="4" t="s">
        <v>815</v>
      </c>
      <c r="D1441" s="4" t="s">
        <v>832</v>
      </c>
      <c r="E1441" s="4">
        <v>22</v>
      </c>
      <c r="F1441" s="4" t="s">
        <v>2267</v>
      </c>
      <c r="G1441" t="str">
        <f t="shared" si="44"/>
        <v>January</v>
      </c>
      <c r="H1441" t="str">
        <f t="shared" si="45"/>
        <v>2011</v>
      </c>
    </row>
    <row r="1442" spans="1:8" x14ac:dyDescent="0.3">
      <c r="A1442" s="17">
        <v>40610</v>
      </c>
      <c r="B1442" s="4" t="s">
        <v>269</v>
      </c>
      <c r="C1442" s="4" t="s">
        <v>841</v>
      </c>
      <c r="D1442" s="4" t="s">
        <v>730</v>
      </c>
      <c r="E1442" s="4">
        <v>1</v>
      </c>
      <c r="F1442" s="4" t="s">
        <v>2268</v>
      </c>
      <c r="G1442" t="str">
        <f t="shared" si="44"/>
        <v>March</v>
      </c>
      <c r="H1442" t="str">
        <f t="shared" si="45"/>
        <v>2011</v>
      </c>
    </row>
    <row r="1443" spans="1:8" x14ac:dyDescent="0.3">
      <c r="A1443" s="17">
        <v>40041</v>
      </c>
      <c r="B1443" s="4" t="s">
        <v>176</v>
      </c>
      <c r="C1443" s="4" t="s">
        <v>191</v>
      </c>
      <c r="D1443" s="4" t="s">
        <v>726</v>
      </c>
      <c r="E1443" s="4">
        <v>37</v>
      </c>
      <c r="F1443" s="4" t="s">
        <v>2269</v>
      </c>
      <c r="G1443" t="str">
        <f t="shared" si="44"/>
        <v>August</v>
      </c>
      <c r="H1443" t="str">
        <f t="shared" si="45"/>
        <v>2009</v>
      </c>
    </row>
    <row r="1444" spans="1:8" x14ac:dyDescent="0.3">
      <c r="A1444" s="17">
        <v>40015</v>
      </c>
      <c r="B1444" s="4" t="s">
        <v>270</v>
      </c>
      <c r="C1444" s="4" t="s">
        <v>191</v>
      </c>
      <c r="D1444" s="4" t="s">
        <v>825</v>
      </c>
      <c r="E1444" s="4">
        <v>14</v>
      </c>
      <c r="F1444" s="4" t="s">
        <v>2270</v>
      </c>
      <c r="G1444" t="str">
        <f t="shared" si="44"/>
        <v>July</v>
      </c>
      <c r="H1444" t="str">
        <f t="shared" si="45"/>
        <v>2009</v>
      </c>
    </row>
    <row r="1445" spans="1:8" x14ac:dyDescent="0.3">
      <c r="A1445" s="17">
        <v>40462</v>
      </c>
      <c r="B1445" s="4" t="s">
        <v>266</v>
      </c>
      <c r="C1445" s="4" t="s">
        <v>188</v>
      </c>
      <c r="D1445" s="4" t="s">
        <v>823</v>
      </c>
      <c r="E1445" s="4">
        <v>24</v>
      </c>
      <c r="F1445" s="4" t="s">
        <v>2271</v>
      </c>
      <c r="G1445" t="str">
        <f t="shared" si="44"/>
        <v>October</v>
      </c>
      <c r="H1445" t="str">
        <f t="shared" si="45"/>
        <v>2010</v>
      </c>
    </row>
    <row r="1446" spans="1:8" x14ac:dyDescent="0.3">
      <c r="A1446" s="17">
        <v>40226</v>
      </c>
      <c r="B1446" s="4" t="s">
        <v>274</v>
      </c>
      <c r="C1446" s="4" t="s">
        <v>192</v>
      </c>
      <c r="D1446" s="4" t="s">
        <v>849</v>
      </c>
      <c r="E1446" s="4">
        <v>29</v>
      </c>
      <c r="F1446" s="4" t="s">
        <v>2272</v>
      </c>
      <c r="G1446" t="str">
        <f t="shared" si="44"/>
        <v>February</v>
      </c>
      <c r="H1446" t="str">
        <f t="shared" si="45"/>
        <v>2010</v>
      </c>
    </row>
    <row r="1447" spans="1:8" x14ac:dyDescent="0.3">
      <c r="A1447" s="17">
        <v>40177</v>
      </c>
      <c r="B1447" s="4" t="s">
        <v>265</v>
      </c>
      <c r="C1447" s="4" t="s">
        <v>189</v>
      </c>
      <c r="D1447" s="4" t="s">
        <v>823</v>
      </c>
      <c r="E1447" s="4">
        <v>21</v>
      </c>
      <c r="F1447" s="4" t="s">
        <v>2273</v>
      </c>
      <c r="G1447" t="str">
        <f t="shared" si="44"/>
        <v>December</v>
      </c>
      <c r="H1447" t="str">
        <f t="shared" si="45"/>
        <v>2009</v>
      </c>
    </row>
    <row r="1448" spans="1:8" x14ac:dyDescent="0.3">
      <c r="A1448" s="17">
        <v>40565</v>
      </c>
      <c r="B1448" s="4" t="s">
        <v>180</v>
      </c>
      <c r="C1448" s="4" t="s">
        <v>812</v>
      </c>
      <c r="D1448" s="4" t="s">
        <v>816</v>
      </c>
      <c r="E1448" s="4">
        <v>39</v>
      </c>
      <c r="F1448" s="4" t="s">
        <v>2274</v>
      </c>
      <c r="G1448" t="str">
        <f t="shared" si="44"/>
        <v>January</v>
      </c>
      <c r="H1448" t="str">
        <f t="shared" si="45"/>
        <v>2011</v>
      </c>
    </row>
    <row r="1449" spans="1:8" x14ac:dyDescent="0.3">
      <c r="A1449" s="17">
        <v>40637</v>
      </c>
      <c r="B1449" s="4" t="s">
        <v>822</v>
      </c>
      <c r="C1449" s="4" t="s">
        <v>191</v>
      </c>
      <c r="D1449" s="4" t="s">
        <v>823</v>
      </c>
      <c r="E1449" s="4">
        <v>35</v>
      </c>
      <c r="F1449" s="4" t="s">
        <v>2275</v>
      </c>
      <c r="G1449" t="str">
        <f t="shared" si="44"/>
        <v>April</v>
      </c>
      <c r="H1449" t="str">
        <f t="shared" si="45"/>
        <v>2011</v>
      </c>
    </row>
    <row r="1450" spans="1:8" x14ac:dyDescent="0.3">
      <c r="A1450" s="17">
        <v>40630</v>
      </c>
      <c r="B1450" s="4" t="s">
        <v>270</v>
      </c>
      <c r="C1450" s="4" t="s">
        <v>835</v>
      </c>
      <c r="D1450" s="4" t="s">
        <v>818</v>
      </c>
      <c r="E1450" s="4">
        <v>23</v>
      </c>
      <c r="F1450" s="4" t="s">
        <v>2276</v>
      </c>
      <c r="G1450" t="str">
        <f t="shared" si="44"/>
        <v>March</v>
      </c>
      <c r="H1450" t="str">
        <f t="shared" si="45"/>
        <v>2011</v>
      </c>
    </row>
    <row r="1451" spans="1:8" x14ac:dyDescent="0.3">
      <c r="A1451" s="17">
        <v>40361</v>
      </c>
      <c r="B1451" s="4" t="s">
        <v>255</v>
      </c>
      <c r="C1451" s="4" t="s">
        <v>188</v>
      </c>
      <c r="D1451" s="4" t="s">
        <v>861</v>
      </c>
      <c r="E1451" s="4">
        <v>5</v>
      </c>
      <c r="F1451" s="4" t="s">
        <v>2277</v>
      </c>
      <c r="G1451" t="str">
        <f t="shared" si="44"/>
        <v>July</v>
      </c>
      <c r="H1451" t="str">
        <f t="shared" si="45"/>
        <v>2010</v>
      </c>
    </row>
    <row r="1452" spans="1:8" x14ac:dyDescent="0.3">
      <c r="A1452" s="17">
        <v>40347</v>
      </c>
      <c r="B1452" s="4" t="s">
        <v>260</v>
      </c>
      <c r="C1452" s="4" t="s">
        <v>189</v>
      </c>
      <c r="D1452" s="4" t="s">
        <v>839</v>
      </c>
      <c r="E1452" s="4">
        <v>28</v>
      </c>
      <c r="F1452" s="4" t="s">
        <v>2278</v>
      </c>
      <c r="G1452" t="str">
        <f t="shared" si="44"/>
        <v>June</v>
      </c>
      <c r="H1452" t="str">
        <f t="shared" si="45"/>
        <v>2010</v>
      </c>
    </row>
    <row r="1453" spans="1:8" x14ac:dyDescent="0.3">
      <c r="A1453" s="17">
        <v>39938</v>
      </c>
      <c r="B1453" s="4" t="s">
        <v>181</v>
      </c>
      <c r="C1453" s="4" t="s">
        <v>191</v>
      </c>
      <c r="D1453" s="4" t="s">
        <v>861</v>
      </c>
      <c r="E1453" s="4">
        <v>1</v>
      </c>
      <c r="F1453" s="4" t="s">
        <v>2279</v>
      </c>
      <c r="G1453" t="str">
        <f t="shared" si="44"/>
        <v>May</v>
      </c>
      <c r="H1453" t="str">
        <f t="shared" si="45"/>
        <v>2009</v>
      </c>
    </row>
    <row r="1454" spans="1:8" x14ac:dyDescent="0.3">
      <c r="A1454" s="17">
        <v>40144</v>
      </c>
      <c r="B1454" s="4" t="s">
        <v>251</v>
      </c>
      <c r="C1454" s="4" t="s">
        <v>827</v>
      </c>
      <c r="D1454" s="4" t="s">
        <v>837</v>
      </c>
      <c r="E1454" s="4">
        <v>37</v>
      </c>
      <c r="F1454" s="4" t="s">
        <v>2280</v>
      </c>
      <c r="G1454" t="str">
        <f t="shared" si="44"/>
        <v>November</v>
      </c>
      <c r="H1454" t="str">
        <f t="shared" si="45"/>
        <v>2009</v>
      </c>
    </row>
    <row r="1455" spans="1:8" x14ac:dyDescent="0.3">
      <c r="A1455" s="17">
        <v>40620</v>
      </c>
      <c r="B1455" s="4" t="s">
        <v>266</v>
      </c>
      <c r="C1455" s="4" t="s">
        <v>827</v>
      </c>
      <c r="D1455" s="4" t="s">
        <v>839</v>
      </c>
      <c r="E1455" s="4">
        <v>32</v>
      </c>
      <c r="F1455" s="4" t="s">
        <v>2281</v>
      </c>
      <c r="G1455" t="str">
        <f t="shared" si="44"/>
        <v>March</v>
      </c>
      <c r="H1455" t="str">
        <f t="shared" si="45"/>
        <v>2011</v>
      </c>
    </row>
    <row r="1456" spans="1:8" x14ac:dyDescent="0.3">
      <c r="A1456" s="17">
        <v>40338</v>
      </c>
      <c r="B1456" s="4" t="s">
        <v>253</v>
      </c>
      <c r="C1456" s="4" t="s">
        <v>188</v>
      </c>
      <c r="D1456" s="4" t="s">
        <v>842</v>
      </c>
      <c r="E1456" s="4">
        <v>3</v>
      </c>
      <c r="F1456" s="4" t="s">
        <v>2282</v>
      </c>
      <c r="G1456" t="str">
        <f t="shared" si="44"/>
        <v>June</v>
      </c>
      <c r="H1456" t="str">
        <f t="shared" si="45"/>
        <v>2010</v>
      </c>
    </row>
    <row r="1457" spans="1:8" x14ac:dyDescent="0.3">
      <c r="A1457" s="17">
        <v>40411</v>
      </c>
      <c r="B1457" s="4" t="s">
        <v>257</v>
      </c>
      <c r="C1457" s="4" t="s">
        <v>188</v>
      </c>
      <c r="D1457" s="4" t="s">
        <v>829</v>
      </c>
      <c r="E1457" s="4">
        <v>7</v>
      </c>
      <c r="F1457" s="4" t="s">
        <v>2283</v>
      </c>
      <c r="G1457" t="str">
        <f t="shared" si="44"/>
        <v>August</v>
      </c>
      <c r="H1457" t="str">
        <f t="shared" si="45"/>
        <v>2010</v>
      </c>
    </row>
    <row r="1458" spans="1:8" x14ac:dyDescent="0.3">
      <c r="A1458" s="17">
        <v>39933</v>
      </c>
      <c r="B1458" s="4" t="s">
        <v>265</v>
      </c>
      <c r="C1458" s="4" t="s">
        <v>188</v>
      </c>
      <c r="D1458" s="4" t="s">
        <v>825</v>
      </c>
      <c r="E1458" s="4">
        <v>3</v>
      </c>
      <c r="F1458" s="4" t="s">
        <v>2284</v>
      </c>
      <c r="G1458" t="str">
        <f t="shared" si="44"/>
        <v>April</v>
      </c>
      <c r="H1458" t="str">
        <f t="shared" si="45"/>
        <v>2009</v>
      </c>
    </row>
    <row r="1459" spans="1:8" x14ac:dyDescent="0.3">
      <c r="A1459" s="17">
        <v>40392</v>
      </c>
      <c r="B1459" s="4" t="s">
        <v>261</v>
      </c>
      <c r="C1459" s="4" t="s">
        <v>190</v>
      </c>
      <c r="D1459" s="4" t="s">
        <v>813</v>
      </c>
      <c r="E1459" s="4">
        <v>3</v>
      </c>
      <c r="F1459" s="4" t="s">
        <v>2285</v>
      </c>
      <c r="G1459" t="str">
        <f t="shared" si="44"/>
        <v>August</v>
      </c>
      <c r="H1459" t="str">
        <f t="shared" si="45"/>
        <v>2010</v>
      </c>
    </row>
    <row r="1460" spans="1:8" x14ac:dyDescent="0.3">
      <c r="A1460" s="17">
        <v>40224</v>
      </c>
      <c r="B1460" s="4" t="s">
        <v>251</v>
      </c>
      <c r="C1460" s="4" t="s">
        <v>191</v>
      </c>
      <c r="D1460" s="4" t="s">
        <v>823</v>
      </c>
      <c r="E1460" s="4">
        <v>25</v>
      </c>
      <c r="F1460" s="4" t="s">
        <v>2286</v>
      </c>
      <c r="G1460" t="str">
        <f t="shared" si="44"/>
        <v>February</v>
      </c>
      <c r="H1460" t="str">
        <f t="shared" si="45"/>
        <v>2010</v>
      </c>
    </row>
    <row r="1461" spans="1:8" x14ac:dyDescent="0.3">
      <c r="A1461" s="17">
        <v>40196</v>
      </c>
      <c r="B1461" s="4" t="s">
        <v>176</v>
      </c>
      <c r="C1461" s="4" t="s">
        <v>815</v>
      </c>
      <c r="D1461" s="4" t="s">
        <v>832</v>
      </c>
      <c r="E1461" s="4">
        <v>17</v>
      </c>
      <c r="F1461" s="4" t="s">
        <v>2287</v>
      </c>
      <c r="G1461" t="str">
        <f t="shared" si="44"/>
        <v>January</v>
      </c>
      <c r="H1461" t="str">
        <f t="shared" si="45"/>
        <v>2010</v>
      </c>
    </row>
    <row r="1462" spans="1:8" x14ac:dyDescent="0.3">
      <c r="A1462" s="17">
        <v>40569</v>
      </c>
      <c r="B1462" s="4" t="s">
        <v>273</v>
      </c>
      <c r="C1462" s="4" t="s">
        <v>189</v>
      </c>
      <c r="D1462" s="4" t="s">
        <v>730</v>
      </c>
      <c r="E1462" s="4">
        <v>38</v>
      </c>
      <c r="F1462" s="4" t="s">
        <v>2288</v>
      </c>
      <c r="G1462" t="str">
        <f t="shared" si="44"/>
        <v>January</v>
      </c>
      <c r="H1462" t="str">
        <f t="shared" si="45"/>
        <v>2011</v>
      </c>
    </row>
    <row r="1463" spans="1:8" x14ac:dyDescent="0.3">
      <c r="A1463" s="17">
        <v>40090</v>
      </c>
      <c r="B1463" s="4" t="s">
        <v>251</v>
      </c>
      <c r="C1463" s="4" t="s">
        <v>190</v>
      </c>
      <c r="D1463" s="4" t="s">
        <v>816</v>
      </c>
      <c r="E1463" s="4">
        <v>34</v>
      </c>
      <c r="F1463" s="4" t="s">
        <v>2289</v>
      </c>
      <c r="G1463" t="str">
        <f t="shared" si="44"/>
        <v>October</v>
      </c>
      <c r="H1463" t="str">
        <f t="shared" si="45"/>
        <v>2009</v>
      </c>
    </row>
    <row r="1464" spans="1:8" x14ac:dyDescent="0.3">
      <c r="A1464" s="17">
        <v>40289</v>
      </c>
      <c r="B1464" s="4" t="s">
        <v>256</v>
      </c>
      <c r="C1464" s="4" t="s">
        <v>189</v>
      </c>
      <c r="D1464" s="4" t="s">
        <v>816</v>
      </c>
      <c r="E1464" s="4">
        <v>26</v>
      </c>
      <c r="F1464" s="4" t="s">
        <v>2290</v>
      </c>
      <c r="G1464" t="str">
        <f t="shared" si="44"/>
        <v>April</v>
      </c>
      <c r="H1464" t="str">
        <f t="shared" si="45"/>
        <v>2010</v>
      </c>
    </row>
    <row r="1465" spans="1:8" x14ac:dyDescent="0.3">
      <c r="A1465" s="17">
        <v>40452</v>
      </c>
      <c r="B1465" s="4" t="s">
        <v>176</v>
      </c>
      <c r="C1465" s="4" t="s">
        <v>841</v>
      </c>
      <c r="D1465" s="4" t="s">
        <v>825</v>
      </c>
      <c r="E1465" s="4">
        <v>25</v>
      </c>
      <c r="F1465" s="4" t="s">
        <v>2291</v>
      </c>
      <c r="G1465" t="str">
        <f t="shared" si="44"/>
        <v>October</v>
      </c>
      <c r="H1465" t="str">
        <f t="shared" si="45"/>
        <v>2010</v>
      </c>
    </row>
    <row r="1466" spans="1:8" x14ac:dyDescent="0.3">
      <c r="A1466" s="17">
        <v>40394</v>
      </c>
      <c r="B1466" s="4" t="s">
        <v>265</v>
      </c>
      <c r="C1466" s="4" t="s">
        <v>841</v>
      </c>
      <c r="D1466" s="4" t="s">
        <v>816</v>
      </c>
      <c r="E1466" s="4">
        <v>4</v>
      </c>
      <c r="F1466" s="4" t="s">
        <v>2292</v>
      </c>
      <c r="G1466" t="str">
        <f t="shared" si="44"/>
        <v>August</v>
      </c>
      <c r="H1466" t="str">
        <f t="shared" si="45"/>
        <v>2010</v>
      </c>
    </row>
    <row r="1467" spans="1:8" x14ac:dyDescent="0.3">
      <c r="A1467" s="17">
        <v>40031</v>
      </c>
      <c r="B1467" s="4" t="s">
        <v>272</v>
      </c>
      <c r="C1467" s="4" t="s">
        <v>188</v>
      </c>
      <c r="D1467" s="4" t="s">
        <v>829</v>
      </c>
      <c r="E1467" s="4">
        <v>14</v>
      </c>
      <c r="F1467" s="4" t="s">
        <v>2293</v>
      </c>
      <c r="G1467" t="str">
        <f t="shared" si="44"/>
        <v>August</v>
      </c>
      <c r="H1467" t="str">
        <f t="shared" si="45"/>
        <v>2009</v>
      </c>
    </row>
    <row r="1468" spans="1:8" x14ac:dyDescent="0.3">
      <c r="A1468" s="17">
        <v>40333</v>
      </c>
      <c r="B1468" s="4" t="s">
        <v>262</v>
      </c>
      <c r="C1468" s="4" t="s">
        <v>189</v>
      </c>
      <c r="D1468" s="4" t="s">
        <v>818</v>
      </c>
      <c r="E1468" s="4">
        <v>29</v>
      </c>
      <c r="F1468" s="4" t="s">
        <v>2294</v>
      </c>
      <c r="G1468" t="str">
        <f t="shared" si="44"/>
        <v>June</v>
      </c>
      <c r="H1468" t="str">
        <f t="shared" si="45"/>
        <v>2010</v>
      </c>
    </row>
    <row r="1469" spans="1:8" x14ac:dyDescent="0.3">
      <c r="A1469" s="17">
        <v>40158</v>
      </c>
      <c r="B1469" s="4" t="s">
        <v>261</v>
      </c>
      <c r="C1469" s="4" t="s">
        <v>190</v>
      </c>
      <c r="D1469" s="4" t="s">
        <v>818</v>
      </c>
      <c r="E1469" s="4">
        <v>32</v>
      </c>
      <c r="F1469" s="4" t="s">
        <v>2295</v>
      </c>
      <c r="G1469" t="str">
        <f t="shared" si="44"/>
        <v>December</v>
      </c>
      <c r="H1469" t="str">
        <f t="shared" si="45"/>
        <v>2009</v>
      </c>
    </row>
    <row r="1470" spans="1:8" x14ac:dyDescent="0.3">
      <c r="A1470" s="17">
        <v>40406</v>
      </c>
      <c r="B1470" s="4" t="s">
        <v>274</v>
      </c>
      <c r="C1470" s="4" t="s">
        <v>188</v>
      </c>
      <c r="D1470" s="4" t="s">
        <v>829</v>
      </c>
      <c r="E1470" s="4">
        <v>14</v>
      </c>
      <c r="F1470" s="4" t="s">
        <v>2296</v>
      </c>
      <c r="G1470" t="str">
        <f t="shared" si="44"/>
        <v>August</v>
      </c>
      <c r="H1470" t="str">
        <f t="shared" si="45"/>
        <v>2010</v>
      </c>
    </row>
    <row r="1471" spans="1:8" x14ac:dyDescent="0.3">
      <c r="A1471" s="17">
        <v>39946</v>
      </c>
      <c r="B1471" s="4" t="s">
        <v>258</v>
      </c>
      <c r="C1471" s="4" t="s">
        <v>815</v>
      </c>
      <c r="D1471" s="4" t="s">
        <v>726</v>
      </c>
      <c r="E1471" s="4">
        <v>35</v>
      </c>
      <c r="F1471" s="4" t="s">
        <v>2297</v>
      </c>
      <c r="G1471" t="str">
        <f t="shared" si="44"/>
        <v>May</v>
      </c>
      <c r="H1471" t="str">
        <f t="shared" si="45"/>
        <v>2009</v>
      </c>
    </row>
    <row r="1472" spans="1:8" x14ac:dyDescent="0.3">
      <c r="A1472" s="17">
        <v>40145</v>
      </c>
      <c r="B1472" s="4" t="s">
        <v>256</v>
      </c>
      <c r="C1472" s="4" t="s">
        <v>841</v>
      </c>
      <c r="D1472" s="4" t="s">
        <v>813</v>
      </c>
      <c r="E1472" s="4">
        <v>8</v>
      </c>
      <c r="F1472" s="4" t="s">
        <v>2298</v>
      </c>
      <c r="G1472" t="str">
        <f t="shared" si="44"/>
        <v>November</v>
      </c>
      <c r="H1472" t="str">
        <f t="shared" si="45"/>
        <v>2009</v>
      </c>
    </row>
  </sheetData>
  <pageMargins left="0.7" right="0.7" top="0.75" bottom="0.75" header="0.3" footer="0.3"/>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8"/>
  <sheetViews>
    <sheetView workbookViewId="0">
      <selection activeCell="S18" sqref="S18"/>
    </sheetView>
  </sheetViews>
  <sheetFormatPr defaultRowHeight="14.4" x14ac:dyDescent="0.3"/>
  <cols>
    <col min="1" max="1" width="9.6640625" bestFit="1" customWidth="1"/>
    <col min="6" max="6" width="12.5546875" customWidth="1"/>
    <col min="7" max="7" width="15.5546875" customWidth="1"/>
    <col min="8" max="11" width="5" customWidth="1"/>
    <col min="12" max="12" width="6.88671875" customWidth="1"/>
    <col min="13" max="13" width="10.21875" customWidth="1"/>
    <col min="14" max="14" width="7.77734375" customWidth="1"/>
    <col min="15" max="15" width="10.77734375" customWidth="1"/>
    <col min="16" max="20" width="9.77734375" bestFit="1" customWidth="1"/>
    <col min="21" max="29" width="8.77734375" customWidth="1"/>
    <col min="30" max="50" width="9.77734375" bestFit="1" customWidth="1"/>
    <col min="51" max="59" width="8.77734375" customWidth="1"/>
    <col min="60" max="81" width="9.77734375" bestFit="1" customWidth="1"/>
    <col min="82" max="90" width="8.77734375" customWidth="1"/>
    <col min="91" max="111" width="9.77734375" bestFit="1" customWidth="1"/>
    <col min="112" max="120" width="8.77734375" customWidth="1"/>
    <col min="121" max="142" width="9.77734375" bestFit="1" customWidth="1"/>
    <col min="143" max="151" width="8.77734375" customWidth="1"/>
    <col min="152" max="173" width="9.77734375" bestFit="1" customWidth="1"/>
    <col min="174" max="182" width="8.77734375" customWidth="1"/>
    <col min="183" max="211" width="9.77734375" bestFit="1" customWidth="1"/>
    <col min="212" max="212" width="10.77734375" bestFit="1" customWidth="1"/>
  </cols>
  <sheetData>
    <row r="1" spans="1:15" ht="43.2" x14ac:dyDescent="0.3">
      <c r="A1" s="1" t="s">
        <v>2299</v>
      </c>
      <c r="B1" s="2"/>
      <c r="C1" s="2"/>
      <c r="D1" s="2"/>
      <c r="E1" s="2"/>
      <c r="F1" s="2"/>
      <c r="G1" s="2"/>
      <c r="H1" s="2"/>
      <c r="I1" s="3"/>
      <c r="L1" t="s">
        <v>2300</v>
      </c>
      <c r="M1" t="s">
        <v>2301</v>
      </c>
    </row>
    <row r="3" spans="1:15" x14ac:dyDescent="0.3">
      <c r="A3" s="5" t="s">
        <v>35</v>
      </c>
      <c r="B3" s="5" t="s">
        <v>36</v>
      </c>
      <c r="C3" s="5" t="s">
        <v>37</v>
      </c>
      <c r="D3" s="145" t="s">
        <v>237</v>
      </c>
      <c r="E3" s="149"/>
    </row>
    <row r="4" spans="1:15" x14ac:dyDescent="0.3">
      <c r="A4" s="17">
        <v>40255</v>
      </c>
      <c r="B4" s="4" t="s">
        <v>40</v>
      </c>
      <c r="C4" s="7">
        <v>73</v>
      </c>
      <c r="D4" t="str">
        <f>TEXT(A4,"mmmm")</f>
        <v>March</v>
      </c>
      <c r="F4" s="111" t="s">
        <v>2307</v>
      </c>
      <c r="G4" s="111" t="s">
        <v>2409</v>
      </c>
    </row>
    <row r="5" spans="1:15" x14ac:dyDescent="0.3">
      <c r="A5" s="17">
        <v>40256</v>
      </c>
      <c r="B5" s="4" t="s">
        <v>40</v>
      </c>
      <c r="C5" s="7">
        <v>121</v>
      </c>
      <c r="D5" t="str">
        <f t="shared" ref="D5:D68" si="0">TEXT(A5,"mmmm")</f>
        <v>March</v>
      </c>
      <c r="F5" s="111" t="s">
        <v>2308</v>
      </c>
      <c r="G5" t="s">
        <v>2329</v>
      </c>
      <c r="H5" t="s">
        <v>2330</v>
      </c>
      <c r="I5" t="s">
        <v>240</v>
      </c>
      <c r="J5" t="s">
        <v>2331</v>
      </c>
      <c r="K5" t="s">
        <v>2332</v>
      </c>
      <c r="L5" t="s">
        <v>2333</v>
      </c>
      <c r="M5" t="s">
        <v>2334</v>
      </c>
      <c r="N5" t="s">
        <v>2335</v>
      </c>
      <c r="O5" t="s">
        <v>235</v>
      </c>
    </row>
    <row r="6" spans="1:15" x14ac:dyDescent="0.3">
      <c r="A6" s="17">
        <v>40257</v>
      </c>
      <c r="B6" s="4" t="s">
        <v>42</v>
      </c>
      <c r="C6" s="7">
        <v>167</v>
      </c>
      <c r="D6" t="str">
        <f t="shared" si="0"/>
        <v>March</v>
      </c>
      <c r="F6" s="112" t="s">
        <v>40</v>
      </c>
      <c r="G6" s="110">
        <v>368</v>
      </c>
      <c r="H6" s="110">
        <v>685</v>
      </c>
      <c r="I6" s="110">
        <v>1118</v>
      </c>
      <c r="J6" s="110">
        <v>1044</v>
      </c>
      <c r="K6" s="110">
        <v>1051</v>
      </c>
      <c r="L6" s="110">
        <v>529</v>
      </c>
      <c r="M6" s="110">
        <v>1088</v>
      </c>
      <c r="N6" s="110">
        <v>365</v>
      </c>
      <c r="O6" s="110">
        <v>6248</v>
      </c>
    </row>
    <row r="7" spans="1:15" x14ac:dyDescent="0.3">
      <c r="A7" s="17">
        <v>40258</v>
      </c>
      <c r="B7" s="4" t="s">
        <v>28</v>
      </c>
      <c r="C7" s="7">
        <v>167</v>
      </c>
      <c r="D7" t="str">
        <f t="shared" si="0"/>
        <v>March</v>
      </c>
      <c r="F7" s="112" t="s">
        <v>41</v>
      </c>
      <c r="G7" s="110">
        <v>200</v>
      </c>
      <c r="H7" s="110">
        <v>884</v>
      </c>
      <c r="I7" s="110">
        <v>814</v>
      </c>
      <c r="J7" s="110">
        <v>991</v>
      </c>
      <c r="K7" s="110">
        <v>911</v>
      </c>
      <c r="L7" s="110">
        <v>343</v>
      </c>
      <c r="M7" s="110">
        <v>714</v>
      </c>
      <c r="N7" s="110"/>
      <c r="O7" s="110">
        <v>4857</v>
      </c>
    </row>
    <row r="8" spans="1:15" x14ac:dyDescent="0.3">
      <c r="A8" s="17">
        <v>40259</v>
      </c>
      <c r="B8" s="4" t="s">
        <v>28</v>
      </c>
      <c r="C8" s="7">
        <v>75</v>
      </c>
      <c r="D8" t="str">
        <f t="shared" si="0"/>
        <v>March</v>
      </c>
      <c r="F8" s="112" t="s">
        <v>42</v>
      </c>
      <c r="G8" s="110">
        <v>289</v>
      </c>
      <c r="H8" s="110">
        <v>587</v>
      </c>
      <c r="I8" s="110">
        <v>278</v>
      </c>
      <c r="J8" s="110">
        <v>1246</v>
      </c>
      <c r="K8" s="110">
        <v>1189</v>
      </c>
      <c r="L8" s="110">
        <v>1024</v>
      </c>
      <c r="M8" s="110">
        <v>617</v>
      </c>
      <c r="N8" s="110">
        <v>223</v>
      </c>
      <c r="O8" s="110">
        <v>5453</v>
      </c>
    </row>
    <row r="9" spans="1:15" x14ac:dyDescent="0.3">
      <c r="A9" s="17">
        <v>40260</v>
      </c>
      <c r="B9" s="4" t="s">
        <v>28</v>
      </c>
      <c r="C9" s="7">
        <v>157</v>
      </c>
      <c r="D9" t="str">
        <f t="shared" si="0"/>
        <v>March</v>
      </c>
      <c r="F9" s="112" t="s">
        <v>28</v>
      </c>
      <c r="G9" s="110">
        <v>665</v>
      </c>
      <c r="H9" s="110">
        <v>847</v>
      </c>
      <c r="I9" s="110">
        <v>1155</v>
      </c>
      <c r="J9" s="110">
        <v>383</v>
      </c>
      <c r="K9" s="110">
        <v>364</v>
      </c>
      <c r="L9" s="110">
        <v>1572</v>
      </c>
      <c r="M9" s="110">
        <v>821</v>
      </c>
      <c r="N9" s="110">
        <v>380</v>
      </c>
      <c r="O9" s="110">
        <v>6187</v>
      </c>
    </row>
    <row r="10" spans="1:15" x14ac:dyDescent="0.3">
      <c r="A10" s="17">
        <v>40261</v>
      </c>
      <c r="B10" s="4" t="s">
        <v>41</v>
      </c>
      <c r="C10" s="7">
        <v>61</v>
      </c>
      <c r="D10" t="str">
        <f t="shared" si="0"/>
        <v>March</v>
      </c>
      <c r="F10" s="112" t="s">
        <v>235</v>
      </c>
      <c r="G10" s="110">
        <v>1522</v>
      </c>
      <c r="H10" s="110">
        <v>3003</v>
      </c>
      <c r="I10" s="110">
        <v>3365</v>
      </c>
      <c r="J10" s="110">
        <v>3664</v>
      </c>
      <c r="K10" s="110">
        <v>3515</v>
      </c>
      <c r="L10" s="110">
        <v>3468</v>
      </c>
      <c r="M10" s="110">
        <v>3240</v>
      </c>
      <c r="N10" s="110">
        <v>968</v>
      </c>
      <c r="O10" s="110">
        <v>22745</v>
      </c>
    </row>
    <row r="11" spans="1:15" x14ac:dyDescent="0.3">
      <c r="A11" s="17">
        <v>40262</v>
      </c>
      <c r="B11" s="4" t="s">
        <v>40</v>
      </c>
      <c r="C11" s="7">
        <v>108</v>
      </c>
      <c r="D11" t="str">
        <f t="shared" si="0"/>
        <v>March</v>
      </c>
    </row>
    <row r="12" spans="1:15" x14ac:dyDescent="0.3">
      <c r="A12" s="17">
        <v>40263</v>
      </c>
      <c r="B12" s="4" t="s">
        <v>41</v>
      </c>
      <c r="C12" s="7">
        <v>139</v>
      </c>
      <c r="D12" t="str">
        <f t="shared" si="0"/>
        <v>March</v>
      </c>
    </row>
    <row r="13" spans="1:15" x14ac:dyDescent="0.3">
      <c r="A13" s="17">
        <v>40264</v>
      </c>
      <c r="B13" s="4" t="s">
        <v>28</v>
      </c>
      <c r="C13" s="7">
        <v>130</v>
      </c>
      <c r="D13" t="str">
        <f t="shared" si="0"/>
        <v>March</v>
      </c>
    </row>
    <row r="14" spans="1:15" x14ac:dyDescent="0.3">
      <c r="A14" s="17">
        <v>40265</v>
      </c>
      <c r="B14" s="4" t="s">
        <v>40</v>
      </c>
      <c r="C14" s="7">
        <v>66</v>
      </c>
      <c r="D14" t="str">
        <f t="shared" si="0"/>
        <v>March</v>
      </c>
    </row>
    <row r="15" spans="1:15" x14ac:dyDescent="0.3">
      <c r="A15" s="17">
        <v>40266</v>
      </c>
      <c r="B15" s="4" t="s">
        <v>28</v>
      </c>
      <c r="C15" s="7">
        <v>86</v>
      </c>
      <c r="D15" t="str">
        <f t="shared" si="0"/>
        <v>March</v>
      </c>
    </row>
    <row r="16" spans="1:15" x14ac:dyDescent="0.3">
      <c r="A16" s="17">
        <v>40267</v>
      </c>
      <c r="B16" s="4" t="s">
        <v>42</v>
      </c>
      <c r="C16" s="7">
        <v>122</v>
      </c>
      <c r="D16" t="str">
        <f t="shared" si="0"/>
        <v>March</v>
      </c>
    </row>
    <row r="17" spans="1:4" x14ac:dyDescent="0.3">
      <c r="A17" s="17">
        <v>40268</v>
      </c>
      <c r="B17" s="4" t="s">
        <v>28</v>
      </c>
      <c r="C17" s="7">
        <v>50</v>
      </c>
      <c r="D17" t="str">
        <f t="shared" si="0"/>
        <v>March</v>
      </c>
    </row>
    <row r="18" spans="1:4" x14ac:dyDescent="0.3">
      <c r="A18" s="17">
        <v>40269</v>
      </c>
      <c r="B18" s="4" t="s">
        <v>28</v>
      </c>
      <c r="C18" s="7">
        <v>77</v>
      </c>
      <c r="D18" t="str">
        <f t="shared" si="0"/>
        <v>April</v>
      </c>
    </row>
    <row r="19" spans="1:4" x14ac:dyDescent="0.3">
      <c r="A19" s="17">
        <v>40270</v>
      </c>
      <c r="B19" s="4" t="s">
        <v>40</v>
      </c>
      <c r="C19" s="7">
        <v>140</v>
      </c>
      <c r="D19" t="str">
        <f t="shared" si="0"/>
        <v>April</v>
      </c>
    </row>
    <row r="20" spans="1:4" x14ac:dyDescent="0.3">
      <c r="A20" s="17">
        <v>40271</v>
      </c>
      <c r="B20" s="4" t="s">
        <v>41</v>
      </c>
      <c r="C20" s="7">
        <v>107</v>
      </c>
      <c r="D20" t="str">
        <f t="shared" si="0"/>
        <v>April</v>
      </c>
    </row>
    <row r="21" spans="1:4" x14ac:dyDescent="0.3">
      <c r="A21" s="17">
        <v>40272</v>
      </c>
      <c r="B21" s="4" t="s">
        <v>40</v>
      </c>
      <c r="C21" s="7">
        <v>109</v>
      </c>
      <c r="D21" t="str">
        <f t="shared" si="0"/>
        <v>April</v>
      </c>
    </row>
    <row r="22" spans="1:4" x14ac:dyDescent="0.3">
      <c r="A22" s="17">
        <v>40273</v>
      </c>
      <c r="B22" s="4" t="s">
        <v>28</v>
      </c>
      <c r="C22" s="7">
        <v>121</v>
      </c>
      <c r="D22" t="str">
        <f t="shared" si="0"/>
        <v>April</v>
      </c>
    </row>
    <row r="23" spans="1:4" x14ac:dyDescent="0.3">
      <c r="A23" s="17">
        <v>40274</v>
      </c>
      <c r="B23" s="4" t="s">
        <v>41</v>
      </c>
      <c r="C23" s="7">
        <v>78</v>
      </c>
      <c r="D23" t="str">
        <f t="shared" si="0"/>
        <v>April</v>
      </c>
    </row>
    <row r="24" spans="1:4" x14ac:dyDescent="0.3">
      <c r="A24" s="17">
        <v>40275</v>
      </c>
      <c r="B24" s="4" t="s">
        <v>40</v>
      </c>
      <c r="C24" s="7">
        <v>168</v>
      </c>
      <c r="D24" t="str">
        <f t="shared" si="0"/>
        <v>April</v>
      </c>
    </row>
    <row r="25" spans="1:4" x14ac:dyDescent="0.3">
      <c r="A25" s="17">
        <v>40276</v>
      </c>
      <c r="B25" s="4" t="s">
        <v>42</v>
      </c>
      <c r="C25" s="7">
        <v>88</v>
      </c>
      <c r="D25" t="str">
        <f t="shared" si="0"/>
        <v>April</v>
      </c>
    </row>
    <row r="26" spans="1:4" x14ac:dyDescent="0.3">
      <c r="A26" s="17">
        <v>40277</v>
      </c>
      <c r="B26" s="4" t="s">
        <v>41</v>
      </c>
      <c r="C26" s="7">
        <v>110</v>
      </c>
      <c r="D26" t="str">
        <f t="shared" si="0"/>
        <v>April</v>
      </c>
    </row>
    <row r="27" spans="1:4" x14ac:dyDescent="0.3">
      <c r="A27" s="17">
        <v>40278</v>
      </c>
      <c r="B27" s="4" t="s">
        <v>41</v>
      </c>
      <c r="C27" s="7">
        <v>132</v>
      </c>
      <c r="D27" t="str">
        <f t="shared" si="0"/>
        <v>April</v>
      </c>
    </row>
    <row r="28" spans="1:4" x14ac:dyDescent="0.3">
      <c r="A28" s="17">
        <v>40279</v>
      </c>
      <c r="B28" s="4" t="s">
        <v>28</v>
      </c>
      <c r="C28" s="7">
        <v>54</v>
      </c>
      <c r="D28" t="str">
        <f t="shared" si="0"/>
        <v>April</v>
      </c>
    </row>
    <row r="29" spans="1:4" x14ac:dyDescent="0.3">
      <c r="A29" s="17">
        <v>40280</v>
      </c>
      <c r="B29" s="4" t="s">
        <v>40</v>
      </c>
      <c r="C29" s="7">
        <v>58</v>
      </c>
      <c r="D29" t="str">
        <f t="shared" si="0"/>
        <v>April</v>
      </c>
    </row>
    <row r="30" spans="1:4" x14ac:dyDescent="0.3">
      <c r="A30" s="17">
        <v>40281</v>
      </c>
      <c r="B30" s="4" t="s">
        <v>42</v>
      </c>
      <c r="C30" s="7">
        <v>71</v>
      </c>
      <c r="D30" t="str">
        <f t="shared" si="0"/>
        <v>April</v>
      </c>
    </row>
    <row r="31" spans="1:4" x14ac:dyDescent="0.3">
      <c r="A31" s="17">
        <v>40282</v>
      </c>
      <c r="B31" s="4" t="s">
        <v>40</v>
      </c>
      <c r="C31" s="7">
        <v>50</v>
      </c>
      <c r="D31" t="str">
        <f t="shared" si="0"/>
        <v>April</v>
      </c>
    </row>
    <row r="32" spans="1:4" x14ac:dyDescent="0.3">
      <c r="A32" s="17">
        <v>40283</v>
      </c>
      <c r="B32" s="4" t="s">
        <v>41</v>
      </c>
      <c r="C32" s="7">
        <v>109</v>
      </c>
      <c r="D32" t="str">
        <f t="shared" si="0"/>
        <v>April</v>
      </c>
    </row>
    <row r="33" spans="1:4" x14ac:dyDescent="0.3">
      <c r="A33" s="17">
        <v>40284</v>
      </c>
      <c r="B33" s="4" t="s">
        <v>41</v>
      </c>
      <c r="C33" s="7">
        <v>138</v>
      </c>
      <c r="D33" t="str">
        <f t="shared" si="0"/>
        <v>April</v>
      </c>
    </row>
    <row r="34" spans="1:4" x14ac:dyDescent="0.3">
      <c r="A34" s="17">
        <v>40285</v>
      </c>
      <c r="B34" s="4" t="s">
        <v>42</v>
      </c>
      <c r="C34" s="7">
        <v>74</v>
      </c>
      <c r="D34" t="str">
        <f t="shared" si="0"/>
        <v>April</v>
      </c>
    </row>
    <row r="35" spans="1:4" x14ac:dyDescent="0.3">
      <c r="A35" s="17">
        <v>40286</v>
      </c>
      <c r="B35" s="4" t="s">
        <v>42</v>
      </c>
      <c r="C35" s="7">
        <v>50</v>
      </c>
      <c r="D35" t="str">
        <f t="shared" si="0"/>
        <v>April</v>
      </c>
    </row>
    <row r="36" spans="1:4" x14ac:dyDescent="0.3">
      <c r="A36" s="17">
        <v>40287</v>
      </c>
      <c r="B36" s="4" t="s">
        <v>42</v>
      </c>
      <c r="C36" s="7">
        <v>103</v>
      </c>
      <c r="D36" t="str">
        <f t="shared" si="0"/>
        <v>April</v>
      </c>
    </row>
    <row r="37" spans="1:4" x14ac:dyDescent="0.3">
      <c r="A37" s="17">
        <v>40288</v>
      </c>
      <c r="B37" s="4" t="s">
        <v>28</v>
      </c>
      <c r="C37" s="7">
        <v>134</v>
      </c>
      <c r="D37" t="str">
        <f t="shared" si="0"/>
        <v>April</v>
      </c>
    </row>
    <row r="38" spans="1:4" x14ac:dyDescent="0.3">
      <c r="A38" s="17">
        <v>40289</v>
      </c>
      <c r="B38" s="4" t="s">
        <v>28</v>
      </c>
      <c r="C38" s="7">
        <v>151</v>
      </c>
      <c r="D38" t="str">
        <f t="shared" si="0"/>
        <v>April</v>
      </c>
    </row>
    <row r="39" spans="1:4" x14ac:dyDescent="0.3">
      <c r="A39" s="17">
        <v>40290</v>
      </c>
      <c r="B39" s="4" t="s">
        <v>41</v>
      </c>
      <c r="C39" s="7">
        <v>135</v>
      </c>
      <c r="D39" t="str">
        <f t="shared" si="0"/>
        <v>April</v>
      </c>
    </row>
    <row r="40" spans="1:4" x14ac:dyDescent="0.3">
      <c r="A40" s="17">
        <v>40291</v>
      </c>
      <c r="B40" s="4" t="s">
        <v>28</v>
      </c>
      <c r="C40" s="7">
        <v>54</v>
      </c>
      <c r="D40" t="str">
        <f t="shared" si="0"/>
        <v>April</v>
      </c>
    </row>
    <row r="41" spans="1:4" x14ac:dyDescent="0.3">
      <c r="A41" s="17">
        <v>40292</v>
      </c>
      <c r="B41" s="4" t="s">
        <v>40</v>
      </c>
      <c r="C41" s="7">
        <v>66</v>
      </c>
      <c r="D41" t="str">
        <f t="shared" si="0"/>
        <v>April</v>
      </c>
    </row>
    <row r="42" spans="1:4" x14ac:dyDescent="0.3">
      <c r="A42" s="17">
        <v>40293</v>
      </c>
      <c r="B42" s="4" t="s">
        <v>42</v>
      </c>
      <c r="C42" s="7">
        <v>81</v>
      </c>
      <c r="D42" t="str">
        <f t="shared" si="0"/>
        <v>April</v>
      </c>
    </row>
    <row r="43" spans="1:4" x14ac:dyDescent="0.3">
      <c r="A43" s="17">
        <v>40294</v>
      </c>
      <c r="B43" s="4" t="s">
        <v>40</v>
      </c>
      <c r="C43" s="7">
        <v>94</v>
      </c>
      <c r="D43" t="str">
        <f t="shared" si="0"/>
        <v>April</v>
      </c>
    </row>
    <row r="44" spans="1:4" x14ac:dyDescent="0.3">
      <c r="A44" s="17">
        <v>40295</v>
      </c>
      <c r="B44" s="4" t="s">
        <v>28</v>
      </c>
      <c r="C44" s="7">
        <v>142</v>
      </c>
      <c r="D44" t="str">
        <f t="shared" si="0"/>
        <v>April</v>
      </c>
    </row>
    <row r="45" spans="1:4" x14ac:dyDescent="0.3">
      <c r="A45" s="17">
        <v>40296</v>
      </c>
      <c r="B45" s="4" t="s">
        <v>41</v>
      </c>
      <c r="C45" s="7">
        <v>75</v>
      </c>
      <c r="D45" t="str">
        <f t="shared" si="0"/>
        <v>April</v>
      </c>
    </row>
    <row r="46" spans="1:4" x14ac:dyDescent="0.3">
      <c r="A46" s="17">
        <v>40297</v>
      </c>
      <c r="B46" s="4" t="s">
        <v>28</v>
      </c>
      <c r="C46" s="7">
        <v>114</v>
      </c>
      <c r="D46" t="str">
        <f t="shared" si="0"/>
        <v>April</v>
      </c>
    </row>
    <row r="47" spans="1:4" x14ac:dyDescent="0.3">
      <c r="A47" s="17">
        <v>40298</v>
      </c>
      <c r="B47" s="4" t="s">
        <v>42</v>
      </c>
      <c r="C47" s="7">
        <v>120</v>
      </c>
      <c r="D47" t="str">
        <f t="shared" si="0"/>
        <v>April</v>
      </c>
    </row>
    <row r="48" spans="1:4" x14ac:dyDescent="0.3">
      <c r="A48" s="17">
        <v>40299</v>
      </c>
      <c r="B48" s="4" t="s">
        <v>41</v>
      </c>
      <c r="C48" s="7">
        <v>146</v>
      </c>
      <c r="D48" t="str">
        <f t="shared" si="0"/>
        <v>May</v>
      </c>
    </row>
    <row r="49" spans="1:4" x14ac:dyDescent="0.3">
      <c r="A49" s="17">
        <v>40300</v>
      </c>
      <c r="B49" s="4" t="s">
        <v>40</v>
      </c>
      <c r="C49" s="7">
        <v>96</v>
      </c>
      <c r="D49" t="str">
        <f t="shared" si="0"/>
        <v>May</v>
      </c>
    </row>
    <row r="50" spans="1:4" x14ac:dyDescent="0.3">
      <c r="A50" s="17">
        <v>40301</v>
      </c>
      <c r="B50" s="4" t="s">
        <v>42</v>
      </c>
      <c r="C50" s="7">
        <v>69</v>
      </c>
      <c r="D50" t="str">
        <f t="shared" si="0"/>
        <v>May</v>
      </c>
    </row>
    <row r="51" spans="1:4" x14ac:dyDescent="0.3">
      <c r="A51" s="17">
        <v>40302</v>
      </c>
      <c r="B51" s="4" t="s">
        <v>40</v>
      </c>
      <c r="C51" s="7">
        <v>130</v>
      </c>
      <c r="D51" t="str">
        <f t="shared" si="0"/>
        <v>May</v>
      </c>
    </row>
    <row r="52" spans="1:4" x14ac:dyDescent="0.3">
      <c r="A52" s="17">
        <v>40303</v>
      </c>
      <c r="B52" s="4" t="s">
        <v>28</v>
      </c>
      <c r="C52" s="7">
        <v>150</v>
      </c>
      <c r="D52" t="str">
        <f t="shared" si="0"/>
        <v>May</v>
      </c>
    </row>
    <row r="53" spans="1:4" x14ac:dyDescent="0.3">
      <c r="A53" s="17">
        <v>40304</v>
      </c>
      <c r="B53" s="4" t="s">
        <v>28</v>
      </c>
      <c r="C53" s="7">
        <v>62</v>
      </c>
      <c r="D53" t="str">
        <f t="shared" si="0"/>
        <v>May</v>
      </c>
    </row>
    <row r="54" spans="1:4" x14ac:dyDescent="0.3">
      <c r="A54" s="17">
        <v>40305</v>
      </c>
      <c r="B54" s="4" t="s">
        <v>40</v>
      </c>
      <c r="C54" s="7">
        <v>166</v>
      </c>
      <c r="D54" t="str">
        <f t="shared" si="0"/>
        <v>May</v>
      </c>
    </row>
    <row r="55" spans="1:4" x14ac:dyDescent="0.3">
      <c r="A55" s="17">
        <v>40306</v>
      </c>
      <c r="B55" s="4" t="s">
        <v>40</v>
      </c>
      <c r="C55" s="7">
        <v>152</v>
      </c>
      <c r="D55" t="str">
        <f t="shared" si="0"/>
        <v>May</v>
      </c>
    </row>
    <row r="56" spans="1:4" x14ac:dyDescent="0.3">
      <c r="A56" s="17">
        <v>40307</v>
      </c>
      <c r="B56" s="4" t="s">
        <v>40</v>
      </c>
      <c r="C56" s="7">
        <v>143</v>
      </c>
      <c r="D56" t="str">
        <f t="shared" si="0"/>
        <v>May</v>
      </c>
    </row>
    <row r="57" spans="1:4" x14ac:dyDescent="0.3">
      <c r="A57" s="17">
        <v>40308</v>
      </c>
      <c r="B57" s="4" t="s">
        <v>41</v>
      </c>
      <c r="C57" s="7">
        <v>139</v>
      </c>
      <c r="D57" t="str">
        <f t="shared" si="0"/>
        <v>May</v>
      </c>
    </row>
    <row r="58" spans="1:4" x14ac:dyDescent="0.3">
      <c r="A58" s="17">
        <v>40309</v>
      </c>
      <c r="B58" s="4" t="s">
        <v>28</v>
      </c>
      <c r="C58" s="7">
        <v>111</v>
      </c>
      <c r="D58" t="str">
        <f t="shared" si="0"/>
        <v>May</v>
      </c>
    </row>
    <row r="59" spans="1:4" x14ac:dyDescent="0.3">
      <c r="A59" s="17">
        <v>40310</v>
      </c>
      <c r="B59" s="4" t="s">
        <v>41</v>
      </c>
      <c r="C59" s="7">
        <v>70</v>
      </c>
      <c r="D59" t="str">
        <f t="shared" si="0"/>
        <v>May</v>
      </c>
    </row>
    <row r="60" spans="1:4" x14ac:dyDescent="0.3">
      <c r="A60" s="17">
        <v>40311</v>
      </c>
      <c r="B60" s="4" t="s">
        <v>40</v>
      </c>
      <c r="C60" s="7">
        <v>104</v>
      </c>
      <c r="D60" t="str">
        <f t="shared" si="0"/>
        <v>May</v>
      </c>
    </row>
    <row r="61" spans="1:4" x14ac:dyDescent="0.3">
      <c r="A61" s="17">
        <v>40312</v>
      </c>
      <c r="B61" s="4" t="s">
        <v>40</v>
      </c>
      <c r="C61" s="7">
        <v>64</v>
      </c>
      <c r="D61" t="str">
        <f t="shared" si="0"/>
        <v>May</v>
      </c>
    </row>
    <row r="62" spans="1:4" x14ac:dyDescent="0.3">
      <c r="A62" s="17">
        <v>40313</v>
      </c>
      <c r="B62" s="4" t="s">
        <v>28</v>
      </c>
      <c r="C62" s="7">
        <v>56</v>
      </c>
      <c r="D62" t="str">
        <f t="shared" si="0"/>
        <v>May</v>
      </c>
    </row>
    <row r="63" spans="1:4" x14ac:dyDescent="0.3">
      <c r="A63" s="17">
        <v>40314</v>
      </c>
      <c r="B63" s="4" t="s">
        <v>28</v>
      </c>
      <c r="C63" s="7">
        <v>76</v>
      </c>
      <c r="D63" t="str">
        <f t="shared" si="0"/>
        <v>May</v>
      </c>
    </row>
    <row r="64" spans="1:4" x14ac:dyDescent="0.3">
      <c r="A64" s="17">
        <v>40315</v>
      </c>
      <c r="B64" s="4" t="s">
        <v>40</v>
      </c>
      <c r="C64" s="7">
        <v>96</v>
      </c>
      <c r="D64" t="str">
        <f t="shared" si="0"/>
        <v>May</v>
      </c>
    </row>
    <row r="65" spans="1:4" x14ac:dyDescent="0.3">
      <c r="A65" s="17">
        <v>40316</v>
      </c>
      <c r="B65" s="4" t="s">
        <v>28</v>
      </c>
      <c r="C65" s="7">
        <v>163</v>
      </c>
      <c r="D65" t="str">
        <f t="shared" si="0"/>
        <v>May</v>
      </c>
    </row>
    <row r="66" spans="1:4" x14ac:dyDescent="0.3">
      <c r="A66" s="17">
        <v>40317</v>
      </c>
      <c r="B66" s="4" t="s">
        <v>40</v>
      </c>
      <c r="C66" s="7">
        <v>108</v>
      </c>
      <c r="D66" t="str">
        <f t="shared" si="0"/>
        <v>May</v>
      </c>
    </row>
    <row r="67" spans="1:4" x14ac:dyDescent="0.3">
      <c r="A67" s="17">
        <v>40318</v>
      </c>
      <c r="B67" s="4" t="s">
        <v>41</v>
      </c>
      <c r="C67" s="7">
        <v>63</v>
      </c>
      <c r="D67" t="str">
        <f t="shared" si="0"/>
        <v>May</v>
      </c>
    </row>
    <row r="68" spans="1:4" x14ac:dyDescent="0.3">
      <c r="A68" s="17">
        <v>40319</v>
      </c>
      <c r="B68" s="4" t="s">
        <v>42</v>
      </c>
      <c r="C68" s="7">
        <v>99</v>
      </c>
      <c r="D68" t="str">
        <f t="shared" si="0"/>
        <v>May</v>
      </c>
    </row>
    <row r="69" spans="1:4" x14ac:dyDescent="0.3">
      <c r="A69" s="17">
        <v>40320</v>
      </c>
      <c r="B69" s="4" t="s">
        <v>41</v>
      </c>
      <c r="C69" s="7">
        <v>115</v>
      </c>
      <c r="D69" t="str">
        <f t="shared" ref="D69:D132" si="1">TEXT(A69,"mmmm")</f>
        <v>May</v>
      </c>
    </row>
    <row r="70" spans="1:4" x14ac:dyDescent="0.3">
      <c r="A70" s="17">
        <v>40321</v>
      </c>
      <c r="B70" s="4" t="s">
        <v>28</v>
      </c>
      <c r="C70" s="7">
        <v>125</v>
      </c>
      <c r="D70" t="str">
        <f t="shared" si="1"/>
        <v>May</v>
      </c>
    </row>
    <row r="71" spans="1:4" x14ac:dyDescent="0.3">
      <c r="A71" s="17">
        <v>40322</v>
      </c>
      <c r="B71" s="4" t="s">
        <v>28</v>
      </c>
      <c r="C71" s="7">
        <v>130</v>
      </c>
      <c r="D71" t="str">
        <f t="shared" si="1"/>
        <v>May</v>
      </c>
    </row>
    <row r="72" spans="1:4" x14ac:dyDescent="0.3">
      <c r="A72" s="17">
        <v>40323</v>
      </c>
      <c r="B72" s="4" t="s">
        <v>41</v>
      </c>
      <c r="C72" s="7">
        <v>133</v>
      </c>
      <c r="D72" t="str">
        <f t="shared" si="1"/>
        <v>May</v>
      </c>
    </row>
    <row r="73" spans="1:4" x14ac:dyDescent="0.3">
      <c r="A73" s="17">
        <v>40324</v>
      </c>
      <c r="B73" s="4" t="s">
        <v>28</v>
      </c>
      <c r="C73" s="7">
        <v>148</v>
      </c>
      <c r="D73" t="str">
        <f t="shared" si="1"/>
        <v>May</v>
      </c>
    </row>
    <row r="74" spans="1:4" x14ac:dyDescent="0.3">
      <c r="A74" s="17">
        <v>40325</v>
      </c>
      <c r="B74" s="4" t="s">
        <v>41</v>
      </c>
      <c r="C74" s="7">
        <v>148</v>
      </c>
      <c r="D74" t="str">
        <f t="shared" si="1"/>
        <v>May</v>
      </c>
    </row>
    <row r="75" spans="1:4" x14ac:dyDescent="0.3">
      <c r="A75" s="17">
        <v>40326</v>
      </c>
      <c r="B75" s="4" t="s">
        <v>42</v>
      </c>
      <c r="C75" s="7">
        <v>56</v>
      </c>
      <c r="D75" t="str">
        <f t="shared" si="1"/>
        <v>May</v>
      </c>
    </row>
    <row r="76" spans="1:4" x14ac:dyDescent="0.3">
      <c r="A76" s="17">
        <v>40327</v>
      </c>
      <c r="B76" s="4" t="s">
        <v>28</v>
      </c>
      <c r="C76" s="7">
        <v>134</v>
      </c>
      <c r="D76" t="str">
        <f t="shared" si="1"/>
        <v>May</v>
      </c>
    </row>
    <row r="77" spans="1:4" x14ac:dyDescent="0.3">
      <c r="A77" s="17">
        <v>40328</v>
      </c>
      <c r="B77" s="4" t="s">
        <v>42</v>
      </c>
      <c r="C77" s="7">
        <v>54</v>
      </c>
      <c r="D77" t="str">
        <f t="shared" si="1"/>
        <v>May</v>
      </c>
    </row>
    <row r="78" spans="1:4" x14ac:dyDescent="0.3">
      <c r="A78" s="17">
        <v>40329</v>
      </c>
      <c r="B78" s="4" t="s">
        <v>40</v>
      </c>
      <c r="C78" s="7">
        <v>59</v>
      </c>
      <c r="D78" t="str">
        <f t="shared" si="1"/>
        <v>May</v>
      </c>
    </row>
    <row r="79" spans="1:4" x14ac:dyDescent="0.3">
      <c r="A79" s="17">
        <v>40330</v>
      </c>
      <c r="B79" s="4" t="s">
        <v>42</v>
      </c>
      <c r="C79" s="7">
        <v>99</v>
      </c>
      <c r="D79" t="str">
        <f t="shared" si="1"/>
        <v>June</v>
      </c>
    </row>
    <row r="80" spans="1:4" x14ac:dyDescent="0.3">
      <c r="A80" s="17">
        <v>40331</v>
      </c>
      <c r="B80" s="4" t="s">
        <v>41</v>
      </c>
      <c r="C80" s="7">
        <v>135</v>
      </c>
      <c r="D80" t="str">
        <f t="shared" si="1"/>
        <v>June</v>
      </c>
    </row>
    <row r="81" spans="1:4" x14ac:dyDescent="0.3">
      <c r="A81" s="17">
        <v>40332</v>
      </c>
      <c r="B81" s="4" t="s">
        <v>42</v>
      </c>
      <c r="C81" s="7">
        <v>135</v>
      </c>
      <c r="D81" t="str">
        <f t="shared" si="1"/>
        <v>June</v>
      </c>
    </row>
    <row r="82" spans="1:4" x14ac:dyDescent="0.3">
      <c r="A82" s="17">
        <v>40333</v>
      </c>
      <c r="B82" s="4" t="s">
        <v>28</v>
      </c>
      <c r="C82" s="7">
        <v>75</v>
      </c>
      <c r="D82" t="str">
        <f t="shared" si="1"/>
        <v>June</v>
      </c>
    </row>
    <row r="83" spans="1:4" x14ac:dyDescent="0.3">
      <c r="A83" s="17">
        <v>40334</v>
      </c>
      <c r="B83" s="4" t="s">
        <v>40</v>
      </c>
      <c r="C83" s="7">
        <v>167</v>
      </c>
      <c r="D83" t="str">
        <f t="shared" si="1"/>
        <v>June</v>
      </c>
    </row>
    <row r="84" spans="1:4" x14ac:dyDescent="0.3">
      <c r="A84" s="17">
        <v>40335</v>
      </c>
      <c r="B84" s="4" t="s">
        <v>40</v>
      </c>
      <c r="C84" s="7">
        <v>152</v>
      </c>
      <c r="D84" t="str">
        <f t="shared" si="1"/>
        <v>June</v>
      </c>
    </row>
    <row r="85" spans="1:4" x14ac:dyDescent="0.3">
      <c r="A85" s="17">
        <v>40336</v>
      </c>
      <c r="B85" s="4" t="s">
        <v>41</v>
      </c>
      <c r="C85" s="7">
        <v>129</v>
      </c>
      <c r="D85" t="str">
        <f t="shared" si="1"/>
        <v>June</v>
      </c>
    </row>
    <row r="86" spans="1:4" x14ac:dyDescent="0.3">
      <c r="A86" s="17">
        <v>40337</v>
      </c>
      <c r="B86" s="4" t="s">
        <v>28</v>
      </c>
      <c r="C86" s="7">
        <v>167</v>
      </c>
      <c r="D86" t="str">
        <f t="shared" si="1"/>
        <v>June</v>
      </c>
    </row>
    <row r="87" spans="1:4" x14ac:dyDescent="0.3">
      <c r="A87" s="17">
        <v>40338</v>
      </c>
      <c r="B87" s="4" t="s">
        <v>40</v>
      </c>
      <c r="C87" s="7">
        <v>74</v>
      </c>
      <c r="D87" t="str">
        <f t="shared" si="1"/>
        <v>June</v>
      </c>
    </row>
    <row r="88" spans="1:4" x14ac:dyDescent="0.3">
      <c r="A88" s="17">
        <v>40339</v>
      </c>
      <c r="B88" s="4" t="s">
        <v>42</v>
      </c>
      <c r="C88" s="7">
        <v>69</v>
      </c>
      <c r="D88" t="str">
        <f t="shared" si="1"/>
        <v>June</v>
      </c>
    </row>
    <row r="89" spans="1:4" x14ac:dyDescent="0.3">
      <c r="A89" s="17">
        <v>40340</v>
      </c>
      <c r="B89" s="4" t="s">
        <v>41</v>
      </c>
      <c r="C89" s="7">
        <v>109</v>
      </c>
      <c r="D89" t="str">
        <f t="shared" si="1"/>
        <v>June</v>
      </c>
    </row>
    <row r="90" spans="1:4" x14ac:dyDescent="0.3">
      <c r="A90" s="17">
        <v>40341</v>
      </c>
      <c r="B90" s="4" t="s">
        <v>40</v>
      </c>
      <c r="C90" s="7">
        <v>119</v>
      </c>
      <c r="D90" t="str">
        <f t="shared" si="1"/>
        <v>June</v>
      </c>
    </row>
    <row r="91" spans="1:4" x14ac:dyDescent="0.3">
      <c r="A91" s="17">
        <v>40342</v>
      </c>
      <c r="B91" s="4" t="s">
        <v>40</v>
      </c>
      <c r="C91" s="7">
        <v>76</v>
      </c>
      <c r="D91" t="str">
        <f t="shared" si="1"/>
        <v>June</v>
      </c>
    </row>
    <row r="92" spans="1:4" x14ac:dyDescent="0.3">
      <c r="A92" s="17">
        <v>40343</v>
      </c>
      <c r="B92" s="4" t="s">
        <v>42</v>
      </c>
      <c r="C92" s="7">
        <v>108</v>
      </c>
      <c r="D92" t="str">
        <f t="shared" si="1"/>
        <v>June</v>
      </c>
    </row>
    <row r="93" spans="1:4" x14ac:dyDescent="0.3">
      <c r="A93" s="17">
        <v>40344</v>
      </c>
      <c r="B93" s="4" t="s">
        <v>41</v>
      </c>
      <c r="C93" s="7">
        <v>109</v>
      </c>
      <c r="D93" t="str">
        <f t="shared" si="1"/>
        <v>June</v>
      </c>
    </row>
    <row r="94" spans="1:4" x14ac:dyDescent="0.3">
      <c r="A94" s="17">
        <v>40345</v>
      </c>
      <c r="B94" s="4" t="s">
        <v>40</v>
      </c>
      <c r="C94" s="7">
        <v>138</v>
      </c>
      <c r="D94" t="str">
        <f t="shared" si="1"/>
        <v>June</v>
      </c>
    </row>
    <row r="95" spans="1:4" x14ac:dyDescent="0.3">
      <c r="A95" s="17">
        <v>40346</v>
      </c>
      <c r="B95" s="4" t="s">
        <v>41</v>
      </c>
      <c r="C95" s="7">
        <v>130</v>
      </c>
      <c r="D95" t="str">
        <f t="shared" si="1"/>
        <v>June</v>
      </c>
    </row>
    <row r="96" spans="1:4" x14ac:dyDescent="0.3">
      <c r="A96" s="17">
        <v>40347</v>
      </c>
      <c r="B96" s="4" t="s">
        <v>42</v>
      </c>
      <c r="C96" s="7">
        <v>137</v>
      </c>
      <c r="D96" t="str">
        <f t="shared" si="1"/>
        <v>June</v>
      </c>
    </row>
    <row r="97" spans="1:4" x14ac:dyDescent="0.3">
      <c r="A97" s="17">
        <v>40348</v>
      </c>
      <c r="B97" s="4" t="s">
        <v>42</v>
      </c>
      <c r="C97" s="7">
        <v>152</v>
      </c>
      <c r="D97" t="str">
        <f t="shared" si="1"/>
        <v>June</v>
      </c>
    </row>
    <row r="98" spans="1:4" x14ac:dyDescent="0.3">
      <c r="A98" s="17">
        <v>40349</v>
      </c>
      <c r="B98" s="4" t="s">
        <v>42</v>
      </c>
      <c r="C98" s="7">
        <v>100</v>
      </c>
      <c r="D98" t="str">
        <f t="shared" si="1"/>
        <v>June</v>
      </c>
    </row>
    <row r="99" spans="1:4" x14ac:dyDescent="0.3">
      <c r="A99" s="17">
        <v>40350</v>
      </c>
      <c r="B99" s="4" t="s">
        <v>41</v>
      </c>
      <c r="C99" s="7">
        <v>123</v>
      </c>
      <c r="D99" t="str">
        <f t="shared" si="1"/>
        <v>June</v>
      </c>
    </row>
    <row r="100" spans="1:4" x14ac:dyDescent="0.3">
      <c r="A100" s="17">
        <v>40351</v>
      </c>
      <c r="B100" s="4" t="s">
        <v>41</v>
      </c>
      <c r="C100" s="7">
        <v>110</v>
      </c>
      <c r="D100" t="str">
        <f t="shared" si="1"/>
        <v>June</v>
      </c>
    </row>
    <row r="101" spans="1:4" x14ac:dyDescent="0.3">
      <c r="A101" s="17">
        <v>40352</v>
      </c>
      <c r="B101" s="4" t="s">
        <v>41</v>
      </c>
      <c r="C101" s="7">
        <v>146</v>
      </c>
      <c r="D101" t="str">
        <f t="shared" si="1"/>
        <v>June</v>
      </c>
    </row>
    <row r="102" spans="1:4" x14ac:dyDescent="0.3">
      <c r="A102" s="17">
        <v>40353</v>
      </c>
      <c r="B102" s="4" t="s">
        <v>42</v>
      </c>
      <c r="C102" s="7">
        <v>71</v>
      </c>
      <c r="D102" t="str">
        <f t="shared" si="1"/>
        <v>June</v>
      </c>
    </row>
    <row r="103" spans="1:4" x14ac:dyDescent="0.3">
      <c r="A103" s="17">
        <v>40354</v>
      </c>
      <c r="B103" s="4" t="s">
        <v>28</v>
      </c>
      <c r="C103" s="7">
        <v>141</v>
      </c>
      <c r="D103" t="str">
        <f t="shared" si="1"/>
        <v>June</v>
      </c>
    </row>
    <row r="104" spans="1:4" x14ac:dyDescent="0.3">
      <c r="A104" s="17">
        <v>40355</v>
      </c>
      <c r="B104" s="4" t="s">
        <v>42</v>
      </c>
      <c r="C104" s="7">
        <v>126</v>
      </c>
      <c r="D104" t="str">
        <f t="shared" si="1"/>
        <v>June</v>
      </c>
    </row>
    <row r="105" spans="1:4" x14ac:dyDescent="0.3">
      <c r="A105" s="17">
        <v>40356</v>
      </c>
      <c r="B105" s="4" t="s">
        <v>42</v>
      </c>
      <c r="C105" s="7">
        <v>126</v>
      </c>
      <c r="D105" t="str">
        <f t="shared" si="1"/>
        <v>June</v>
      </c>
    </row>
    <row r="106" spans="1:4" x14ac:dyDescent="0.3">
      <c r="A106" s="17">
        <v>40357</v>
      </c>
      <c r="B106" s="4" t="s">
        <v>42</v>
      </c>
      <c r="C106" s="7">
        <v>123</v>
      </c>
      <c r="D106" t="str">
        <f t="shared" si="1"/>
        <v>June</v>
      </c>
    </row>
    <row r="107" spans="1:4" x14ac:dyDescent="0.3">
      <c r="A107" s="17">
        <v>40358</v>
      </c>
      <c r="B107" s="4" t="s">
        <v>40</v>
      </c>
      <c r="C107" s="7">
        <v>165</v>
      </c>
      <c r="D107" t="str">
        <f t="shared" si="1"/>
        <v>June</v>
      </c>
    </row>
    <row r="108" spans="1:4" x14ac:dyDescent="0.3">
      <c r="A108" s="17">
        <v>40359</v>
      </c>
      <c r="B108" s="4" t="s">
        <v>40</v>
      </c>
      <c r="C108" s="7">
        <v>153</v>
      </c>
      <c r="D108" t="str">
        <f t="shared" si="1"/>
        <v>June</v>
      </c>
    </row>
    <row r="109" spans="1:4" x14ac:dyDescent="0.3">
      <c r="A109" s="17">
        <v>40360</v>
      </c>
      <c r="B109" s="4" t="s">
        <v>40</v>
      </c>
      <c r="C109" s="7">
        <v>103</v>
      </c>
      <c r="D109" t="str">
        <f t="shared" si="1"/>
        <v>July</v>
      </c>
    </row>
    <row r="110" spans="1:4" x14ac:dyDescent="0.3">
      <c r="A110" s="17">
        <v>40361</v>
      </c>
      <c r="B110" s="4" t="s">
        <v>40</v>
      </c>
      <c r="C110" s="7">
        <v>156</v>
      </c>
      <c r="D110" t="str">
        <f t="shared" si="1"/>
        <v>July</v>
      </c>
    </row>
    <row r="111" spans="1:4" x14ac:dyDescent="0.3">
      <c r="A111" s="17">
        <v>40362</v>
      </c>
      <c r="B111" s="4" t="s">
        <v>42</v>
      </c>
      <c r="C111" s="7">
        <v>141</v>
      </c>
      <c r="D111" t="str">
        <f t="shared" si="1"/>
        <v>July</v>
      </c>
    </row>
    <row r="112" spans="1:4" x14ac:dyDescent="0.3">
      <c r="A112" s="17">
        <v>40363</v>
      </c>
      <c r="B112" s="4" t="s">
        <v>40</v>
      </c>
      <c r="C112" s="7">
        <v>79</v>
      </c>
      <c r="D112" t="str">
        <f t="shared" si="1"/>
        <v>July</v>
      </c>
    </row>
    <row r="113" spans="1:4" x14ac:dyDescent="0.3">
      <c r="A113" s="17">
        <v>40364</v>
      </c>
      <c r="B113" s="4" t="s">
        <v>42</v>
      </c>
      <c r="C113" s="7">
        <v>78</v>
      </c>
      <c r="D113" t="str">
        <f t="shared" si="1"/>
        <v>July</v>
      </c>
    </row>
    <row r="114" spans="1:4" x14ac:dyDescent="0.3">
      <c r="A114" s="17">
        <v>40365</v>
      </c>
      <c r="B114" s="4" t="s">
        <v>40</v>
      </c>
      <c r="C114" s="7">
        <v>120</v>
      </c>
      <c r="D114" t="str">
        <f t="shared" si="1"/>
        <v>July</v>
      </c>
    </row>
    <row r="115" spans="1:4" x14ac:dyDescent="0.3">
      <c r="A115" s="17">
        <v>40366</v>
      </c>
      <c r="B115" s="4" t="s">
        <v>40</v>
      </c>
      <c r="C115" s="7">
        <v>157</v>
      </c>
      <c r="D115" t="str">
        <f t="shared" si="1"/>
        <v>July</v>
      </c>
    </row>
    <row r="116" spans="1:4" x14ac:dyDescent="0.3">
      <c r="A116" s="17">
        <v>40367</v>
      </c>
      <c r="B116" s="4" t="s">
        <v>42</v>
      </c>
      <c r="C116" s="7">
        <v>67</v>
      </c>
      <c r="D116" t="str">
        <f t="shared" si="1"/>
        <v>July</v>
      </c>
    </row>
    <row r="117" spans="1:4" x14ac:dyDescent="0.3">
      <c r="A117" s="17">
        <v>40368</v>
      </c>
      <c r="B117" s="4" t="s">
        <v>42</v>
      </c>
      <c r="C117" s="7">
        <v>170</v>
      </c>
      <c r="D117" t="str">
        <f t="shared" si="1"/>
        <v>July</v>
      </c>
    </row>
    <row r="118" spans="1:4" x14ac:dyDescent="0.3">
      <c r="A118" s="17">
        <v>40369</v>
      </c>
      <c r="B118" s="4" t="s">
        <v>42</v>
      </c>
      <c r="C118" s="7">
        <v>92</v>
      </c>
      <c r="D118" t="str">
        <f t="shared" si="1"/>
        <v>July</v>
      </c>
    </row>
    <row r="119" spans="1:4" x14ac:dyDescent="0.3">
      <c r="A119" s="17">
        <v>40370</v>
      </c>
      <c r="B119" s="4" t="s">
        <v>41</v>
      </c>
      <c r="C119" s="7">
        <v>104</v>
      </c>
      <c r="D119" t="str">
        <f t="shared" si="1"/>
        <v>July</v>
      </c>
    </row>
    <row r="120" spans="1:4" x14ac:dyDescent="0.3">
      <c r="A120" s="17">
        <v>40371</v>
      </c>
      <c r="B120" s="4" t="s">
        <v>42</v>
      </c>
      <c r="C120" s="7">
        <v>141</v>
      </c>
      <c r="D120" t="str">
        <f t="shared" si="1"/>
        <v>July</v>
      </c>
    </row>
    <row r="121" spans="1:4" x14ac:dyDescent="0.3">
      <c r="A121" s="17">
        <v>40372</v>
      </c>
      <c r="B121" s="4" t="s">
        <v>28</v>
      </c>
      <c r="C121" s="7">
        <v>153</v>
      </c>
      <c r="D121" t="str">
        <f t="shared" si="1"/>
        <v>July</v>
      </c>
    </row>
    <row r="122" spans="1:4" x14ac:dyDescent="0.3">
      <c r="A122" s="17">
        <v>40373</v>
      </c>
      <c r="B122" s="4" t="s">
        <v>42</v>
      </c>
      <c r="C122" s="7">
        <v>100</v>
      </c>
      <c r="D122" t="str">
        <f t="shared" si="1"/>
        <v>July</v>
      </c>
    </row>
    <row r="123" spans="1:4" x14ac:dyDescent="0.3">
      <c r="A123" s="17">
        <v>40374</v>
      </c>
      <c r="B123" s="4" t="s">
        <v>40</v>
      </c>
      <c r="C123" s="7">
        <v>56</v>
      </c>
      <c r="D123" t="str">
        <f t="shared" si="1"/>
        <v>July</v>
      </c>
    </row>
    <row r="124" spans="1:4" x14ac:dyDescent="0.3">
      <c r="A124" s="17">
        <v>40375</v>
      </c>
      <c r="B124" s="4" t="s">
        <v>41</v>
      </c>
      <c r="C124" s="7">
        <v>76</v>
      </c>
      <c r="D124" t="str">
        <f t="shared" si="1"/>
        <v>July</v>
      </c>
    </row>
    <row r="125" spans="1:4" x14ac:dyDescent="0.3">
      <c r="A125" s="17">
        <v>40376</v>
      </c>
      <c r="B125" s="4" t="s">
        <v>41</v>
      </c>
      <c r="C125" s="7">
        <v>113</v>
      </c>
      <c r="D125" t="str">
        <f t="shared" si="1"/>
        <v>July</v>
      </c>
    </row>
    <row r="126" spans="1:4" x14ac:dyDescent="0.3">
      <c r="A126" s="17">
        <v>40377</v>
      </c>
      <c r="B126" s="4" t="s">
        <v>41</v>
      </c>
      <c r="C126" s="7">
        <v>117</v>
      </c>
      <c r="D126" t="str">
        <f t="shared" si="1"/>
        <v>July</v>
      </c>
    </row>
    <row r="127" spans="1:4" x14ac:dyDescent="0.3">
      <c r="A127" s="17">
        <v>40378</v>
      </c>
      <c r="B127" s="4" t="s">
        <v>42</v>
      </c>
      <c r="C127" s="7">
        <v>78</v>
      </c>
      <c r="D127" t="str">
        <f t="shared" si="1"/>
        <v>July</v>
      </c>
    </row>
    <row r="128" spans="1:4" x14ac:dyDescent="0.3">
      <c r="A128" s="17">
        <v>40379</v>
      </c>
      <c r="B128" s="4" t="s">
        <v>28</v>
      </c>
      <c r="C128" s="7">
        <v>88</v>
      </c>
      <c r="D128" t="str">
        <f t="shared" si="1"/>
        <v>July</v>
      </c>
    </row>
    <row r="129" spans="1:4" x14ac:dyDescent="0.3">
      <c r="A129" s="17">
        <v>40380</v>
      </c>
      <c r="B129" s="4" t="s">
        <v>40</v>
      </c>
      <c r="C129" s="7">
        <v>168</v>
      </c>
      <c r="D129" t="str">
        <f t="shared" si="1"/>
        <v>July</v>
      </c>
    </row>
    <row r="130" spans="1:4" x14ac:dyDescent="0.3">
      <c r="A130" s="17">
        <v>40381</v>
      </c>
      <c r="B130" s="4" t="s">
        <v>40</v>
      </c>
      <c r="C130" s="7">
        <v>159</v>
      </c>
      <c r="D130" t="str">
        <f t="shared" si="1"/>
        <v>July</v>
      </c>
    </row>
    <row r="131" spans="1:4" x14ac:dyDescent="0.3">
      <c r="A131" s="17">
        <v>40382</v>
      </c>
      <c r="B131" s="4" t="s">
        <v>41</v>
      </c>
      <c r="C131" s="7">
        <v>98</v>
      </c>
      <c r="D131" t="str">
        <f t="shared" si="1"/>
        <v>July</v>
      </c>
    </row>
    <row r="132" spans="1:4" x14ac:dyDescent="0.3">
      <c r="A132" s="17">
        <v>40383</v>
      </c>
      <c r="B132" s="4" t="s">
        <v>42</v>
      </c>
      <c r="C132" s="7">
        <v>130</v>
      </c>
      <c r="D132" t="str">
        <f t="shared" si="1"/>
        <v>July</v>
      </c>
    </row>
    <row r="133" spans="1:4" x14ac:dyDescent="0.3">
      <c r="A133" s="17">
        <v>40384</v>
      </c>
      <c r="B133" s="4" t="s">
        <v>42</v>
      </c>
      <c r="C133" s="7">
        <v>136</v>
      </c>
      <c r="D133" t="str">
        <f t="shared" ref="D133:D196" si="2">TEXT(A133,"mmmm")</f>
        <v>July</v>
      </c>
    </row>
    <row r="134" spans="1:4" x14ac:dyDescent="0.3">
      <c r="A134" s="17">
        <v>40385</v>
      </c>
      <c r="B134" s="4" t="s">
        <v>42</v>
      </c>
      <c r="C134" s="7">
        <v>56</v>
      </c>
      <c r="D134" t="str">
        <f t="shared" si="2"/>
        <v>July</v>
      </c>
    </row>
    <row r="135" spans="1:4" x14ac:dyDescent="0.3">
      <c r="A135" s="17">
        <v>40386</v>
      </c>
      <c r="B135" s="4" t="s">
        <v>41</v>
      </c>
      <c r="C135" s="7">
        <v>130</v>
      </c>
      <c r="D135" t="str">
        <f t="shared" si="2"/>
        <v>July</v>
      </c>
    </row>
    <row r="136" spans="1:4" x14ac:dyDescent="0.3">
      <c r="A136" s="17">
        <v>40387</v>
      </c>
      <c r="B136" s="4" t="s">
        <v>40</v>
      </c>
      <c r="C136" s="7">
        <v>53</v>
      </c>
      <c r="D136" t="str">
        <f t="shared" si="2"/>
        <v>July</v>
      </c>
    </row>
    <row r="137" spans="1:4" x14ac:dyDescent="0.3">
      <c r="A137" s="17">
        <v>40388</v>
      </c>
      <c r="B137" s="4" t="s">
        <v>41</v>
      </c>
      <c r="C137" s="7">
        <v>160</v>
      </c>
      <c r="D137" t="str">
        <f t="shared" si="2"/>
        <v>July</v>
      </c>
    </row>
    <row r="138" spans="1:4" x14ac:dyDescent="0.3">
      <c r="A138" s="17">
        <v>40389</v>
      </c>
      <c r="B138" s="4" t="s">
        <v>41</v>
      </c>
      <c r="C138" s="7">
        <v>113</v>
      </c>
      <c r="D138" t="str">
        <f t="shared" si="2"/>
        <v>July</v>
      </c>
    </row>
    <row r="139" spans="1:4" x14ac:dyDescent="0.3">
      <c r="A139" s="17">
        <v>40390</v>
      </c>
      <c r="B139" s="4" t="s">
        <v>28</v>
      </c>
      <c r="C139" s="7">
        <v>123</v>
      </c>
      <c r="D139" t="str">
        <f t="shared" si="2"/>
        <v>July</v>
      </c>
    </row>
    <row r="140" spans="1:4" x14ac:dyDescent="0.3">
      <c r="A140" s="17">
        <v>40391</v>
      </c>
      <c r="B140" s="4" t="s">
        <v>28</v>
      </c>
      <c r="C140" s="7">
        <v>60</v>
      </c>
      <c r="D140" t="str">
        <f t="shared" si="2"/>
        <v>August</v>
      </c>
    </row>
    <row r="141" spans="1:4" x14ac:dyDescent="0.3">
      <c r="A141" s="17">
        <v>40392</v>
      </c>
      <c r="B141" s="4" t="s">
        <v>42</v>
      </c>
      <c r="C141" s="7">
        <v>73</v>
      </c>
      <c r="D141" t="str">
        <f t="shared" si="2"/>
        <v>August</v>
      </c>
    </row>
    <row r="142" spans="1:4" x14ac:dyDescent="0.3">
      <c r="A142" s="17">
        <v>40393</v>
      </c>
      <c r="B142" s="4" t="s">
        <v>28</v>
      </c>
      <c r="C142" s="7">
        <v>167</v>
      </c>
      <c r="D142" t="str">
        <f t="shared" si="2"/>
        <v>August</v>
      </c>
    </row>
    <row r="143" spans="1:4" x14ac:dyDescent="0.3">
      <c r="A143" s="17">
        <v>40394</v>
      </c>
      <c r="B143" s="4" t="s">
        <v>40</v>
      </c>
      <c r="C143" s="7">
        <v>114</v>
      </c>
      <c r="D143" t="str">
        <f t="shared" si="2"/>
        <v>August</v>
      </c>
    </row>
    <row r="144" spans="1:4" x14ac:dyDescent="0.3">
      <c r="A144" s="17">
        <v>40395</v>
      </c>
      <c r="B144" s="4" t="s">
        <v>42</v>
      </c>
      <c r="C144" s="7">
        <v>148</v>
      </c>
      <c r="D144" t="str">
        <f t="shared" si="2"/>
        <v>August</v>
      </c>
    </row>
    <row r="145" spans="1:4" x14ac:dyDescent="0.3">
      <c r="A145" s="17">
        <v>40396</v>
      </c>
      <c r="B145" s="4" t="s">
        <v>28</v>
      </c>
      <c r="C145" s="7">
        <v>81</v>
      </c>
      <c r="D145" t="str">
        <f t="shared" si="2"/>
        <v>August</v>
      </c>
    </row>
    <row r="146" spans="1:4" x14ac:dyDescent="0.3">
      <c r="A146" s="17">
        <v>40397</v>
      </c>
      <c r="B146" s="4" t="s">
        <v>41</v>
      </c>
      <c r="C146" s="7">
        <v>79</v>
      </c>
      <c r="D146" t="str">
        <f t="shared" si="2"/>
        <v>August</v>
      </c>
    </row>
    <row r="147" spans="1:4" x14ac:dyDescent="0.3">
      <c r="A147" s="17">
        <v>40398</v>
      </c>
      <c r="B147" s="4" t="s">
        <v>28</v>
      </c>
      <c r="C147" s="7">
        <v>76</v>
      </c>
      <c r="D147" t="str">
        <f t="shared" si="2"/>
        <v>August</v>
      </c>
    </row>
    <row r="148" spans="1:4" x14ac:dyDescent="0.3">
      <c r="A148" s="17">
        <v>40399</v>
      </c>
      <c r="B148" s="4" t="s">
        <v>28</v>
      </c>
      <c r="C148" s="7">
        <v>166</v>
      </c>
      <c r="D148" t="str">
        <f t="shared" si="2"/>
        <v>August</v>
      </c>
    </row>
    <row r="149" spans="1:4" x14ac:dyDescent="0.3">
      <c r="A149" s="17">
        <v>40400</v>
      </c>
      <c r="B149" s="4" t="s">
        <v>28</v>
      </c>
      <c r="C149" s="7">
        <v>106</v>
      </c>
      <c r="D149" t="str">
        <f t="shared" si="2"/>
        <v>August</v>
      </c>
    </row>
    <row r="150" spans="1:4" x14ac:dyDescent="0.3">
      <c r="A150" s="17">
        <v>40401</v>
      </c>
      <c r="B150" s="4" t="s">
        <v>42</v>
      </c>
      <c r="C150" s="7">
        <v>74</v>
      </c>
      <c r="D150" t="str">
        <f t="shared" si="2"/>
        <v>August</v>
      </c>
    </row>
    <row r="151" spans="1:4" x14ac:dyDescent="0.3">
      <c r="A151" s="17">
        <v>40402</v>
      </c>
      <c r="B151" s="4" t="s">
        <v>28</v>
      </c>
      <c r="C151" s="7">
        <v>95</v>
      </c>
      <c r="D151" t="str">
        <f t="shared" si="2"/>
        <v>August</v>
      </c>
    </row>
    <row r="152" spans="1:4" x14ac:dyDescent="0.3">
      <c r="A152" s="17">
        <v>40403</v>
      </c>
      <c r="B152" s="4" t="s">
        <v>28</v>
      </c>
      <c r="C152" s="7">
        <v>151</v>
      </c>
      <c r="D152" t="str">
        <f t="shared" si="2"/>
        <v>August</v>
      </c>
    </row>
    <row r="153" spans="1:4" x14ac:dyDescent="0.3">
      <c r="A153" s="17">
        <v>40404</v>
      </c>
      <c r="B153" s="4" t="s">
        <v>41</v>
      </c>
      <c r="C153" s="7">
        <v>117</v>
      </c>
      <c r="D153" t="str">
        <f t="shared" si="2"/>
        <v>August</v>
      </c>
    </row>
    <row r="154" spans="1:4" x14ac:dyDescent="0.3">
      <c r="A154" s="17">
        <v>40405</v>
      </c>
      <c r="B154" s="4" t="s">
        <v>42</v>
      </c>
      <c r="C154" s="7">
        <v>143</v>
      </c>
      <c r="D154" t="str">
        <f t="shared" si="2"/>
        <v>August</v>
      </c>
    </row>
    <row r="155" spans="1:4" x14ac:dyDescent="0.3">
      <c r="A155" s="17">
        <v>40406</v>
      </c>
      <c r="B155" s="4" t="s">
        <v>28</v>
      </c>
      <c r="C155" s="7">
        <v>122</v>
      </c>
      <c r="D155" t="str">
        <f t="shared" si="2"/>
        <v>August</v>
      </c>
    </row>
    <row r="156" spans="1:4" x14ac:dyDescent="0.3">
      <c r="A156" s="17">
        <v>40407</v>
      </c>
      <c r="B156" s="4" t="s">
        <v>28</v>
      </c>
      <c r="C156" s="7">
        <v>76</v>
      </c>
      <c r="D156" t="str">
        <f t="shared" si="2"/>
        <v>August</v>
      </c>
    </row>
    <row r="157" spans="1:4" x14ac:dyDescent="0.3">
      <c r="A157" s="17">
        <v>40408</v>
      </c>
      <c r="B157" s="4" t="s">
        <v>42</v>
      </c>
      <c r="C157" s="7">
        <v>145</v>
      </c>
      <c r="D157" t="str">
        <f t="shared" si="2"/>
        <v>August</v>
      </c>
    </row>
    <row r="158" spans="1:4" x14ac:dyDescent="0.3">
      <c r="A158" s="17">
        <v>40409</v>
      </c>
      <c r="B158" s="4" t="s">
        <v>42</v>
      </c>
      <c r="C158" s="7">
        <v>123</v>
      </c>
      <c r="D158" t="str">
        <f t="shared" si="2"/>
        <v>August</v>
      </c>
    </row>
    <row r="159" spans="1:4" x14ac:dyDescent="0.3">
      <c r="A159" s="17">
        <v>40410</v>
      </c>
      <c r="B159" s="4" t="s">
        <v>28</v>
      </c>
      <c r="C159" s="7">
        <v>116</v>
      </c>
      <c r="D159" t="str">
        <f t="shared" si="2"/>
        <v>August</v>
      </c>
    </row>
    <row r="160" spans="1:4" x14ac:dyDescent="0.3">
      <c r="A160" s="17">
        <v>40411</v>
      </c>
      <c r="B160" s="4" t="s">
        <v>28</v>
      </c>
      <c r="C160" s="7">
        <v>91</v>
      </c>
      <c r="D160" t="str">
        <f t="shared" si="2"/>
        <v>August</v>
      </c>
    </row>
    <row r="161" spans="1:4" x14ac:dyDescent="0.3">
      <c r="A161" s="17">
        <v>40412</v>
      </c>
      <c r="B161" s="4" t="s">
        <v>42</v>
      </c>
      <c r="C161" s="7">
        <v>117</v>
      </c>
      <c r="D161" t="str">
        <f t="shared" si="2"/>
        <v>August</v>
      </c>
    </row>
    <row r="162" spans="1:4" x14ac:dyDescent="0.3">
      <c r="A162" s="17">
        <v>40413</v>
      </c>
      <c r="B162" s="4" t="s">
        <v>28</v>
      </c>
      <c r="C162" s="7">
        <v>170</v>
      </c>
      <c r="D162" t="str">
        <f t="shared" si="2"/>
        <v>August</v>
      </c>
    </row>
    <row r="163" spans="1:4" x14ac:dyDescent="0.3">
      <c r="A163" s="17">
        <v>40414</v>
      </c>
      <c r="B163" s="4" t="s">
        <v>40</v>
      </c>
      <c r="C163" s="7">
        <v>141</v>
      </c>
      <c r="D163" t="str">
        <f t="shared" si="2"/>
        <v>August</v>
      </c>
    </row>
    <row r="164" spans="1:4" x14ac:dyDescent="0.3">
      <c r="A164" s="17">
        <v>40415</v>
      </c>
      <c r="B164" s="4" t="s">
        <v>42</v>
      </c>
      <c r="C164" s="7">
        <v>54</v>
      </c>
      <c r="D164" t="str">
        <f t="shared" si="2"/>
        <v>August</v>
      </c>
    </row>
    <row r="165" spans="1:4" x14ac:dyDescent="0.3">
      <c r="A165" s="17">
        <v>40416</v>
      </c>
      <c r="B165" s="4" t="s">
        <v>28</v>
      </c>
      <c r="C165" s="7">
        <v>95</v>
      </c>
      <c r="D165" t="str">
        <f t="shared" si="2"/>
        <v>August</v>
      </c>
    </row>
    <row r="166" spans="1:4" x14ac:dyDescent="0.3">
      <c r="A166" s="17">
        <v>40417</v>
      </c>
      <c r="B166" s="4" t="s">
        <v>40</v>
      </c>
      <c r="C166" s="7">
        <v>57</v>
      </c>
      <c r="D166" t="str">
        <f t="shared" si="2"/>
        <v>August</v>
      </c>
    </row>
    <row r="167" spans="1:4" x14ac:dyDescent="0.3">
      <c r="A167" s="17">
        <v>40418</v>
      </c>
      <c r="B167" s="4" t="s">
        <v>40</v>
      </c>
      <c r="C167" s="7">
        <v>133</v>
      </c>
      <c r="D167" t="str">
        <f t="shared" si="2"/>
        <v>August</v>
      </c>
    </row>
    <row r="168" spans="1:4" x14ac:dyDescent="0.3">
      <c r="A168" s="17">
        <v>40419</v>
      </c>
      <c r="B168" s="4" t="s">
        <v>42</v>
      </c>
      <c r="C168" s="7">
        <v>147</v>
      </c>
      <c r="D168" t="str">
        <f t="shared" si="2"/>
        <v>August</v>
      </c>
    </row>
    <row r="169" spans="1:4" x14ac:dyDescent="0.3">
      <c r="A169" s="17">
        <v>40420</v>
      </c>
      <c r="B169" s="4" t="s">
        <v>40</v>
      </c>
      <c r="C169" s="7">
        <v>84</v>
      </c>
      <c r="D169" t="str">
        <f t="shared" si="2"/>
        <v>August</v>
      </c>
    </row>
    <row r="170" spans="1:4" x14ac:dyDescent="0.3">
      <c r="A170" s="17">
        <v>40421</v>
      </c>
      <c r="B170" s="4" t="s">
        <v>41</v>
      </c>
      <c r="C170" s="7">
        <v>147</v>
      </c>
      <c r="D170" t="str">
        <f t="shared" si="2"/>
        <v>August</v>
      </c>
    </row>
    <row r="171" spans="1:4" x14ac:dyDescent="0.3">
      <c r="A171" s="17">
        <v>40422</v>
      </c>
      <c r="B171" s="4" t="s">
        <v>42</v>
      </c>
      <c r="C171" s="7">
        <v>86</v>
      </c>
      <c r="D171" t="str">
        <f t="shared" si="2"/>
        <v>September</v>
      </c>
    </row>
    <row r="172" spans="1:4" x14ac:dyDescent="0.3">
      <c r="A172" s="17">
        <v>40423</v>
      </c>
      <c r="B172" s="4" t="s">
        <v>40</v>
      </c>
      <c r="C172" s="7">
        <v>87</v>
      </c>
      <c r="D172" t="str">
        <f t="shared" si="2"/>
        <v>September</v>
      </c>
    </row>
    <row r="173" spans="1:4" x14ac:dyDescent="0.3">
      <c r="A173" s="17">
        <v>40424</v>
      </c>
      <c r="B173" s="4" t="s">
        <v>41</v>
      </c>
      <c r="C173" s="7">
        <v>150</v>
      </c>
      <c r="D173" t="str">
        <f t="shared" si="2"/>
        <v>September</v>
      </c>
    </row>
    <row r="174" spans="1:4" x14ac:dyDescent="0.3">
      <c r="A174" s="17">
        <v>40425</v>
      </c>
      <c r="B174" s="4" t="s">
        <v>42</v>
      </c>
      <c r="C174" s="7">
        <v>97</v>
      </c>
      <c r="D174" t="str">
        <f t="shared" si="2"/>
        <v>September</v>
      </c>
    </row>
    <row r="175" spans="1:4" x14ac:dyDescent="0.3">
      <c r="A175" s="17">
        <v>40426</v>
      </c>
      <c r="B175" s="4" t="s">
        <v>41</v>
      </c>
      <c r="C175" s="7">
        <v>151</v>
      </c>
      <c r="D175" t="str">
        <f t="shared" si="2"/>
        <v>September</v>
      </c>
    </row>
    <row r="176" spans="1:4" x14ac:dyDescent="0.3">
      <c r="A176" s="17">
        <v>40427</v>
      </c>
      <c r="B176" s="4" t="s">
        <v>41</v>
      </c>
      <c r="C176" s="7">
        <v>62</v>
      </c>
      <c r="D176" t="str">
        <f t="shared" si="2"/>
        <v>September</v>
      </c>
    </row>
    <row r="177" spans="1:4" x14ac:dyDescent="0.3">
      <c r="A177" s="17">
        <v>40428</v>
      </c>
      <c r="B177" s="4" t="s">
        <v>40</v>
      </c>
      <c r="C177" s="7">
        <v>125</v>
      </c>
      <c r="D177" t="str">
        <f t="shared" si="2"/>
        <v>September</v>
      </c>
    </row>
    <row r="178" spans="1:4" x14ac:dyDescent="0.3">
      <c r="A178" s="17">
        <v>40429</v>
      </c>
      <c r="B178" s="4" t="s">
        <v>42</v>
      </c>
      <c r="C178" s="7">
        <v>69</v>
      </c>
      <c r="D178" t="str">
        <f t="shared" si="2"/>
        <v>September</v>
      </c>
    </row>
    <row r="179" spans="1:4" x14ac:dyDescent="0.3">
      <c r="A179" s="17">
        <v>40430</v>
      </c>
      <c r="B179" s="4" t="s">
        <v>28</v>
      </c>
      <c r="C179" s="7">
        <v>160</v>
      </c>
      <c r="D179" t="str">
        <f t="shared" si="2"/>
        <v>September</v>
      </c>
    </row>
    <row r="180" spans="1:4" x14ac:dyDescent="0.3">
      <c r="A180" s="17">
        <v>40431</v>
      </c>
      <c r="B180" s="4" t="s">
        <v>28</v>
      </c>
      <c r="C180" s="7">
        <v>88</v>
      </c>
      <c r="D180" t="str">
        <f t="shared" si="2"/>
        <v>September</v>
      </c>
    </row>
    <row r="181" spans="1:4" x14ac:dyDescent="0.3">
      <c r="A181" s="17">
        <v>40432</v>
      </c>
      <c r="B181" s="4" t="s">
        <v>28</v>
      </c>
      <c r="C181" s="7">
        <v>107</v>
      </c>
      <c r="D181" t="str">
        <f t="shared" si="2"/>
        <v>September</v>
      </c>
    </row>
    <row r="182" spans="1:4" x14ac:dyDescent="0.3">
      <c r="A182" s="17">
        <v>40433</v>
      </c>
      <c r="B182" s="4" t="s">
        <v>41</v>
      </c>
      <c r="C182" s="7">
        <v>148</v>
      </c>
      <c r="D182" t="str">
        <f t="shared" si="2"/>
        <v>September</v>
      </c>
    </row>
    <row r="183" spans="1:4" x14ac:dyDescent="0.3">
      <c r="A183" s="17">
        <v>40434</v>
      </c>
      <c r="B183" s="4" t="s">
        <v>40</v>
      </c>
      <c r="C183" s="7">
        <v>75</v>
      </c>
      <c r="D183" t="str">
        <f t="shared" si="2"/>
        <v>September</v>
      </c>
    </row>
    <row r="184" spans="1:4" x14ac:dyDescent="0.3">
      <c r="A184" s="17">
        <v>40435</v>
      </c>
      <c r="B184" s="4" t="s">
        <v>40</v>
      </c>
      <c r="C184" s="7">
        <v>68</v>
      </c>
      <c r="D184" t="str">
        <f t="shared" si="2"/>
        <v>September</v>
      </c>
    </row>
    <row r="185" spans="1:4" x14ac:dyDescent="0.3">
      <c r="A185" s="17">
        <v>40436</v>
      </c>
      <c r="B185" s="4" t="s">
        <v>42</v>
      </c>
      <c r="C185" s="7">
        <v>98</v>
      </c>
      <c r="D185" t="str">
        <f t="shared" si="2"/>
        <v>September</v>
      </c>
    </row>
    <row r="186" spans="1:4" x14ac:dyDescent="0.3">
      <c r="A186" s="17">
        <v>40437</v>
      </c>
      <c r="B186" s="4" t="s">
        <v>42</v>
      </c>
      <c r="C186" s="7">
        <v>134</v>
      </c>
      <c r="D186" t="str">
        <f t="shared" si="2"/>
        <v>September</v>
      </c>
    </row>
    <row r="187" spans="1:4" x14ac:dyDescent="0.3">
      <c r="A187" s="17">
        <v>40438</v>
      </c>
      <c r="B187" s="4" t="s">
        <v>40</v>
      </c>
      <c r="C187" s="7">
        <v>84</v>
      </c>
      <c r="D187" t="str">
        <f t="shared" si="2"/>
        <v>September</v>
      </c>
    </row>
    <row r="188" spans="1:4" x14ac:dyDescent="0.3">
      <c r="A188" s="17">
        <v>40439</v>
      </c>
      <c r="B188" s="4" t="s">
        <v>40</v>
      </c>
      <c r="C188" s="7">
        <v>155</v>
      </c>
      <c r="D188" t="str">
        <f t="shared" si="2"/>
        <v>September</v>
      </c>
    </row>
    <row r="189" spans="1:4" x14ac:dyDescent="0.3">
      <c r="A189" s="17">
        <v>40440</v>
      </c>
      <c r="B189" s="4" t="s">
        <v>28</v>
      </c>
      <c r="C189" s="7">
        <v>146</v>
      </c>
      <c r="D189" t="str">
        <f t="shared" si="2"/>
        <v>September</v>
      </c>
    </row>
    <row r="190" spans="1:4" x14ac:dyDescent="0.3">
      <c r="A190" s="17">
        <v>40441</v>
      </c>
      <c r="B190" s="4" t="s">
        <v>40</v>
      </c>
      <c r="C190" s="7">
        <v>110</v>
      </c>
      <c r="D190" t="str">
        <f t="shared" si="2"/>
        <v>September</v>
      </c>
    </row>
    <row r="191" spans="1:4" x14ac:dyDescent="0.3">
      <c r="A191" s="17">
        <v>40442</v>
      </c>
      <c r="B191" s="4" t="s">
        <v>28</v>
      </c>
      <c r="C191" s="7">
        <v>139</v>
      </c>
      <c r="D191" t="str">
        <f t="shared" si="2"/>
        <v>September</v>
      </c>
    </row>
    <row r="192" spans="1:4" x14ac:dyDescent="0.3">
      <c r="A192" s="17">
        <v>40443</v>
      </c>
      <c r="B192" s="4" t="s">
        <v>42</v>
      </c>
      <c r="C192" s="7">
        <v>68</v>
      </c>
      <c r="D192" t="str">
        <f t="shared" si="2"/>
        <v>September</v>
      </c>
    </row>
    <row r="193" spans="1:4" x14ac:dyDescent="0.3">
      <c r="A193" s="17">
        <v>40444</v>
      </c>
      <c r="B193" s="4" t="s">
        <v>28</v>
      </c>
      <c r="C193" s="7">
        <v>131</v>
      </c>
      <c r="D193" t="str">
        <f t="shared" si="2"/>
        <v>September</v>
      </c>
    </row>
    <row r="194" spans="1:4" x14ac:dyDescent="0.3">
      <c r="A194" s="17">
        <v>40445</v>
      </c>
      <c r="B194" s="4" t="s">
        <v>40</v>
      </c>
      <c r="C194" s="7">
        <v>141</v>
      </c>
      <c r="D194" t="str">
        <f t="shared" si="2"/>
        <v>September</v>
      </c>
    </row>
    <row r="195" spans="1:4" x14ac:dyDescent="0.3">
      <c r="A195" s="17">
        <v>40446</v>
      </c>
      <c r="B195" s="4" t="s">
        <v>28</v>
      </c>
      <c r="C195" s="7">
        <v>50</v>
      </c>
      <c r="D195" t="str">
        <f t="shared" si="2"/>
        <v>September</v>
      </c>
    </row>
    <row r="196" spans="1:4" x14ac:dyDescent="0.3">
      <c r="A196" s="17">
        <v>40447</v>
      </c>
      <c r="B196" s="4" t="s">
        <v>42</v>
      </c>
      <c r="C196" s="7">
        <v>65</v>
      </c>
      <c r="D196" t="str">
        <f t="shared" si="2"/>
        <v>September</v>
      </c>
    </row>
    <row r="197" spans="1:4" x14ac:dyDescent="0.3">
      <c r="A197" s="17">
        <v>40448</v>
      </c>
      <c r="B197" s="4" t="s">
        <v>40</v>
      </c>
      <c r="C197" s="7">
        <v>126</v>
      </c>
      <c r="D197" t="str">
        <f t="shared" ref="D197:D208" si="3">TEXT(A197,"mmmm")</f>
        <v>September</v>
      </c>
    </row>
    <row r="198" spans="1:4" x14ac:dyDescent="0.3">
      <c r="A198" s="17">
        <v>40449</v>
      </c>
      <c r="B198" s="4" t="s">
        <v>40</v>
      </c>
      <c r="C198" s="7">
        <v>117</v>
      </c>
      <c r="D198" t="str">
        <f t="shared" si="3"/>
        <v>September</v>
      </c>
    </row>
    <row r="199" spans="1:4" x14ac:dyDescent="0.3">
      <c r="A199" s="17">
        <v>40450</v>
      </c>
      <c r="B199" s="4" t="s">
        <v>41</v>
      </c>
      <c r="C199" s="7">
        <v>57</v>
      </c>
      <c r="D199" t="str">
        <f t="shared" si="3"/>
        <v>September</v>
      </c>
    </row>
    <row r="200" spans="1:4" x14ac:dyDescent="0.3">
      <c r="A200" s="17">
        <v>40451</v>
      </c>
      <c r="B200" s="4" t="s">
        <v>41</v>
      </c>
      <c r="C200" s="7">
        <v>146</v>
      </c>
      <c r="D200" t="str">
        <f t="shared" si="3"/>
        <v>September</v>
      </c>
    </row>
    <row r="201" spans="1:4" x14ac:dyDescent="0.3">
      <c r="A201" s="17">
        <v>40452</v>
      </c>
      <c r="B201" s="4" t="s">
        <v>40</v>
      </c>
      <c r="C201" s="7">
        <v>159</v>
      </c>
      <c r="D201" t="str">
        <f t="shared" si="3"/>
        <v>October</v>
      </c>
    </row>
    <row r="202" spans="1:4" x14ac:dyDescent="0.3">
      <c r="A202" s="17">
        <v>40453</v>
      </c>
      <c r="B202" s="4" t="s">
        <v>42</v>
      </c>
      <c r="C202" s="7">
        <v>80</v>
      </c>
      <c r="D202" t="str">
        <f t="shared" si="3"/>
        <v>October</v>
      </c>
    </row>
    <row r="203" spans="1:4" x14ac:dyDescent="0.3">
      <c r="A203" s="17">
        <v>40454</v>
      </c>
      <c r="B203" s="4" t="s">
        <v>28</v>
      </c>
      <c r="C203" s="7">
        <v>132</v>
      </c>
      <c r="D203" t="str">
        <f t="shared" si="3"/>
        <v>October</v>
      </c>
    </row>
    <row r="204" spans="1:4" x14ac:dyDescent="0.3">
      <c r="A204" s="17">
        <v>40455</v>
      </c>
      <c r="B204" s="4" t="s">
        <v>40</v>
      </c>
      <c r="C204" s="7">
        <v>60</v>
      </c>
      <c r="D204" t="str">
        <f t="shared" si="3"/>
        <v>October</v>
      </c>
    </row>
    <row r="205" spans="1:4" x14ac:dyDescent="0.3">
      <c r="A205" s="17">
        <v>40456</v>
      </c>
      <c r="B205" s="4" t="s">
        <v>28</v>
      </c>
      <c r="C205" s="7">
        <v>116</v>
      </c>
      <c r="D205" t="str">
        <f t="shared" si="3"/>
        <v>October</v>
      </c>
    </row>
    <row r="206" spans="1:4" x14ac:dyDescent="0.3">
      <c r="A206" s="17">
        <v>40457</v>
      </c>
      <c r="B206" s="4" t="s">
        <v>28</v>
      </c>
      <c r="C206" s="7">
        <v>132</v>
      </c>
      <c r="D206" t="str">
        <f t="shared" si="3"/>
        <v>October</v>
      </c>
    </row>
    <row r="207" spans="1:4" x14ac:dyDescent="0.3">
      <c r="A207" s="17">
        <v>40458</v>
      </c>
      <c r="B207" s="4" t="s">
        <v>42</v>
      </c>
      <c r="C207" s="7">
        <v>143</v>
      </c>
      <c r="D207" t="str">
        <f t="shared" si="3"/>
        <v>October</v>
      </c>
    </row>
    <row r="208" spans="1:4" x14ac:dyDescent="0.3">
      <c r="A208" s="17">
        <v>40459</v>
      </c>
      <c r="B208" s="4" t="s">
        <v>40</v>
      </c>
      <c r="C208" s="7">
        <v>146</v>
      </c>
      <c r="D208" t="str">
        <f t="shared" si="3"/>
        <v>October</v>
      </c>
    </row>
  </sheetData>
  <pageMargins left="0.7" right="0.7" top="0.75" bottom="0.75" header="0.3" footer="0.3"/>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4"/>
  <sheetViews>
    <sheetView workbookViewId="0">
      <selection activeCell="E6" sqref="E6"/>
    </sheetView>
  </sheetViews>
  <sheetFormatPr defaultRowHeight="14.4" x14ac:dyDescent="0.3"/>
  <cols>
    <col min="1" max="1" width="18.44140625" customWidth="1"/>
    <col min="3" max="3" width="14.6640625" bestFit="1" customWidth="1"/>
    <col min="4" max="4" width="14.6640625" customWidth="1"/>
    <col min="5" max="5" width="12.5546875" customWidth="1"/>
    <col min="6" max="6" width="73.88671875" bestFit="1" customWidth="1"/>
  </cols>
  <sheetData>
    <row r="1" spans="1:13" ht="28.8" x14ac:dyDescent="0.3">
      <c r="A1" s="1" t="s">
        <v>2304</v>
      </c>
      <c r="B1" s="2"/>
      <c r="C1" s="2"/>
      <c r="D1" s="2"/>
      <c r="E1" s="2"/>
      <c r="F1" s="2"/>
      <c r="G1" s="2"/>
      <c r="H1" s="2"/>
      <c r="I1" s="2"/>
      <c r="J1" s="3"/>
      <c r="L1" t="s">
        <v>2300</v>
      </c>
      <c r="M1" t="s">
        <v>2302</v>
      </c>
    </row>
    <row r="4" spans="1:13" ht="72" x14ac:dyDescent="0.3">
      <c r="A4" s="69" t="s">
        <v>2303</v>
      </c>
      <c r="B4" t="s">
        <v>2339</v>
      </c>
    </row>
    <row r="5" spans="1:13" x14ac:dyDescent="0.3">
      <c r="A5">
        <v>29.2</v>
      </c>
      <c r="B5" s="150">
        <f>ROUNDUP(A5/5,0)*5</f>
        <v>30</v>
      </c>
      <c r="C5" s="150" t="str">
        <f>IF(AND(A5&gt;=10, A5&lt;15), "10 &lt;= Times &lt; 15", IF(AND(A5&gt;=15, A5&lt;20), "15 &lt;= Times &lt; 20", IF(AND(A5&gt;=20, A5&lt;25), "20 &lt;= Times &lt; 25", IF(AND(A5&gt;=25, A5&lt;30), "25 &lt;= Times &lt; 30", IF(AND(A5&gt;=30, A5&lt;35), "30 &lt;= Times &lt; 35", IF(AND(A5&gt;=35, A5&lt;40), "35 &lt;= Times &lt; 40", IF(AND(A5&gt;=40, A5&lt;45), "40 &lt;= Times &lt; 45", IF(AND(A5&gt;=45, A5&lt;50), "45 &lt;= Times &lt; 50", "Out of Range"))))))))</f>
        <v>25 &lt;= Times &lt; 30</v>
      </c>
      <c r="D5" s="150"/>
      <c r="E5" s="111" t="s">
        <v>2339</v>
      </c>
      <c r="F5" t="s">
        <v>2419</v>
      </c>
    </row>
    <row r="6" spans="1:13" x14ac:dyDescent="0.3">
      <c r="A6">
        <v>26.4</v>
      </c>
      <c r="B6" s="150">
        <f t="shared" ref="B6:B69" si="0">ROUNDUP(A6/5,0)*5</f>
        <v>30</v>
      </c>
      <c r="C6" s="150" t="str">
        <f t="shared" ref="C6:C69" si="1">IF(AND(A6&gt;=10, A6&lt;15), "10 &lt;= Times &lt; 15", IF(AND(A6&gt;=15, A6&lt;20), "15 &lt;= Times &lt; 20", IF(AND(A6&gt;=20, A6&lt;25), "20 &lt;= Times &lt; 25", IF(AND(A6&gt;=25, A6&lt;30), "25 &lt;= Times &lt; 30", IF(AND(A6&gt;=30, A6&lt;35), "30 &lt;= Times &lt; 35", IF(AND(A6&gt;=35, A6&lt;40), "35 &lt;= Times &lt; 40", IF(AND(A6&gt;=40, A6&lt;45), "40 &lt;= Times &lt; 45", IF(AND(A6&gt;=45, A6&lt;50), "45 &lt;= Times &lt; 50", "Out of Range"))))))))</f>
        <v>25 &lt;= Times &lt; 30</v>
      </c>
      <c r="D6" s="150"/>
      <c r="E6" s="151">
        <v>15</v>
      </c>
      <c r="F6" s="110">
        <v>44</v>
      </c>
    </row>
    <row r="7" spans="1:13" x14ac:dyDescent="0.3">
      <c r="A7">
        <v>21.5</v>
      </c>
      <c r="B7" s="150">
        <f t="shared" si="0"/>
        <v>25</v>
      </c>
      <c r="C7" s="150" t="str">
        <f t="shared" si="1"/>
        <v>20 &lt;= Times &lt; 25</v>
      </c>
      <c r="D7" s="150"/>
      <c r="E7" s="151">
        <v>20</v>
      </c>
      <c r="F7" s="110">
        <v>54</v>
      </c>
    </row>
    <row r="8" spans="1:13" x14ac:dyDescent="0.3">
      <c r="A8">
        <v>30.3</v>
      </c>
      <c r="B8" s="150">
        <f t="shared" si="0"/>
        <v>35</v>
      </c>
      <c r="C8" s="150" t="str">
        <f t="shared" si="1"/>
        <v>30 &lt;= Times &lt; 35</v>
      </c>
      <c r="D8" s="150"/>
      <c r="E8" s="151">
        <v>25</v>
      </c>
      <c r="F8" s="110">
        <v>163</v>
      </c>
    </row>
    <row r="9" spans="1:13" x14ac:dyDescent="0.3">
      <c r="A9">
        <v>30.9</v>
      </c>
      <c r="B9" s="150">
        <f t="shared" si="0"/>
        <v>35</v>
      </c>
      <c r="C9" s="150" t="str">
        <f t="shared" si="1"/>
        <v>30 &lt;= Times &lt; 35</v>
      </c>
      <c r="D9" s="150"/>
      <c r="E9" s="151">
        <v>30</v>
      </c>
      <c r="F9" s="110">
        <v>248</v>
      </c>
    </row>
    <row r="10" spans="1:13" x14ac:dyDescent="0.3">
      <c r="A10">
        <v>26.1</v>
      </c>
      <c r="B10" s="150">
        <f t="shared" si="0"/>
        <v>30</v>
      </c>
      <c r="C10" s="150" t="str">
        <f t="shared" si="1"/>
        <v>25 &lt;= Times &lt; 30</v>
      </c>
      <c r="D10" s="150"/>
      <c r="E10" s="151">
        <v>35</v>
      </c>
      <c r="F10" s="110">
        <v>109</v>
      </c>
    </row>
    <row r="11" spans="1:13" x14ac:dyDescent="0.3">
      <c r="A11">
        <v>33.5</v>
      </c>
      <c r="B11" s="150">
        <f t="shared" si="0"/>
        <v>35</v>
      </c>
      <c r="C11" s="150" t="str">
        <f t="shared" si="1"/>
        <v>30 &lt;= Times &lt; 35</v>
      </c>
      <c r="D11" s="150"/>
      <c r="E11" s="151">
        <v>40</v>
      </c>
      <c r="F11" s="110">
        <v>98</v>
      </c>
    </row>
    <row r="12" spans="1:13" x14ac:dyDescent="0.3">
      <c r="A12">
        <v>23.7</v>
      </c>
      <c r="B12" s="150">
        <f t="shared" si="0"/>
        <v>25</v>
      </c>
      <c r="C12" s="150" t="str">
        <f t="shared" si="1"/>
        <v>20 &lt;= Times &lt; 25</v>
      </c>
      <c r="D12" s="150"/>
      <c r="E12" s="151">
        <v>45</v>
      </c>
      <c r="F12" s="110">
        <v>42</v>
      </c>
    </row>
    <row r="13" spans="1:13" x14ac:dyDescent="0.3">
      <c r="A13">
        <v>14.5</v>
      </c>
      <c r="B13" s="150">
        <f t="shared" si="0"/>
        <v>15</v>
      </c>
      <c r="C13" s="150" t="str">
        <f t="shared" si="1"/>
        <v>10 &lt;= Times &lt; 15</v>
      </c>
      <c r="D13" s="150"/>
      <c r="E13" s="151">
        <v>50</v>
      </c>
      <c r="F13" s="110">
        <v>32</v>
      </c>
    </row>
    <row r="14" spans="1:13" x14ac:dyDescent="0.3">
      <c r="A14">
        <v>27.1</v>
      </c>
      <c r="B14" s="150">
        <f t="shared" si="0"/>
        <v>30</v>
      </c>
      <c r="C14" s="150" t="str">
        <f t="shared" si="1"/>
        <v>25 &lt;= Times &lt; 30</v>
      </c>
      <c r="D14" s="150"/>
      <c r="E14" s="151" t="s">
        <v>235</v>
      </c>
      <c r="F14" s="110">
        <v>790</v>
      </c>
    </row>
    <row r="15" spans="1:13" x14ac:dyDescent="0.3">
      <c r="A15">
        <v>28.9</v>
      </c>
      <c r="B15" s="150">
        <f t="shared" si="0"/>
        <v>30</v>
      </c>
      <c r="C15" s="150" t="str">
        <f t="shared" si="1"/>
        <v>25 &lt;= Times &lt; 30</v>
      </c>
      <c r="D15" s="150"/>
    </row>
    <row r="16" spans="1:13" x14ac:dyDescent="0.3">
      <c r="A16">
        <v>49.6</v>
      </c>
      <c r="B16" s="150">
        <f t="shared" si="0"/>
        <v>50</v>
      </c>
      <c r="C16" s="150" t="str">
        <f t="shared" si="1"/>
        <v>45 &lt;= Times &lt; 50</v>
      </c>
      <c r="D16" s="150"/>
    </row>
    <row r="17" spans="1:4" x14ac:dyDescent="0.3">
      <c r="A17">
        <v>29.8</v>
      </c>
      <c r="B17" s="150">
        <f t="shared" si="0"/>
        <v>30</v>
      </c>
      <c r="C17" s="150" t="str">
        <f t="shared" si="1"/>
        <v>25 &lt;= Times &lt; 30</v>
      </c>
      <c r="D17" s="150"/>
    </row>
    <row r="18" spans="1:4" x14ac:dyDescent="0.3">
      <c r="A18">
        <v>46</v>
      </c>
      <c r="B18" s="150">
        <f t="shared" si="0"/>
        <v>50</v>
      </c>
      <c r="C18" s="150" t="str">
        <f t="shared" si="1"/>
        <v>45 &lt;= Times &lt; 50</v>
      </c>
      <c r="D18" s="150"/>
    </row>
    <row r="19" spans="1:4" x14ac:dyDescent="0.3">
      <c r="A19">
        <v>28.6</v>
      </c>
      <c r="B19" s="150">
        <f t="shared" si="0"/>
        <v>30</v>
      </c>
      <c r="C19" s="150" t="str">
        <f t="shared" si="1"/>
        <v>25 &lt;= Times &lt; 30</v>
      </c>
      <c r="D19" s="150"/>
    </row>
    <row r="20" spans="1:4" x14ac:dyDescent="0.3">
      <c r="A20">
        <v>11.4</v>
      </c>
      <c r="B20" s="150">
        <f t="shared" si="0"/>
        <v>15</v>
      </c>
      <c r="C20" s="150" t="str">
        <f t="shared" si="1"/>
        <v>10 &lt;= Times &lt; 15</v>
      </c>
      <c r="D20" s="150"/>
    </row>
    <row r="21" spans="1:4" x14ac:dyDescent="0.3">
      <c r="A21">
        <v>33</v>
      </c>
      <c r="B21" s="150">
        <f t="shared" si="0"/>
        <v>35</v>
      </c>
      <c r="C21" s="150" t="str">
        <f t="shared" si="1"/>
        <v>30 &lt;= Times &lt; 35</v>
      </c>
      <c r="D21" s="150"/>
    </row>
    <row r="22" spans="1:4" x14ac:dyDescent="0.3">
      <c r="A22">
        <v>37</v>
      </c>
      <c r="B22" s="150">
        <f t="shared" si="0"/>
        <v>40</v>
      </c>
      <c r="C22" s="150" t="str">
        <f t="shared" si="1"/>
        <v>35 &lt;= Times &lt; 40</v>
      </c>
      <c r="D22" s="150"/>
    </row>
    <row r="23" spans="1:4" x14ac:dyDescent="0.3">
      <c r="A23">
        <v>14</v>
      </c>
      <c r="B23" s="150">
        <f t="shared" si="0"/>
        <v>15</v>
      </c>
      <c r="C23" s="150" t="str">
        <f t="shared" si="1"/>
        <v>10 &lt;= Times &lt; 15</v>
      </c>
      <c r="D23" s="150"/>
    </row>
    <row r="24" spans="1:4" x14ac:dyDescent="0.3">
      <c r="A24">
        <v>31.1</v>
      </c>
      <c r="B24" s="150">
        <f t="shared" si="0"/>
        <v>35</v>
      </c>
      <c r="C24" s="150" t="str">
        <f t="shared" si="1"/>
        <v>30 &lt;= Times &lt; 35</v>
      </c>
      <c r="D24" s="150"/>
    </row>
    <row r="25" spans="1:4" x14ac:dyDescent="0.3">
      <c r="A25">
        <v>29.4</v>
      </c>
      <c r="B25" s="150">
        <f t="shared" si="0"/>
        <v>30</v>
      </c>
      <c r="C25" s="150" t="str">
        <f t="shared" si="1"/>
        <v>25 &lt;= Times &lt; 30</v>
      </c>
      <c r="D25" s="150"/>
    </row>
    <row r="26" spans="1:4" x14ac:dyDescent="0.3">
      <c r="A26">
        <v>24.1</v>
      </c>
      <c r="B26" s="150">
        <f t="shared" si="0"/>
        <v>25</v>
      </c>
      <c r="C26" s="150" t="str">
        <f t="shared" si="1"/>
        <v>20 &lt;= Times &lt; 25</v>
      </c>
      <c r="D26" s="150"/>
    </row>
    <row r="27" spans="1:4" x14ac:dyDescent="0.3">
      <c r="A27">
        <v>14.2</v>
      </c>
      <c r="B27" s="150">
        <f t="shared" si="0"/>
        <v>15</v>
      </c>
      <c r="C27" s="150" t="str">
        <f t="shared" si="1"/>
        <v>10 &lt;= Times &lt; 15</v>
      </c>
      <c r="D27" s="150"/>
    </row>
    <row r="28" spans="1:4" x14ac:dyDescent="0.3">
      <c r="A28">
        <v>31.9</v>
      </c>
      <c r="B28" s="150">
        <f t="shared" si="0"/>
        <v>35</v>
      </c>
      <c r="C28" s="150" t="str">
        <f t="shared" si="1"/>
        <v>30 &lt;= Times &lt; 35</v>
      </c>
      <c r="D28" s="150"/>
    </row>
    <row r="29" spans="1:4" x14ac:dyDescent="0.3">
      <c r="A29">
        <v>48.2</v>
      </c>
      <c r="B29" s="150">
        <f t="shared" si="0"/>
        <v>50</v>
      </c>
      <c r="C29" s="150" t="str">
        <f t="shared" si="1"/>
        <v>45 &lt;= Times &lt; 50</v>
      </c>
      <c r="D29" s="150"/>
    </row>
    <row r="30" spans="1:4" x14ac:dyDescent="0.3">
      <c r="A30">
        <v>47.8</v>
      </c>
      <c r="B30" s="150">
        <f t="shared" si="0"/>
        <v>50</v>
      </c>
      <c r="C30" s="150" t="str">
        <f t="shared" si="1"/>
        <v>45 &lt;= Times &lt; 50</v>
      </c>
      <c r="D30" s="150"/>
    </row>
    <row r="31" spans="1:4" x14ac:dyDescent="0.3">
      <c r="A31">
        <v>24.8</v>
      </c>
      <c r="B31" s="150">
        <f t="shared" si="0"/>
        <v>25</v>
      </c>
      <c r="C31" s="150" t="str">
        <f t="shared" si="1"/>
        <v>20 &lt;= Times &lt; 25</v>
      </c>
      <c r="D31" s="150"/>
    </row>
    <row r="32" spans="1:4" x14ac:dyDescent="0.3">
      <c r="A32">
        <v>19</v>
      </c>
      <c r="B32" s="150">
        <f t="shared" si="0"/>
        <v>20</v>
      </c>
      <c r="C32" s="150" t="str">
        <f t="shared" si="1"/>
        <v>15 &lt;= Times &lt; 20</v>
      </c>
      <c r="D32" s="150"/>
    </row>
    <row r="33" spans="1:4" x14ac:dyDescent="0.3">
      <c r="A33">
        <v>30.3</v>
      </c>
      <c r="B33" s="150">
        <f t="shared" si="0"/>
        <v>35</v>
      </c>
      <c r="C33" s="150" t="str">
        <f t="shared" si="1"/>
        <v>30 &lt;= Times &lt; 35</v>
      </c>
      <c r="D33" s="150"/>
    </row>
    <row r="34" spans="1:4" x14ac:dyDescent="0.3">
      <c r="A34">
        <v>13.6</v>
      </c>
      <c r="B34" s="150">
        <f t="shared" si="0"/>
        <v>15</v>
      </c>
      <c r="C34" s="150" t="str">
        <f t="shared" si="1"/>
        <v>10 &lt;= Times &lt; 15</v>
      </c>
      <c r="D34" s="150"/>
    </row>
    <row r="35" spans="1:4" x14ac:dyDescent="0.3">
      <c r="A35">
        <v>27</v>
      </c>
      <c r="B35" s="150">
        <f t="shared" si="0"/>
        <v>30</v>
      </c>
      <c r="C35" s="150" t="str">
        <f t="shared" si="1"/>
        <v>25 &lt;= Times &lt; 30</v>
      </c>
      <c r="D35" s="150"/>
    </row>
    <row r="36" spans="1:4" x14ac:dyDescent="0.3">
      <c r="A36">
        <v>26.1</v>
      </c>
      <c r="B36" s="150">
        <f t="shared" si="0"/>
        <v>30</v>
      </c>
      <c r="C36" s="150" t="str">
        <f t="shared" si="1"/>
        <v>25 &lt;= Times &lt; 30</v>
      </c>
      <c r="D36" s="150"/>
    </row>
    <row r="37" spans="1:4" x14ac:dyDescent="0.3">
      <c r="A37">
        <v>32.5</v>
      </c>
      <c r="B37" s="150">
        <f t="shared" si="0"/>
        <v>35</v>
      </c>
      <c r="C37" s="150" t="str">
        <f t="shared" si="1"/>
        <v>30 &lt;= Times &lt; 35</v>
      </c>
      <c r="D37" s="150"/>
    </row>
    <row r="38" spans="1:4" x14ac:dyDescent="0.3">
      <c r="A38">
        <v>29.7</v>
      </c>
      <c r="B38" s="150">
        <f t="shared" si="0"/>
        <v>30</v>
      </c>
      <c r="C38" s="150" t="str">
        <f t="shared" si="1"/>
        <v>25 &lt;= Times &lt; 30</v>
      </c>
      <c r="D38" s="150"/>
    </row>
    <row r="39" spans="1:4" x14ac:dyDescent="0.3">
      <c r="A39">
        <v>24.8</v>
      </c>
      <c r="B39" s="150">
        <f t="shared" si="0"/>
        <v>25</v>
      </c>
      <c r="C39" s="150" t="str">
        <f t="shared" si="1"/>
        <v>20 &lt;= Times &lt; 25</v>
      </c>
      <c r="D39" s="150"/>
    </row>
    <row r="40" spans="1:4" x14ac:dyDescent="0.3">
      <c r="A40">
        <v>21.7</v>
      </c>
      <c r="B40" s="150">
        <f t="shared" si="0"/>
        <v>25</v>
      </c>
      <c r="C40" s="150" t="str">
        <f t="shared" si="1"/>
        <v>20 &lt;= Times &lt; 25</v>
      </c>
      <c r="D40" s="150"/>
    </row>
    <row r="41" spans="1:4" x14ac:dyDescent="0.3">
      <c r="A41">
        <v>18.399999999999999</v>
      </c>
      <c r="B41" s="150">
        <f t="shared" si="0"/>
        <v>20</v>
      </c>
      <c r="C41" s="150" t="str">
        <f t="shared" si="1"/>
        <v>15 &lt;= Times &lt; 20</v>
      </c>
      <c r="D41" s="150"/>
    </row>
    <row r="42" spans="1:4" x14ac:dyDescent="0.3">
      <c r="A42">
        <v>38.1</v>
      </c>
      <c r="B42" s="150">
        <f t="shared" si="0"/>
        <v>40</v>
      </c>
      <c r="C42" s="150" t="str">
        <f t="shared" si="1"/>
        <v>35 &lt;= Times &lt; 40</v>
      </c>
      <c r="D42" s="150"/>
    </row>
    <row r="43" spans="1:4" x14ac:dyDescent="0.3">
      <c r="A43">
        <v>20.2</v>
      </c>
      <c r="B43" s="150">
        <f t="shared" si="0"/>
        <v>25</v>
      </c>
      <c r="C43" s="150" t="str">
        <f t="shared" si="1"/>
        <v>20 &lt;= Times &lt; 25</v>
      </c>
      <c r="D43" s="150"/>
    </row>
    <row r="44" spans="1:4" x14ac:dyDescent="0.3">
      <c r="A44">
        <v>30.2</v>
      </c>
      <c r="B44" s="150">
        <f t="shared" si="0"/>
        <v>35</v>
      </c>
      <c r="C44" s="150" t="str">
        <f t="shared" si="1"/>
        <v>30 &lt;= Times &lt; 35</v>
      </c>
      <c r="D44" s="150"/>
    </row>
    <row r="45" spans="1:4" x14ac:dyDescent="0.3">
      <c r="A45">
        <v>20.6</v>
      </c>
      <c r="B45" s="150">
        <f t="shared" si="0"/>
        <v>25</v>
      </c>
      <c r="C45" s="150" t="str">
        <f t="shared" si="1"/>
        <v>20 &lt;= Times &lt; 25</v>
      </c>
      <c r="D45" s="150"/>
    </row>
    <row r="46" spans="1:4" x14ac:dyDescent="0.3">
      <c r="A46">
        <v>32.1</v>
      </c>
      <c r="B46" s="150">
        <f t="shared" si="0"/>
        <v>35</v>
      </c>
      <c r="C46" s="150" t="str">
        <f t="shared" si="1"/>
        <v>30 &lt;= Times &lt; 35</v>
      </c>
      <c r="D46" s="150"/>
    </row>
    <row r="47" spans="1:4" x14ac:dyDescent="0.3">
      <c r="A47">
        <v>26.2</v>
      </c>
      <c r="B47" s="150">
        <f t="shared" si="0"/>
        <v>30</v>
      </c>
      <c r="C47" s="150" t="str">
        <f t="shared" si="1"/>
        <v>25 &lt;= Times &lt; 30</v>
      </c>
      <c r="D47" s="150"/>
    </row>
    <row r="48" spans="1:4" x14ac:dyDescent="0.3">
      <c r="A48">
        <v>37.200000000000003</v>
      </c>
      <c r="B48" s="150">
        <f t="shared" si="0"/>
        <v>40</v>
      </c>
      <c r="C48" s="150" t="str">
        <f t="shared" si="1"/>
        <v>35 &lt;= Times &lt; 40</v>
      </c>
      <c r="D48" s="150"/>
    </row>
    <row r="49" spans="1:4" x14ac:dyDescent="0.3">
      <c r="A49">
        <v>26.9</v>
      </c>
      <c r="B49" s="150">
        <f t="shared" si="0"/>
        <v>30</v>
      </c>
      <c r="C49" s="150" t="str">
        <f t="shared" si="1"/>
        <v>25 &lt;= Times &lt; 30</v>
      </c>
      <c r="D49" s="150"/>
    </row>
    <row r="50" spans="1:4" x14ac:dyDescent="0.3">
      <c r="A50">
        <v>11.9</v>
      </c>
      <c r="B50" s="150">
        <f t="shared" si="0"/>
        <v>15</v>
      </c>
      <c r="C50" s="150" t="str">
        <f t="shared" si="1"/>
        <v>10 &lt;= Times &lt; 15</v>
      </c>
      <c r="D50" s="150"/>
    </row>
    <row r="51" spans="1:4" x14ac:dyDescent="0.3">
      <c r="A51">
        <v>18.5</v>
      </c>
      <c r="B51" s="150">
        <f t="shared" si="0"/>
        <v>20</v>
      </c>
      <c r="C51" s="150" t="str">
        <f t="shared" si="1"/>
        <v>15 &lt;= Times &lt; 20</v>
      </c>
      <c r="D51" s="150"/>
    </row>
    <row r="52" spans="1:4" x14ac:dyDescent="0.3">
      <c r="A52">
        <v>30.3</v>
      </c>
      <c r="B52" s="150">
        <f t="shared" si="0"/>
        <v>35</v>
      </c>
      <c r="C52" s="150" t="str">
        <f t="shared" si="1"/>
        <v>30 &lt;= Times &lt; 35</v>
      </c>
      <c r="D52" s="150"/>
    </row>
    <row r="53" spans="1:4" x14ac:dyDescent="0.3">
      <c r="A53">
        <v>34.6</v>
      </c>
      <c r="B53" s="150">
        <f t="shared" si="0"/>
        <v>35</v>
      </c>
      <c r="C53" s="150" t="str">
        <f t="shared" si="1"/>
        <v>30 &lt;= Times &lt; 35</v>
      </c>
      <c r="D53" s="150"/>
    </row>
    <row r="54" spans="1:4" x14ac:dyDescent="0.3">
      <c r="A54">
        <v>23.6</v>
      </c>
      <c r="B54" s="150">
        <f t="shared" si="0"/>
        <v>25</v>
      </c>
      <c r="C54" s="150" t="str">
        <f t="shared" si="1"/>
        <v>20 &lt;= Times &lt; 25</v>
      </c>
      <c r="D54" s="150"/>
    </row>
    <row r="55" spans="1:4" x14ac:dyDescent="0.3">
      <c r="A55">
        <v>16.8</v>
      </c>
      <c r="B55" s="150">
        <f t="shared" si="0"/>
        <v>20</v>
      </c>
      <c r="C55" s="150" t="str">
        <f t="shared" si="1"/>
        <v>15 &lt;= Times &lt; 20</v>
      </c>
      <c r="D55" s="150"/>
    </row>
    <row r="56" spans="1:4" x14ac:dyDescent="0.3">
      <c r="A56">
        <v>23.4</v>
      </c>
      <c r="B56" s="150">
        <f t="shared" si="0"/>
        <v>25</v>
      </c>
      <c r="C56" s="150" t="str">
        <f t="shared" si="1"/>
        <v>20 &lt;= Times &lt; 25</v>
      </c>
      <c r="D56" s="150"/>
    </row>
    <row r="57" spans="1:4" x14ac:dyDescent="0.3">
      <c r="A57">
        <v>28.3</v>
      </c>
      <c r="B57" s="150">
        <f t="shared" si="0"/>
        <v>30</v>
      </c>
      <c r="C57" s="150" t="str">
        <f t="shared" si="1"/>
        <v>25 &lt;= Times &lt; 30</v>
      </c>
      <c r="D57" s="150"/>
    </row>
    <row r="58" spans="1:4" x14ac:dyDescent="0.3">
      <c r="A58">
        <v>30.1</v>
      </c>
      <c r="B58" s="150">
        <f t="shared" si="0"/>
        <v>35</v>
      </c>
      <c r="C58" s="150" t="str">
        <f t="shared" si="1"/>
        <v>30 &lt;= Times &lt; 35</v>
      </c>
      <c r="D58" s="150"/>
    </row>
    <row r="59" spans="1:4" x14ac:dyDescent="0.3">
      <c r="A59">
        <v>14.7</v>
      </c>
      <c r="B59" s="150">
        <f t="shared" si="0"/>
        <v>15</v>
      </c>
      <c r="C59" s="150" t="str">
        <f t="shared" si="1"/>
        <v>10 &lt;= Times &lt; 15</v>
      </c>
      <c r="D59" s="150"/>
    </row>
    <row r="60" spans="1:4" x14ac:dyDescent="0.3">
      <c r="A60">
        <v>18.3</v>
      </c>
      <c r="B60" s="150">
        <f t="shared" si="0"/>
        <v>20</v>
      </c>
      <c r="C60" s="150" t="str">
        <f t="shared" si="1"/>
        <v>15 &lt;= Times &lt; 20</v>
      </c>
      <c r="D60" s="150"/>
    </row>
    <row r="61" spans="1:4" x14ac:dyDescent="0.3">
      <c r="A61">
        <v>42.6</v>
      </c>
      <c r="B61" s="150">
        <f t="shared" si="0"/>
        <v>45</v>
      </c>
      <c r="C61" s="150" t="str">
        <f t="shared" si="1"/>
        <v>40 &lt;= Times &lt; 45</v>
      </c>
      <c r="D61" s="150"/>
    </row>
    <row r="62" spans="1:4" x14ac:dyDescent="0.3">
      <c r="A62">
        <v>37.299999999999997</v>
      </c>
      <c r="B62" s="150">
        <f t="shared" si="0"/>
        <v>40</v>
      </c>
      <c r="C62" s="150" t="str">
        <f t="shared" si="1"/>
        <v>35 &lt;= Times &lt; 40</v>
      </c>
      <c r="D62" s="150"/>
    </row>
    <row r="63" spans="1:4" x14ac:dyDescent="0.3">
      <c r="A63">
        <v>19.3</v>
      </c>
      <c r="B63" s="150">
        <f t="shared" si="0"/>
        <v>20</v>
      </c>
      <c r="C63" s="150" t="str">
        <f t="shared" si="1"/>
        <v>15 &lt;= Times &lt; 20</v>
      </c>
      <c r="D63" s="150"/>
    </row>
    <row r="64" spans="1:4" x14ac:dyDescent="0.3">
      <c r="A64">
        <v>20.100000000000001</v>
      </c>
      <c r="B64" s="150">
        <f t="shared" si="0"/>
        <v>25</v>
      </c>
      <c r="C64" s="150" t="str">
        <f t="shared" si="1"/>
        <v>20 &lt;= Times &lt; 25</v>
      </c>
      <c r="D64" s="150"/>
    </row>
    <row r="65" spans="1:4" x14ac:dyDescent="0.3">
      <c r="A65">
        <v>21.2</v>
      </c>
      <c r="B65" s="150">
        <f t="shared" si="0"/>
        <v>25</v>
      </c>
      <c r="C65" s="150" t="str">
        <f t="shared" si="1"/>
        <v>20 &lt;= Times &lt; 25</v>
      </c>
      <c r="D65" s="150"/>
    </row>
    <row r="66" spans="1:4" x14ac:dyDescent="0.3">
      <c r="A66">
        <v>38</v>
      </c>
      <c r="B66" s="150">
        <f t="shared" si="0"/>
        <v>40</v>
      </c>
      <c r="C66" s="150" t="str">
        <f t="shared" si="1"/>
        <v>35 &lt;= Times &lt; 40</v>
      </c>
      <c r="D66" s="150"/>
    </row>
    <row r="67" spans="1:4" x14ac:dyDescent="0.3">
      <c r="A67">
        <v>11.5</v>
      </c>
      <c r="B67" s="150">
        <f t="shared" si="0"/>
        <v>15</v>
      </c>
      <c r="C67" s="150" t="str">
        <f t="shared" si="1"/>
        <v>10 &lt;= Times &lt; 15</v>
      </c>
      <c r="D67" s="150"/>
    </row>
    <row r="68" spans="1:4" x14ac:dyDescent="0.3">
      <c r="A68">
        <v>11.9</v>
      </c>
      <c r="B68" s="150">
        <f t="shared" si="0"/>
        <v>15</v>
      </c>
      <c r="C68" s="150" t="str">
        <f t="shared" si="1"/>
        <v>10 &lt;= Times &lt; 15</v>
      </c>
      <c r="D68" s="150"/>
    </row>
    <row r="69" spans="1:4" x14ac:dyDescent="0.3">
      <c r="A69">
        <v>41.4</v>
      </c>
      <c r="B69" s="150">
        <f t="shared" si="0"/>
        <v>45</v>
      </c>
      <c r="C69" s="150" t="str">
        <f t="shared" si="1"/>
        <v>40 &lt;= Times &lt; 45</v>
      </c>
      <c r="D69" s="150"/>
    </row>
    <row r="70" spans="1:4" x14ac:dyDescent="0.3">
      <c r="A70">
        <v>28.4</v>
      </c>
      <c r="B70" s="150">
        <f t="shared" ref="B70:B133" si="2">ROUNDUP(A70/5,0)*5</f>
        <v>30</v>
      </c>
      <c r="C70" s="150" t="str">
        <f t="shared" ref="C70:C133" si="3">IF(AND(A70&gt;=10, A70&lt;15), "10 &lt;= Times &lt; 15", IF(AND(A70&gt;=15, A70&lt;20), "15 &lt;= Times &lt; 20", IF(AND(A70&gt;=20, A70&lt;25), "20 &lt;= Times &lt; 25", IF(AND(A70&gt;=25, A70&lt;30), "25 &lt;= Times &lt; 30", IF(AND(A70&gt;=30, A70&lt;35), "30 &lt;= Times &lt; 35", IF(AND(A70&gt;=35, A70&lt;40), "35 &lt;= Times &lt; 40", IF(AND(A70&gt;=40, A70&lt;45), "40 &lt;= Times &lt; 45", IF(AND(A70&gt;=45, A70&lt;50), "45 &lt;= Times &lt; 50", "Out of Range"))))))))</f>
        <v>25 &lt;= Times &lt; 30</v>
      </c>
      <c r="D70" s="150"/>
    </row>
    <row r="71" spans="1:4" x14ac:dyDescent="0.3">
      <c r="A71">
        <v>21.9</v>
      </c>
      <c r="B71" s="150">
        <f t="shared" si="2"/>
        <v>25</v>
      </c>
      <c r="C71" s="150" t="str">
        <f t="shared" si="3"/>
        <v>20 &lt;= Times &lt; 25</v>
      </c>
      <c r="D71" s="150"/>
    </row>
    <row r="72" spans="1:4" x14ac:dyDescent="0.3">
      <c r="A72">
        <v>38.799999999999997</v>
      </c>
      <c r="B72" s="150">
        <f t="shared" si="2"/>
        <v>40</v>
      </c>
      <c r="C72" s="150" t="str">
        <f t="shared" si="3"/>
        <v>35 &lt;= Times &lt; 40</v>
      </c>
      <c r="D72" s="150"/>
    </row>
    <row r="73" spans="1:4" x14ac:dyDescent="0.3">
      <c r="A73">
        <v>20.100000000000001</v>
      </c>
      <c r="B73" s="150">
        <f t="shared" si="2"/>
        <v>25</v>
      </c>
      <c r="C73" s="150" t="str">
        <f t="shared" si="3"/>
        <v>20 &lt;= Times &lt; 25</v>
      </c>
      <c r="D73" s="150"/>
    </row>
    <row r="74" spans="1:4" x14ac:dyDescent="0.3">
      <c r="A74">
        <v>22.6</v>
      </c>
      <c r="B74" s="150">
        <f t="shared" si="2"/>
        <v>25</v>
      </c>
      <c r="C74" s="150" t="str">
        <f t="shared" si="3"/>
        <v>20 &lt;= Times &lt; 25</v>
      </c>
      <c r="D74" s="150"/>
    </row>
    <row r="75" spans="1:4" x14ac:dyDescent="0.3">
      <c r="A75">
        <v>23.8</v>
      </c>
      <c r="B75" s="150">
        <f t="shared" si="2"/>
        <v>25</v>
      </c>
      <c r="C75" s="150" t="str">
        <f t="shared" si="3"/>
        <v>20 &lt;= Times &lt; 25</v>
      </c>
      <c r="D75" s="150"/>
    </row>
    <row r="76" spans="1:4" x14ac:dyDescent="0.3">
      <c r="A76">
        <v>32.799999999999997</v>
      </c>
      <c r="B76" s="150">
        <f t="shared" si="2"/>
        <v>35</v>
      </c>
      <c r="C76" s="150" t="str">
        <f t="shared" si="3"/>
        <v>30 &lt;= Times &lt; 35</v>
      </c>
      <c r="D76" s="150"/>
    </row>
    <row r="77" spans="1:4" x14ac:dyDescent="0.3">
      <c r="A77">
        <v>15.9</v>
      </c>
      <c r="B77" s="150">
        <f t="shared" si="2"/>
        <v>20</v>
      </c>
      <c r="C77" s="150" t="str">
        <f t="shared" si="3"/>
        <v>15 &lt;= Times &lt; 20</v>
      </c>
      <c r="D77" s="150"/>
    </row>
    <row r="78" spans="1:4" x14ac:dyDescent="0.3">
      <c r="A78">
        <v>36</v>
      </c>
      <c r="B78" s="150">
        <f t="shared" si="2"/>
        <v>40</v>
      </c>
      <c r="C78" s="150" t="str">
        <f t="shared" si="3"/>
        <v>35 &lt;= Times &lt; 40</v>
      </c>
      <c r="D78" s="150"/>
    </row>
    <row r="79" spans="1:4" x14ac:dyDescent="0.3">
      <c r="A79">
        <v>25.2</v>
      </c>
      <c r="B79" s="150">
        <f t="shared" si="2"/>
        <v>30</v>
      </c>
      <c r="C79" s="150" t="str">
        <f t="shared" si="3"/>
        <v>25 &lt;= Times &lt; 30</v>
      </c>
      <c r="D79" s="150"/>
    </row>
    <row r="80" spans="1:4" x14ac:dyDescent="0.3">
      <c r="A80">
        <v>14.6</v>
      </c>
      <c r="B80" s="150">
        <f t="shared" si="2"/>
        <v>15</v>
      </c>
      <c r="C80" s="150" t="str">
        <f t="shared" si="3"/>
        <v>10 &lt;= Times &lt; 15</v>
      </c>
      <c r="D80" s="150"/>
    </row>
    <row r="81" spans="1:4" x14ac:dyDescent="0.3">
      <c r="A81">
        <v>13.4</v>
      </c>
      <c r="B81" s="150">
        <f t="shared" si="2"/>
        <v>15</v>
      </c>
      <c r="C81" s="150" t="str">
        <f t="shared" si="3"/>
        <v>10 &lt;= Times &lt; 15</v>
      </c>
      <c r="D81" s="150"/>
    </row>
    <row r="82" spans="1:4" x14ac:dyDescent="0.3">
      <c r="A82">
        <v>26.8</v>
      </c>
      <c r="B82" s="150">
        <f t="shared" si="2"/>
        <v>30</v>
      </c>
      <c r="C82" s="150" t="str">
        <f t="shared" si="3"/>
        <v>25 &lt;= Times &lt; 30</v>
      </c>
      <c r="D82" s="150"/>
    </row>
    <row r="83" spans="1:4" x14ac:dyDescent="0.3">
      <c r="A83">
        <v>20.399999999999999</v>
      </c>
      <c r="B83" s="150">
        <f t="shared" si="2"/>
        <v>25</v>
      </c>
      <c r="C83" s="150" t="str">
        <f t="shared" si="3"/>
        <v>20 &lt;= Times &lt; 25</v>
      </c>
      <c r="D83" s="150"/>
    </row>
    <row r="84" spans="1:4" x14ac:dyDescent="0.3">
      <c r="A84">
        <v>40.4</v>
      </c>
      <c r="B84" s="150">
        <f t="shared" si="2"/>
        <v>45</v>
      </c>
      <c r="C84" s="150" t="str">
        <f t="shared" si="3"/>
        <v>40 &lt;= Times &lt; 45</v>
      </c>
      <c r="D84" s="150"/>
    </row>
    <row r="85" spans="1:4" x14ac:dyDescent="0.3">
      <c r="A85">
        <v>40.799999999999997</v>
      </c>
      <c r="B85" s="150">
        <f t="shared" si="2"/>
        <v>45</v>
      </c>
      <c r="C85" s="150" t="str">
        <f t="shared" si="3"/>
        <v>40 &lt;= Times &lt; 45</v>
      </c>
      <c r="D85" s="150"/>
    </row>
    <row r="86" spans="1:4" x14ac:dyDescent="0.3">
      <c r="A86">
        <v>20.3</v>
      </c>
      <c r="B86" s="150">
        <f t="shared" si="2"/>
        <v>25</v>
      </c>
      <c r="C86" s="150" t="str">
        <f t="shared" si="3"/>
        <v>20 &lt;= Times &lt; 25</v>
      </c>
      <c r="D86" s="150"/>
    </row>
    <row r="87" spans="1:4" x14ac:dyDescent="0.3">
      <c r="A87">
        <v>37.9</v>
      </c>
      <c r="B87" s="150">
        <f t="shared" si="2"/>
        <v>40</v>
      </c>
      <c r="C87" s="150" t="str">
        <f t="shared" si="3"/>
        <v>35 &lt;= Times &lt; 40</v>
      </c>
      <c r="D87" s="150"/>
    </row>
    <row r="88" spans="1:4" x14ac:dyDescent="0.3">
      <c r="A88">
        <v>39.9</v>
      </c>
      <c r="B88" s="150">
        <f t="shared" si="2"/>
        <v>40</v>
      </c>
      <c r="C88" s="150" t="str">
        <f t="shared" si="3"/>
        <v>35 &lt;= Times &lt; 40</v>
      </c>
      <c r="D88" s="150"/>
    </row>
    <row r="89" spans="1:4" x14ac:dyDescent="0.3">
      <c r="A89">
        <v>49.2</v>
      </c>
      <c r="B89" s="150">
        <f t="shared" si="2"/>
        <v>50</v>
      </c>
      <c r="C89" s="150" t="str">
        <f t="shared" si="3"/>
        <v>45 &lt;= Times &lt; 50</v>
      </c>
      <c r="D89" s="150"/>
    </row>
    <row r="90" spans="1:4" x14ac:dyDescent="0.3">
      <c r="A90">
        <v>43.8</v>
      </c>
      <c r="B90" s="150">
        <f t="shared" si="2"/>
        <v>45</v>
      </c>
      <c r="C90" s="150" t="str">
        <f t="shared" si="3"/>
        <v>40 &lt;= Times &lt; 45</v>
      </c>
      <c r="D90" s="150"/>
    </row>
    <row r="91" spans="1:4" x14ac:dyDescent="0.3">
      <c r="A91">
        <v>47.3</v>
      </c>
      <c r="B91" s="150">
        <f t="shared" si="2"/>
        <v>50</v>
      </c>
      <c r="C91" s="150" t="str">
        <f t="shared" si="3"/>
        <v>45 &lt;= Times &lt; 50</v>
      </c>
      <c r="D91" s="150"/>
    </row>
    <row r="92" spans="1:4" x14ac:dyDescent="0.3">
      <c r="A92">
        <v>30.7</v>
      </c>
      <c r="B92" s="150">
        <f t="shared" si="2"/>
        <v>35</v>
      </c>
      <c r="C92" s="150" t="str">
        <f t="shared" si="3"/>
        <v>30 &lt;= Times &lt; 35</v>
      </c>
      <c r="D92" s="150"/>
    </row>
    <row r="93" spans="1:4" x14ac:dyDescent="0.3">
      <c r="A93">
        <v>33.1</v>
      </c>
      <c r="B93" s="150">
        <f t="shared" si="2"/>
        <v>35</v>
      </c>
      <c r="C93" s="150" t="str">
        <f t="shared" si="3"/>
        <v>30 &lt;= Times &lt; 35</v>
      </c>
      <c r="D93" s="150"/>
    </row>
    <row r="94" spans="1:4" x14ac:dyDescent="0.3">
      <c r="A94">
        <v>29.3</v>
      </c>
      <c r="B94" s="150">
        <f t="shared" si="2"/>
        <v>30</v>
      </c>
      <c r="C94" s="150" t="str">
        <f t="shared" si="3"/>
        <v>25 &lt;= Times &lt; 30</v>
      </c>
      <c r="D94" s="150"/>
    </row>
    <row r="95" spans="1:4" x14ac:dyDescent="0.3">
      <c r="A95">
        <v>23.3</v>
      </c>
      <c r="B95" s="150">
        <f t="shared" si="2"/>
        <v>25</v>
      </c>
      <c r="C95" s="150" t="str">
        <f t="shared" si="3"/>
        <v>20 &lt;= Times &lt; 25</v>
      </c>
      <c r="D95" s="150"/>
    </row>
    <row r="96" spans="1:4" x14ac:dyDescent="0.3">
      <c r="A96">
        <v>31.5</v>
      </c>
      <c r="B96" s="150">
        <f t="shared" si="2"/>
        <v>35</v>
      </c>
      <c r="C96" s="150" t="str">
        <f t="shared" si="3"/>
        <v>30 &lt;= Times &lt; 35</v>
      </c>
      <c r="D96" s="150"/>
    </row>
    <row r="97" spans="1:4" x14ac:dyDescent="0.3">
      <c r="A97">
        <v>29.4</v>
      </c>
      <c r="B97" s="150">
        <f t="shared" si="2"/>
        <v>30</v>
      </c>
      <c r="C97" s="150" t="str">
        <f t="shared" si="3"/>
        <v>25 &lt;= Times &lt; 30</v>
      </c>
      <c r="D97" s="150"/>
    </row>
    <row r="98" spans="1:4" x14ac:dyDescent="0.3">
      <c r="A98">
        <v>23.5</v>
      </c>
      <c r="B98" s="150">
        <f t="shared" si="2"/>
        <v>25</v>
      </c>
      <c r="C98" s="150" t="str">
        <f t="shared" si="3"/>
        <v>20 &lt;= Times &lt; 25</v>
      </c>
      <c r="D98" s="150"/>
    </row>
    <row r="99" spans="1:4" x14ac:dyDescent="0.3">
      <c r="A99">
        <v>12.5</v>
      </c>
      <c r="B99" s="150">
        <f t="shared" si="2"/>
        <v>15</v>
      </c>
      <c r="C99" s="150" t="str">
        <f t="shared" si="3"/>
        <v>10 &lt;= Times &lt; 15</v>
      </c>
      <c r="D99" s="150"/>
    </row>
    <row r="100" spans="1:4" x14ac:dyDescent="0.3">
      <c r="A100">
        <v>32.6</v>
      </c>
      <c r="B100" s="150">
        <f t="shared" si="2"/>
        <v>35</v>
      </c>
      <c r="C100" s="150" t="str">
        <f t="shared" si="3"/>
        <v>30 &lt;= Times &lt; 35</v>
      </c>
      <c r="D100" s="150"/>
    </row>
    <row r="101" spans="1:4" x14ac:dyDescent="0.3">
      <c r="A101">
        <v>42.6</v>
      </c>
      <c r="B101" s="150">
        <f t="shared" si="2"/>
        <v>45</v>
      </c>
      <c r="C101" s="150" t="str">
        <f t="shared" si="3"/>
        <v>40 &lt;= Times &lt; 45</v>
      </c>
      <c r="D101" s="150"/>
    </row>
    <row r="102" spans="1:4" x14ac:dyDescent="0.3">
      <c r="A102">
        <v>28.2</v>
      </c>
      <c r="B102" s="150">
        <f t="shared" si="2"/>
        <v>30</v>
      </c>
      <c r="C102" s="150" t="str">
        <f t="shared" si="3"/>
        <v>25 &lt;= Times &lt; 30</v>
      </c>
      <c r="D102" s="150"/>
    </row>
    <row r="103" spans="1:4" x14ac:dyDescent="0.3">
      <c r="A103">
        <v>17.600000000000001</v>
      </c>
      <c r="B103" s="150">
        <f t="shared" si="2"/>
        <v>20</v>
      </c>
      <c r="C103" s="150" t="str">
        <f t="shared" si="3"/>
        <v>15 &lt;= Times &lt; 20</v>
      </c>
      <c r="D103" s="150"/>
    </row>
    <row r="104" spans="1:4" x14ac:dyDescent="0.3">
      <c r="A104">
        <v>40.1</v>
      </c>
      <c r="B104" s="150">
        <f t="shared" si="2"/>
        <v>45</v>
      </c>
      <c r="C104" s="150" t="str">
        <f t="shared" si="3"/>
        <v>40 &lt;= Times &lt; 45</v>
      </c>
      <c r="D104" s="150"/>
    </row>
    <row r="105" spans="1:4" x14ac:dyDescent="0.3">
      <c r="A105">
        <v>22.7</v>
      </c>
      <c r="B105" s="150">
        <f t="shared" si="2"/>
        <v>25</v>
      </c>
      <c r="C105" s="150" t="str">
        <f t="shared" si="3"/>
        <v>20 &lt;= Times &lt; 25</v>
      </c>
      <c r="D105" s="150"/>
    </row>
    <row r="106" spans="1:4" x14ac:dyDescent="0.3">
      <c r="A106">
        <v>30.3</v>
      </c>
      <c r="B106" s="150">
        <f t="shared" si="2"/>
        <v>35</v>
      </c>
      <c r="C106" s="150" t="str">
        <f t="shared" si="3"/>
        <v>30 &lt;= Times &lt; 35</v>
      </c>
      <c r="D106" s="150"/>
    </row>
    <row r="107" spans="1:4" x14ac:dyDescent="0.3">
      <c r="A107">
        <v>42.2</v>
      </c>
      <c r="B107" s="150">
        <f t="shared" si="2"/>
        <v>45</v>
      </c>
      <c r="C107" s="150" t="str">
        <f t="shared" si="3"/>
        <v>40 &lt;= Times &lt; 45</v>
      </c>
      <c r="D107" s="150"/>
    </row>
    <row r="108" spans="1:4" x14ac:dyDescent="0.3">
      <c r="A108">
        <v>12.5</v>
      </c>
      <c r="B108" s="150">
        <f t="shared" si="2"/>
        <v>15</v>
      </c>
      <c r="C108" s="150" t="str">
        <f t="shared" si="3"/>
        <v>10 &lt;= Times &lt; 15</v>
      </c>
      <c r="D108" s="150"/>
    </row>
    <row r="109" spans="1:4" x14ac:dyDescent="0.3">
      <c r="A109">
        <v>30.4</v>
      </c>
      <c r="B109" s="150">
        <f t="shared" si="2"/>
        <v>35</v>
      </c>
      <c r="C109" s="150" t="str">
        <f t="shared" si="3"/>
        <v>30 &lt;= Times &lt; 35</v>
      </c>
      <c r="D109" s="150"/>
    </row>
    <row r="110" spans="1:4" x14ac:dyDescent="0.3">
      <c r="A110">
        <v>23.5</v>
      </c>
      <c r="B110" s="150">
        <f t="shared" si="2"/>
        <v>25</v>
      </c>
      <c r="C110" s="150" t="str">
        <f t="shared" si="3"/>
        <v>20 &lt;= Times &lt; 25</v>
      </c>
      <c r="D110" s="150"/>
    </row>
    <row r="111" spans="1:4" x14ac:dyDescent="0.3">
      <c r="A111">
        <v>26.1</v>
      </c>
      <c r="B111" s="150">
        <f t="shared" si="2"/>
        <v>30</v>
      </c>
      <c r="C111" s="150" t="str">
        <f t="shared" si="3"/>
        <v>25 &lt;= Times &lt; 30</v>
      </c>
      <c r="D111" s="150"/>
    </row>
    <row r="112" spans="1:4" x14ac:dyDescent="0.3">
      <c r="A112">
        <v>20.399999999999999</v>
      </c>
      <c r="B112" s="150">
        <f t="shared" si="2"/>
        <v>25</v>
      </c>
      <c r="C112" s="150" t="str">
        <f t="shared" si="3"/>
        <v>20 &lt;= Times &lt; 25</v>
      </c>
      <c r="D112" s="150"/>
    </row>
    <row r="113" spans="1:4" x14ac:dyDescent="0.3">
      <c r="A113">
        <v>15.3</v>
      </c>
      <c r="B113" s="150">
        <f t="shared" si="2"/>
        <v>20</v>
      </c>
      <c r="C113" s="150" t="str">
        <f t="shared" si="3"/>
        <v>15 &lt;= Times &lt; 20</v>
      </c>
      <c r="D113" s="150"/>
    </row>
    <row r="114" spans="1:4" x14ac:dyDescent="0.3">
      <c r="A114">
        <v>41.2</v>
      </c>
      <c r="B114" s="150">
        <f t="shared" si="2"/>
        <v>45</v>
      </c>
      <c r="C114" s="150" t="str">
        <f t="shared" si="3"/>
        <v>40 &lt;= Times &lt; 45</v>
      </c>
      <c r="D114" s="150"/>
    </row>
    <row r="115" spans="1:4" x14ac:dyDescent="0.3">
      <c r="A115">
        <v>22.3</v>
      </c>
      <c r="B115" s="150">
        <f t="shared" si="2"/>
        <v>25</v>
      </c>
      <c r="C115" s="150" t="str">
        <f t="shared" si="3"/>
        <v>20 &lt;= Times &lt; 25</v>
      </c>
      <c r="D115" s="150"/>
    </row>
    <row r="116" spans="1:4" x14ac:dyDescent="0.3">
      <c r="A116">
        <v>23.3</v>
      </c>
      <c r="B116" s="150">
        <f t="shared" si="2"/>
        <v>25</v>
      </c>
      <c r="C116" s="150" t="str">
        <f t="shared" si="3"/>
        <v>20 &lt;= Times &lt; 25</v>
      </c>
      <c r="D116" s="150"/>
    </row>
    <row r="117" spans="1:4" x14ac:dyDescent="0.3">
      <c r="A117">
        <v>24.3</v>
      </c>
      <c r="B117" s="150">
        <f t="shared" si="2"/>
        <v>25</v>
      </c>
      <c r="C117" s="150" t="str">
        <f t="shared" si="3"/>
        <v>20 &lt;= Times &lt; 25</v>
      </c>
      <c r="D117" s="150"/>
    </row>
    <row r="118" spans="1:4" x14ac:dyDescent="0.3">
      <c r="A118">
        <v>22.4</v>
      </c>
      <c r="B118" s="150">
        <f t="shared" si="2"/>
        <v>25</v>
      </c>
      <c r="C118" s="150" t="str">
        <f t="shared" si="3"/>
        <v>20 &lt;= Times &lt; 25</v>
      </c>
      <c r="D118" s="150"/>
    </row>
    <row r="119" spans="1:4" x14ac:dyDescent="0.3">
      <c r="A119">
        <v>28.2</v>
      </c>
      <c r="B119" s="150">
        <f t="shared" si="2"/>
        <v>30</v>
      </c>
      <c r="C119" s="150" t="str">
        <f t="shared" si="3"/>
        <v>25 &lt;= Times &lt; 30</v>
      </c>
      <c r="D119" s="150"/>
    </row>
    <row r="120" spans="1:4" x14ac:dyDescent="0.3">
      <c r="A120">
        <v>22.9</v>
      </c>
      <c r="B120" s="150">
        <f t="shared" si="2"/>
        <v>25</v>
      </c>
      <c r="C120" s="150" t="str">
        <f t="shared" si="3"/>
        <v>20 &lt;= Times &lt; 25</v>
      </c>
      <c r="D120" s="150"/>
    </row>
    <row r="121" spans="1:4" x14ac:dyDescent="0.3">
      <c r="A121">
        <v>22.4</v>
      </c>
      <c r="B121" s="150">
        <f t="shared" si="2"/>
        <v>25</v>
      </c>
      <c r="C121" s="150" t="str">
        <f t="shared" si="3"/>
        <v>20 &lt;= Times &lt; 25</v>
      </c>
      <c r="D121" s="150"/>
    </row>
    <row r="122" spans="1:4" x14ac:dyDescent="0.3">
      <c r="A122">
        <v>30.5</v>
      </c>
      <c r="B122" s="150">
        <f t="shared" si="2"/>
        <v>35</v>
      </c>
      <c r="C122" s="150" t="str">
        <f t="shared" si="3"/>
        <v>30 &lt;= Times &lt; 35</v>
      </c>
      <c r="D122" s="150"/>
    </row>
    <row r="123" spans="1:4" x14ac:dyDescent="0.3">
      <c r="A123">
        <v>22.9</v>
      </c>
      <c r="B123" s="150">
        <f t="shared" si="2"/>
        <v>25</v>
      </c>
      <c r="C123" s="150" t="str">
        <f t="shared" si="3"/>
        <v>20 &lt;= Times &lt; 25</v>
      </c>
      <c r="D123" s="150"/>
    </row>
    <row r="124" spans="1:4" x14ac:dyDescent="0.3">
      <c r="A124">
        <v>21.4</v>
      </c>
      <c r="B124" s="150">
        <f t="shared" si="2"/>
        <v>25</v>
      </c>
      <c r="C124" s="150" t="str">
        <f t="shared" si="3"/>
        <v>20 &lt;= Times &lt; 25</v>
      </c>
      <c r="D124" s="150"/>
    </row>
    <row r="125" spans="1:4" x14ac:dyDescent="0.3">
      <c r="A125">
        <v>25.3</v>
      </c>
      <c r="B125" s="150">
        <f t="shared" si="2"/>
        <v>30</v>
      </c>
      <c r="C125" s="150" t="str">
        <f t="shared" si="3"/>
        <v>25 &lt;= Times &lt; 30</v>
      </c>
      <c r="D125" s="150"/>
    </row>
    <row r="126" spans="1:4" x14ac:dyDescent="0.3">
      <c r="A126">
        <v>27.9</v>
      </c>
      <c r="B126" s="150">
        <f t="shared" si="2"/>
        <v>30</v>
      </c>
      <c r="C126" s="150" t="str">
        <f t="shared" si="3"/>
        <v>25 &lt;= Times &lt; 30</v>
      </c>
      <c r="D126" s="150"/>
    </row>
    <row r="127" spans="1:4" x14ac:dyDescent="0.3">
      <c r="A127">
        <v>21.2</v>
      </c>
      <c r="B127" s="150">
        <f t="shared" si="2"/>
        <v>25</v>
      </c>
      <c r="C127" s="150" t="str">
        <f t="shared" si="3"/>
        <v>20 &lt;= Times &lt; 25</v>
      </c>
      <c r="D127" s="150"/>
    </row>
    <row r="128" spans="1:4" x14ac:dyDescent="0.3">
      <c r="A128">
        <v>29.4</v>
      </c>
      <c r="B128" s="150">
        <f t="shared" si="2"/>
        <v>30</v>
      </c>
      <c r="C128" s="150" t="str">
        <f t="shared" si="3"/>
        <v>25 &lt;= Times &lt; 30</v>
      </c>
      <c r="D128" s="150"/>
    </row>
    <row r="129" spans="1:4" x14ac:dyDescent="0.3">
      <c r="A129">
        <v>15.8</v>
      </c>
      <c r="B129" s="150">
        <f t="shared" si="2"/>
        <v>20</v>
      </c>
      <c r="C129" s="150" t="str">
        <f t="shared" si="3"/>
        <v>15 &lt;= Times &lt; 20</v>
      </c>
      <c r="D129" s="150"/>
    </row>
    <row r="130" spans="1:4" x14ac:dyDescent="0.3">
      <c r="A130">
        <v>49.5</v>
      </c>
      <c r="B130" s="150">
        <f t="shared" si="2"/>
        <v>50</v>
      </c>
      <c r="C130" s="150" t="str">
        <f t="shared" si="3"/>
        <v>45 &lt;= Times &lt; 50</v>
      </c>
      <c r="D130" s="150"/>
    </row>
    <row r="131" spans="1:4" x14ac:dyDescent="0.3">
      <c r="A131">
        <v>30.3</v>
      </c>
      <c r="B131" s="150">
        <f t="shared" si="2"/>
        <v>35</v>
      </c>
      <c r="C131" s="150" t="str">
        <f t="shared" si="3"/>
        <v>30 &lt;= Times &lt; 35</v>
      </c>
      <c r="D131" s="150"/>
    </row>
    <row r="132" spans="1:4" x14ac:dyDescent="0.3">
      <c r="A132">
        <v>15.2</v>
      </c>
      <c r="B132" s="150">
        <f t="shared" si="2"/>
        <v>20</v>
      </c>
      <c r="C132" s="150" t="str">
        <f t="shared" si="3"/>
        <v>15 &lt;= Times &lt; 20</v>
      </c>
      <c r="D132" s="150"/>
    </row>
    <row r="133" spans="1:4" x14ac:dyDescent="0.3">
      <c r="A133">
        <v>20.2</v>
      </c>
      <c r="B133" s="150">
        <f t="shared" si="2"/>
        <v>25</v>
      </c>
      <c r="C133" s="150" t="str">
        <f t="shared" si="3"/>
        <v>20 &lt;= Times &lt; 25</v>
      </c>
      <c r="D133" s="150"/>
    </row>
    <row r="134" spans="1:4" x14ac:dyDescent="0.3">
      <c r="A134">
        <v>38.1</v>
      </c>
      <c r="B134" s="150">
        <f t="shared" ref="B134:B197" si="4">ROUNDUP(A134/5,0)*5</f>
        <v>40</v>
      </c>
      <c r="C134" s="150" t="str">
        <f t="shared" ref="C134:C197" si="5">IF(AND(A134&gt;=10, A134&lt;15), "10 &lt;= Times &lt; 15", IF(AND(A134&gt;=15, A134&lt;20), "15 &lt;= Times &lt; 20", IF(AND(A134&gt;=20, A134&lt;25), "20 &lt;= Times &lt; 25", IF(AND(A134&gt;=25, A134&lt;30), "25 &lt;= Times &lt; 30", IF(AND(A134&gt;=30, A134&lt;35), "30 &lt;= Times &lt; 35", IF(AND(A134&gt;=35, A134&lt;40), "35 &lt;= Times &lt; 40", IF(AND(A134&gt;=40, A134&lt;45), "40 &lt;= Times &lt; 45", IF(AND(A134&gt;=45, A134&lt;50), "45 &lt;= Times &lt; 50", "Out of Range"))))))))</f>
        <v>35 &lt;= Times &lt; 40</v>
      </c>
      <c r="D134" s="150"/>
    </row>
    <row r="135" spans="1:4" x14ac:dyDescent="0.3">
      <c r="A135">
        <v>38.9</v>
      </c>
      <c r="B135" s="150">
        <f t="shared" si="4"/>
        <v>40</v>
      </c>
      <c r="C135" s="150" t="str">
        <f t="shared" si="5"/>
        <v>35 &lt;= Times &lt; 40</v>
      </c>
      <c r="D135" s="150"/>
    </row>
    <row r="136" spans="1:4" x14ac:dyDescent="0.3">
      <c r="A136">
        <v>27.4</v>
      </c>
      <c r="B136" s="150">
        <f t="shared" si="4"/>
        <v>30</v>
      </c>
      <c r="C136" s="150" t="str">
        <f t="shared" si="5"/>
        <v>25 &lt;= Times &lt; 30</v>
      </c>
      <c r="D136" s="150"/>
    </row>
    <row r="137" spans="1:4" x14ac:dyDescent="0.3">
      <c r="A137">
        <v>25</v>
      </c>
      <c r="B137" s="150">
        <f t="shared" si="4"/>
        <v>25</v>
      </c>
      <c r="C137" s="150" t="str">
        <f t="shared" si="5"/>
        <v>25 &lt;= Times &lt; 30</v>
      </c>
      <c r="D137" s="150"/>
    </row>
    <row r="138" spans="1:4" x14ac:dyDescent="0.3">
      <c r="A138">
        <v>30</v>
      </c>
      <c r="B138" s="150">
        <f t="shared" si="4"/>
        <v>30</v>
      </c>
      <c r="C138" s="150" t="str">
        <f t="shared" si="5"/>
        <v>30 &lt;= Times &lt; 35</v>
      </c>
      <c r="D138" s="150"/>
    </row>
    <row r="139" spans="1:4" x14ac:dyDescent="0.3">
      <c r="A139">
        <v>46.8</v>
      </c>
      <c r="B139" s="150">
        <f t="shared" si="4"/>
        <v>50</v>
      </c>
      <c r="C139" s="150" t="str">
        <f t="shared" si="5"/>
        <v>45 &lt;= Times &lt; 50</v>
      </c>
      <c r="D139" s="150"/>
    </row>
    <row r="140" spans="1:4" x14ac:dyDescent="0.3">
      <c r="A140">
        <v>21.3</v>
      </c>
      <c r="B140" s="150">
        <f t="shared" si="4"/>
        <v>25</v>
      </c>
      <c r="C140" s="150" t="str">
        <f t="shared" si="5"/>
        <v>20 &lt;= Times &lt; 25</v>
      </c>
      <c r="D140" s="150"/>
    </row>
    <row r="141" spans="1:4" x14ac:dyDescent="0.3">
      <c r="A141">
        <v>32.200000000000003</v>
      </c>
      <c r="B141" s="150">
        <f t="shared" si="4"/>
        <v>35</v>
      </c>
      <c r="C141" s="150" t="str">
        <f t="shared" si="5"/>
        <v>30 &lt;= Times &lt; 35</v>
      </c>
      <c r="D141" s="150"/>
    </row>
    <row r="142" spans="1:4" x14ac:dyDescent="0.3">
      <c r="A142">
        <v>49.6</v>
      </c>
      <c r="B142" s="150">
        <f t="shared" si="4"/>
        <v>50</v>
      </c>
      <c r="C142" s="150" t="str">
        <f t="shared" si="5"/>
        <v>45 &lt;= Times &lt; 50</v>
      </c>
      <c r="D142" s="150"/>
    </row>
    <row r="143" spans="1:4" x14ac:dyDescent="0.3">
      <c r="A143">
        <v>20.2</v>
      </c>
      <c r="B143" s="150">
        <f t="shared" si="4"/>
        <v>25</v>
      </c>
      <c r="C143" s="150" t="str">
        <f t="shared" si="5"/>
        <v>20 &lt;= Times &lt; 25</v>
      </c>
      <c r="D143" s="150"/>
    </row>
    <row r="144" spans="1:4" x14ac:dyDescent="0.3">
      <c r="A144">
        <v>30</v>
      </c>
      <c r="B144" s="150">
        <f t="shared" si="4"/>
        <v>30</v>
      </c>
      <c r="C144" s="150" t="str">
        <f t="shared" si="5"/>
        <v>30 &lt;= Times &lt; 35</v>
      </c>
      <c r="D144" s="150"/>
    </row>
    <row r="145" spans="1:4" x14ac:dyDescent="0.3">
      <c r="A145">
        <v>30.4</v>
      </c>
      <c r="B145" s="150">
        <f t="shared" si="4"/>
        <v>35</v>
      </c>
      <c r="C145" s="150" t="str">
        <f t="shared" si="5"/>
        <v>30 &lt;= Times &lt; 35</v>
      </c>
      <c r="D145" s="150"/>
    </row>
    <row r="146" spans="1:4" x14ac:dyDescent="0.3">
      <c r="A146">
        <v>24.8</v>
      </c>
      <c r="B146" s="150">
        <f t="shared" si="4"/>
        <v>25</v>
      </c>
      <c r="C146" s="150" t="str">
        <f t="shared" si="5"/>
        <v>20 &lt;= Times &lt; 25</v>
      </c>
      <c r="D146" s="150"/>
    </row>
    <row r="147" spans="1:4" x14ac:dyDescent="0.3">
      <c r="A147">
        <v>20.5</v>
      </c>
      <c r="B147" s="150">
        <f t="shared" si="4"/>
        <v>25</v>
      </c>
      <c r="C147" s="150" t="str">
        <f t="shared" si="5"/>
        <v>20 &lt;= Times &lt; 25</v>
      </c>
      <c r="D147" s="150"/>
    </row>
    <row r="148" spans="1:4" x14ac:dyDescent="0.3">
      <c r="A148">
        <v>36.5</v>
      </c>
      <c r="B148" s="150">
        <f t="shared" si="4"/>
        <v>40</v>
      </c>
      <c r="C148" s="150" t="str">
        <f t="shared" si="5"/>
        <v>35 &lt;= Times &lt; 40</v>
      </c>
      <c r="D148" s="150"/>
    </row>
    <row r="149" spans="1:4" x14ac:dyDescent="0.3">
      <c r="A149">
        <v>35.9</v>
      </c>
      <c r="B149" s="150">
        <f t="shared" si="4"/>
        <v>40</v>
      </c>
      <c r="C149" s="150" t="str">
        <f t="shared" si="5"/>
        <v>35 &lt;= Times &lt; 40</v>
      </c>
      <c r="D149" s="150"/>
    </row>
    <row r="150" spans="1:4" x14ac:dyDescent="0.3">
      <c r="A150">
        <v>39.5</v>
      </c>
      <c r="B150" s="150">
        <f t="shared" si="4"/>
        <v>40</v>
      </c>
      <c r="C150" s="150" t="str">
        <f t="shared" si="5"/>
        <v>35 &lt;= Times &lt; 40</v>
      </c>
      <c r="D150" s="150"/>
    </row>
    <row r="151" spans="1:4" x14ac:dyDescent="0.3">
      <c r="A151">
        <v>25.3</v>
      </c>
      <c r="B151" s="150">
        <f t="shared" si="4"/>
        <v>30</v>
      </c>
      <c r="C151" s="150" t="str">
        <f t="shared" si="5"/>
        <v>25 &lt;= Times &lt; 30</v>
      </c>
      <c r="D151" s="150"/>
    </row>
    <row r="152" spans="1:4" x14ac:dyDescent="0.3">
      <c r="A152">
        <v>37.5</v>
      </c>
      <c r="B152" s="150">
        <f t="shared" si="4"/>
        <v>40</v>
      </c>
      <c r="C152" s="150" t="str">
        <f t="shared" si="5"/>
        <v>35 &lt;= Times &lt; 40</v>
      </c>
      <c r="D152" s="150"/>
    </row>
    <row r="153" spans="1:4" x14ac:dyDescent="0.3">
      <c r="A153">
        <v>27</v>
      </c>
      <c r="B153" s="150">
        <f t="shared" si="4"/>
        <v>30</v>
      </c>
      <c r="C153" s="150" t="str">
        <f t="shared" si="5"/>
        <v>25 &lt;= Times &lt; 30</v>
      </c>
      <c r="D153" s="150"/>
    </row>
    <row r="154" spans="1:4" x14ac:dyDescent="0.3">
      <c r="A154">
        <v>13.8</v>
      </c>
      <c r="B154" s="150">
        <f t="shared" si="4"/>
        <v>15</v>
      </c>
      <c r="C154" s="150" t="str">
        <f t="shared" si="5"/>
        <v>10 &lt;= Times &lt; 15</v>
      </c>
      <c r="D154" s="150"/>
    </row>
    <row r="155" spans="1:4" x14ac:dyDescent="0.3">
      <c r="A155">
        <v>16</v>
      </c>
      <c r="B155" s="150">
        <f t="shared" si="4"/>
        <v>20</v>
      </c>
      <c r="C155" s="150" t="str">
        <f t="shared" si="5"/>
        <v>15 &lt;= Times &lt; 20</v>
      </c>
      <c r="D155" s="150"/>
    </row>
    <row r="156" spans="1:4" x14ac:dyDescent="0.3">
      <c r="A156">
        <v>25.2</v>
      </c>
      <c r="B156" s="150">
        <f t="shared" si="4"/>
        <v>30</v>
      </c>
      <c r="C156" s="150" t="str">
        <f t="shared" si="5"/>
        <v>25 &lt;= Times &lt; 30</v>
      </c>
      <c r="D156" s="150"/>
    </row>
    <row r="157" spans="1:4" x14ac:dyDescent="0.3">
      <c r="A157">
        <v>29.3</v>
      </c>
      <c r="B157" s="150">
        <f t="shared" si="4"/>
        <v>30</v>
      </c>
      <c r="C157" s="150" t="str">
        <f t="shared" si="5"/>
        <v>25 &lt;= Times &lt; 30</v>
      </c>
      <c r="D157" s="150"/>
    </row>
    <row r="158" spans="1:4" x14ac:dyDescent="0.3">
      <c r="A158">
        <v>26.5</v>
      </c>
      <c r="B158" s="150">
        <f t="shared" si="4"/>
        <v>30</v>
      </c>
      <c r="C158" s="150" t="str">
        <f t="shared" si="5"/>
        <v>25 &lt;= Times &lt; 30</v>
      </c>
      <c r="D158" s="150"/>
    </row>
    <row r="159" spans="1:4" x14ac:dyDescent="0.3">
      <c r="A159">
        <v>49.6</v>
      </c>
      <c r="B159" s="150">
        <f t="shared" si="4"/>
        <v>50</v>
      </c>
      <c r="C159" s="150" t="str">
        <f t="shared" si="5"/>
        <v>45 &lt;= Times &lt; 50</v>
      </c>
      <c r="D159" s="150"/>
    </row>
    <row r="160" spans="1:4" x14ac:dyDescent="0.3">
      <c r="A160">
        <v>19.8</v>
      </c>
      <c r="B160" s="150">
        <f t="shared" si="4"/>
        <v>20</v>
      </c>
      <c r="C160" s="150" t="str">
        <f t="shared" si="5"/>
        <v>15 &lt;= Times &lt; 20</v>
      </c>
      <c r="D160" s="150"/>
    </row>
    <row r="161" spans="1:4" x14ac:dyDescent="0.3">
      <c r="A161">
        <v>26.4</v>
      </c>
      <c r="B161" s="150">
        <f t="shared" si="4"/>
        <v>30</v>
      </c>
      <c r="C161" s="150" t="str">
        <f t="shared" si="5"/>
        <v>25 &lt;= Times &lt; 30</v>
      </c>
      <c r="D161" s="150"/>
    </row>
    <row r="162" spans="1:4" x14ac:dyDescent="0.3">
      <c r="A162">
        <v>32.4</v>
      </c>
      <c r="B162" s="150">
        <f t="shared" si="4"/>
        <v>35</v>
      </c>
      <c r="C162" s="150" t="str">
        <f t="shared" si="5"/>
        <v>30 &lt;= Times &lt; 35</v>
      </c>
      <c r="D162" s="150"/>
    </row>
    <row r="163" spans="1:4" x14ac:dyDescent="0.3">
      <c r="A163">
        <v>29</v>
      </c>
      <c r="B163" s="150">
        <f t="shared" si="4"/>
        <v>30</v>
      </c>
      <c r="C163" s="150" t="str">
        <f t="shared" si="5"/>
        <v>25 &lt;= Times &lt; 30</v>
      </c>
      <c r="D163" s="150"/>
    </row>
    <row r="164" spans="1:4" x14ac:dyDescent="0.3">
      <c r="A164">
        <v>27.6</v>
      </c>
      <c r="B164" s="150">
        <f t="shared" si="4"/>
        <v>30</v>
      </c>
      <c r="C164" s="150" t="str">
        <f t="shared" si="5"/>
        <v>25 &lt;= Times &lt; 30</v>
      </c>
      <c r="D164" s="150"/>
    </row>
    <row r="165" spans="1:4" x14ac:dyDescent="0.3">
      <c r="A165">
        <v>19.100000000000001</v>
      </c>
      <c r="B165" s="150">
        <f t="shared" si="4"/>
        <v>20</v>
      </c>
      <c r="C165" s="150" t="str">
        <f t="shared" si="5"/>
        <v>15 &lt;= Times &lt; 20</v>
      </c>
      <c r="D165" s="150"/>
    </row>
    <row r="166" spans="1:4" x14ac:dyDescent="0.3">
      <c r="A166">
        <v>41.8</v>
      </c>
      <c r="B166" s="150">
        <f t="shared" si="4"/>
        <v>45</v>
      </c>
      <c r="C166" s="150" t="str">
        <f t="shared" si="5"/>
        <v>40 &lt;= Times &lt; 45</v>
      </c>
      <c r="D166" s="150"/>
    </row>
    <row r="167" spans="1:4" x14ac:dyDescent="0.3">
      <c r="A167">
        <v>25.4</v>
      </c>
      <c r="B167" s="150">
        <f t="shared" si="4"/>
        <v>30</v>
      </c>
      <c r="C167" s="150" t="str">
        <f t="shared" si="5"/>
        <v>25 &lt;= Times &lt; 30</v>
      </c>
      <c r="D167" s="150"/>
    </row>
    <row r="168" spans="1:4" x14ac:dyDescent="0.3">
      <c r="A168">
        <v>28.7</v>
      </c>
      <c r="B168" s="150">
        <f t="shared" si="4"/>
        <v>30</v>
      </c>
      <c r="C168" s="150" t="str">
        <f t="shared" si="5"/>
        <v>25 &lt;= Times &lt; 30</v>
      </c>
      <c r="D168" s="150"/>
    </row>
    <row r="169" spans="1:4" x14ac:dyDescent="0.3">
      <c r="A169">
        <v>37.4</v>
      </c>
      <c r="B169" s="150">
        <f t="shared" si="4"/>
        <v>40</v>
      </c>
      <c r="C169" s="150" t="str">
        <f t="shared" si="5"/>
        <v>35 &lt;= Times &lt; 40</v>
      </c>
      <c r="D169" s="150"/>
    </row>
    <row r="170" spans="1:4" x14ac:dyDescent="0.3">
      <c r="A170">
        <v>26.2</v>
      </c>
      <c r="B170" s="150">
        <f t="shared" si="4"/>
        <v>30</v>
      </c>
      <c r="C170" s="150" t="str">
        <f t="shared" si="5"/>
        <v>25 &lt;= Times &lt; 30</v>
      </c>
      <c r="D170" s="150"/>
    </row>
    <row r="171" spans="1:4" x14ac:dyDescent="0.3">
      <c r="A171">
        <v>35.1</v>
      </c>
      <c r="B171" s="150">
        <f t="shared" si="4"/>
        <v>40</v>
      </c>
      <c r="C171" s="150" t="str">
        <f t="shared" si="5"/>
        <v>35 &lt;= Times &lt; 40</v>
      </c>
      <c r="D171" s="150"/>
    </row>
    <row r="172" spans="1:4" x14ac:dyDescent="0.3">
      <c r="A172">
        <v>28.2</v>
      </c>
      <c r="B172" s="150">
        <f t="shared" si="4"/>
        <v>30</v>
      </c>
      <c r="C172" s="150" t="str">
        <f t="shared" si="5"/>
        <v>25 &lt;= Times &lt; 30</v>
      </c>
      <c r="D172" s="150"/>
    </row>
    <row r="173" spans="1:4" x14ac:dyDescent="0.3">
      <c r="A173">
        <v>25.7</v>
      </c>
      <c r="B173" s="150">
        <f t="shared" si="4"/>
        <v>30</v>
      </c>
      <c r="C173" s="150" t="str">
        <f t="shared" si="5"/>
        <v>25 &lt;= Times &lt; 30</v>
      </c>
      <c r="D173" s="150"/>
    </row>
    <row r="174" spans="1:4" x14ac:dyDescent="0.3">
      <c r="A174">
        <v>42.3</v>
      </c>
      <c r="B174" s="150">
        <f t="shared" si="4"/>
        <v>45</v>
      </c>
      <c r="C174" s="150" t="str">
        <f t="shared" si="5"/>
        <v>40 &lt;= Times &lt; 45</v>
      </c>
      <c r="D174" s="150"/>
    </row>
    <row r="175" spans="1:4" x14ac:dyDescent="0.3">
      <c r="A175">
        <v>28.8</v>
      </c>
      <c r="B175" s="150">
        <f t="shared" si="4"/>
        <v>30</v>
      </c>
      <c r="C175" s="150" t="str">
        <f t="shared" si="5"/>
        <v>25 &lt;= Times &lt; 30</v>
      </c>
      <c r="D175" s="150"/>
    </row>
    <row r="176" spans="1:4" x14ac:dyDescent="0.3">
      <c r="A176">
        <v>16.399999999999999</v>
      </c>
      <c r="B176" s="150">
        <f t="shared" si="4"/>
        <v>20</v>
      </c>
      <c r="C176" s="150" t="str">
        <f t="shared" si="5"/>
        <v>15 &lt;= Times &lt; 20</v>
      </c>
      <c r="D176" s="150"/>
    </row>
    <row r="177" spans="1:4" x14ac:dyDescent="0.3">
      <c r="A177">
        <v>27.4</v>
      </c>
      <c r="B177" s="150">
        <f t="shared" si="4"/>
        <v>30</v>
      </c>
      <c r="C177" s="150" t="str">
        <f t="shared" si="5"/>
        <v>25 &lt;= Times &lt; 30</v>
      </c>
      <c r="D177" s="150"/>
    </row>
    <row r="178" spans="1:4" x14ac:dyDescent="0.3">
      <c r="A178">
        <v>22.9</v>
      </c>
      <c r="B178" s="150">
        <f t="shared" si="4"/>
        <v>25</v>
      </c>
      <c r="C178" s="150" t="str">
        <f t="shared" si="5"/>
        <v>20 &lt;= Times &lt; 25</v>
      </c>
      <c r="D178" s="150"/>
    </row>
    <row r="179" spans="1:4" x14ac:dyDescent="0.3">
      <c r="A179">
        <v>34.9</v>
      </c>
      <c r="B179" s="150">
        <f t="shared" si="4"/>
        <v>35</v>
      </c>
      <c r="C179" s="150" t="str">
        <f t="shared" si="5"/>
        <v>30 &lt;= Times &lt; 35</v>
      </c>
      <c r="D179" s="150"/>
    </row>
    <row r="180" spans="1:4" x14ac:dyDescent="0.3">
      <c r="A180">
        <v>26</v>
      </c>
      <c r="B180" s="150">
        <f t="shared" si="4"/>
        <v>30</v>
      </c>
      <c r="C180" s="150" t="str">
        <f t="shared" si="5"/>
        <v>25 &lt;= Times &lt; 30</v>
      </c>
      <c r="D180" s="150"/>
    </row>
    <row r="181" spans="1:4" x14ac:dyDescent="0.3">
      <c r="A181">
        <v>20</v>
      </c>
      <c r="B181" s="150">
        <f t="shared" si="4"/>
        <v>20</v>
      </c>
      <c r="C181" s="150" t="str">
        <f t="shared" si="5"/>
        <v>20 &lt;= Times &lt; 25</v>
      </c>
      <c r="D181" s="150"/>
    </row>
    <row r="182" spans="1:4" x14ac:dyDescent="0.3">
      <c r="A182">
        <v>36.1</v>
      </c>
      <c r="B182" s="150">
        <f t="shared" si="4"/>
        <v>40</v>
      </c>
      <c r="C182" s="150" t="str">
        <f t="shared" si="5"/>
        <v>35 &lt;= Times &lt; 40</v>
      </c>
      <c r="D182" s="150"/>
    </row>
    <row r="183" spans="1:4" x14ac:dyDescent="0.3">
      <c r="A183">
        <v>24.2</v>
      </c>
      <c r="B183" s="150">
        <f t="shared" si="4"/>
        <v>25</v>
      </c>
      <c r="C183" s="150" t="str">
        <f t="shared" si="5"/>
        <v>20 &lt;= Times &lt; 25</v>
      </c>
      <c r="D183" s="150"/>
    </row>
    <row r="184" spans="1:4" x14ac:dyDescent="0.3">
      <c r="A184">
        <v>24.6</v>
      </c>
      <c r="B184" s="150">
        <f t="shared" si="4"/>
        <v>25</v>
      </c>
      <c r="C184" s="150" t="str">
        <f t="shared" si="5"/>
        <v>20 &lt;= Times &lt; 25</v>
      </c>
      <c r="D184" s="150"/>
    </row>
    <row r="185" spans="1:4" x14ac:dyDescent="0.3">
      <c r="A185">
        <v>34</v>
      </c>
      <c r="B185" s="150">
        <f t="shared" si="4"/>
        <v>35</v>
      </c>
      <c r="C185" s="150" t="str">
        <f t="shared" si="5"/>
        <v>30 &lt;= Times &lt; 35</v>
      </c>
      <c r="D185" s="150"/>
    </row>
    <row r="186" spans="1:4" x14ac:dyDescent="0.3">
      <c r="A186">
        <v>24.4</v>
      </c>
      <c r="B186" s="150">
        <f t="shared" si="4"/>
        <v>25</v>
      </c>
      <c r="C186" s="150" t="str">
        <f t="shared" si="5"/>
        <v>20 &lt;= Times &lt; 25</v>
      </c>
      <c r="D186" s="150"/>
    </row>
    <row r="187" spans="1:4" x14ac:dyDescent="0.3">
      <c r="A187">
        <v>28.4</v>
      </c>
      <c r="B187" s="150">
        <f t="shared" si="4"/>
        <v>30</v>
      </c>
      <c r="C187" s="150" t="str">
        <f t="shared" si="5"/>
        <v>25 &lt;= Times &lt; 30</v>
      </c>
      <c r="D187" s="150"/>
    </row>
    <row r="188" spans="1:4" x14ac:dyDescent="0.3">
      <c r="A188">
        <v>34.200000000000003</v>
      </c>
      <c r="B188" s="150">
        <f t="shared" si="4"/>
        <v>35</v>
      </c>
      <c r="C188" s="150" t="str">
        <f t="shared" si="5"/>
        <v>30 &lt;= Times &lt; 35</v>
      </c>
      <c r="D188" s="150"/>
    </row>
    <row r="189" spans="1:4" x14ac:dyDescent="0.3">
      <c r="A189">
        <v>17.5</v>
      </c>
      <c r="B189" s="150">
        <f t="shared" si="4"/>
        <v>20</v>
      </c>
      <c r="C189" s="150" t="str">
        <f t="shared" si="5"/>
        <v>15 &lt;= Times &lt; 20</v>
      </c>
      <c r="D189" s="150"/>
    </row>
    <row r="190" spans="1:4" x14ac:dyDescent="0.3">
      <c r="A190">
        <v>30.3</v>
      </c>
      <c r="B190" s="150">
        <f t="shared" si="4"/>
        <v>35</v>
      </c>
      <c r="C190" s="150" t="str">
        <f t="shared" si="5"/>
        <v>30 &lt;= Times &lt; 35</v>
      </c>
      <c r="D190" s="150"/>
    </row>
    <row r="191" spans="1:4" x14ac:dyDescent="0.3">
      <c r="A191">
        <v>31.7</v>
      </c>
      <c r="B191" s="150">
        <f t="shared" si="4"/>
        <v>35</v>
      </c>
      <c r="C191" s="150" t="str">
        <f t="shared" si="5"/>
        <v>30 &lt;= Times &lt; 35</v>
      </c>
      <c r="D191" s="150"/>
    </row>
    <row r="192" spans="1:4" x14ac:dyDescent="0.3">
      <c r="A192">
        <v>30.8</v>
      </c>
      <c r="B192" s="150">
        <f t="shared" si="4"/>
        <v>35</v>
      </c>
      <c r="C192" s="150" t="str">
        <f t="shared" si="5"/>
        <v>30 &lt;= Times &lt; 35</v>
      </c>
      <c r="D192" s="150"/>
    </row>
    <row r="193" spans="1:4" x14ac:dyDescent="0.3">
      <c r="A193">
        <v>27.5</v>
      </c>
      <c r="B193" s="150">
        <f t="shared" si="4"/>
        <v>30</v>
      </c>
      <c r="C193" s="150" t="str">
        <f t="shared" si="5"/>
        <v>25 &lt;= Times &lt; 30</v>
      </c>
      <c r="D193" s="150"/>
    </row>
    <row r="194" spans="1:4" x14ac:dyDescent="0.3">
      <c r="A194">
        <v>22.1</v>
      </c>
      <c r="B194" s="150">
        <f t="shared" si="4"/>
        <v>25</v>
      </c>
      <c r="C194" s="150" t="str">
        <f t="shared" si="5"/>
        <v>20 &lt;= Times &lt; 25</v>
      </c>
      <c r="D194" s="150"/>
    </row>
    <row r="195" spans="1:4" x14ac:dyDescent="0.3">
      <c r="A195">
        <v>26.2</v>
      </c>
      <c r="B195" s="150">
        <f t="shared" si="4"/>
        <v>30</v>
      </c>
      <c r="C195" s="150" t="str">
        <f t="shared" si="5"/>
        <v>25 &lt;= Times &lt; 30</v>
      </c>
      <c r="D195" s="150"/>
    </row>
    <row r="196" spans="1:4" x14ac:dyDescent="0.3">
      <c r="A196">
        <v>28.5</v>
      </c>
      <c r="B196" s="150">
        <f t="shared" si="4"/>
        <v>30</v>
      </c>
      <c r="C196" s="150" t="str">
        <f t="shared" si="5"/>
        <v>25 &lt;= Times &lt; 30</v>
      </c>
      <c r="D196" s="150"/>
    </row>
    <row r="197" spans="1:4" x14ac:dyDescent="0.3">
      <c r="A197">
        <v>31.3</v>
      </c>
      <c r="B197" s="150">
        <f t="shared" si="4"/>
        <v>35</v>
      </c>
      <c r="C197" s="150" t="str">
        <f t="shared" si="5"/>
        <v>30 &lt;= Times &lt; 35</v>
      </c>
      <c r="D197" s="150"/>
    </row>
    <row r="198" spans="1:4" x14ac:dyDescent="0.3">
      <c r="A198">
        <v>21.6</v>
      </c>
      <c r="B198" s="150">
        <f t="shared" ref="B198:B261" si="6">ROUNDUP(A198/5,0)*5</f>
        <v>25</v>
      </c>
      <c r="C198" s="150" t="str">
        <f t="shared" ref="C198:C261" si="7">IF(AND(A198&gt;=10, A198&lt;15), "10 &lt;= Times &lt; 15", IF(AND(A198&gt;=15, A198&lt;20), "15 &lt;= Times &lt; 20", IF(AND(A198&gt;=20, A198&lt;25), "20 &lt;= Times &lt; 25", IF(AND(A198&gt;=25, A198&lt;30), "25 &lt;= Times &lt; 30", IF(AND(A198&gt;=30, A198&lt;35), "30 &lt;= Times &lt; 35", IF(AND(A198&gt;=35, A198&lt;40), "35 &lt;= Times &lt; 40", IF(AND(A198&gt;=40, A198&lt;45), "40 &lt;= Times &lt; 45", IF(AND(A198&gt;=45, A198&lt;50), "45 &lt;= Times &lt; 50", "Out of Range"))))))))</f>
        <v>20 &lt;= Times &lt; 25</v>
      </c>
      <c r="D198" s="150"/>
    </row>
    <row r="199" spans="1:4" x14ac:dyDescent="0.3">
      <c r="A199">
        <v>25.1</v>
      </c>
      <c r="B199" s="150">
        <f t="shared" si="6"/>
        <v>30</v>
      </c>
      <c r="C199" s="150" t="str">
        <f t="shared" si="7"/>
        <v>25 &lt;= Times &lt; 30</v>
      </c>
      <c r="D199" s="150"/>
    </row>
    <row r="200" spans="1:4" x14ac:dyDescent="0.3">
      <c r="A200">
        <v>26</v>
      </c>
      <c r="B200" s="150">
        <f t="shared" si="6"/>
        <v>30</v>
      </c>
      <c r="C200" s="150" t="str">
        <f t="shared" si="7"/>
        <v>25 &lt;= Times &lt; 30</v>
      </c>
      <c r="D200" s="150"/>
    </row>
    <row r="201" spans="1:4" x14ac:dyDescent="0.3">
      <c r="A201">
        <v>28.6</v>
      </c>
      <c r="B201" s="150">
        <f t="shared" si="6"/>
        <v>30</v>
      </c>
      <c r="C201" s="150" t="str">
        <f t="shared" si="7"/>
        <v>25 &lt;= Times &lt; 30</v>
      </c>
      <c r="D201" s="150"/>
    </row>
    <row r="202" spans="1:4" x14ac:dyDescent="0.3">
      <c r="A202">
        <v>28.5</v>
      </c>
      <c r="B202" s="150">
        <f t="shared" si="6"/>
        <v>30</v>
      </c>
      <c r="C202" s="150" t="str">
        <f t="shared" si="7"/>
        <v>25 &lt;= Times &lt; 30</v>
      </c>
      <c r="D202" s="150"/>
    </row>
    <row r="203" spans="1:4" x14ac:dyDescent="0.3">
      <c r="A203">
        <v>31.2</v>
      </c>
      <c r="B203" s="150">
        <f t="shared" si="6"/>
        <v>35</v>
      </c>
      <c r="C203" s="150" t="str">
        <f t="shared" si="7"/>
        <v>30 &lt;= Times &lt; 35</v>
      </c>
      <c r="D203" s="150"/>
    </row>
    <row r="204" spans="1:4" x14ac:dyDescent="0.3">
      <c r="A204">
        <v>13.6</v>
      </c>
      <c r="B204" s="150">
        <f t="shared" si="6"/>
        <v>15</v>
      </c>
      <c r="C204" s="150" t="str">
        <f t="shared" si="7"/>
        <v>10 &lt;= Times &lt; 15</v>
      </c>
      <c r="D204" s="150"/>
    </row>
    <row r="205" spans="1:4" x14ac:dyDescent="0.3">
      <c r="A205">
        <v>34.9</v>
      </c>
      <c r="B205" s="150">
        <f t="shared" si="6"/>
        <v>35</v>
      </c>
      <c r="C205" s="150" t="str">
        <f t="shared" si="7"/>
        <v>30 &lt;= Times &lt; 35</v>
      </c>
      <c r="D205" s="150"/>
    </row>
    <row r="206" spans="1:4" x14ac:dyDescent="0.3">
      <c r="A206">
        <v>27</v>
      </c>
      <c r="B206" s="150">
        <f t="shared" si="6"/>
        <v>30</v>
      </c>
      <c r="C206" s="150" t="str">
        <f t="shared" si="7"/>
        <v>25 &lt;= Times &lt; 30</v>
      </c>
      <c r="D206" s="150"/>
    </row>
    <row r="207" spans="1:4" x14ac:dyDescent="0.3">
      <c r="A207">
        <v>29.5</v>
      </c>
      <c r="B207" s="150">
        <f t="shared" si="6"/>
        <v>30</v>
      </c>
      <c r="C207" s="150" t="str">
        <f t="shared" si="7"/>
        <v>25 &lt;= Times &lt; 30</v>
      </c>
      <c r="D207" s="150"/>
    </row>
    <row r="208" spans="1:4" x14ac:dyDescent="0.3">
      <c r="A208">
        <v>21.8</v>
      </c>
      <c r="B208" s="150">
        <f t="shared" si="6"/>
        <v>25</v>
      </c>
      <c r="C208" s="150" t="str">
        <f t="shared" si="7"/>
        <v>20 &lt;= Times &lt; 25</v>
      </c>
      <c r="D208" s="150"/>
    </row>
    <row r="209" spans="1:4" x14ac:dyDescent="0.3">
      <c r="A209">
        <v>32.299999999999997</v>
      </c>
      <c r="B209" s="150">
        <f t="shared" si="6"/>
        <v>35</v>
      </c>
      <c r="C209" s="150" t="str">
        <f t="shared" si="7"/>
        <v>30 &lt;= Times &lt; 35</v>
      </c>
      <c r="D209" s="150"/>
    </row>
    <row r="210" spans="1:4" x14ac:dyDescent="0.3">
      <c r="A210">
        <v>16.100000000000001</v>
      </c>
      <c r="B210" s="150">
        <f t="shared" si="6"/>
        <v>20</v>
      </c>
      <c r="C210" s="150" t="str">
        <f t="shared" si="7"/>
        <v>15 &lt;= Times &lt; 20</v>
      </c>
      <c r="D210" s="150"/>
    </row>
    <row r="211" spans="1:4" x14ac:dyDescent="0.3">
      <c r="A211">
        <v>26.3</v>
      </c>
      <c r="B211" s="150">
        <f t="shared" si="6"/>
        <v>30</v>
      </c>
      <c r="C211" s="150" t="str">
        <f t="shared" si="7"/>
        <v>25 &lt;= Times &lt; 30</v>
      </c>
      <c r="D211" s="150"/>
    </row>
    <row r="212" spans="1:4" x14ac:dyDescent="0.3">
      <c r="A212">
        <v>12.7</v>
      </c>
      <c r="B212" s="150">
        <f t="shared" si="6"/>
        <v>15</v>
      </c>
      <c r="C212" s="150" t="str">
        <f t="shared" si="7"/>
        <v>10 &lt;= Times &lt; 15</v>
      </c>
      <c r="D212" s="150"/>
    </row>
    <row r="213" spans="1:4" x14ac:dyDescent="0.3">
      <c r="A213">
        <v>34.5</v>
      </c>
      <c r="B213" s="150">
        <f t="shared" si="6"/>
        <v>35</v>
      </c>
      <c r="C213" s="150" t="str">
        <f t="shared" si="7"/>
        <v>30 &lt;= Times &lt; 35</v>
      </c>
      <c r="D213" s="150"/>
    </row>
    <row r="214" spans="1:4" x14ac:dyDescent="0.3">
      <c r="A214">
        <v>29.7</v>
      </c>
      <c r="B214" s="150">
        <f t="shared" si="6"/>
        <v>30</v>
      </c>
      <c r="C214" s="150" t="str">
        <f t="shared" si="7"/>
        <v>25 &lt;= Times &lt; 30</v>
      </c>
      <c r="D214" s="150"/>
    </row>
    <row r="215" spans="1:4" x14ac:dyDescent="0.3">
      <c r="A215">
        <v>40</v>
      </c>
      <c r="B215" s="150">
        <f t="shared" si="6"/>
        <v>40</v>
      </c>
      <c r="C215" s="150" t="str">
        <f t="shared" si="7"/>
        <v>40 &lt;= Times &lt; 45</v>
      </c>
      <c r="D215" s="150"/>
    </row>
    <row r="216" spans="1:4" x14ac:dyDescent="0.3">
      <c r="A216">
        <v>14.8</v>
      </c>
      <c r="B216" s="150">
        <f t="shared" si="6"/>
        <v>15</v>
      </c>
      <c r="C216" s="150" t="str">
        <f t="shared" si="7"/>
        <v>10 &lt;= Times &lt; 15</v>
      </c>
      <c r="D216" s="150"/>
    </row>
    <row r="217" spans="1:4" x14ac:dyDescent="0.3">
      <c r="A217">
        <v>20.6</v>
      </c>
      <c r="B217" s="150">
        <f t="shared" si="6"/>
        <v>25</v>
      </c>
      <c r="C217" s="150" t="str">
        <f t="shared" si="7"/>
        <v>20 &lt;= Times &lt; 25</v>
      </c>
      <c r="D217" s="150"/>
    </row>
    <row r="218" spans="1:4" x14ac:dyDescent="0.3">
      <c r="A218">
        <v>25.2</v>
      </c>
      <c r="B218" s="150">
        <f t="shared" si="6"/>
        <v>30</v>
      </c>
      <c r="C218" s="150" t="str">
        <f t="shared" si="7"/>
        <v>25 &lt;= Times &lt; 30</v>
      </c>
      <c r="D218" s="150"/>
    </row>
    <row r="219" spans="1:4" x14ac:dyDescent="0.3">
      <c r="A219">
        <v>28.1</v>
      </c>
      <c r="B219" s="150">
        <f t="shared" si="6"/>
        <v>30</v>
      </c>
      <c r="C219" s="150" t="str">
        <f t="shared" si="7"/>
        <v>25 &lt;= Times &lt; 30</v>
      </c>
      <c r="D219" s="150"/>
    </row>
    <row r="220" spans="1:4" x14ac:dyDescent="0.3">
      <c r="A220">
        <v>38.5</v>
      </c>
      <c r="B220" s="150">
        <f t="shared" si="6"/>
        <v>40</v>
      </c>
      <c r="C220" s="150" t="str">
        <f t="shared" si="7"/>
        <v>35 &lt;= Times &lt; 40</v>
      </c>
      <c r="D220" s="150"/>
    </row>
    <row r="221" spans="1:4" x14ac:dyDescent="0.3">
      <c r="A221">
        <v>22.5</v>
      </c>
      <c r="B221" s="150">
        <f t="shared" si="6"/>
        <v>25</v>
      </c>
      <c r="C221" s="150" t="str">
        <f t="shared" si="7"/>
        <v>20 &lt;= Times &lt; 25</v>
      </c>
      <c r="D221" s="150"/>
    </row>
    <row r="222" spans="1:4" x14ac:dyDescent="0.3">
      <c r="A222">
        <v>24.9</v>
      </c>
      <c r="B222" s="150">
        <f t="shared" si="6"/>
        <v>25</v>
      </c>
      <c r="C222" s="150" t="str">
        <f t="shared" si="7"/>
        <v>20 &lt;= Times &lt; 25</v>
      </c>
      <c r="D222" s="150"/>
    </row>
    <row r="223" spans="1:4" x14ac:dyDescent="0.3">
      <c r="A223">
        <v>22.8</v>
      </c>
      <c r="B223" s="150">
        <f t="shared" si="6"/>
        <v>25</v>
      </c>
      <c r="C223" s="150" t="str">
        <f t="shared" si="7"/>
        <v>20 &lt;= Times &lt; 25</v>
      </c>
      <c r="D223" s="150"/>
    </row>
    <row r="224" spans="1:4" x14ac:dyDescent="0.3">
      <c r="A224">
        <v>49.5</v>
      </c>
      <c r="B224" s="150">
        <f t="shared" si="6"/>
        <v>50</v>
      </c>
      <c r="C224" s="150" t="str">
        <f t="shared" si="7"/>
        <v>45 &lt;= Times &lt; 50</v>
      </c>
      <c r="D224" s="150"/>
    </row>
    <row r="225" spans="1:4" x14ac:dyDescent="0.3">
      <c r="A225">
        <v>37.5</v>
      </c>
      <c r="B225" s="150">
        <f t="shared" si="6"/>
        <v>40</v>
      </c>
      <c r="C225" s="150" t="str">
        <f t="shared" si="7"/>
        <v>35 &lt;= Times &lt; 40</v>
      </c>
      <c r="D225" s="150"/>
    </row>
    <row r="226" spans="1:4" x14ac:dyDescent="0.3">
      <c r="A226">
        <v>22.9</v>
      </c>
      <c r="B226" s="150">
        <f t="shared" si="6"/>
        <v>25</v>
      </c>
      <c r="C226" s="150" t="str">
        <f t="shared" si="7"/>
        <v>20 &lt;= Times &lt; 25</v>
      </c>
      <c r="D226" s="150"/>
    </row>
    <row r="227" spans="1:4" x14ac:dyDescent="0.3">
      <c r="A227">
        <v>38.9</v>
      </c>
      <c r="B227" s="150">
        <f t="shared" si="6"/>
        <v>40</v>
      </c>
      <c r="C227" s="150" t="str">
        <f t="shared" si="7"/>
        <v>35 &lt;= Times &lt; 40</v>
      </c>
      <c r="D227" s="150"/>
    </row>
    <row r="228" spans="1:4" x14ac:dyDescent="0.3">
      <c r="A228">
        <v>27.5</v>
      </c>
      <c r="B228" s="150">
        <f t="shared" si="6"/>
        <v>30</v>
      </c>
      <c r="C228" s="150" t="str">
        <f t="shared" si="7"/>
        <v>25 &lt;= Times &lt; 30</v>
      </c>
      <c r="D228" s="150"/>
    </row>
    <row r="229" spans="1:4" x14ac:dyDescent="0.3">
      <c r="A229">
        <v>23.8</v>
      </c>
      <c r="B229" s="150">
        <f t="shared" si="6"/>
        <v>25</v>
      </c>
      <c r="C229" s="150" t="str">
        <f t="shared" si="7"/>
        <v>20 &lt;= Times &lt; 25</v>
      </c>
      <c r="D229" s="150"/>
    </row>
    <row r="230" spans="1:4" x14ac:dyDescent="0.3">
      <c r="A230">
        <v>40.6</v>
      </c>
      <c r="B230" s="150">
        <f t="shared" si="6"/>
        <v>45</v>
      </c>
      <c r="C230" s="150" t="str">
        <f t="shared" si="7"/>
        <v>40 &lt;= Times &lt; 45</v>
      </c>
      <c r="D230" s="150"/>
    </row>
    <row r="231" spans="1:4" x14ac:dyDescent="0.3">
      <c r="A231">
        <v>21.3</v>
      </c>
      <c r="B231" s="150">
        <f t="shared" si="6"/>
        <v>25</v>
      </c>
      <c r="C231" s="150" t="str">
        <f t="shared" si="7"/>
        <v>20 &lt;= Times &lt; 25</v>
      </c>
      <c r="D231" s="150"/>
    </row>
    <row r="232" spans="1:4" x14ac:dyDescent="0.3">
      <c r="A232">
        <v>30</v>
      </c>
      <c r="B232" s="150">
        <f t="shared" si="6"/>
        <v>30</v>
      </c>
      <c r="C232" s="150" t="str">
        <f t="shared" si="7"/>
        <v>30 &lt;= Times &lt; 35</v>
      </c>
      <c r="D232" s="150"/>
    </row>
    <row r="233" spans="1:4" x14ac:dyDescent="0.3">
      <c r="A233">
        <v>21.1</v>
      </c>
      <c r="B233" s="150">
        <f t="shared" si="6"/>
        <v>25</v>
      </c>
      <c r="C233" s="150" t="str">
        <f t="shared" si="7"/>
        <v>20 &lt;= Times &lt; 25</v>
      </c>
      <c r="D233" s="150"/>
    </row>
    <row r="234" spans="1:4" x14ac:dyDescent="0.3">
      <c r="A234">
        <v>25</v>
      </c>
      <c r="B234" s="150">
        <f t="shared" si="6"/>
        <v>25</v>
      </c>
      <c r="C234" s="150" t="str">
        <f t="shared" si="7"/>
        <v>25 &lt;= Times &lt; 30</v>
      </c>
      <c r="D234" s="150"/>
    </row>
    <row r="235" spans="1:4" x14ac:dyDescent="0.3">
      <c r="A235">
        <v>26.1</v>
      </c>
      <c r="B235" s="150">
        <f t="shared" si="6"/>
        <v>30</v>
      </c>
      <c r="C235" s="150" t="str">
        <f t="shared" si="7"/>
        <v>25 &lt;= Times &lt; 30</v>
      </c>
      <c r="D235" s="150"/>
    </row>
    <row r="236" spans="1:4" x14ac:dyDescent="0.3">
      <c r="A236">
        <v>39.4</v>
      </c>
      <c r="B236" s="150">
        <f t="shared" si="6"/>
        <v>40</v>
      </c>
      <c r="C236" s="150" t="str">
        <f t="shared" si="7"/>
        <v>35 &lt;= Times &lt; 40</v>
      </c>
      <c r="D236" s="150"/>
    </row>
    <row r="237" spans="1:4" x14ac:dyDescent="0.3">
      <c r="A237">
        <v>29.2</v>
      </c>
      <c r="B237" s="150">
        <f t="shared" si="6"/>
        <v>30</v>
      </c>
      <c r="C237" s="150" t="str">
        <f t="shared" si="7"/>
        <v>25 &lt;= Times &lt; 30</v>
      </c>
      <c r="D237" s="150"/>
    </row>
    <row r="238" spans="1:4" x14ac:dyDescent="0.3">
      <c r="A238">
        <v>27.9</v>
      </c>
      <c r="B238" s="150">
        <f t="shared" si="6"/>
        <v>30</v>
      </c>
      <c r="C238" s="150" t="str">
        <f t="shared" si="7"/>
        <v>25 &lt;= Times &lt; 30</v>
      </c>
      <c r="D238" s="150"/>
    </row>
    <row r="239" spans="1:4" x14ac:dyDescent="0.3">
      <c r="A239">
        <v>46</v>
      </c>
      <c r="B239" s="150">
        <f t="shared" si="6"/>
        <v>50</v>
      </c>
      <c r="C239" s="150" t="str">
        <f t="shared" si="7"/>
        <v>45 &lt;= Times &lt; 50</v>
      </c>
      <c r="D239" s="150"/>
    </row>
    <row r="240" spans="1:4" x14ac:dyDescent="0.3">
      <c r="A240">
        <v>28</v>
      </c>
      <c r="B240" s="150">
        <f t="shared" si="6"/>
        <v>30</v>
      </c>
      <c r="C240" s="150" t="str">
        <f t="shared" si="7"/>
        <v>25 &lt;= Times &lt; 30</v>
      </c>
      <c r="D240" s="150"/>
    </row>
    <row r="241" spans="1:4" x14ac:dyDescent="0.3">
      <c r="A241">
        <v>20.5</v>
      </c>
      <c r="B241" s="150">
        <f t="shared" si="6"/>
        <v>25</v>
      </c>
      <c r="C241" s="150" t="str">
        <f t="shared" si="7"/>
        <v>20 &lt;= Times &lt; 25</v>
      </c>
      <c r="D241" s="150"/>
    </row>
    <row r="242" spans="1:4" x14ac:dyDescent="0.3">
      <c r="A242">
        <v>13.4</v>
      </c>
      <c r="B242" s="150">
        <f t="shared" si="6"/>
        <v>15</v>
      </c>
      <c r="C242" s="150" t="str">
        <f t="shared" si="7"/>
        <v>10 &lt;= Times &lt; 15</v>
      </c>
      <c r="D242" s="150"/>
    </row>
    <row r="243" spans="1:4" x14ac:dyDescent="0.3">
      <c r="A243">
        <v>38.200000000000003</v>
      </c>
      <c r="B243" s="150">
        <f t="shared" si="6"/>
        <v>40</v>
      </c>
      <c r="C243" s="150" t="str">
        <f t="shared" si="7"/>
        <v>35 &lt;= Times &lt; 40</v>
      </c>
      <c r="D243" s="150"/>
    </row>
    <row r="244" spans="1:4" x14ac:dyDescent="0.3">
      <c r="A244">
        <v>29.1</v>
      </c>
      <c r="B244" s="150">
        <f t="shared" si="6"/>
        <v>30</v>
      </c>
      <c r="C244" s="150" t="str">
        <f t="shared" si="7"/>
        <v>25 &lt;= Times &lt; 30</v>
      </c>
      <c r="D244" s="150"/>
    </row>
    <row r="245" spans="1:4" x14ac:dyDescent="0.3">
      <c r="A245">
        <v>27.3</v>
      </c>
      <c r="B245" s="150">
        <f t="shared" si="6"/>
        <v>30</v>
      </c>
      <c r="C245" s="150" t="str">
        <f t="shared" si="7"/>
        <v>25 &lt;= Times &lt; 30</v>
      </c>
      <c r="D245" s="150"/>
    </row>
    <row r="246" spans="1:4" x14ac:dyDescent="0.3">
      <c r="A246">
        <v>12.4</v>
      </c>
      <c r="B246" s="150">
        <f t="shared" si="6"/>
        <v>15</v>
      </c>
      <c r="C246" s="150" t="str">
        <f t="shared" si="7"/>
        <v>10 &lt;= Times &lt; 15</v>
      </c>
      <c r="D246" s="150"/>
    </row>
    <row r="247" spans="1:4" x14ac:dyDescent="0.3">
      <c r="A247">
        <v>37</v>
      </c>
      <c r="B247" s="150">
        <f t="shared" si="6"/>
        <v>40</v>
      </c>
      <c r="C247" s="150" t="str">
        <f t="shared" si="7"/>
        <v>35 &lt;= Times &lt; 40</v>
      </c>
      <c r="D247" s="150"/>
    </row>
    <row r="248" spans="1:4" x14ac:dyDescent="0.3">
      <c r="A248">
        <v>28.5</v>
      </c>
      <c r="B248" s="150">
        <f t="shared" si="6"/>
        <v>30</v>
      </c>
      <c r="C248" s="150" t="str">
        <f t="shared" si="7"/>
        <v>25 &lt;= Times &lt; 30</v>
      </c>
      <c r="D248" s="150"/>
    </row>
    <row r="249" spans="1:4" x14ac:dyDescent="0.3">
      <c r="A249">
        <v>24.8</v>
      </c>
      <c r="B249" s="150">
        <f t="shared" si="6"/>
        <v>25</v>
      </c>
      <c r="C249" s="150" t="str">
        <f t="shared" si="7"/>
        <v>20 &lt;= Times &lt; 25</v>
      </c>
      <c r="D249" s="150"/>
    </row>
    <row r="250" spans="1:4" x14ac:dyDescent="0.3">
      <c r="A250">
        <v>38.4</v>
      </c>
      <c r="B250" s="150">
        <f t="shared" si="6"/>
        <v>40</v>
      </c>
      <c r="C250" s="150" t="str">
        <f t="shared" si="7"/>
        <v>35 &lt;= Times &lt; 40</v>
      </c>
      <c r="D250" s="150"/>
    </row>
    <row r="251" spans="1:4" x14ac:dyDescent="0.3">
      <c r="A251">
        <v>13.3</v>
      </c>
      <c r="B251" s="150">
        <f t="shared" si="6"/>
        <v>15</v>
      </c>
      <c r="C251" s="150" t="str">
        <f t="shared" si="7"/>
        <v>10 &lt;= Times &lt; 15</v>
      </c>
      <c r="D251" s="150"/>
    </row>
    <row r="252" spans="1:4" x14ac:dyDescent="0.3">
      <c r="A252">
        <v>28.4</v>
      </c>
      <c r="B252" s="150">
        <f t="shared" si="6"/>
        <v>30</v>
      </c>
      <c r="C252" s="150" t="str">
        <f t="shared" si="7"/>
        <v>25 &lt;= Times &lt; 30</v>
      </c>
      <c r="D252" s="150"/>
    </row>
    <row r="253" spans="1:4" x14ac:dyDescent="0.3">
      <c r="A253">
        <v>26.4</v>
      </c>
      <c r="B253" s="150">
        <f t="shared" si="6"/>
        <v>30</v>
      </c>
      <c r="C253" s="150" t="str">
        <f t="shared" si="7"/>
        <v>25 &lt;= Times &lt; 30</v>
      </c>
      <c r="D253" s="150"/>
    </row>
    <row r="254" spans="1:4" x14ac:dyDescent="0.3">
      <c r="A254">
        <v>24.3</v>
      </c>
      <c r="B254" s="150">
        <f t="shared" si="6"/>
        <v>25</v>
      </c>
      <c r="C254" s="150" t="str">
        <f t="shared" si="7"/>
        <v>20 &lt;= Times &lt; 25</v>
      </c>
      <c r="D254" s="150"/>
    </row>
    <row r="255" spans="1:4" x14ac:dyDescent="0.3">
      <c r="A255">
        <v>20.100000000000001</v>
      </c>
      <c r="B255" s="150">
        <f t="shared" si="6"/>
        <v>25</v>
      </c>
      <c r="C255" s="150" t="str">
        <f t="shared" si="7"/>
        <v>20 &lt;= Times &lt; 25</v>
      </c>
      <c r="D255" s="150"/>
    </row>
    <row r="256" spans="1:4" x14ac:dyDescent="0.3">
      <c r="A256">
        <v>13.1</v>
      </c>
      <c r="B256" s="150">
        <f t="shared" si="6"/>
        <v>15</v>
      </c>
      <c r="C256" s="150" t="str">
        <f t="shared" si="7"/>
        <v>10 &lt;= Times &lt; 15</v>
      </c>
      <c r="D256" s="150"/>
    </row>
    <row r="257" spans="1:4" x14ac:dyDescent="0.3">
      <c r="A257">
        <v>21.7</v>
      </c>
      <c r="B257" s="150">
        <f t="shared" si="6"/>
        <v>25</v>
      </c>
      <c r="C257" s="150" t="str">
        <f t="shared" si="7"/>
        <v>20 &lt;= Times &lt; 25</v>
      </c>
      <c r="D257" s="150"/>
    </row>
    <row r="258" spans="1:4" x14ac:dyDescent="0.3">
      <c r="A258">
        <v>42.9</v>
      </c>
      <c r="B258" s="150">
        <f t="shared" si="6"/>
        <v>45</v>
      </c>
      <c r="C258" s="150" t="str">
        <f t="shared" si="7"/>
        <v>40 &lt;= Times &lt; 45</v>
      </c>
      <c r="D258" s="150"/>
    </row>
    <row r="259" spans="1:4" x14ac:dyDescent="0.3">
      <c r="A259">
        <v>22.7</v>
      </c>
      <c r="B259" s="150">
        <f t="shared" si="6"/>
        <v>25</v>
      </c>
      <c r="C259" s="150" t="str">
        <f t="shared" si="7"/>
        <v>20 &lt;= Times &lt; 25</v>
      </c>
      <c r="D259" s="150"/>
    </row>
    <row r="260" spans="1:4" x14ac:dyDescent="0.3">
      <c r="A260">
        <v>20.5</v>
      </c>
      <c r="B260" s="150">
        <f t="shared" si="6"/>
        <v>25</v>
      </c>
      <c r="C260" s="150" t="str">
        <f t="shared" si="7"/>
        <v>20 &lt;= Times &lt; 25</v>
      </c>
      <c r="D260" s="150"/>
    </row>
    <row r="261" spans="1:4" x14ac:dyDescent="0.3">
      <c r="A261">
        <v>12</v>
      </c>
      <c r="B261" s="150">
        <f t="shared" si="6"/>
        <v>15</v>
      </c>
      <c r="C261" s="150" t="str">
        <f t="shared" si="7"/>
        <v>10 &lt;= Times &lt; 15</v>
      </c>
      <c r="D261" s="150"/>
    </row>
    <row r="262" spans="1:4" x14ac:dyDescent="0.3">
      <c r="A262">
        <v>31</v>
      </c>
      <c r="B262" s="150">
        <f t="shared" ref="B262:B325" si="8">ROUNDUP(A262/5,0)*5</f>
        <v>35</v>
      </c>
      <c r="C262" s="150" t="str">
        <f t="shared" ref="C262:C325" si="9">IF(AND(A262&gt;=10, A262&lt;15), "10 &lt;= Times &lt; 15", IF(AND(A262&gt;=15, A262&lt;20), "15 &lt;= Times &lt; 20", IF(AND(A262&gt;=20, A262&lt;25), "20 &lt;= Times &lt; 25", IF(AND(A262&gt;=25, A262&lt;30), "25 &lt;= Times &lt; 30", IF(AND(A262&gt;=30, A262&lt;35), "30 &lt;= Times &lt; 35", IF(AND(A262&gt;=35, A262&lt;40), "35 &lt;= Times &lt; 40", IF(AND(A262&gt;=40, A262&lt;45), "40 &lt;= Times &lt; 45", IF(AND(A262&gt;=45, A262&lt;50), "45 &lt;= Times &lt; 50", "Out of Range"))))))))</f>
        <v>30 &lt;= Times &lt; 35</v>
      </c>
      <c r="D262" s="150"/>
    </row>
    <row r="263" spans="1:4" x14ac:dyDescent="0.3">
      <c r="A263">
        <v>48.4</v>
      </c>
      <c r="B263" s="150">
        <f t="shared" si="8"/>
        <v>50</v>
      </c>
      <c r="C263" s="150" t="str">
        <f t="shared" si="9"/>
        <v>45 &lt;= Times &lt; 50</v>
      </c>
      <c r="D263" s="150"/>
    </row>
    <row r="264" spans="1:4" x14ac:dyDescent="0.3">
      <c r="A264">
        <v>29.9</v>
      </c>
      <c r="B264" s="150">
        <f t="shared" si="8"/>
        <v>30</v>
      </c>
      <c r="C264" s="150" t="str">
        <f t="shared" si="9"/>
        <v>25 &lt;= Times &lt; 30</v>
      </c>
      <c r="D264" s="150"/>
    </row>
    <row r="265" spans="1:4" x14ac:dyDescent="0.3">
      <c r="A265">
        <v>28.2</v>
      </c>
      <c r="B265" s="150">
        <f t="shared" si="8"/>
        <v>30</v>
      </c>
      <c r="C265" s="150" t="str">
        <f t="shared" si="9"/>
        <v>25 &lt;= Times &lt; 30</v>
      </c>
      <c r="D265" s="150"/>
    </row>
    <row r="266" spans="1:4" x14ac:dyDescent="0.3">
      <c r="A266">
        <v>19.899999999999999</v>
      </c>
      <c r="B266" s="150">
        <f t="shared" si="8"/>
        <v>20</v>
      </c>
      <c r="C266" s="150" t="str">
        <f t="shared" si="9"/>
        <v>15 &lt;= Times &lt; 20</v>
      </c>
      <c r="D266" s="150"/>
    </row>
    <row r="267" spans="1:4" x14ac:dyDescent="0.3">
      <c r="A267">
        <v>33.1</v>
      </c>
      <c r="B267" s="150">
        <f t="shared" si="8"/>
        <v>35</v>
      </c>
      <c r="C267" s="150" t="str">
        <f t="shared" si="9"/>
        <v>30 &lt;= Times &lt; 35</v>
      </c>
      <c r="D267" s="150"/>
    </row>
    <row r="268" spans="1:4" x14ac:dyDescent="0.3">
      <c r="A268">
        <v>28</v>
      </c>
      <c r="B268" s="150">
        <f t="shared" si="8"/>
        <v>30</v>
      </c>
      <c r="C268" s="150" t="str">
        <f t="shared" si="9"/>
        <v>25 &lt;= Times &lt; 30</v>
      </c>
      <c r="D268" s="150"/>
    </row>
    <row r="269" spans="1:4" x14ac:dyDescent="0.3">
      <c r="A269">
        <v>22.9</v>
      </c>
      <c r="B269" s="150">
        <f t="shared" si="8"/>
        <v>25</v>
      </c>
      <c r="C269" s="150" t="str">
        <f t="shared" si="9"/>
        <v>20 &lt;= Times &lt; 25</v>
      </c>
      <c r="D269" s="150"/>
    </row>
    <row r="270" spans="1:4" x14ac:dyDescent="0.3">
      <c r="A270">
        <v>41.3</v>
      </c>
      <c r="B270" s="150">
        <f t="shared" si="8"/>
        <v>45</v>
      </c>
      <c r="C270" s="150" t="str">
        <f t="shared" si="9"/>
        <v>40 &lt;= Times &lt; 45</v>
      </c>
      <c r="D270" s="150"/>
    </row>
    <row r="271" spans="1:4" x14ac:dyDescent="0.3">
      <c r="A271">
        <v>32.5</v>
      </c>
      <c r="B271" s="150">
        <f t="shared" si="8"/>
        <v>35</v>
      </c>
      <c r="C271" s="150" t="str">
        <f t="shared" si="9"/>
        <v>30 &lt;= Times &lt; 35</v>
      </c>
      <c r="D271" s="150"/>
    </row>
    <row r="272" spans="1:4" x14ac:dyDescent="0.3">
      <c r="A272">
        <v>16.3</v>
      </c>
      <c r="B272" s="150">
        <f t="shared" si="8"/>
        <v>20</v>
      </c>
      <c r="C272" s="150" t="str">
        <f t="shared" si="9"/>
        <v>15 &lt;= Times &lt; 20</v>
      </c>
      <c r="D272" s="150"/>
    </row>
    <row r="273" spans="1:4" x14ac:dyDescent="0.3">
      <c r="A273">
        <v>29.3</v>
      </c>
      <c r="B273" s="150">
        <f t="shared" si="8"/>
        <v>30</v>
      </c>
      <c r="C273" s="150" t="str">
        <f t="shared" si="9"/>
        <v>25 &lt;= Times &lt; 30</v>
      </c>
      <c r="D273" s="150"/>
    </row>
    <row r="274" spans="1:4" x14ac:dyDescent="0.3">
      <c r="A274">
        <v>28.9</v>
      </c>
      <c r="B274" s="150">
        <f t="shared" si="8"/>
        <v>30</v>
      </c>
      <c r="C274" s="150" t="str">
        <f t="shared" si="9"/>
        <v>25 &lt;= Times &lt; 30</v>
      </c>
      <c r="D274" s="150"/>
    </row>
    <row r="275" spans="1:4" x14ac:dyDescent="0.3">
      <c r="A275">
        <v>27.4</v>
      </c>
      <c r="B275" s="150">
        <f t="shared" si="8"/>
        <v>30</v>
      </c>
      <c r="C275" s="150" t="str">
        <f t="shared" si="9"/>
        <v>25 &lt;= Times &lt; 30</v>
      </c>
      <c r="D275" s="150"/>
    </row>
    <row r="276" spans="1:4" x14ac:dyDescent="0.3">
      <c r="A276">
        <v>25.6</v>
      </c>
      <c r="B276" s="150">
        <f t="shared" si="8"/>
        <v>30</v>
      </c>
      <c r="C276" s="150" t="str">
        <f t="shared" si="9"/>
        <v>25 &lt;= Times &lt; 30</v>
      </c>
      <c r="D276" s="150"/>
    </row>
    <row r="277" spans="1:4" x14ac:dyDescent="0.3">
      <c r="A277">
        <v>24</v>
      </c>
      <c r="B277" s="150">
        <f t="shared" si="8"/>
        <v>25</v>
      </c>
      <c r="C277" s="150" t="str">
        <f t="shared" si="9"/>
        <v>20 &lt;= Times &lt; 25</v>
      </c>
      <c r="D277" s="150"/>
    </row>
    <row r="278" spans="1:4" x14ac:dyDescent="0.3">
      <c r="A278">
        <v>29.7</v>
      </c>
      <c r="B278" s="150">
        <f t="shared" si="8"/>
        <v>30</v>
      </c>
      <c r="C278" s="150" t="str">
        <f t="shared" si="9"/>
        <v>25 &lt;= Times &lt; 30</v>
      </c>
      <c r="D278" s="150"/>
    </row>
    <row r="279" spans="1:4" x14ac:dyDescent="0.3">
      <c r="A279">
        <v>32.9</v>
      </c>
      <c r="B279" s="150">
        <f t="shared" si="8"/>
        <v>35</v>
      </c>
      <c r="C279" s="150" t="str">
        <f t="shared" si="9"/>
        <v>30 &lt;= Times &lt; 35</v>
      </c>
      <c r="D279" s="150"/>
    </row>
    <row r="280" spans="1:4" x14ac:dyDescent="0.3">
      <c r="A280">
        <v>30.9</v>
      </c>
      <c r="B280" s="150">
        <f t="shared" si="8"/>
        <v>35</v>
      </c>
      <c r="C280" s="150" t="str">
        <f t="shared" si="9"/>
        <v>30 &lt;= Times &lt; 35</v>
      </c>
      <c r="D280" s="150"/>
    </row>
    <row r="281" spans="1:4" x14ac:dyDescent="0.3">
      <c r="A281">
        <v>27.5</v>
      </c>
      <c r="B281" s="150">
        <f t="shared" si="8"/>
        <v>30</v>
      </c>
      <c r="C281" s="150" t="str">
        <f t="shared" si="9"/>
        <v>25 &lt;= Times &lt; 30</v>
      </c>
      <c r="D281" s="150"/>
    </row>
    <row r="282" spans="1:4" x14ac:dyDescent="0.3">
      <c r="A282">
        <v>21.8</v>
      </c>
      <c r="B282" s="150">
        <f t="shared" si="8"/>
        <v>25</v>
      </c>
      <c r="C282" s="150" t="str">
        <f t="shared" si="9"/>
        <v>20 &lt;= Times &lt; 25</v>
      </c>
      <c r="D282" s="150"/>
    </row>
    <row r="283" spans="1:4" x14ac:dyDescent="0.3">
      <c r="A283">
        <v>21.2</v>
      </c>
      <c r="B283" s="150">
        <f t="shared" si="8"/>
        <v>25</v>
      </c>
      <c r="C283" s="150" t="str">
        <f t="shared" si="9"/>
        <v>20 &lt;= Times &lt; 25</v>
      </c>
      <c r="D283" s="150"/>
    </row>
    <row r="284" spans="1:4" x14ac:dyDescent="0.3">
      <c r="A284">
        <v>11.8</v>
      </c>
      <c r="B284" s="150">
        <f t="shared" si="8"/>
        <v>15</v>
      </c>
      <c r="C284" s="150" t="str">
        <f t="shared" si="9"/>
        <v>10 &lt;= Times &lt; 15</v>
      </c>
      <c r="D284" s="150"/>
    </row>
    <row r="285" spans="1:4" x14ac:dyDescent="0.3">
      <c r="A285">
        <v>45.2</v>
      </c>
      <c r="B285" s="150">
        <f t="shared" si="8"/>
        <v>50</v>
      </c>
      <c r="C285" s="150" t="str">
        <f t="shared" si="9"/>
        <v>45 &lt;= Times &lt; 50</v>
      </c>
      <c r="D285" s="150"/>
    </row>
    <row r="286" spans="1:4" x14ac:dyDescent="0.3">
      <c r="A286">
        <v>35.9</v>
      </c>
      <c r="B286" s="150">
        <f t="shared" si="8"/>
        <v>40</v>
      </c>
      <c r="C286" s="150" t="str">
        <f t="shared" si="9"/>
        <v>35 &lt;= Times &lt; 40</v>
      </c>
      <c r="D286" s="150"/>
    </row>
    <row r="287" spans="1:4" x14ac:dyDescent="0.3">
      <c r="A287">
        <v>11.3</v>
      </c>
      <c r="B287" s="150">
        <f t="shared" si="8"/>
        <v>15</v>
      </c>
      <c r="C287" s="150" t="str">
        <f t="shared" si="9"/>
        <v>10 &lt;= Times &lt; 15</v>
      </c>
      <c r="D287" s="150"/>
    </row>
    <row r="288" spans="1:4" x14ac:dyDescent="0.3">
      <c r="A288">
        <v>24.4</v>
      </c>
      <c r="B288" s="150">
        <f t="shared" si="8"/>
        <v>25</v>
      </c>
      <c r="C288" s="150" t="str">
        <f t="shared" si="9"/>
        <v>20 &lt;= Times &lt; 25</v>
      </c>
      <c r="D288" s="150"/>
    </row>
    <row r="289" spans="1:4" x14ac:dyDescent="0.3">
      <c r="A289">
        <v>25.8</v>
      </c>
      <c r="B289" s="150">
        <f t="shared" si="8"/>
        <v>30</v>
      </c>
      <c r="C289" s="150" t="str">
        <f t="shared" si="9"/>
        <v>25 &lt;= Times &lt; 30</v>
      </c>
      <c r="D289" s="150"/>
    </row>
    <row r="290" spans="1:4" x14ac:dyDescent="0.3">
      <c r="A290">
        <v>32.1</v>
      </c>
      <c r="B290" s="150">
        <f t="shared" si="8"/>
        <v>35</v>
      </c>
      <c r="C290" s="150" t="str">
        <f t="shared" si="9"/>
        <v>30 &lt;= Times &lt; 35</v>
      </c>
      <c r="D290" s="150"/>
    </row>
    <row r="291" spans="1:4" x14ac:dyDescent="0.3">
      <c r="A291">
        <v>31</v>
      </c>
      <c r="B291" s="150">
        <f t="shared" si="8"/>
        <v>35</v>
      </c>
      <c r="C291" s="150" t="str">
        <f t="shared" si="9"/>
        <v>30 &lt;= Times &lt; 35</v>
      </c>
      <c r="D291" s="150"/>
    </row>
    <row r="292" spans="1:4" x14ac:dyDescent="0.3">
      <c r="A292">
        <v>20.2</v>
      </c>
      <c r="B292" s="150">
        <f t="shared" si="8"/>
        <v>25</v>
      </c>
      <c r="C292" s="150" t="str">
        <f t="shared" si="9"/>
        <v>20 &lt;= Times &lt; 25</v>
      </c>
      <c r="D292" s="150"/>
    </row>
    <row r="293" spans="1:4" x14ac:dyDescent="0.3">
      <c r="A293">
        <v>36.700000000000003</v>
      </c>
      <c r="B293" s="150">
        <f t="shared" si="8"/>
        <v>40</v>
      </c>
      <c r="C293" s="150" t="str">
        <f t="shared" si="9"/>
        <v>35 &lt;= Times &lt; 40</v>
      </c>
      <c r="D293" s="150"/>
    </row>
    <row r="294" spans="1:4" x14ac:dyDescent="0.3">
      <c r="A294">
        <v>30.2</v>
      </c>
      <c r="B294" s="150">
        <f t="shared" si="8"/>
        <v>35</v>
      </c>
      <c r="C294" s="150" t="str">
        <f t="shared" si="9"/>
        <v>30 &lt;= Times &lt; 35</v>
      </c>
      <c r="D294" s="150"/>
    </row>
    <row r="295" spans="1:4" x14ac:dyDescent="0.3">
      <c r="A295">
        <v>34.700000000000003</v>
      </c>
      <c r="B295" s="150">
        <f t="shared" si="8"/>
        <v>35</v>
      </c>
      <c r="C295" s="150" t="str">
        <f t="shared" si="9"/>
        <v>30 &lt;= Times &lt; 35</v>
      </c>
      <c r="D295" s="150"/>
    </row>
    <row r="296" spans="1:4" x14ac:dyDescent="0.3">
      <c r="A296">
        <v>18.5</v>
      </c>
      <c r="B296" s="150">
        <f t="shared" si="8"/>
        <v>20</v>
      </c>
      <c r="C296" s="150" t="str">
        <f t="shared" si="9"/>
        <v>15 &lt;= Times &lt; 20</v>
      </c>
      <c r="D296" s="150"/>
    </row>
    <row r="297" spans="1:4" x14ac:dyDescent="0.3">
      <c r="A297">
        <v>15.1</v>
      </c>
      <c r="B297" s="150">
        <f t="shared" si="8"/>
        <v>20</v>
      </c>
      <c r="C297" s="150" t="str">
        <f t="shared" si="9"/>
        <v>15 &lt;= Times &lt; 20</v>
      </c>
      <c r="D297" s="150"/>
    </row>
    <row r="298" spans="1:4" x14ac:dyDescent="0.3">
      <c r="A298">
        <v>28.8</v>
      </c>
      <c r="B298" s="150">
        <f t="shared" si="8"/>
        <v>30</v>
      </c>
      <c r="C298" s="150" t="str">
        <f t="shared" si="9"/>
        <v>25 &lt;= Times &lt; 30</v>
      </c>
      <c r="D298" s="150"/>
    </row>
    <row r="299" spans="1:4" x14ac:dyDescent="0.3">
      <c r="A299">
        <v>15.4</v>
      </c>
      <c r="B299" s="150">
        <f t="shared" si="8"/>
        <v>20</v>
      </c>
      <c r="C299" s="150" t="str">
        <f t="shared" si="9"/>
        <v>15 &lt;= Times &lt; 20</v>
      </c>
      <c r="D299" s="150"/>
    </row>
    <row r="300" spans="1:4" x14ac:dyDescent="0.3">
      <c r="A300">
        <v>29.9</v>
      </c>
      <c r="B300" s="150">
        <f t="shared" si="8"/>
        <v>30</v>
      </c>
      <c r="C300" s="150" t="str">
        <f t="shared" si="9"/>
        <v>25 &lt;= Times &lt; 30</v>
      </c>
      <c r="D300" s="150"/>
    </row>
    <row r="301" spans="1:4" x14ac:dyDescent="0.3">
      <c r="A301">
        <v>27.9</v>
      </c>
      <c r="B301" s="150">
        <f t="shared" si="8"/>
        <v>30</v>
      </c>
      <c r="C301" s="150" t="str">
        <f t="shared" si="9"/>
        <v>25 &lt;= Times &lt; 30</v>
      </c>
      <c r="D301" s="150"/>
    </row>
    <row r="302" spans="1:4" x14ac:dyDescent="0.3">
      <c r="A302">
        <v>14</v>
      </c>
      <c r="B302" s="150">
        <f t="shared" si="8"/>
        <v>15</v>
      </c>
      <c r="C302" s="150" t="str">
        <f t="shared" si="9"/>
        <v>10 &lt;= Times &lt; 15</v>
      </c>
      <c r="D302" s="150"/>
    </row>
    <row r="303" spans="1:4" x14ac:dyDescent="0.3">
      <c r="A303">
        <v>31.8</v>
      </c>
      <c r="B303" s="150">
        <f t="shared" si="8"/>
        <v>35</v>
      </c>
      <c r="C303" s="150" t="str">
        <f t="shared" si="9"/>
        <v>30 &lt;= Times &lt; 35</v>
      </c>
      <c r="D303" s="150"/>
    </row>
    <row r="304" spans="1:4" x14ac:dyDescent="0.3">
      <c r="A304">
        <v>48.6</v>
      </c>
      <c r="B304" s="150">
        <f t="shared" si="8"/>
        <v>50</v>
      </c>
      <c r="C304" s="150" t="str">
        <f t="shared" si="9"/>
        <v>45 &lt;= Times &lt; 50</v>
      </c>
      <c r="D304" s="150"/>
    </row>
    <row r="305" spans="1:4" x14ac:dyDescent="0.3">
      <c r="A305">
        <v>46.3</v>
      </c>
      <c r="B305" s="150">
        <f t="shared" si="8"/>
        <v>50</v>
      </c>
      <c r="C305" s="150" t="str">
        <f t="shared" si="9"/>
        <v>45 &lt;= Times &lt; 50</v>
      </c>
      <c r="D305" s="150"/>
    </row>
    <row r="306" spans="1:4" x14ac:dyDescent="0.3">
      <c r="A306">
        <v>21</v>
      </c>
      <c r="B306" s="150">
        <f t="shared" si="8"/>
        <v>25</v>
      </c>
      <c r="C306" s="150" t="str">
        <f t="shared" si="9"/>
        <v>20 &lt;= Times &lt; 25</v>
      </c>
      <c r="D306" s="150"/>
    </row>
    <row r="307" spans="1:4" x14ac:dyDescent="0.3">
      <c r="A307">
        <v>25.6</v>
      </c>
      <c r="B307" s="150">
        <f t="shared" si="8"/>
        <v>30</v>
      </c>
      <c r="C307" s="150" t="str">
        <f t="shared" si="9"/>
        <v>25 &lt;= Times &lt; 30</v>
      </c>
      <c r="D307" s="150"/>
    </row>
    <row r="308" spans="1:4" x14ac:dyDescent="0.3">
      <c r="A308">
        <v>23.9</v>
      </c>
      <c r="B308" s="150">
        <f t="shared" si="8"/>
        <v>25</v>
      </c>
      <c r="C308" s="150" t="str">
        <f t="shared" si="9"/>
        <v>20 &lt;= Times &lt; 25</v>
      </c>
      <c r="D308" s="150"/>
    </row>
    <row r="309" spans="1:4" x14ac:dyDescent="0.3">
      <c r="A309">
        <v>36.9</v>
      </c>
      <c r="B309" s="150">
        <f t="shared" si="8"/>
        <v>40</v>
      </c>
      <c r="C309" s="150" t="str">
        <f t="shared" si="9"/>
        <v>35 &lt;= Times &lt; 40</v>
      </c>
      <c r="D309" s="150"/>
    </row>
    <row r="310" spans="1:4" x14ac:dyDescent="0.3">
      <c r="A310">
        <v>28.6</v>
      </c>
      <c r="B310" s="150">
        <f t="shared" si="8"/>
        <v>30</v>
      </c>
      <c r="C310" s="150" t="str">
        <f t="shared" si="9"/>
        <v>25 &lt;= Times &lt; 30</v>
      </c>
      <c r="D310" s="150"/>
    </row>
    <row r="311" spans="1:4" x14ac:dyDescent="0.3">
      <c r="A311">
        <v>24.5</v>
      </c>
      <c r="B311" s="150">
        <f t="shared" si="8"/>
        <v>25</v>
      </c>
      <c r="C311" s="150" t="str">
        <f t="shared" si="9"/>
        <v>20 &lt;= Times &lt; 25</v>
      </c>
      <c r="D311" s="150"/>
    </row>
    <row r="312" spans="1:4" x14ac:dyDescent="0.3">
      <c r="A312">
        <v>26</v>
      </c>
      <c r="B312" s="150">
        <f t="shared" si="8"/>
        <v>30</v>
      </c>
      <c r="C312" s="150" t="str">
        <f t="shared" si="9"/>
        <v>25 &lt;= Times &lt; 30</v>
      </c>
      <c r="D312" s="150"/>
    </row>
    <row r="313" spans="1:4" x14ac:dyDescent="0.3">
      <c r="A313">
        <v>20.399999999999999</v>
      </c>
      <c r="B313" s="150">
        <f t="shared" si="8"/>
        <v>25</v>
      </c>
      <c r="C313" s="150" t="str">
        <f t="shared" si="9"/>
        <v>20 &lt;= Times &lt; 25</v>
      </c>
      <c r="D313" s="150"/>
    </row>
    <row r="314" spans="1:4" x14ac:dyDescent="0.3">
      <c r="A314">
        <v>25</v>
      </c>
      <c r="B314" s="150">
        <f t="shared" si="8"/>
        <v>25</v>
      </c>
      <c r="C314" s="150" t="str">
        <f t="shared" si="9"/>
        <v>25 &lt;= Times &lt; 30</v>
      </c>
      <c r="D314" s="150"/>
    </row>
    <row r="315" spans="1:4" x14ac:dyDescent="0.3">
      <c r="A315">
        <v>27.4</v>
      </c>
      <c r="B315" s="150">
        <f t="shared" si="8"/>
        <v>30</v>
      </c>
      <c r="C315" s="150" t="str">
        <f t="shared" si="9"/>
        <v>25 &lt;= Times &lt; 30</v>
      </c>
      <c r="D315" s="150"/>
    </row>
    <row r="316" spans="1:4" x14ac:dyDescent="0.3">
      <c r="A316">
        <v>40.200000000000003</v>
      </c>
      <c r="B316" s="150">
        <f t="shared" si="8"/>
        <v>45</v>
      </c>
      <c r="C316" s="150" t="str">
        <f t="shared" si="9"/>
        <v>40 &lt;= Times &lt; 45</v>
      </c>
      <c r="D316" s="150"/>
    </row>
    <row r="317" spans="1:4" x14ac:dyDescent="0.3">
      <c r="A317">
        <v>35.6</v>
      </c>
      <c r="B317" s="150">
        <f t="shared" si="8"/>
        <v>40</v>
      </c>
      <c r="C317" s="150" t="str">
        <f t="shared" si="9"/>
        <v>35 &lt;= Times &lt; 40</v>
      </c>
      <c r="D317" s="150"/>
    </row>
    <row r="318" spans="1:4" x14ac:dyDescent="0.3">
      <c r="A318">
        <v>40.700000000000003</v>
      </c>
      <c r="B318" s="150">
        <f t="shared" si="8"/>
        <v>45</v>
      </c>
      <c r="C318" s="150" t="str">
        <f t="shared" si="9"/>
        <v>40 &lt;= Times &lt; 45</v>
      </c>
      <c r="D318" s="150"/>
    </row>
    <row r="319" spans="1:4" x14ac:dyDescent="0.3">
      <c r="A319">
        <v>43.8</v>
      </c>
      <c r="B319" s="150">
        <f t="shared" si="8"/>
        <v>45</v>
      </c>
      <c r="C319" s="150" t="str">
        <f t="shared" si="9"/>
        <v>40 &lt;= Times &lt; 45</v>
      </c>
      <c r="D319" s="150"/>
    </row>
    <row r="320" spans="1:4" x14ac:dyDescent="0.3">
      <c r="A320">
        <v>40.1</v>
      </c>
      <c r="B320" s="150">
        <f t="shared" si="8"/>
        <v>45</v>
      </c>
      <c r="C320" s="150" t="str">
        <f t="shared" si="9"/>
        <v>40 &lt;= Times &lt; 45</v>
      </c>
      <c r="D320" s="150"/>
    </row>
    <row r="321" spans="1:4" x14ac:dyDescent="0.3">
      <c r="A321">
        <v>37.700000000000003</v>
      </c>
      <c r="B321" s="150">
        <f t="shared" si="8"/>
        <v>40</v>
      </c>
      <c r="C321" s="150" t="str">
        <f t="shared" si="9"/>
        <v>35 &lt;= Times &lt; 40</v>
      </c>
      <c r="D321" s="150"/>
    </row>
    <row r="322" spans="1:4" x14ac:dyDescent="0.3">
      <c r="A322">
        <v>27</v>
      </c>
      <c r="B322" s="150">
        <f t="shared" si="8"/>
        <v>30</v>
      </c>
      <c r="C322" s="150" t="str">
        <f t="shared" si="9"/>
        <v>25 &lt;= Times &lt; 30</v>
      </c>
      <c r="D322" s="150"/>
    </row>
    <row r="323" spans="1:4" x14ac:dyDescent="0.3">
      <c r="A323">
        <v>30.8</v>
      </c>
      <c r="B323" s="150">
        <f t="shared" si="8"/>
        <v>35</v>
      </c>
      <c r="C323" s="150" t="str">
        <f t="shared" si="9"/>
        <v>30 &lt;= Times &lt; 35</v>
      </c>
      <c r="D323" s="150"/>
    </row>
    <row r="324" spans="1:4" x14ac:dyDescent="0.3">
      <c r="A324">
        <v>21.2</v>
      </c>
      <c r="B324" s="150">
        <f t="shared" si="8"/>
        <v>25</v>
      </c>
      <c r="C324" s="150" t="str">
        <f t="shared" si="9"/>
        <v>20 &lt;= Times &lt; 25</v>
      </c>
      <c r="D324" s="150"/>
    </row>
    <row r="325" spans="1:4" x14ac:dyDescent="0.3">
      <c r="A325">
        <v>29.2</v>
      </c>
      <c r="B325" s="150">
        <f t="shared" si="8"/>
        <v>30</v>
      </c>
      <c r="C325" s="150" t="str">
        <f t="shared" si="9"/>
        <v>25 &lt;= Times &lt; 30</v>
      </c>
      <c r="D325" s="150"/>
    </row>
    <row r="326" spans="1:4" x14ac:dyDescent="0.3">
      <c r="A326">
        <v>29</v>
      </c>
      <c r="B326" s="150">
        <f t="shared" ref="B326:B389" si="10">ROUNDUP(A326/5,0)*5</f>
        <v>30</v>
      </c>
      <c r="C326" s="150" t="str">
        <f t="shared" ref="C326:C389" si="11">IF(AND(A326&gt;=10, A326&lt;15), "10 &lt;= Times &lt; 15", IF(AND(A326&gt;=15, A326&lt;20), "15 &lt;= Times &lt; 20", IF(AND(A326&gt;=20, A326&lt;25), "20 &lt;= Times &lt; 25", IF(AND(A326&gt;=25, A326&lt;30), "25 &lt;= Times &lt; 30", IF(AND(A326&gt;=30, A326&lt;35), "30 &lt;= Times &lt; 35", IF(AND(A326&gt;=35, A326&lt;40), "35 &lt;= Times &lt; 40", IF(AND(A326&gt;=40, A326&lt;45), "40 &lt;= Times &lt; 45", IF(AND(A326&gt;=45, A326&lt;50), "45 &lt;= Times &lt; 50", "Out of Range"))))))))</f>
        <v>25 &lt;= Times &lt; 30</v>
      </c>
      <c r="D326" s="150"/>
    </row>
    <row r="327" spans="1:4" x14ac:dyDescent="0.3">
      <c r="A327">
        <v>30.6</v>
      </c>
      <c r="B327" s="150">
        <f t="shared" si="10"/>
        <v>35</v>
      </c>
      <c r="C327" s="150" t="str">
        <f t="shared" si="11"/>
        <v>30 &lt;= Times &lt; 35</v>
      </c>
      <c r="D327" s="150"/>
    </row>
    <row r="328" spans="1:4" x14ac:dyDescent="0.3">
      <c r="A328">
        <v>40.799999999999997</v>
      </c>
      <c r="B328" s="150">
        <f t="shared" si="10"/>
        <v>45</v>
      </c>
      <c r="C328" s="150" t="str">
        <f t="shared" si="11"/>
        <v>40 &lt;= Times &lt; 45</v>
      </c>
      <c r="D328" s="150"/>
    </row>
    <row r="329" spans="1:4" x14ac:dyDescent="0.3">
      <c r="A329">
        <v>28.5</v>
      </c>
      <c r="B329" s="150">
        <f t="shared" si="10"/>
        <v>30</v>
      </c>
      <c r="C329" s="150" t="str">
        <f t="shared" si="11"/>
        <v>25 &lt;= Times &lt; 30</v>
      </c>
      <c r="D329" s="150"/>
    </row>
    <row r="330" spans="1:4" x14ac:dyDescent="0.3">
      <c r="A330">
        <v>25.1</v>
      </c>
      <c r="B330" s="150">
        <f t="shared" si="10"/>
        <v>30</v>
      </c>
      <c r="C330" s="150" t="str">
        <f t="shared" si="11"/>
        <v>25 &lt;= Times &lt; 30</v>
      </c>
      <c r="D330" s="150"/>
    </row>
    <row r="331" spans="1:4" x14ac:dyDescent="0.3">
      <c r="A331">
        <v>14.7</v>
      </c>
      <c r="B331" s="150">
        <f t="shared" si="10"/>
        <v>15</v>
      </c>
      <c r="C331" s="150" t="str">
        <f t="shared" si="11"/>
        <v>10 &lt;= Times &lt; 15</v>
      </c>
      <c r="D331" s="150"/>
    </row>
    <row r="332" spans="1:4" x14ac:dyDescent="0.3">
      <c r="A332">
        <v>28</v>
      </c>
      <c r="B332" s="150">
        <f t="shared" si="10"/>
        <v>30</v>
      </c>
      <c r="C332" s="150" t="str">
        <f t="shared" si="11"/>
        <v>25 &lt;= Times &lt; 30</v>
      </c>
      <c r="D332" s="150"/>
    </row>
    <row r="333" spans="1:4" x14ac:dyDescent="0.3">
      <c r="A333">
        <v>29.3</v>
      </c>
      <c r="B333" s="150">
        <f t="shared" si="10"/>
        <v>30</v>
      </c>
      <c r="C333" s="150" t="str">
        <f t="shared" si="11"/>
        <v>25 &lt;= Times &lt; 30</v>
      </c>
      <c r="D333" s="150"/>
    </row>
    <row r="334" spans="1:4" x14ac:dyDescent="0.3">
      <c r="A334">
        <v>26.2</v>
      </c>
      <c r="B334" s="150">
        <f t="shared" si="10"/>
        <v>30</v>
      </c>
      <c r="C334" s="150" t="str">
        <f t="shared" si="11"/>
        <v>25 &lt;= Times &lt; 30</v>
      </c>
      <c r="D334" s="150"/>
    </row>
    <row r="335" spans="1:4" x14ac:dyDescent="0.3">
      <c r="A335">
        <v>23.5</v>
      </c>
      <c r="B335" s="150">
        <f t="shared" si="10"/>
        <v>25</v>
      </c>
      <c r="C335" s="150" t="str">
        <f t="shared" si="11"/>
        <v>20 &lt;= Times &lt; 25</v>
      </c>
      <c r="D335" s="150"/>
    </row>
    <row r="336" spans="1:4" x14ac:dyDescent="0.3">
      <c r="A336">
        <v>30.7</v>
      </c>
      <c r="B336" s="150">
        <f t="shared" si="10"/>
        <v>35</v>
      </c>
      <c r="C336" s="150" t="str">
        <f t="shared" si="11"/>
        <v>30 &lt;= Times &lt; 35</v>
      </c>
      <c r="D336" s="150"/>
    </row>
    <row r="337" spans="1:4" x14ac:dyDescent="0.3">
      <c r="A337">
        <v>27.3</v>
      </c>
      <c r="B337" s="150">
        <f t="shared" si="10"/>
        <v>30</v>
      </c>
      <c r="C337" s="150" t="str">
        <f t="shared" si="11"/>
        <v>25 &lt;= Times &lt; 30</v>
      </c>
      <c r="D337" s="150"/>
    </row>
    <row r="338" spans="1:4" x14ac:dyDescent="0.3">
      <c r="A338">
        <v>20.7</v>
      </c>
      <c r="B338" s="150">
        <f t="shared" si="10"/>
        <v>25</v>
      </c>
      <c r="C338" s="150" t="str">
        <f t="shared" si="11"/>
        <v>20 &lt;= Times &lt; 25</v>
      </c>
      <c r="D338" s="150"/>
    </row>
    <row r="339" spans="1:4" x14ac:dyDescent="0.3">
      <c r="A339">
        <v>30.5</v>
      </c>
      <c r="B339" s="150">
        <f t="shared" si="10"/>
        <v>35</v>
      </c>
      <c r="C339" s="150" t="str">
        <f t="shared" si="11"/>
        <v>30 &lt;= Times &lt; 35</v>
      </c>
      <c r="D339" s="150"/>
    </row>
    <row r="340" spans="1:4" x14ac:dyDescent="0.3">
      <c r="A340">
        <v>21.2</v>
      </c>
      <c r="B340" s="150">
        <f t="shared" si="10"/>
        <v>25</v>
      </c>
      <c r="C340" s="150" t="str">
        <f t="shared" si="11"/>
        <v>20 &lt;= Times &lt; 25</v>
      </c>
      <c r="D340" s="150"/>
    </row>
    <row r="341" spans="1:4" x14ac:dyDescent="0.3">
      <c r="A341">
        <v>20.3</v>
      </c>
      <c r="B341" s="150">
        <f t="shared" si="10"/>
        <v>25</v>
      </c>
      <c r="C341" s="150" t="str">
        <f t="shared" si="11"/>
        <v>20 &lt;= Times &lt; 25</v>
      </c>
      <c r="D341" s="150"/>
    </row>
    <row r="342" spans="1:4" x14ac:dyDescent="0.3">
      <c r="A342">
        <v>36.700000000000003</v>
      </c>
      <c r="B342" s="150">
        <f t="shared" si="10"/>
        <v>40</v>
      </c>
      <c r="C342" s="150" t="str">
        <f t="shared" si="11"/>
        <v>35 &lt;= Times &lt; 40</v>
      </c>
      <c r="D342" s="150"/>
    </row>
    <row r="343" spans="1:4" x14ac:dyDescent="0.3">
      <c r="A343">
        <v>29.6</v>
      </c>
      <c r="B343" s="150">
        <f t="shared" si="10"/>
        <v>30</v>
      </c>
      <c r="C343" s="150" t="str">
        <f t="shared" si="11"/>
        <v>25 &lt;= Times &lt; 30</v>
      </c>
      <c r="D343" s="150"/>
    </row>
    <row r="344" spans="1:4" x14ac:dyDescent="0.3">
      <c r="A344">
        <v>26.8</v>
      </c>
      <c r="B344" s="150">
        <f t="shared" si="10"/>
        <v>30</v>
      </c>
      <c r="C344" s="150" t="str">
        <f t="shared" si="11"/>
        <v>25 &lt;= Times &lt; 30</v>
      </c>
      <c r="D344" s="150"/>
    </row>
    <row r="345" spans="1:4" x14ac:dyDescent="0.3">
      <c r="A345">
        <v>28.6</v>
      </c>
      <c r="B345" s="150">
        <f t="shared" si="10"/>
        <v>30</v>
      </c>
      <c r="C345" s="150" t="str">
        <f t="shared" si="11"/>
        <v>25 &lt;= Times &lt; 30</v>
      </c>
      <c r="D345" s="150"/>
    </row>
    <row r="346" spans="1:4" x14ac:dyDescent="0.3">
      <c r="A346">
        <v>37.4</v>
      </c>
      <c r="B346" s="150">
        <f t="shared" si="10"/>
        <v>40</v>
      </c>
      <c r="C346" s="150" t="str">
        <f t="shared" si="11"/>
        <v>35 &lt;= Times &lt; 40</v>
      </c>
      <c r="D346" s="150"/>
    </row>
    <row r="347" spans="1:4" x14ac:dyDescent="0.3">
      <c r="A347">
        <v>32.1</v>
      </c>
      <c r="B347" s="150">
        <f t="shared" si="10"/>
        <v>35</v>
      </c>
      <c r="C347" s="150" t="str">
        <f t="shared" si="11"/>
        <v>30 &lt;= Times &lt; 35</v>
      </c>
      <c r="D347" s="150"/>
    </row>
    <row r="348" spans="1:4" x14ac:dyDescent="0.3">
      <c r="A348">
        <v>27.4</v>
      </c>
      <c r="B348" s="150">
        <f t="shared" si="10"/>
        <v>30</v>
      </c>
      <c r="C348" s="150" t="str">
        <f t="shared" si="11"/>
        <v>25 &lt;= Times &lt; 30</v>
      </c>
      <c r="D348" s="150"/>
    </row>
    <row r="349" spans="1:4" x14ac:dyDescent="0.3">
      <c r="A349">
        <v>38</v>
      </c>
      <c r="B349" s="150">
        <f t="shared" si="10"/>
        <v>40</v>
      </c>
      <c r="C349" s="150" t="str">
        <f t="shared" si="11"/>
        <v>35 &lt;= Times &lt; 40</v>
      </c>
      <c r="D349" s="150"/>
    </row>
    <row r="350" spans="1:4" x14ac:dyDescent="0.3">
      <c r="A350">
        <v>43</v>
      </c>
      <c r="B350" s="150">
        <f t="shared" si="10"/>
        <v>45</v>
      </c>
      <c r="C350" s="150" t="str">
        <f t="shared" si="11"/>
        <v>40 &lt;= Times &lt; 45</v>
      </c>
      <c r="D350" s="150"/>
    </row>
    <row r="351" spans="1:4" x14ac:dyDescent="0.3">
      <c r="A351">
        <v>26.6</v>
      </c>
      <c r="B351" s="150">
        <f t="shared" si="10"/>
        <v>30</v>
      </c>
      <c r="C351" s="150" t="str">
        <f t="shared" si="11"/>
        <v>25 &lt;= Times &lt; 30</v>
      </c>
      <c r="D351" s="150"/>
    </row>
    <row r="352" spans="1:4" x14ac:dyDescent="0.3">
      <c r="A352">
        <v>39.5</v>
      </c>
      <c r="B352" s="150">
        <f t="shared" si="10"/>
        <v>40</v>
      </c>
      <c r="C352" s="150" t="str">
        <f t="shared" si="11"/>
        <v>35 &lt;= Times &lt; 40</v>
      </c>
      <c r="D352" s="150"/>
    </row>
    <row r="353" spans="1:4" x14ac:dyDescent="0.3">
      <c r="A353">
        <v>32.200000000000003</v>
      </c>
      <c r="B353" s="150">
        <f t="shared" si="10"/>
        <v>35</v>
      </c>
      <c r="C353" s="150" t="str">
        <f t="shared" si="11"/>
        <v>30 &lt;= Times &lt; 35</v>
      </c>
      <c r="D353" s="150"/>
    </row>
    <row r="354" spans="1:4" x14ac:dyDescent="0.3">
      <c r="A354">
        <v>29.6</v>
      </c>
      <c r="B354" s="150">
        <f t="shared" si="10"/>
        <v>30</v>
      </c>
      <c r="C354" s="150" t="str">
        <f t="shared" si="11"/>
        <v>25 &lt;= Times &lt; 30</v>
      </c>
      <c r="D354" s="150"/>
    </row>
    <row r="355" spans="1:4" x14ac:dyDescent="0.3">
      <c r="A355">
        <v>27.2</v>
      </c>
      <c r="B355" s="150">
        <f t="shared" si="10"/>
        <v>30</v>
      </c>
      <c r="C355" s="150" t="str">
        <f t="shared" si="11"/>
        <v>25 &lt;= Times &lt; 30</v>
      </c>
      <c r="D355" s="150"/>
    </row>
    <row r="356" spans="1:4" x14ac:dyDescent="0.3">
      <c r="A356">
        <v>27.8</v>
      </c>
      <c r="B356" s="150">
        <f t="shared" si="10"/>
        <v>30</v>
      </c>
      <c r="C356" s="150" t="str">
        <f t="shared" si="11"/>
        <v>25 &lt;= Times &lt; 30</v>
      </c>
      <c r="D356" s="150"/>
    </row>
    <row r="357" spans="1:4" x14ac:dyDescent="0.3">
      <c r="A357">
        <v>13.6</v>
      </c>
      <c r="B357" s="150">
        <f t="shared" si="10"/>
        <v>15</v>
      </c>
      <c r="C357" s="150" t="str">
        <f t="shared" si="11"/>
        <v>10 &lt;= Times &lt; 15</v>
      </c>
      <c r="D357" s="150"/>
    </row>
    <row r="358" spans="1:4" x14ac:dyDescent="0.3">
      <c r="A358">
        <v>25.8</v>
      </c>
      <c r="B358" s="150">
        <f t="shared" si="10"/>
        <v>30</v>
      </c>
      <c r="C358" s="150" t="str">
        <f t="shared" si="11"/>
        <v>25 &lt;= Times &lt; 30</v>
      </c>
      <c r="D358" s="150"/>
    </row>
    <row r="359" spans="1:4" x14ac:dyDescent="0.3">
      <c r="A359">
        <v>48.4</v>
      </c>
      <c r="B359" s="150">
        <f t="shared" si="10"/>
        <v>50</v>
      </c>
      <c r="C359" s="150" t="str">
        <f t="shared" si="11"/>
        <v>45 &lt;= Times &lt; 50</v>
      </c>
      <c r="D359" s="150"/>
    </row>
    <row r="360" spans="1:4" x14ac:dyDescent="0.3">
      <c r="A360">
        <v>24</v>
      </c>
      <c r="B360" s="150">
        <f t="shared" si="10"/>
        <v>25</v>
      </c>
      <c r="C360" s="150" t="str">
        <f t="shared" si="11"/>
        <v>20 &lt;= Times &lt; 25</v>
      </c>
      <c r="D360" s="150"/>
    </row>
    <row r="361" spans="1:4" x14ac:dyDescent="0.3">
      <c r="A361">
        <v>30.6</v>
      </c>
      <c r="B361" s="150">
        <f t="shared" si="10"/>
        <v>35</v>
      </c>
      <c r="C361" s="150" t="str">
        <f t="shared" si="11"/>
        <v>30 &lt;= Times &lt; 35</v>
      </c>
      <c r="D361" s="150"/>
    </row>
    <row r="362" spans="1:4" x14ac:dyDescent="0.3">
      <c r="A362">
        <v>41.1</v>
      </c>
      <c r="B362" s="150">
        <f t="shared" si="10"/>
        <v>45</v>
      </c>
      <c r="C362" s="150" t="str">
        <f t="shared" si="11"/>
        <v>40 &lt;= Times &lt; 45</v>
      </c>
      <c r="D362" s="150"/>
    </row>
    <row r="363" spans="1:4" x14ac:dyDescent="0.3">
      <c r="A363">
        <v>46.4</v>
      </c>
      <c r="B363" s="150">
        <f t="shared" si="10"/>
        <v>50</v>
      </c>
      <c r="C363" s="150" t="str">
        <f t="shared" si="11"/>
        <v>45 &lt;= Times &lt; 50</v>
      </c>
      <c r="D363" s="150"/>
    </row>
    <row r="364" spans="1:4" x14ac:dyDescent="0.3">
      <c r="A364">
        <v>25.7</v>
      </c>
      <c r="B364" s="150">
        <f t="shared" si="10"/>
        <v>30</v>
      </c>
      <c r="C364" s="150" t="str">
        <f t="shared" si="11"/>
        <v>25 &lt;= Times &lt; 30</v>
      </c>
      <c r="D364" s="150"/>
    </row>
    <row r="365" spans="1:4" x14ac:dyDescent="0.3">
      <c r="A365">
        <v>25.5</v>
      </c>
      <c r="B365" s="150">
        <f t="shared" si="10"/>
        <v>30</v>
      </c>
      <c r="C365" s="150" t="str">
        <f t="shared" si="11"/>
        <v>25 &lt;= Times &lt; 30</v>
      </c>
      <c r="D365" s="150"/>
    </row>
    <row r="366" spans="1:4" x14ac:dyDescent="0.3">
      <c r="A366">
        <v>28.1</v>
      </c>
      <c r="B366" s="150">
        <f t="shared" si="10"/>
        <v>30</v>
      </c>
      <c r="C366" s="150" t="str">
        <f t="shared" si="11"/>
        <v>25 &lt;= Times &lt; 30</v>
      </c>
      <c r="D366" s="150"/>
    </row>
    <row r="367" spans="1:4" x14ac:dyDescent="0.3">
      <c r="A367">
        <v>21.3</v>
      </c>
      <c r="B367" s="150">
        <f t="shared" si="10"/>
        <v>25</v>
      </c>
      <c r="C367" s="150" t="str">
        <f t="shared" si="11"/>
        <v>20 &lt;= Times &lt; 25</v>
      </c>
      <c r="D367" s="150"/>
    </row>
    <row r="368" spans="1:4" x14ac:dyDescent="0.3">
      <c r="A368">
        <v>25.8</v>
      </c>
      <c r="B368" s="150">
        <f t="shared" si="10"/>
        <v>30</v>
      </c>
      <c r="C368" s="150" t="str">
        <f t="shared" si="11"/>
        <v>25 &lt;= Times &lt; 30</v>
      </c>
      <c r="D368" s="150"/>
    </row>
    <row r="369" spans="1:4" x14ac:dyDescent="0.3">
      <c r="A369">
        <v>38.1</v>
      </c>
      <c r="B369" s="150">
        <f t="shared" si="10"/>
        <v>40</v>
      </c>
      <c r="C369" s="150" t="str">
        <f t="shared" si="11"/>
        <v>35 &lt;= Times &lt; 40</v>
      </c>
      <c r="D369" s="150"/>
    </row>
    <row r="370" spans="1:4" x14ac:dyDescent="0.3">
      <c r="A370">
        <v>28.1</v>
      </c>
      <c r="B370" s="150">
        <f t="shared" si="10"/>
        <v>30</v>
      </c>
      <c r="C370" s="150" t="str">
        <f t="shared" si="11"/>
        <v>25 &lt;= Times &lt; 30</v>
      </c>
      <c r="D370" s="150"/>
    </row>
    <row r="371" spans="1:4" x14ac:dyDescent="0.3">
      <c r="A371">
        <v>36.1</v>
      </c>
      <c r="B371" s="150">
        <f t="shared" si="10"/>
        <v>40</v>
      </c>
      <c r="C371" s="150" t="str">
        <f t="shared" si="11"/>
        <v>35 &lt;= Times &lt; 40</v>
      </c>
      <c r="D371" s="150"/>
    </row>
    <row r="372" spans="1:4" x14ac:dyDescent="0.3">
      <c r="A372">
        <v>19.5</v>
      </c>
      <c r="B372" s="150">
        <f t="shared" si="10"/>
        <v>20</v>
      </c>
      <c r="C372" s="150" t="str">
        <f t="shared" si="11"/>
        <v>15 &lt;= Times &lt; 20</v>
      </c>
      <c r="D372" s="150"/>
    </row>
    <row r="373" spans="1:4" x14ac:dyDescent="0.3">
      <c r="A373">
        <v>21.4</v>
      </c>
      <c r="B373" s="150">
        <f t="shared" si="10"/>
        <v>25</v>
      </c>
      <c r="C373" s="150" t="str">
        <f t="shared" si="11"/>
        <v>20 &lt;= Times &lt; 25</v>
      </c>
      <c r="D373" s="150"/>
    </row>
    <row r="374" spans="1:4" x14ac:dyDescent="0.3">
      <c r="A374">
        <v>44.8</v>
      </c>
      <c r="B374" s="150">
        <f t="shared" si="10"/>
        <v>45</v>
      </c>
      <c r="C374" s="150" t="str">
        <f t="shared" si="11"/>
        <v>40 &lt;= Times &lt; 45</v>
      </c>
      <c r="D374" s="150"/>
    </row>
    <row r="375" spans="1:4" x14ac:dyDescent="0.3">
      <c r="A375">
        <v>43.7</v>
      </c>
      <c r="B375" s="150">
        <f t="shared" si="10"/>
        <v>45</v>
      </c>
      <c r="C375" s="150" t="str">
        <f t="shared" si="11"/>
        <v>40 &lt;= Times &lt; 45</v>
      </c>
      <c r="D375" s="150"/>
    </row>
    <row r="376" spans="1:4" x14ac:dyDescent="0.3">
      <c r="A376">
        <v>18.8</v>
      </c>
      <c r="B376" s="150">
        <f t="shared" si="10"/>
        <v>20</v>
      </c>
      <c r="C376" s="150" t="str">
        <f t="shared" si="11"/>
        <v>15 &lt;= Times &lt; 20</v>
      </c>
      <c r="D376" s="150"/>
    </row>
    <row r="377" spans="1:4" x14ac:dyDescent="0.3">
      <c r="A377">
        <v>17.399999999999999</v>
      </c>
      <c r="B377" s="150">
        <f t="shared" si="10"/>
        <v>20</v>
      </c>
      <c r="C377" s="150" t="str">
        <f t="shared" si="11"/>
        <v>15 &lt;= Times &lt; 20</v>
      </c>
      <c r="D377" s="150"/>
    </row>
    <row r="378" spans="1:4" x14ac:dyDescent="0.3">
      <c r="A378">
        <v>28.9</v>
      </c>
      <c r="B378" s="150">
        <f t="shared" si="10"/>
        <v>30</v>
      </c>
      <c r="C378" s="150" t="str">
        <f t="shared" si="11"/>
        <v>25 &lt;= Times &lt; 30</v>
      </c>
      <c r="D378" s="150"/>
    </row>
    <row r="379" spans="1:4" x14ac:dyDescent="0.3">
      <c r="A379">
        <v>20.100000000000001</v>
      </c>
      <c r="B379" s="150">
        <f t="shared" si="10"/>
        <v>25</v>
      </c>
      <c r="C379" s="150" t="str">
        <f t="shared" si="11"/>
        <v>20 &lt;= Times &lt; 25</v>
      </c>
      <c r="D379" s="150"/>
    </row>
    <row r="380" spans="1:4" x14ac:dyDescent="0.3">
      <c r="A380">
        <v>15.5</v>
      </c>
      <c r="B380" s="150">
        <f t="shared" si="10"/>
        <v>20</v>
      </c>
      <c r="C380" s="150" t="str">
        <f t="shared" si="11"/>
        <v>15 &lt;= Times &lt; 20</v>
      </c>
      <c r="D380" s="150"/>
    </row>
    <row r="381" spans="1:4" x14ac:dyDescent="0.3">
      <c r="A381">
        <v>25.9</v>
      </c>
      <c r="B381" s="150">
        <f t="shared" si="10"/>
        <v>30</v>
      </c>
      <c r="C381" s="150" t="str">
        <f t="shared" si="11"/>
        <v>25 &lt;= Times &lt; 30</v>
      </c>
      <c r="D381" s="150"/>
    </row>
    <row r="382" spans="1:4" x14ac:dyDescent="0.3">
      <c r="A382">
        <v>27.9</v>
      </c>
      <c r="B382" s="150">
        <f t="shared" si="10"/>
        <v>30</v>
      </c>
      <c r="C382" s="150" t="str">
        <f t="shared" si="11"/>
        <v>25 &lt;= Times &lt; 30</v>
      </c>
      <c r="D382" s="150"/>
    </row>
    <row r="383" spans="1:4" x14ac:dyDescent="0.3">
      <c r="A383">
        <v>26.7</v>
      </c>
      <c r="B383" s="150">
        <f t="shared" si="10"/>
        <v>30</v>
      </c>
      <c r="C383" s="150" t="str">
        <f t="shared" si="11"/>
        <v>25 &lt;= Times &lt; 30</v>
      </c>
      <c r="D383" s="150"/>
    </row>
    <row r="384" spans="1:4" x14ac:dyDescent="0.3">
      <c r="A384">
        <v>35.5</v>
      </c>
      <c r="B384" s="150">
        <f t="shared" si="10"/>
        <v>40</v>
      </c>
      <c r="C384" s="150" t="str">
        <f t="shared" si="11"/>
        <v>35 &lt;= Times &lt; 40</v>
      </c>
      <c r="D384" s="150"/>
    </row>
    <row r="385" spans="1:4" x14ac:dyDescent="0.3">
      <c r="A385">
        <v>46.6</v>
      </c>
      <c r="B385" s="150">
        <f t="shared" si="10"/>
        <v>50</v>
      </c>
      <c r="C385" s="150" t="str">
        <f t="shared" si="11"/>
        <v>45 &lt;= Times &lt; 50</v>
      </c>
      <c r="D385" s="150"/>
    </row>
    <row r="386" spans="1:4" x14ac:dyDescent="0.3">
      <c r="A386">
        <v>40</v>
      </c>
      <c r="B386" s="150">
        <f t="shared" si="10"/>
        <v>40</v>
      </c>
      <c r="C386" s="150" t="str">
        <f t="shared" si="11"/>
        <v>40 &lt;= Times &lt; 45</v>
      </c>
      <c r="D386" s="150"/>
    </row>
    <row r="387" spans="1:4" x14ac:dyDescent="0.3">
      <c r="A387">
        <v>26.2</v>
      </c>
      <c r="B387" s="150">
        <f t="shared" si="10"/>
        <v>30</v>
      </c>
      <c r="C387" s="150" t="str">
        <f t="shared" si="11"/>
        <v>25 &lt;= Times &lt; 30</v>
      </c>
      <c r="D387" s="150"/>
    </row>
    <row r="388" spans="1:4" x14ac:dyDescent="0.3">
      <c r="A388">
        <v>26.4</v>
      </c>
      <c r="B388" s="150">
        <f t="shared" si="10"/>
        <v>30</v>
      </c>
      <c r="C388" s="150" t="str">
        <f t="shared" si="11"/>
        <v>25 &lt;= Times &lt; 30</v>
      </c>
      <c r="D388" s="150"/>
    </row>
    <row r="389" spans="1:4" x14ac:dyDescent="0.3">
      <c r="A389">
        <v>30.5</v>
      </c>
      <c r="B389" s="150">
        <f t="shared" si="10"/>
        <v>35</v>
      </c>
      <c r="C389" s="150" t="str">
        <f t="shared" si="11"/>
        <v>30 &lt;= Times &lt; 35</v>
      </c>
      <c r="D389" s="150"/>
    </row>
    <row r="390" spans="1:4" x14ac:dyDescent="0.3">
      <c r="A390">
        <v>38.299999999999997</v>
      </c>
      <c r="B390" s="150">
        <f t="shared" ref="B390:B453" si="12">ROUNDUP(A390/5,0)*5</f>
        <v>40</v>
      </c>
      <c r="C390" s="150" t="str">
        <f t="shared" ref="C390:C453" si="13">IF(AND(A390&gt;=10, A390&lt;15), "10 &lt;= Times &lt; 15", IF(AND(A390&gt;=15, A390&lt;20), "15 &lt;= Times &lt; 20", IF(AND(A390&gt;=20, A390&lt;25), "20 &lt;= Times &lt; 25", IF(AND(A390&gt;=25, A390&lt;30), "25 &lt;= Times &lt; 30", IF(AND(A390&gt;=30, A390&lt;35), "30 &lt;= Times &lt; 35", IF(AND(A390&gt;=35, A390&lt;40), "35 &lt;= Times &lt; 40", IF(AND(A390&gt;=40, A390&lt;45), "40 &lt;= Times &lt; 45", IF(AND(A390&gt;=45, A390&lt;50), "45 &lt;= Times &lt; 50", "Out of Range"))))))))</f>
        <v>35 &lt;= Times &lt; 40</v>
      </c>
      <c r="D390" s="150"/>
    </row>
    <row r="391" spans="1:4" x14ac:dyDescent="0.3">
      <c r="A391">
        <v>29.8</v>
      </c>
      <c r="B391" s="150">
        <f t="shared" si="12"/>
        <v>30</v>
      </c>
      <c r="C391" s="150" t="str">
        <f t="shared" si="13"/>
        <v>25 &lt;= Times &lt; 30</v>
      </c>
      <c r="D391" s="150"/>
    </row>
    <row r="392" spans="1:4" x14ac:dyDescent="0.3">
      <c r="A392">
        <v>37.6</v>
      </c>
      <c r="B392" s="150">
        <f t="shared" si="12"/>
        <v>40</v>
      </c>
      <c r="C392" s="150" t="str">
        <f t="shared" si="13"/>
        <v>35 &lt;= Times &lt; 40</v>
      </c>
      <c r="D392" s="150"/>
    </row>
    <row r="393" spans="1:4" x14ac:dyDescent="0.3">
      <c r="A393">
        <v>23.1</v>
      </c>
      <c r="B393" s="150">
        <f t="shared" si="12"/>
        <v>25</v>
      </c>
      <c r="C393" s="150" t="str">
        <f t="shared" si="13"/>
        <v>20 &lt;= Times &lt; 25</v>
      </c>
      <c r="D393" s="150"/>
    </row>
    <row r="394" spans="1:4" x14ac:dyDescent="0.3">
      <c r="A394">
        <v>40.4</v>
      </c>
      <c r="B394" s="150">
        <f t="shared" si="12"/>
        <v>45</v>
      </c>
      <c r="C394" s="150" t="str">
        <f t="shared" si="13"/>
        <v>40 &lt;= Times &lt; 45</v>
      </c>
      <c r="D394" s="150"/>
    </row>
    <row r="395" spans="1:4" x14ac:dyDescent="0.3">
      <c r="A395">
        <v>39</v>
      </c>
      <c r="B395" s="150">
        <f t="shared" si="12"/>
        <v>40</v>
      </c>
      <c r="C395" s="150" t="str">
        <f t="shared" si="13"/>
        <v>35 &lt;= Times &lt; 40</v>
      </c>
      <c r="D395" s="150"/>
    </row>
    <row r="396" spans="1:4" x14ac:dyDescent="0.3">
      <c r="A396">
        <v>15.8</v>
      </c>
      <c r="B396" s="150">
        <f t="shared" si="12"/>
        <v>20</v>
      </c>
      <c r="C396" s="150" t="str">
        <f t="shared" si="13"/>
        <v>15 &lt;= Times &lt; 20</v>
      </c>
      <c r="D396" s="150"/>
    </row>
    <row r="397" spans="1:4" x14ac:dyDescent="0.3">
      <c r="A397">
        <v>20.9</v>
      </c>
      <c r="B397" s="150">
        <f t="shared" si="12"/>
        <v>25</v>
      </c>
      <c r="C397" s="150" t="str">
        <f t="shared" si="13"/>
        <v>20 &lt;= Times &lt; 25</v>
      </c>
      <c r="D397" s="150"/>
    </row>
    <row r="398" spans="1:4" x14ac:dyDescent="0.3">
      <c r="A398">
        <v>30</v>
      </c>
      <c r="B398" s="150">
        <f t="shared" si="12"/>
        <v>30</v>
      </c>
      <c r="C398" s="150" t="str">
        <f t="shared" si="13"/>
        <v>30 &lt;= Times &lt; 35</v>
      </c>
      <c r="D398" s="150"/>
    </row>
    <row r="399" spans="1:4" x14ac:dyDescent="0.3">
      <c r="A399">
        <v>20.100000000000001</v>
      </c>
      <c r="B399" s="150">
        <f t="shared" si="12"/>
        <v>25</v>
      </c>
      <c r="C399" s="150" t="str">
        <f t="shared" si="13"/>
        <v>20 &lt;= Times &lt; 25</v>
      </c>
      <c r="D399" s="150"/>
    </row>
    <row r="400" spans="1:4" x14ac:dyDescent="0.3">
      <c r="A400">
        <v>39.299999999999997</v>
      </c>
      <c r="B400" s="150">
        <f t="shared" si="12"/>
        <v>40</v>
      </c>
      <c r="C400" s="150" t="str">
        <f t="shared" si="13"/>
        <v>35 &lt;= Times &lt; 40</v>
      </c>
      <c r="D400" s="150"/>
    </row>
    <row r="401" spans="1:4" x14ac:dyDescent="0.3">
      <c r="A401">
        <v>32.6</v>
      </c>
      <c r="B401" s="150">
        <f t="shared" si="12"/>
        <v>35</v>
      </c>
      <c r="C401" s="150" t="str">
        <f t="shared" si="13"/>
        <v>30 &lt;= Times &lt; 35</v>
      </c>
      <c r="D401" s="150"/>
    </row>
    <row r="402" spans="1:4" x14ac:dyDescent="0.3">
      <c r="A402">
        <v>19</v>
      </c>
      <c r="B402" s="150">
        <f t="shared" si="12"/>
        <v>20</v>
      </c>
      <c r="C402" s="150" t="str">
        <f t="shared" si="13"/>
        <v>15 &lt;= Times &lt; 20</v>
      </c>
      <c r="D402" s="150"/>
    </row>
    <row r="403" spans="1:4" x14ac:dyDescent="0.3">
      <c r="A403">
        <v>28.3</v>
      </c>
      <c r="B403" s="150">
        <f t="shared" si="12"/>
        <v>30</v>
      </c>
      <c r="C403" s="150" t="str">
        <f t="shared" si="13"/>
        <v>25 &lt;= Times &lt; 30</v>
      </c>
      <c r="D403" s="150"/>
    </row>
    <row r="404" spans="1:4" x14ac:dyDescent="0.3">
      <c r="A404">
        <v>34.799999999999997</v>
      </c>
      <c r="B404" s="150">
        <f t="shared" si="12"/>
        <v>35</v>
      </c>
      <c r="C404" s="150" t="str">
        <f t="shared" si="13"/>
        <v>30 &lt;= Times &lt; 35</v>
      </c>
      <c r="D404" s="150"/>
    </row>
    <row r="405" spans="1:4" x14ac:dyDescent="0.3">
      <c r="A405">
        <v>33.700000000000003</v>
      </c>
      <c r="B405" s="150">
        <f t="shared" si="12"/>
        <v>35</v>
      </c>
      <c r="C405" s="150" t="str">
        <f t="shared" si="13"/>
        <v>30 &lt;= Times &lt; 35</v>
      </c>
      <c r="D405" s="150"/>
    </row>
    <row r="406" spans="1:4" x14ac:dyDescent="0.3">
      <c r="A406">
        <v>25.6</v>
      </c>
      <c r="B406" s="150">
        <f t="shared" si="12"/>
        <v>30</v>
      </c>
      <c r="C406" s="150" t="str">
        <f t="shared" si="13"/>
        <v>25 &lt;= Times &lt; 30</v>
      </c>
      <c r="D406" s="150"/>
    </row>
    <row r="407" spans="1:4" x14ac:dyDescent="0.3">
      <c r="A407">
        <v>27.5</v>
      </c>
      <c r="B407" s="150">
        <f t="shared" si="12"/>
        <v>30</v>
      </c>
      <c r="C407" s="150" t="str">
        <f t="shared" si="13"/>
        <v>25 &lt;= Times &lt; 30</v>
      </c>
      <c r="D407" s="150"/>
    </row>
    <row r="408" spans="1:4" x14ac:dyDescent="0.3">
      <c r="A408">
        <v>29.5</v>
      </c>
      <c r="B408" s="150">
        <f t="shared" si="12"/>
        <v>30</v>
      </c>
      <c r="C408" s="150" t="str">
        <f t="shared" si="13"/>
        <v>25 &lt;= Times &lt; 30</v>
      </c>
      <c r="D408" s="150"/>
    </row>
    <row r="409" spans="1:4" x14ac:dyDescent="0.3">
      <c r="A409">
        <v>36.200000000000003</v>
      </c>
      <c r="B409" s="150">
        <f t="shared" si="12"/>
        <v>40</v>
      </c>
      <c r="C409" s="150" t="str">
        <f t="shared" si="13"/>
        <v>35 &lt;= Times &lt; 40</v>
      </c>
      <c r="D409" s="150"/>
    </row>
    <row r="410" spans="1:4" x14ac:dyDescent="0.3">
      <c r="A410">
        <v>23.8</v>
      </c>
      <c r="B410" s="150">
        <f t="shared" si="12"/>
        <v>25</v>
      </c>
      <c r="C410" s="150" t="str">
        <f t="shared" si="13"/>
        <v>20 &lt;= Times &lt; 25</v>
      </c>
      <c r="D410" s="150"/>
    </row>
    <row r="411" spans="1:4" x14ac:dyDescent="0.3">
      <c r="A411">
        <v>44.4</v>
      </c>
      <c r="B411" s="150">
        <f t="shared" si="12"/>
        <v>45</v>
      </c>
      <c r="C411" s="150" t="str">
        <f t="shared" si="13"/>
        <v>40 &lt;= Times &lt; 45</v>
      </c>
      <c r="D411" s="150"/>
    </row>
    <row r="412" spans="1:4" x14ac:dyDescent="0.3">
      <c r="A412">
        <v>29.3</v>
      </c>
      <c r="B412" s="150">
        <f t="shared" si="12"/>
        <v>30</v>
      </c>
      <c r="C412" s="150" t="str">
        <f t="shared" si="13"/>
        <v>25 &lt;= Times &lt; 30</v>
      </c>
      <c r="D412" s="150"/>
    </row>
    <row r="413" spans="1:4" x14ac:dyDescent="0.3">
      <c r="A413">
        <v>27.3</v>
      </c>
      <c r="B413" s="150">
        <f t="shared" si="12"/>
        <v>30</v>
      </c>
      <c r="C413" s="150" t="str">
        <f t="shared" si="13"/>
        <v>25 &lt;= Times &lt; 30</v>
      </c>
      <c r="D413" s="150"/>
    </row>
    <row r="414" spans="1:4" x14ac:dyDescent="0.3">
      <c r="A414">
        <v>28.1</v>
      </c>
      <c r="B414" s="150">
        <f t="shared" si="12"/>
        <v>30</v>
      </c>
      <c r="C414" s="150" t="str">
        <f t="shared" si="13"/>
        <v>25 &lt;= Times &lt; 30</v>
      </c>
      <c r="D414" s="150"/>
    </row>
    <row r="415" spans="1:4" x14ac:dyDescent="0.3">
      <c r="A415">
        <v>32.200000000000003</v>
      </c>
      <c r="B415" s="150">
        <f t="shared" si="12"/>
        <v>35</v>
      </c>
      <c r="C415" s="150" t="str">
        <f t="shared" si="13"/>
        <v>30 &lt;= Times &lt; 35</v>
      </c>
      <c r="D415" s="150"/>
    </row>
    <row r="416" spans="1:4" x14ac:dyDescent="0.3">
      <c r="A416">
        <v>16.3</v>
      </c>
      <c r="B416" s="150">
        <f t="shared" si="12"/>
        <v>20</v>
      </c>
      <c r="C416" s="150" t="str">
        <f t="shared" si="13"/>
        <v>15 &lt;= Times &lt; 20</v>
      </c>
      <c r="D416" s="150"/>
    </row>
    <row r="417" spans="1:4" x14ac:dyDescent="0.3">
      <c r="A417">
        <v>30.8</v>
      </c>
      <c r="B417" s="150">
        <f t="shared" si="12"/>
        <v>35</v>
      </c>
      <c r="C417" s="150" t="str">
        <f t="shared" si="13"/>
        <v>30 &lt;= Times &lt; 35</v>
      </c>
      <c r="D417" s="150"/>
    </row>
    <row r="418" spans="1:4" x14ac:dyDescent="0.3">
      <c r="A418">
        <v>23</v>
      </c>
      <c r="B418" s="150">
        <f t="shared" si="12"/>
        <v>25</v>
      </c>
      <c r="C418" s="150" t="str">
        <f t="shared" si="13"/>
        <v>20 &lt;= Times &lt; 25</v>
      </c>
      <c r="D418" s="150"/>
    </row>
    <row r="419" spans="1:4" x14ac:dyDescent="0.3">
      <c r="A419">
        <v>24.9</v>
      </c>
      <c r="B419" s="150">
        <f t="shared" si="12"/>
        <v>25</v>
      </c>
      <c r="C419" s="150" t="str">
        <f t="shared" si="13"/>
        <v>20 &lt;= Times &lt; 25</v>
      </c>
      <c r="D419" s="150"/>
    </row>
    <row r="420" spans="1:4" x14ac:dyDescent="0.3">
      <c r="A420">
        <v>27</v>
      </c>
      <c r="B420" s="150">
        <f t="shared" si="12"/>
        <v>30</v>
      </c>
      <c r="C420" s="150" t="str">
        <f t="shared" si="13"/>
        <v>25 &lt;= Times &lt; 30</v>
      </c>
      <c r="D420" s="150"/>
    </row>
    <row r="421" spans="1:4" x14ac:dyDescent="0.3">
      <c r="A421">
        <v>20.7</v>
      </c>
      <c r="B421" s="150">
        <f t="shared" si="12"/>
        <v>25</v>
      </c>
      <c r="C421" s="150" t="str">
        <f t="shared" si="13"/>
        <v>20 &lt;= Times &lt; 25</v>
      </c>
      <c r="D421" s="150"/>
    </row>
    <row r="422" spans="1:4" x14ac:dyDescent="0.3">
      <c r="A422">
        <v>47.1</v>
      </c>
      <c r="B422" s="150">
        <f t="shared" si="12"/>
        <v>50</v>
      </c>
      <c r="C422" s="150" t="str">
        <f t="shared" si="13"/>
        <v>45 &lt;= Times &lt; 50</v>
      </c>
      <c r="D422" s="150"/>
    </row>
    <row r="423" spans="1:4" x14ac:dyDescent="0.3">
      <c r="A423">
        <v>23.1</v>
      </c>
      <c r="B423" s="150">
        <f t="shared" si="12"/>
        <v>25</v>
      </c>
      <c r="C423" s="150" t="str">
        <f t="shared" si="13"/>
        <v>20 &lt;= Times &lt; 25</v>
      </c>
      <c r="D423" s="150"/>
    </row>
    <row r="424" spans="1:4" x14ac:dyDescent="0.3">
      <c r="A424">
        <v>35.5</v>
      </c>
      <c r="B424" s="150">
        <f t="shared" si="12"/>
        <v>40</v>
      </c>
      <c r="C424" s="150" t="str">
        <f t="shared" si="13"/>
        <v>35 &lt;= Times &lt; 40</v>
      </c>
      <c r="D424" s="150"/>
    </row>
    <row r="425" spans="1:4" x14ac:dyDescent="0.3">
      <c r="A425">
        <v>30.1</v>
      </c>
      <c r="B425" s="150">
        <f t="shared" si="12"/>
        <v>35</v>
      </c>
      <c r="C425" s="150" t="str">
        <f t="shared" si="13"/>
        <v>30 &lt;= Times &lt; 35</v>
      </c>
      <c r="D425" s="150"/>
    </row>
    <row r="426" spans="1:4" x14ac:dyDescent="0.3">
      <c r="A426">
        <v>27.5</v>
      </c>
      <c r="B426" s="150">
        <f t="shared" si="12"/>
        <v>30</v>
      </c>
      <c r="C426" s="150" t="str">
        <f t="shared" si="13"/>
        <v>25 &lt;= Times &lt; 30</v>
      </c>
      <c r="D426" s="150"/>
    </row>
    <row r="427" spans="1:4" x14ac:dyDescent="0.3">
      <c r="A427">
        <v>37.299999999999997</v>
      </c>
      <c r="B427" s="150">
        <f t="shared" si="12"/>
        <v>40</v>
      </c>
      <c r="C427" s="150" t="str">
        <f t="shared" si="13"/>
        <v>35 &lt;= Times &lt; 40</v>
      </c>
      <c r="D427" s="150"/>
    </row>
    <row r="428" spans="1:4" x14ac:dyDescent="0.3">
      <c r="A428">
        <v>35.4</v>
      </c>
      <c r="B428" s="150">
        <f t="shared" si="12"/>
        <v>40</v>
      </c>
      <c r="C428" s="150" t="str">
        <f t="shared" si="13"/>
        <v>35 &lt;= Times &lt; 40</v>
      </c>
      <c r="D428" s="150"/>
    </row>
    <row r="429" spans="1:4" x14ac:dyDescent="0.3">
      <c r="A429">
        <v>25.7</v>
      </c>
      <c r="B429" s="150">
        <f t="shared" si="12"/>
        <v>30</v>
      </c>
      <c r="C429" s="150" t="str">
        <f t="shared" si="13"/>
        <v>25 &lt;= Times &lt; 30</v>
      </c>
      <c r="D429" s="150"/>
    </row>
    <row r="430" spans="1:4" x14ac:dyDescent="0.3">
      <c r="A430">
        <v>20.100000000000001</v>
      </c>
      <c r="B430" s="150">
        <f t="shared" si="12"/>
        <v>25</v>
      </c>
      <c r="C430" s="150" t="str">
        <f t="shared" si="13"/>
        <v>20 &lt;= Times &lt; 25</v>
      </c>
      <c r="D430" s="150"/>
    </row>
    <row r="431" spans="1:4" x14ac:dyDescent="0.3">
      <c r="A431">
        <v>20.6</v>
      </c>
      <c r="B431" s="150">
        <f t="shared" si="12"/>
        <v>25</v>
      </c>
      <c r="C431" s="150" t="str">
        <f t="shared" si="13"/>
        <v>20 &lt;= Times &lt; 25</v>
      </c>
      <c r="D431" s="150"/>
    </row>
    <row r="432" spans="1:4" x14ac:dyDescent="0.3">
      <c r="A432">
        <v>33.5</v>
      </c>
      <c r="B432" s="150">
        <f t="shared" si="12"/>
        <v>35</v>
      </c>
      <c r="C432" s="150" t="str">
        <f t="shared" si="13"/>
        <v>30 &lt;= Times &lt; 35</v>
      </c>
      <c r="D432" s="150"/>
    </row>
    <row r="433" spans="1:4" x14ac:dyDescent="0.3">
      <c r="A433">
        <v>24.5</v>
      </c>
      <c r="B433" s="150">
        <f t="shared" si="12"/>
        <v>25</v>
      </c>
      <c r="C433" s="150" t="str">
        <f t="shared" si="13"/>
        <v>20 &lt;= Times &lt; 25</v>
      </c>
      <c r="D433" s="150"/>
    </row>
    <row r="434" spans="1:4" x14ac:dyDescent="0.3">
      <c r="A434">
        <v>28</v>
      </c>
      <c r="B434" s="150">
        <f t="shared" si="12"/>
        <v>30</v>
      </c>
      <c r="C434" s="150" t="str">
        <f t="shared" si="13"/>
        <v>25 &lt;= Times &lt; 30</v>
      </c>
      <c r="D434" s="150"/>
    </row>
    <row r="435" spans="1:4" x14ac:dyDescent="0.3">
      <c r="A435">
        <v>29.7</v>
      </c>
      <c r="B435" s="150">
        <f t="shared" si="12"/>
        <v>30</v>
      </c>
      <c r="C435" s="150" t="str">
        <f t="shared" si="13"/>
        <v>25 &lt;= Times &lt; 30</v>
      </c>
      <c r="D435" s="150"/>
    </row>
    <row r="436" spans="1:4" x14ac:dyDescent="0.3">
      <c r="A436">
        <v>23</v>
      </c>
      <c r="B436" s="150">
        <f t="shared" si="12"/>
        <v>25</v>
      </c>
      <c r="C436" s="150" t="str">
        <f t="shared" si="13"/>
        <v>20 &lt;= Times &lt; 25</v>
      </c>
      <c r="D436" s="150"/>
    </row>
    <row r="437" spans="1:4" x14ac:dyDescent="0.3">
      <c r="A437">
        <v>33.9</v>
      </c>
      <c r="B437" s="150">
        <f t="shared" si="12"/>
        <v>35</v>
      </c>
      <c r="C437" s="150" t="str">
        <f t="shared" si="13"/>
        <v>30 &lt;= Times &lt; 35</v>
      </c>
      <c r="D437" s="150"/>
    </row>
    <row r="438" spans="1:4" x14ac:dyDescent="0.3">
      <c r="A438">
        <v>24.2</v>
      </c>
      <c r="B438" s="150">
        <f t="shared" si="12"/>
        <v>25</v>
      </c>
      <c r="C438" s="150" t="str">
        <f t="shared" si="13"/>
        <v>20 &lt;= Times &lt; 25</v>
      </c>
      <c r="D438" s="150"/>
    </row>
    <row r="439" spans="1:4" x14ac:dyDescent="0.3">
      <c r="A439">
        <v>30.9</v>
      </c>
      <c r="B439" s="150">
        <f t="shared" si="12"/>
        <v>35</v>
      </c>
      <c r="C439" s="150" t="str">
        <f t="shared" si="13"/>
        <v>30 &lt;= Times &lt; 35</v>
      </c>
      <c r="D439" s="150"/>
    </row>
    <row r="440" spans="1:4" x14ac:dyDescent="0.3">
      <c r="A440">
        <v>21.8</v>
      </c>
      <c r="B440" s="150">
        <f t="shared" si="12"/>
        <v>25</v>
      </c>
      <c r="C440" s="150" t="str">
        <f t="shared" si="13"/>
        <v>20 &lt;= Times &lt; 25</v>
      </c>
      <c r="D440" s="150"/>
    </row>
    <row r="441" spans="1:4" x14ac:dyDescent="0.3">
      <c r="A441">
        <v>13.7</v>
      </c>
      <c r="B441" s="150">
        <f t="shared" si="12"/>
        <v>15</v>
      </c>
      <c r="C441" s="150" t="str">
        <f t="shared" si="13"/>
        <v>10 &lt;= Times &lt; 15</v>
      </c>
      <c r="D441" s="150"/>
    </row>
    <row r="442" spans="1:4" x14ac:dyDescent="0.3">
      <c r="A442">
        <v>24</v>
      </c>
      <c r="B442" s="150">
        <f t="shared" si="12"/>
        <v>25</v>
      </c>
      <c r="C442" s="150" t="str">
        <f t="shared" si="13"/>
        <v>20 &lt;= Times &lt; 25</v>
      </c>
      <c r="D442" s="150"/>
    </row>
    <row r="443" spans="1:4" x14ac:dyDescent="0.3">
      <c r="A443">
        <v>23.9</v>
      </c>
      <c r="B443" s="150">
        <f t="shared" si="12"/>
        <v>25</v>
      </c>
      <c r="C443" s="150" t="str">
        <f t="shared" si="13"/>
        <v>20 &lt;= Times &lt; 25</v>
      </c>
      <c r="D443" s="150"/>
    </row>
    <row r="444" spans="1:4" x14ac:dyDescent="0.3">
      <c r="A444">
        <v>35.4</v>
      </c>
      <c r="B444" s="150">
        <f t="shared" si="12"/>
        <v>40</v>
      </c>
      <c r="C444" s="150" t="str">
        <f t="shared" si="13"/>
        <v>35 &lt;= Times &lt; 40</v>
      </c>
      <c r="D444" s="150"/>
    </row>
    <row r="445" spans="1:4" x14ac:dyDescent="0.3">
      <c r="A445">
        <v>34</v>
      </c>
      <c r="B445" s="150">
        <f t="shared" si="12"/>
        <v>35</v>
      </c>
      <c r="C445" s="150" t="str">
        <f t="shared" si="13"/>
        <v>30 &lt;= Times &lt; 35</v>
      </c>
      <c r="D445" s="150"/>
    </row>
    <row r="446" spans="1:4" x14ac:dyDescent="0.3">
      <c r="A446">
        <v>20.6</v>
      </c>
      <c r="B446" s="150">
        <f t="shared" si="12"/>
        <v>25</v>
      </c>
      <c r="C446" s="150" t="str">
        <f t="shared" si="13"/>
        <v>20 &lt;= Times &lt; 25</v>
      </c>
      <c r="D446" s="150"/>
    </row>
    <row r="447" spans="1:4" x14ac:dyDescent="0.3">
      <c r="A447">
        <v>24.8</v>
      </c>
      <c r="B447" s="150">
        <f t="shared" si="12"/>
        <v>25</v>
      </c>
      <c r="C447" s="150" t="str">
        <f t="shared" si="13"/>
        <v>20 &lt;= Times &lt; 25</v>
      </c>
      <c r="D447" s="150"/>
    </row>
    <row r="448" spans="1:4" x14ac:dyDescent="0.3">
      <c r="A448">
        <v>43.2</v>
      </c>
      <c r="B448" s="150">
        <f t="shared" si="12"/>
        <v>45</v>
      </c>
      <c r="C448" s="150" t="str">
        <f t="shared" si="13"/>
        <v>40 &lt;= Times &lt; 45</v>
      </c>
      <c r="D448" s="150"/>
    </row>
    <row r="449" spans="1:4" x14ac:dyDescent="0.3">
      <c r="A449">
        <v>32.6</v>
      </c>
      <c r="B449" s="150">
        <f t="shared" si="12"/>
        <v>35</v>
      </c>
      <c r="C449" s="150" t="str">
        <f t="shared" si="13"/>
        <v>30 &lt;= Times &lt; 35</v>
      </c>
      <c r="D449" s="150"/>
    </row>
    <row r="450" spans="1:4" x14ac:dyDescent="0.3">
      <c r="A450">
        <v>20.5</v>
      </c>
      <c r="B450" s="150">
        <f t="shared" si="12"/>
        <v>25</v>
      </c>
      <c r="C450" s="150" t="str">
        <f t="shared" si="13"/>
        <v>20 &lt;= Times &lt; 25</v>
      </c>
      <c r="D450" s="150"/>
    </row>
    <row r="451" spans="1:4" x14ac:dyDescent="0.3">
      <c r="A451">
        <v>37.5</v>
      </c>
      <c r="B451" s="150">
        <f t="shared" si="12"/>
        <v>40</v>
      </c>
      <c r="C451" s="150" t="str">
        <f t="shared" si="13"/>
        <v>35 &lt;= Times &lt; 40</v>
      </c>
      <c r="D451" s="150"/>
    </row>
    <row r="452" spans="1:4" x14ac:dyDescent="0.3">
      <c r="A452">
        <v>27.5</v>
      </c>
      <c r="B452" s="150">
        <f t="shared" si="12"/>
        <v>30</v>
      </c>
      <c r="C452" s="150" t="str">
        <f t="shared" si="13"/>
        <v>25 &lt;= Times &lt; 30</v>
      </c>
      <c r="D452" s="150"/>
    </row>
    <row r="453" spans="1:4" x14ac:dyDescent="0.3">
      <c r="A453">
        <v>28</v>
      </c>
      <c r="B453" s="150">
        <f t="shared" si="12"/>
        <v>30</v>
      </c>
      <c r="C453" s="150" t="str">
        <f t="shared" si="13"/>
        <v>25 &lt;= Times &lt; 30</v>
      </c>
      <c r="D453" s="150"/>
    </row>
    <row r="454" spans="1:4" x14ac:dyDescent="0.3">
      <c r="A454">
        <v>28.7</v>
      </c>
      <c r="B454" s="150">
        <f t="shared" ref="B454:B517" si="14">ROUNDUP(A454/5,0)*5</f>
        <v>30</v>
      </c>
      <c r="C454" s="150" t="str">
        <f t="shared" ref="C454:C517" si="15">IF(AND(A454&gt;=10, A454&lt;15), "10 &lt;= Times &lt; 15", IF(AND(A454&gt;=15, A454&lt;20), "15 &lt;= Times &lt; 20", IF(AND(A454&gt;=20, A454&lt;25), "20 &lt;= Times &lt; 25", IF(AND(A454&gt;=25, A454&lt;30), "25 &lt;= Times &lt; 30", IF(AND(A454&gt;=30, A454&lt;35), "30 &lt;= Times &lt; 35", IF(AND(A454&gt;=35, A454&lt;40), "35 &lt;= Times &lt; 40", IF(AND(A454&gt;=40, A454&lt;45), "40 &lt;= Times &lt; 45", IF(AND(A454&gt;=45, A454&lt;50), "45 &lt;= Times &lt; 50", "Out of Range"))))))))</f>
        <v>25 &lt;= Times &lt; 30</v>
      </c>
      <c r="D454" s="150"/>
    </row>
    <row r="455" spans="1:4" x14ac:dyDescent="0.3">
      <c r="A455">
        <v>22.7</v>
      </c>
      <c r="B455" s="150">
        <f t="shared" si="14"/>
        <v>25</v>
      </c>
      <c r="C455" s="150" t="str">
        <f t="shared" si="15"/>
        <v>20 &lt;= Times &lt; 25</v>
      </c>
      <c r="D455" s="150"/>
    </row>
    <row r="456" spans="1:4" x14ac:dyDescent="0.3">
      <c r="A456">
        <v>24.2</v>
      </c>
      <c r="B456" s="150">
        <f t="shared" si="14"/>
        <v>25</v>
      </c>
      <c r="C456" s="150" t="str">
        <f t="shared" si="15"/>
        <v>20 &lt;= Times &lt; 25</v>
      </c>
      <c r="D456" s="150"/>
    </row>
    <row r="457" spans="1:4" x14ac:dyDescent="0.3">
      <c r="A457">
        <v>37.4</v>
      </c>
      <c r="B457" s="150">
        <f t="shared" si="14"/>
        <v>40</v>
      </c>
      <c r="C457" s="150" t="str">
        <f t="shared" si="15"/>
        <v>35 &lt;= Times &lt; 40</v>
      </c>
      <c r="D457" s="150"/>
    </row>
    <row r="458" spans="1:4" x14ac:dyDescent="0.3">
      <c r="A458">
        <v>26.9</v>
      </c>
      <c r="B458" s="150">
        <f t="shared" si="14"/>
        <v>30</v>
      </c>
      <c r="C458" s="150" t="str">
        <f t="shared" si="15"/>
        <v>25 &lt;= Times &lt; 30</v>
      </c>
      <c r="D458" s="150"/>
    </row>
    <row r="459" spans="1:4" x14ac:dyDescent="0.3">
      <c r="A459">
        <v>26.4</v>
      </c>
      <c r="B459" s="150">
        <f t="shared" si="14"/>
        <v>30</v>
      </c>
      <c r="C459" s="150" t="str">
        <f t="shared" si="15"/>
        <v>25 &lt;= Times &lt; 30</v>
      </c>
      <c r="D459" s="150"/>
    </row>
    <row r="460" spans="1:4" x14ac:dyDescent="0.3">
      <c r="A460">
        <v>14.1</v>
      </c>
      <c r="B460" s="150">
        <f t="shared" si="14"/>
        <v>15</v>
      </c>
      <c r="C460" s="150" t="str">
        <f t="shared" si="15"/>
        <v>10 &lt;= Times &lt; 15</v>
      </c>
      <c r="D460" s="150"/>
    </row>
    <row r="461" spans="1:4" x14ac:dyDescent="0.3">
      <c r="A461">
        <v>26.7</v>
      </c>
      <c r="B461" s="150">
        <f t="shared" si="14"/>
        <v>30</v>
      </c>
      <c r="C461" s="150" t="str">
        <f t="shared" si="15"/>
        <v>25 &lt;= Times &lt; 30</v>
      </c>
      <c r="D461" s="150"/>
    </row>
    <row r="462" spans="1:4" x14ac:dyDescent="0.3">
      <c r="A462">
        <v>15.9</v>
      </c>
      <c r="B462" s="150">
        <f t="shared" si="14"/>
        <v>20</v>
      </c>
      <c r="C462" s="150" t="str">
        <f t="shared" si="15"/>
        <v>15 &lt;= Times &lt; 20</v>
      </c>
      <c r="D462" s="150"/>
    </row>
    <row r="463" spans="1:4" x14ac:dyDescent="0.3">
      <c r="A463">
        <v>41</v>
      </c>
      <c r="B463" s="150">
        <f t="shared" si="14"/>
        <v>45</v>
      </c>
      <c r="C463" s="150" t="str">
        <f t="shared" si="15"/>
        <v>40 &lt;= Times &lt; 45</v>
      </c>
      <c r="D463" s="150"/>
    </row>
    <row r="464" spans="1:4" x14ac:dyDescent="0.3">
      <c r="A464">
        <v>25.9</v>
      </c>
      <c r="B464" s="150">
        <f t="shared" si="14"/>
        <v>30</v>
      </c>
      <c r="C464" s="150" t="str">
        <f t="shared" si="15"/>
        <v>25 &lt;= Times &lt; 30</v>
      </c>
      <c r="D464" s="150"/>
    </row>
    <row r="465" spans="1:4" x14ac:dyDescent="0.3">
      <c r="A465">
        <v>29.2</v>
      </c>
      <c r="B465" s="150">
        <f t="shared" si="14"/>
        <v>30</v>
      </c>
      <c r="C465" s="150" t="str">
        <f t="shared" si="15"/>
        <v>25 &lt;= Times &lt; 30</v>
      </c>
      <c r="D465" s="150"/>
    </row>
    <row r="466" spans="1:4" x14ac:dyDescent="0.3">
      <c r="A466">
        <v>27</v>
      </c>
      <c r="B466" s="150">
        <f t="shared" si="14"/>
        <v>30</v>
      </c>
      <c r="C466" s="150" t="str">
        <f t="shared" si="15"/>
        <v>25 &lt;= Times &lt; 30</v>
      </c>
      <c r="D466" s="150"/>
    </row>
    <row r="467" spans="1:4" x14ac:dyDescent="0.3">
      <c r="A467">
        <v>22.4</v>
      </c>
      <c r="B467" s="150">
        <f t="shared" si="14"/>
        <v>25</v>
      </c>
      <c r="C467" s="150" t="str">
        <f t="shared" si="15"/>
        <v>20 &lt;= Times &lt; 25</v>
      </c>
      <c r="D467" s="150"/>
    </row>
    <row r="468" spans="1:4" x14ac:dyDescent="0.3">
      <c r="A468">
        <v>20.100000000000001</v>
      </c>
      <c r="B468" s="150">
        <f t="shared" si="14"/>
        <v>25</v>
      </c>
      <c r="C468" s="150" t="str">
        <f t="shared" si="15"/>
        <v>20 &lt;= Times &lt; 25</v>
      </c>
      <c r="D468" s="150"/>
    </row>
    <row r="469" spans="1:4" x14ac:dyDescent="0.3">
      <c r="A469">
        <v>35</v>
      </c>
      <c r="B469" s="150">
        <f t="shared" si="14"/>
        <v>35</v>
      </c>
      <c r="C469" s="150" t="str">
        <f t="shared" si="15"/>
        <v>35 &lt;= Times &lt; 40</v>
      </c>
      <c r="D469" s="150"/>
    </row>
    <row r="470" spans="1:4" x14ac:dyDescent="0.3">
      <c r="A470">
        <v>29.3</v>
      </c>
      <c r="B470" s="150">
        <f t="shared" si="14"/>
        <v>30</v>
      </c>
      <c r="C470" s="150" t="str">
        <f t="shared" si="15"/>
        <v>25 &lt;= Times &lt; 30</v>
      </c>
      <c r="D470" s="150"/>
    </row>
    <row r="471" spans="1:4" x14ac:dyDescent="0.3">
      <c r="A471">
        <v>24.8</v>
      </c>
      <c r="B471" s="150">
        <f t="shared" si="14"/>
        <v>25</v>
      </c>
      <c r="C471" s="150" t="str">
        <f t="shared" si="15"/>
        <v>20 &lt;= Times &lt; 25</v>
      </c>
      <c r="D471" s="150"/>
    </row>
    <row r="472" spans="1:4" x14ac:dyDescent="0.3">
      <c r="A472">
        <v>34.799999999999997</v>
      </c>
      <c r="B472" s="150">
        <f t="shared" si="14"/>
        <v>35</v>
      </c>
      <c r="C472" s="150" t="str">
        <f t="shared" si="15"/>
        <v>30 &lt;= Times &lt; 35</v>
      </c>
      <c r="D472" s="150"/>
    </row>
    <row r="473" spans="1:4" x14ac:dyDescent="0.3">
      <c r="A473">
        <v>33.9</v>
      </c>
      <c r="B473" s="150">
        <f t="shared" si="14"/>
        <v>35</v>
      </c>
      <c r="C473" s="150" t="str">
        <f t="shared" si="15"/>
        <v>30 &lt;= Times &lt; 35</v>
      </c>
      <c r="D473" s="150"/>
    </row>
    <row r="474" spans="1:4" x14ac:dyDescent="0.3">
      <c r="A474">
        <v>26.6</v>
      </c>
      <c r="B474" s="150">
        <f t="shared" si="14"/>
        <v>30</v>
      </c>
      <c r="C474" s="150" t="str">
        <f t="shared" si="15"/>
        <v>25 &lt;= Times &lt; 30</v>
      </c>
      <c r="D474" s="150"/>
    </row>
    <row r="475" spans="1:4" x14ac:dyDescent="0.3">
      <c r="A475">
        <v>37.5</v>
      </c>
      <c r="B475" s="150">
        <f t="shared" si="14"/>
        <v>40</v>
      </c>
      <c r="C475" s="150" t="str">
        <f t="shared" si="15"/>
        <v>35 &lt;= Times &lt; 40</v>
      </c>
      <c r="D475" s="150"/>
    </row>
    <row r="476" spans="1:4" x14ac:dyDescent="0.3">
      <c r="A476">
        <v>18.2</v>
      </c>
      <c r="B476" s="150">
        <f t="shared" si="14"/>
        <v>20</v>
      </c>
      <c r="C476" s="150" t="str">
        <f t="shared" si="15"/>
        <v>15 &lt;= Times &lt; 20</v>
      </c>
      <c r="D476" s="150"/>
    </row>
    <row r="477" spans="1:4" x14ac:dyDescent="0.3">
      <c r="A477">
        <v>34.6</v>
      </c>
      <c r="B477" s="150">
        <f t="shared" si="14"/>
        <v>35</v>
      </c>
      <c r="C477" s="150" t="str">
        <f t="shared" si="15"/>
        <v>30 &lt;= Times &lt; 35</v>
      </c>
      <c r="D477" s="150"/>
    </row>
    <row r="478" spans="1:4" x14ac:dyDescent="0.3">
      <c r="A478">
        <v>21.1</v>
      </c>
      <c r="B478" s="150">
        <f t="shared" si="14"/>
        <v>25</v>
      </c>
      <c r="C478" s="150" t="str">
        <f t="shared" si="15"/>
        <v>20 &lt;= Times &lt; 25</v>
      </c>
      <c r="D478" s="150"/>
    </row>
    <row r="479" spans="1:4" x14ac:dyDescent="0.3">
      <c r="A479">
        <v>25.6</v>
      </c>
      <c r="B479" s="150">
        <f t="shared" si="14"/>
        <v>30</v>
      </c>
      <c r="C479" s="150" t="str">
        <f t="shared" si="15"/>
        <v>25 &lt;= Times &lt; 30</v>
      </c>
      <c r="D479" s="150"/>
    </row>
    <row r="480" spans="1:4" x14ac:dyDescent="0.3">
      <c r="A480">
        <v>11.1</v>
      </c>
      <c r="B480" s="150">
        <f t="shared" si="14"/>
        <v>15</v>
      </c>
      <c r="C480" s="150" t="str">
        <f t="shared" si="15"/>
        <v>10 &lt;= Times &lt; 15</v>
      </c>
      <c r="D480" s="150"/>
    </row>
    <row r="481" spans="1:4" x14ac:dyDescent="0.3">
      <c r="A481">
        <v>25.1</v>
      </c>
      <c r="B481" s="150">
        <f t="shared" si="14"/>
        <v>30</v>
      </c>
      <c r="C481" s="150" t="str">
        <f t="shared" si="15"/>
        <v>25 &lt;= Times &lt; 30</v>
      </c>
      <c r="D481" s="150"/>
    </row>
    <row r="482" spans="1:4" x14ac:dyDescent="0.3">
      <c r="A482">
        <v>34.4</v>
      </c>
      <c r="B482" s="150">
        <f t="shared" si="14"/>
        <v>35</v>
      </c>
      <c r="C482" s="150" t="str">
        <f t="shared" si="15"/>
        <v>30 &lt;= Times &lt; 35</v>
      </c>
      <c r="D482" s="150"/>
    </row>
    <row r="483" spans="1:4" x14ac:dyDescent="0.3">
      <c r="A483">
        <v>28.2</v>
      </c>
      <c r="B483" s="150">
        <f t="shared" si="14"/>
        <v>30</v>
      </c>
      <c r="C483" s="150" t="str">
        <f t="shared" si="15"/>
        <v>25 &lt;= Times &lt; 30</v>
      </c>
      <c r="D483" s="150"/>
    </row>
    <row r="484" spans="1:4" x14ac:dyDescent="0.3">
      <c r="A484">
        <v>28.7</v>
      </c>
      <c r="B484" s="150">
        <f t="shared" si="14"/>
        <v>30</v>
      </c>
      <c r="C484" s="150" t="str">
        <f t="shared" si="15"/>
        <v>25 &lt;= Times &lt; 30</v>
      </c>
      <c r="D484" s="150"/>
    </row>
    <row r="485" spans="1:4" x14ac:dyDescent="0.3">
      <c r="A485">
        <v>38.799999999999997</v>
      </c>
      <c r="B485" s="150">
        <f t="shared" si="14"/>
        <v>40</v>
      </c>
      <c r="C485" s="150" t="str">
        <f t="shared" si="15"/>
        <v>35 &lt;= Times &lt; 40</v>
      </c>
      <c r="D485" s="150"/>
    </row>
    <row r="486" spans="1:4" x14ac:dyDescent="0.3">
      <c r="A486">
        <v>25.4</v>
      </c>
      <c r="B486" s="150">
        <f t="shared" si="14"/>
        <v>30</v>
      </c>
      <c r="C486" s="150" t="str">
        <f t="shared" si="15"/>
        <v>25 &lt;= Times &lt; 30</v>
      </c>
      <c r="D486" s="150"/>
    </row>
    <row r="487" spans="1:4" x14ac:dyDescent="0.3">
      <c r="A487">
        <v>26.2</v>
      </c>
      <c r="B487" s="150">
        <f t="shared" si="14"/>
        <v>30</v>
      </c>
      <c r="C487" s="150" t="str">
        <f t="shared" si="15"/>
        <v>25 &lt;= Times &lt; 30</v>
      </c>
      <c r="D487" s="150"/>
    </row>
    <row r="488" spans="1:4" x14ac:dyDescent="0.3">
      <c r="A488">
        <v>31</v>
      </c>
      <c r="B488" s="150">
        <f t="shared" si="14"/>
        <v>35</v>
      </c>
      <c r="C488" s="150" t="str">
        <f t="shared" si="15"/>
        <v>30 &lt;= Times &lt; 35</v>
      </c>
      <c r="D488" s="150"/>
    </row>
    <row r="489" spans="1:4" x14ac:dyDescent="0.3">
      <c r="A489">
        <v>32.700000000000003</v>
      </c>
      <c r="B489" s="150">
        <f t="shared" si="14"/>
        <v>35</v>
      </c>
      <c r="C489" s="150" t="str">
        <f t="shared" si="15"/>
        <v>30 &lt;= Times &lt; 35</v>
      </c>
      <c r="D489" s="150"/>
    </row>
    <row r="490" spans="1:4" x14ac:dyDescent="0.3">
      <c r="A490">
        <v>20.8</v>
      </c>
      <c r="B490" s="150">
        <f t="shared" si="14"/>
        <v>25</v>
      </c>
      <c r="C490" s="150" t="str">
        <f t="shared" si="15"/>
        <v>20 &lt;= Times &lt; 25</v>
      </c>
      <c r="D490" s="150"/>
    </row>
    <row r="491" spans="1:4" x14ac:dyDescent="0.3">
      <c r="A491">
        <v>12.2</v>
      </c>
      <c r="B491" s="150">
        <f t="shared" si="14"/>
        <v>15</v>
      </c>
      <c r="C491" s="150" t="str">
        <f t="shared" si="15"/>
        <v>10 &lt;= Times &lt; 15</v>
      </c>
      <c r="D491" s="150"/>
    </row>
    <row r="492" spans="1:4" x14ac:dyDescent="0.3">
      <c r="A492">
        <v>22.6</v>
      </c>
      <c r="B492" s="150">
        <f t="shared" si="14"/>
        <v>25</v>
      </c>
      <c r="C492" s="150" t="str">
        <f t="shared" si="15"/>
        <v>20 &lt;= Times &lt; 25</v>
      </c>
      <c r="D492" s="150"/>
    </row>
    <row r="493" spans="1:4" x14ac:dyDescent="0.3">
      <c r="A493">
        <v>29</v>
      </c>
      <c r="B493" s="150">
        <f t="shared" si="14"/>
        <v>30</v>
      </c>
      <c r="C493" s="150" t="str">
        <f t="shared" si="15"/>
        <v>25 &lt;= Times &lt; 30</v>
      </c>
      <c r="D493" s="150"/>
    </row>
    <row r="494" spans="1:4" x14ac:dyDescent="0.3">
      <c r="A494">
        <v>27.3</v>
      </c>
      <c r="B494" s="150">
        <f t="shared" si="14"/>
        <v>30</v>
      </c>
      <c r="C494" s="150" t="str">
        <f t="shared" si="15"/>
        <v>25 &lt;= Times &lt; 30</v>
      </c>
      <c r="D494" s="150"/>
    </row>
    <row r="495" spans="1:4" x14ac:dyDescent="0.3">
      <c r="A495">
        <v>38.299999999999997</v>
      </c>
      <c r="B495" s="150">
        <f t="shared" si="14"/>
        <v>40</v>
      </c>
      <c r="C495" s="150" t="str">
        <f t="shared" si="15"/>
        <v>35 &lt;= Times &lt; 40</v>
      </c>
      <c r="D495" s="150"/>
    </row>
    <row r="496" spans="1:4" x14ac:dyDescent="0.3">
      <c r="A496">
        <v>27.7</v>
      </c>
      <c r="B496" s="150">
        <f t="shared" si="14"/>
        <v>30</v>
      </c>
      <c r="C496" s="150" t="str">
        <f t="shared" si="15"/>
        <v>25 &lt;= Times &lt; 30</v>
      </c>
      <c r="D496" s="150"/>
    </row>
    <row r="497" spans="1:4" x14ac:dyDescent="0.3">
      <c r="A497">
        <v>29.7</v>
      </c>
      <c r="B497" s="150">
        <f t="shared" si="14"/>
        <v>30</v>
      </c>
      <c r="C497" s="150" t="str">
        <f t="shared" si="15"/>
        <v>25 &lt;= Times &lt; 30</v>
      </c>
      <c r="D497" s="150"/>
    </row>
    <row r="498" spans="1:4" x14ac:dyDescent="0.3">
      <c r="A498">
        <v>15.2</v>
      </c>
      <c r="B498" s="150">
        <f t="shared" si="14"/>
        <v>20</v>
      </c>
      <c r="C498" s="150" t="str">
        <f t="shared" si="15"/>
        <v>15 &lt;= Times &lt; 20</v>
      </c>
      <c r="D498" s="150"/>
    </row>
    <row r="499" spans="1:4" x14ac:dyDescent="0.3">
      <c r="A499">
        <v>34.700000000000003</v>
      </c>
      <c r="B499" s="150">
        <f t="shared" si="14"/>
        <v>35</v>
      </c>
      <c r="C499" s="150" t="str">
        <f t="shared" si="15"/>
        <v>30 &lt;= Times &lt; 35</v>
      </c>
      <c r="D499" s="150"/>
    </row>
    <row r="500" spans="1:4" x14ac:dyDescent="0.3">
      <c r="A500">
        <v>38</v>
      </c>
      <c r="B500" s="150">
        <f t="shared" si="14"/>
        <v>40</v>
      </c>
      <c r="C500" s="150" t="str">
        <f t="shared" si="15"/>
        <v>35 &lt;= Times &lt; 40</v>
      </c>
      <c r="D500" s="150"/>
    </row>
    <row r="501" spans="1:4" x14ac:dyDescent="0.3">
      <c r="A501">
        <v>29.8</v>
      </c>
      <c r="B501" s="150">
        <f t="shared" si="14"/>
        <v>30</v>
      </c>
      <c r="C501" s="150" t="str">
        <f t="shared" si="15"/>
        <v>25 &lt;= Times &lt; 30</v>
      </c>
      <c r="D501" s="150"/>
    </row>
    <row r="502" spans="1:4" x14ac:dyDescent="0.3">
      <c r="A502">
        <v>26.2</v>
      </c>
      <c r="B502" s="150">
        <f t="shared" si="14"/>
        <v>30</v>
      </c>
      <c r="C502" s="150" t="str">
        <f t="shared" si="15"/>
        <v>25 &lt;= Times &lt; 30</v>
      </c>
      <c r="D502" s="150"/>
    </row>
    <row r="503" spans="1:4" x14ac:dyDescent="0.3">
      <c r="A503">
        <v>35.9</v>
      </c>
      <c r="B503" s="150">
        <f t="shared" si="14"/>
        <v>40</v>
      </c>
      <c r="C503" s="150" t="str">
        <f t="shared" si="15"/>
        <v>35 &lt;= Times &lt; 40</v>
      </c>
      <c r="D503" s="150"/>
    </row>
    <row r="504" spans="1:4" x14ac:dyDescent="0.3">
      <c r="A504">
        <v>37.700000000000003</v>
      </c>
      <c r="B504" s="150">
        <f t="shared" si="14"/>
        <v>40</v>
      </c>
      <c r="C504" s="150" t="str">
        <f t="shared" si="15"/>
        <v>35 &lt;= Times &lt; 40</v>
      </c>
      <c r="D504" s="150"/>
    </row>
    <row r="505" spans="1:4" x14ac:dyDescent="0.3">
      <c r="A505">
        <v>49</v>
      </c>
      <c r="B505" s="150">
        <f t="shared" si="14"/>
        <v>50</v>
      </c>
      <c r="C505" s="150" t="str">
        <f t="shared" si="15"/>
        <v>45 &lt;= Times &lt; 50</v>
      </c>
      <c r="D505" s="150"/>
    </row>
    <row r="506" spans="1:4" x14ac:dyDescent="0.3">
      <c r="A506">
        <v>22</v>
      </c>
      <c r="B506" s="150">
        <f t="shared" si="14"/>
        <v>25</v>
      </c>
      <c r="C506" s="150" t="str">
        <f t="shared" si="15"/>
        <v>20 &lt;= Times &lt; 25</v>
      </c>
      <c r="D506" s="150"/>
    </row>
    <row r="507" spans="1:4" x14ac:dyDescent="0.3">
      <c r="A507">
        <v>36.299999999999997</v>
      </c>
      <c r="B507" s="150">
        <f t="shared" si="14"/>
        <v>40</v>
      </c>
      <c r="C507" s="150" t="str">
        <f t="shared" si="15"/>
        <v>35 &lt;= Times &lt; 40</v>
      </c>
      <c r="D507" s="150"/>
    </row>
    <row r="508" spans="1:4" x14ac:dyDescent="0.3">
      <c r="A508">
        <v>25.7</v>
      </c>
      <c r="B508" s="150">
        <f t="shared" si="14"/>
        <v>30</v>
      </c>
      <c r="C508" s="150" t="str">
        <f t="shared" si="15"/>
        <v>25 &lt;= Times &lt; 30</v>
      </c>
      <c r="D508" s="150"/>
    </row>
    <row r="509" spans="1:4" x14ac:dyDescent="0.3">
      <c r="A509">
        <v>27.7</v>
      </c>
      <c r="B509" s="150">
        <f t="shared" si="14"/>
        <v>30</v>
      </c>
      <c r="C509" s="150" t="str">
        <f t="shared" si="15"/>
        <v>25 &lt;= Times &lt; 30</v>
      </c>
      <c r="D509" s="150"/>
    </row>
    <row r="510" spans="1:4" x14ac:dyDescent="0.3">
      <c r="A510">
        <v>19</v>
      </c>
      <c r="B510" s="150">
        <f t="shared" si="14"/>
        <v>20</v>
      </c>
      <c r="C510" s="150" t="str">
        <f t="shared" si="15"/>
        <v>15 &lt;= Times &lt; 20</v>
      </c>
      <c r="D510" s="150"/>
    </row>
    <row r="511" spans="1:4" x14ac:dyDescent="0.3">
      <c r="A511">
        <v>26.2</v>
      </c>
      <c r="B511" s="150">
        <f t="shared" si="14"/>
        <v>30</v>
      </c>
      <c r="C511" s="150" t="str">
        <f t="shared" si="15"/>
        <v>25 &lt;= Times &lt; 30</v>
      </c>
      <c r="D511" s="150"/>
    </row>
    <row r="512" spans="1:4" x14ac:dyDescent="0.3">
      <c r="A512">
        <v>11.6</v>
      </c>
      <c r="B512" s="150">
        <f t="shared" si="14"/>
        <v>15</v>
      </c>
      <c r="C512" s="150" t="str">
        <f t="shared" si="15"/>
        <v>10 &lt;= Times &lt; 15</v>
      </c>
      <c r="D512" s="150"/>
    </row>
    <row r="513" spans="1:4" x14ac:dyDescent="0.3">
      <c r="A513">
        <v>49</v>
      </c>
      <c r="B513" s="150">
        <f t="shared" si="14"/>
        <v>50</v>
      </c>
      <c r="C513" s="150" t="str">
        <f t="shared" si="15"/>
        <v>45 &lt;= Times &lt; 50</v>
      </c>
      <c r="D513" s="150"/>
    </row>
    <row r="514" spans="1:4" x14ac:dyDescent="0.3">
      <c r="A514">
        <v>25.7</v>
      </c>
      <c r="B514" s="150">
        <f t="shared" si="14"/>
        <v>30</v>
      </c>
      <c r="C514" s="150" t="str">
        <f t="shared" si="15"/>
        <v>25 &lt;= Times &lt; 30</v>
      </c>
      <c r="D514" s="150"/>
    </row>
    <row r="515" spans="1:4" x14ac:dyDescent="0.3">
      <c r="A515">
        <v>24.9</v>
      </c>
      <c r="B515" s="150">
        <f t="shared" si="14"/>
        <v>25</v>
      </c>
      <c r="C515" s="150" t="str">
        <f t="shared" si="15"/>
        <v>20 &lt;= Times &lt; 25</v>
      </c>
      <c r="D515" s="150"/>
    </row>
    <row r="516" spans="1:4" x14ac:dyDescent="0.3">
      <c r="A516">
        <v>29.9</v>
      </c>
      <c r="B516" s="150">
        <f t="shared" si="14"/>
        <v>30</v>
      </c>
      <c r="C516" s="150" t="str">
        <f t="shared" si="15"/>
        <v>25 &lt;= Times &lt; 30</v>
      </c>
      <c r="D516" s="150"/>
    </row>
    <row r="517" spans="1:4" x14ac:dyDescent="0.3">
      <c r="A517">
        <v>22.9</v>
      </c>
      <c r="B517" s="150">
        <f t="shared" si="14"/>
        <v>25</v>
      </c>
      <c r="C517" s="150" t="str">
        <f t="shared" si="15"/>
        <v>20 &lt;= Times &lt; 25</v>
      </c>
      <c r="D517" s="150"/>
    </row>
    <row r="518" spans="1:4" x14ac:dyDescent="0.3">
      <c r="A518">
        <v>29.7</v>
      </c>
      <c r="B518" s="150">
        <f t="shared" ref="B518:B581" si="16">ROUNDUP(A518/5,0)*5</f>
        <v>30</v>
      </c>
      <c r="C518" s="150" t="str">
        <f t="shared" ref="C518:C581" si="17">IF(AND(A518&gt;=10, A518&lt;15), "10 &lt;= Times &lt; 15", IF(AND(A518&gt;=15, A518&lt;20), "15 &lt;= Times &lt; 20", IF(AND(A518&gt;=20, A518&lt;25), "20 &lt;= Times &lt; 25", IF(AND(A518&gt;=25, A518&lt;30), "25 &lt;= Times &lt; 30", IF(AND(A518&gt;=30, A518&lt;35), "30 &lt;= Times &lt; 35", IF(AND(A518&gt;=35, A518&lt;40), "35 &lt;= Times &lt; 40", IF(AND(A518&gt;=40, A518&lt;45), "40 &lt;= Times &lt; 45", IF(AND(A518&gt;=45, A518&lt;50), "45 &lt;= Times &lt; 50", "Out of Range"))))))))</f>
        <v>25 &lt;= Times &lt; 30</v>
      </c>
      <c r="D518" s="150"/>
    </row>
    <row r="519" spans="1:4" x14ac:dyDescent="0.3">
      <c r="A519">
        <v>25.3</v>
      </c>
      <c r="B519" s="150">
        <f t="shared" si="16"/>
        <v>30</v>
      </c>
      <c r="C519" s="150" t="str">
        <f t="shared" si="17"/>
        <v>25 &lt;= Times &lt; 30</v>
      </c>
      <c r="D519" s="150"/>
    </row>
    <row r="520" spans="1:4" x14ac:dyDescent="0.3">
      <c r="A520">
        <v>33.1</v>
      </c>
      <c r="B520" s="150">
        <f t="shared" si="16"/>
        <v>35</v>
      </c>
      <c r="C520" s="150" t="str">
        <f t="shared" si="17"/>
        <v>30 &lt;= Times &lt; 35</v>
      </c>
      <c r="D520" s="150"/>
    </row>
    <row r="521" spans="1:4" x14ac:dyDescent="0.3">
      <c r="A521">
        <v>36</v>
      </c>
      <c r="B521" s="150">
        <f t="shared" si="16"/>
        <v>40</v>
      </c>
      <c r="C521" s="150" t="str">
        <f t="shared" si="17"/>
        <v>35 &lt;= Times &lt; 40</v>
      </c>
      <c r="D521" s="150"/>
    </row>
    <row r="522" spans="1:4" x14ac:dyDescent="0.3">
      <c r="A522">
        <v>28.6</v>
      </c>
      <c r="B522" s="150">
        <f t="shared" si="16"/>
        <v>30</v>
      </c>
      <c r="C522" s="150" t="str">
        <f t="shared" si="17"/>
        <v>25 &lt;= Times &lt; 30</v>
      </c>
      <c r="D522" s="150"/>
    </row>
    <row r="523" spans="1:4" x14ac:dyDescent="0.3">
      <c r="A523">
        <v>22.9</v>
      </c>
      <c r="B523" s="150">
        <f t="shared" si="16"/>
        <v>25</v>
      </c>
      <c r="C523" s="150" t="str">
        <f t="shared" si="17"/>
        <v>20 &lt;= Times &lt; 25</v>
      </c>
      <c r="D523" s="150"/>
    </row>
    <row r="524" spans="1:4" x14ac:dyDescent="0.3">
      <c r="A524">
        <v>14.1</v>
      </c>
      <c r="B524" s="150">
        <f t="shared" si="16"/>
        <v>15</v>
      </c>
      <c r="C524" s="150" t="str">
        <f t="shared" si="17"/>
        <v>10 &lt;= Times &lt; 15</v>
      </c>
      <c r="D524" s="150"/>
    </row>
    <row r="525" spans="1:4" x14ac:dyDescent="0.3">
      <c r="A525">
        <v>26.2</v>
      </c>
      <c r="B525" s="150">
        <f t="shared" si="16"/>
        <v>30</v>
      </c>
      <c r="C525" s="150" t="str">
        <f t="shared" si="17"/>
        <v>25 &lt;= Times &lt; 30</v>
      </c>
      <c r="D525" s="150"/>
    </row>
    <row r="526" spans="1:4" x14ac:dyDescent="0.3">
      <c r="A526">
        <v>34.6</v>
      </c>
      <c r="B526" s="150">
        <f t="shared" si="16"/>
        <v>35</v>
      </c>
      <c r="C526" s="150" t="str">
        <f t="shared" si="17"/>
        <v>30 &lt;= Times &lt; 35</v>
      </c>
      <c r="D526" s="150"/>
    </row>
    <row r="527" spans="1:4" x14ac:dyDescent="0.3">
      <c r="A527">
        <v>30</v>
      </c>
      <c r="B527" s="150">
        <f t="shared" si="16"/>
        <v>30</v>
      </c>
      <c r="C527" s="150" t="str">
        <f t="shared" si="17"/>
        <v>30 &lt;= Times &lt; 35</v>
      </c>
      <c r="D527" s="150"/>
    </row>
    <row r="528" spans="1:4" x14ac:dyDescent="0.3">
      <c r="A528">
        <v>26.1</v>
      </c>
      <c r="B528" s="150">
        <f t="shared" si="16"/>
        <v>30</v>
      </c>
      <c r="C528" s="150" t="str">
        <f t="shared" si="17"/>
        <v>25 &lt;= Times &lt; 30</v>
      </c>
      <c r="D528" s="150"/>
    </row>
    <row r="529" spans="1:4" x14ac:dyDescent="0.3">
      <c r="A529">
        <v>22.7</v>
      </c>
      <c r="B529" s="150">
        <f t="shared" si="16"/>
        <v>25</v>
      </c>
      <c r="C529" s="150" t="str">
        <f t="shared" si="17"/>
        <v>20 &lt;= Times &lt; 25</v>
      </c>
      <c r="D529" s="150"/>
    </row>
    <row r="530" spans="1:4" x14ac:dyDescent="0.3">
      <c r="A530">
        <v>17.100000000000001</v>
      </c>
      <c r="B530" s="150">
        <f t="shared" si="16"/>
        <v>20</v>
      </c>
      <c r="C530" s="150" t="str">
        <f t="shared" si="17"/>
        <v>15 &lt;= Times &lt; 20</v>
      </c>
      <c r="D530" s="150"/>
    </row>
    <row r="531" spans="1:4" x14ac:dyDescent="0.3">
      <c r="A531">
        <v>35.4</v>
      </c>
      <c r="B531" s="150">
        <f t="shared" si="16"/>
        <v>40</v>
      </c>
      <c r="C531" s="150" t="str">
        <f t="shared" si="17"/>
        <v>35 &lt;= Times &lt; 40</v>
      </c>
      <c r="D531" s="150"/>
    </row>
    <row r="532" spans="1:4" x14ac:dyDescent="0.3">
      <c r="A532">
        <v>17.2</v>
      </c>
      <c r="B532" s="150">
        <f t="shared" si="16"/>
        <v>20</v>
      </c>
      <c r="C532" s="150" t="str">
        <f t="shared" si="17"/>
        <v>15 &lt;= Times &lt; 20</v>
      </c>
      <c r="D532" s="150"/>
    </row>
    <row r="533" spans="1:4" x14ac:dyDescent="0.3">
      <c r="A533">
        <v>28.4</v>
      </c>
      <c r="B533" s="150">
        <f t="shared" si="16"/>
        <v>30</v>
      </c>
      <c r="C533" s="150" t="str">
        <f t="shared" si="17"/>
        <v>25 &lt;= Times &lt; 30</v>
      </c>
      <c r="D533" s="150"/>
    </row>
    <row r="534" spans="1:4" x14ac:dyDescent="0.3">
      <c r="A534">
        <v>13.1</v>
      </c>
      <c r="B534" s="150">
        <f t="shared" si="16"/>
        <v>15</v>
      </c>
      <c r="C534" s="150" t="str">
        <f t="shared" si="17"/>
        <v>10 &lt;= Times &lt; 15</v>
      </c>
      <c r="D534" s="150"/>
    </row>
    <row r="535" spans="1:4" x14ac:dyDescent="0.3">
      <c r="A535">
        <v>40.200000000000003</v>
      </c>
      <c r="B535" s="150">
        <f t="shared" si="16"/>
        <v>45</v>
      </c>
      <c r="C535" s="150" t="str">
        <f t="shared" si="17"/>
        <v>40 &lt;= Times &lt; 45</v>
      </c>
      <c r="D535" s="150"/>
    </row>
    <row r="536" spans="1:4" x14ac:dyDescent="0.3">
      <c r="A536">
        <v>33.1</v>
      </c>
      <c r="B536" s="150">
        <f t="shared" si="16"/>
        <v>35</v>
      </c>
      <c r="C536" s="150" t="str">
        <f t="shared" si="17"/>
        <v>30 &lt;= Times &lt; 35</v>
      </c>
      <c r="D536" s="150"/>
    </row>
    <row r="537" spans="1:4" x14ac:dyDescent="0.3">
      <c r="A537">
        <v>21</v>
      </c>
      <c r="B537" s="150">
        <f t="shared" si="16"/>
        <v>25</v>
      </c>
      <c r="C537" s="150" t="str">
        <f t="shared" si="17"/>
        <v>20 &lt;= Times &lt; 25</v>
      </c>
      <c r="D537" s="150"/>
    </row>
    <row r="538" spans="1:4" x14ac:dyDescent="0.3">
      <c r="A538">
        <v>16.7</v>
      </c>
      <c r="B538" s="150">
        <f t="shared" si="16"/>
        <v>20</v>
      </c>
      <c r="C538" s="150" t="str">
        <f t="shared" si="17"/>
        <v>15 &lt;= Times &lt; 20</v>
      </c>
      <c r="D538" s="150"/>
    </row>
    <row r="539" spans="1:4" x14ac:dyDescent="0.3">
      <c r="A539">
        <v>27.5</v>
      </c>
      <c r="B539" s="150">
        <f t="shared" si="16"/>
        <v>30</v>
      </c>
      <c r="C539" s="150" t="str">
        <f t="shared" si="17"/>
        <v>25 &lt;= Times &lt; 30</v>
      </c>
      <c r="D539" s="150"/>
    </row>
    <row r="540" spans="1:4" x14ac:dyDescent="0.3">
      <c r="A540">
        <v>27.4</v>
      </c>
      <c r="B540" s="150">
        <f t="shared" si="16"/>
        <v>30</v>
      </c>
      <c r="C540" s="150" t="str">
        <f t="shared" si="17"/>
        <v>25 &lt;= Times &lt; 30</v>
      </c>
      <c r="D540" s="150"/>
    </row>
    <row r="541" spans="1:4" x14ac:dyDescent="0.3">
      <c r="A541">
        <v>25</v>
      </c>
      <c r="B541" s="150">
        <f t="shared" si="16"/>
        <v>25</v>
      </c>
      <c r="C541" s="150" t="str">
        <f t="shared" si="17"/>
        <v>25 &lt;= Times &lt; 30</v>
      </c>
      <c r="D541" s="150"/>
    </row>
    <row r="542" spans="1:4" x14ac:dyDescent="0.3">
      <c r="A542">
        <v>23.3</v>
      </c>
      <c r="B542" s="150">
        <f t="shared" si="16"/>
        <v>25</v>
      </c>
      <c r="C542" s="150" t="str">
        <f t="shared" si="17"/>
        <v>20 &lt;= Times &lt; 25</v>
      </c>
      <c r="D542" s="150"/>
    </row>
    <row r="543" spans="1:4" x14ac:dyDescent="0.3">
      <c r="A543">
        <v>42.9</v>
      </c>
      <c r="B543" s="150">
        <f t="shared" si="16"/>
        <v>45</v>
      </c>
      <c r="C543" s="150" t="str">
        <f t="shared" si="17"/>
        <v>40 &lt;= Times &lt; 45</v>
      </c>
      <c r="D543" s="150"/>
    </row>
    <row r="544" spans="1:4" x14ac:dyDescent="0.3">
      <c r="A544">
        <v>25.5</v>
      </c>
      <c r="B544" s="150">
        <f t="shared" si="16"/>
        <v>30</v>
      </c>
      <c r="C544" s="150" t="str">
        <f t="shared" si="17"/>
        <v>25 &lt;= Times &lt; 30</v>
      </c>
      <c r="D544" s="150"/>
    </row>
    <row r="545" spans="1:4" x14ac:dyDescent="0.3">
      <c r="A545">
        <v>16.5</v>
      </c>
      <c r="B545" s="150">
        <f t="shared" si="16"/>
        <v>20</v>
      </c>
      <c r="C545" s="150" t="str">
        <f t="shared" si="17"/>
        <v>15 &lt;= Times &lt; 20</v>
      </c>
      <c r="D545" s="150"/>
    </row>
    <row r="546" spans="1:4" x14ac:dyDescent="0.3">
      <c r="A546">
        <v>27.4</v>
      </c>
      <c r="B546" s="150">
        <f t="shared" si="16"/>
        <v>30</v>
      </c>
      <c r="C546" s="150" t="str">
        <f t="shared" si="17"/>
        <v>25 &lt;= Times &lt; 30</v>
      </c>
      <c r="D546" s="150"/>
    </row>
    <row r="547" spans="1:4" x14ac:dyDescent="0.3">
      <c r="A547">
        <v>35.9</v>
      </c>
      <c r="B547" s="150">
        <f t="shared" si="16"/>
        <v>40</v>
      </c>
      <c r="C547" s="150" t="str">
        <f t="shared" si="17"/>
        <v>35 &lt;= Times &lt; 40</v>
      </c>
      <c r="D547" s="150"/>
    </row>
    <row r="548" spans="1:4" x14ac:dyDescent="0.3">
      <c r="A548">
        <v>33.700000000000003</v>
      </c>
      <c r="B548" s="150">
        <f t="shared" si="16"/>
        <v>35</v>
      </c>
      <c r="C548" s="150" t="str">
        <f t="shared" si="17"/>
        <v>30 &lt;= Times &lt; 35</v>
      </c>
      <c r="D548" s="150"/>
    </row>
    <row r="549" spans="1:4" x14ac:dyDescent="0.3">
      <c r="A549">
        <v>39.200000000000003</v>
      </c>
      <c r="B549" s="150">
        <f t="shared" si="16"/>
        <v>40</v>
      </c>
      <c r="C549" s="150" t="str">
        <f t="shared" si="17"/>
        <v>35 &lt;= Times &lt; 40</v>
      </c>
      <c r="D549" s="150"/>
    </row>
    <row r="550" spans="1:4" x14ac:dyDescent="0.3">
      <c r="A550">
        <v>47.7</v>
      </c>
      <c r="B550" s="150">
        <f t="shared" si="16"/>
        <v>50</v>
      </c>
      <c r="C550" s="150" t="str">
        <f t="shared" si="17"/>
        <v>45 &lt;= Times &lt; 50</v>
      </c>
      <c r="D550" s="150"/>
    </row>
    <row r="551" spans="1:4" x14ac:dyDescent="0.3">
      <c r="A551">
        <v>29</v>
      </c>
      <c r="B551" s="150">
        <f t="shared" si="16"/>
        <v>30</v>
      </c>
      <c r="C551" s="150" t="str">
        <f t="shared" si="17"/>
        <v>25 &lt;= Times &lt; 30</v>
      </c>
      <c r="D551" s="150"/>
    </row>
    <row r="552" spans="1:4" x14ac:dyDescent="0.3">
      <c r="A552">
        <v>22.4</v>
      </c>
      <c r="B552" s="150">
        <f t="shared" si="16"/>
        <v>25</v>
      </c>
      <c r="C552" s="150" t="str">
        <f t="shared" si="17"/>
        <v>20 &lt;= Times &lt; 25</v>
      </c>
      <c r="D552" s="150"/>
    </row>
    <row r="553" spans="1:4" x14ac:dyDescent="0.3">
      <c r="A553">
        <v>23</v>
      </c>
      <c r="B553" s="150">
        <f t="shared" si="16"/>
        <v>25</v>
      </c>
      <c r="C553" s="150" t="str">
        <f t="shared" si="17"/>
        <v>20 &lt;= Times &lt; 25</v>
      </c>
      <c r="D553" s="150"/>
    </row>
    <row r="554" spans="1:4" x14ac:dyDescent="0.3">
      <c r="A554">
        <v>26.3</v>
      </c>
      <c r="B554" s="150">
        <f t="shared" si="16"/>
        <v>30</v>
      </c>
      <c r="C554" s="150" t="str">
        <f t="shared" si="17"/>
        <v>25 &lt;= Times &lt; 30</v>
      </c>
      <c r="D554" s="150"/>
    </row>
    <row r="555" spans="1:4" x14ac:dyDescent="0.3">
      <c r="A555">
        <v>19.8</v>
      </c>
      <c r="B555" s="150">
        <f t="shared" si="16"/>
        <v>20</v>
      </c>
      <c r="C555" s="150" t="str">
        <f t="shared" si="17"/>
        <v>15 &lt;= Times &lt; 20</v>
      </c>
      <c r="D555" s="150"/>
    </row>
    <row r="556" spans="1:4" x14ac:dyDescent="0.3">
      <c r="A556">
        <v>20.6</v>
      </c>
      <c r="B556" s="150">
        <f t="shared" si="16"/>
        <v>25</v>
      </c>
      <c r="C556" s="150" t="str">
        <f t="shared" si="17"/>
        <v>20 &lt;= Times &lt; 25</v>
      </c>
      <c r="D556" s="150"/>
    </row>
    <row r="557" spans="1:4" x14ac:dyDescent="0.3">
      <c r="A557">
        <v>24</v>
      </c>
      <c r="B557" s="150">
        <f t="shared" si="16"/>
        <v>25</v>
      </c>
      <c r="C557" s="150" t="str">
        <f t="shared" si="17"/>
        <v>20 &lt;= Times &lt; 25</v>
      </c>
      <c r="D557" s="150"/>
    </row>
    <row r="558" spans="1:4" x14ac:dyDescent="0.3">
      <c r="A558">
        <v>13.2</v>
      </c>
      <c r="B558" s="150">
        <f t="shared" si="16"/>
        <v>15</v>
      </c>
      <c r="C558" s="150" t="str">
        <f t="shared" si="17"/>
        <v>10 &lt;= Times &lt; 15</v>
      </c>
      <c r="D558" s="150"/>
    </row>
    <row r="559" spans="1:4" x14ac:dyDescent="0.3">
      <c r="A559">
        <v>28.2</v>
      </c>
      <c r="B559" s="150">
        <f t="shared" si="16"/>
        <v>30</v>
      </c>
      <c r="C559" s="150" t="str">
        <f t="shared" si="17"/>
        <v>25 &lt;= Times &lt; 30</v>
      </c>
      <c r="D559" s="150"/>
    </row>
    <row r="560" spans="1:4" x14ac:dyDescent="0.3">
      <c r="A560">
        <v>18.899999999999999</v>
      </c>
      <c r="B560" s="150">
        <f t="shared" si="16"/>
        <v>20</v>
      </c>
      <c r="C560" s="150" t="str">
        <f t="shared" si="17"/>
        <v>15 &lt;= Times &lt; 20</v>
      </c>
      <c r="D560" s="150"/>
    </row>
    <row r="561" spans="1:4" x14ac:dyDescent="0.3">
      <c r="A561">
        <v>22.9</v>
      </c>
      <c r="B561" s="150">
        <f t="shared" si="16"/>
        <v>25</v>
      </c>
      <c r="C561" s="150" t="str">
        <f t="shared" si="17"/>
        <v>20 &lt;= Times &lt; 25</v>
      </c>
      <c r="D561" s="150"/>
    </row>
    <row r="562" spans="1:4" x14ac:dyDescent="0.3">
      <c r="A562">
        <v>29.4</v>
      </c>
      <c r="B562" s="150">
        <f t="shared" si="16"/>
        <v>30</v>
      </c>
      <c r="C562" s="150" t="str">
        <f t="shared" si="17"/>
        <v>25 &lt;= Times &lt; 30</v>
      </c>
      <c r="D562" s="150"/>
    </row>
    <row r="563" spans="1:4" x14ac:dyDescent="0.3">
      <c r="A563">
        <v>49.4</v>
      </c>
      <c r="B563" s="150">
        <f t="shared" si="16"/>
        <v>50</v>
      </c>
      <c r="C563" s="150" t="str">
        <f t="shared" si="17"/>
        <v>45 &lt;= Times &lt; 50</v>
      </c>
      <c r="D563" s="150"/>
    </row>
    <row r="564" spans="1:4" x14ac:dyDescent="0.3">
      <c r="A564">
        <v>17.600000000000001</v>
      </c>
      <c r="B564" s="150">
        <f t="shared" si="16"/>
        <v>20</v>
      </c>
      <c r="C564" s="150" t="str">
        <f t="shared" si="17"/>
        <v>15 &lt;= Times &lt; 20</v>
      </c>
      <c r="D564" s="150"/>
    </row>
    <row r="565" spans="1:4" x14ac:dyDescent="0.3">
      <c r="A565">
        <v>28.2</v>
      </c>
      <c r="B565" s="150">
        <f t="shared" si="16"/>
        <v>30</v>
      </c>
      <c r="C565" s="150" t="str">
        <f t="shared" si="17"/>
        <v>25 &lt;= Times &lt; 30</v>
      </c>
      <c r="D565" s="150"/>
    </row>
    <row r="566" spans="1:4" x14ac:dyDescent="0.3">
      <c r="A566">
        <v>36</v>
      </c>
      <c r="B566" s="150">
        <f t="shared" si="16"/>
        <v>40</v>
      </c>
      <c r="C566" s="150" t="str">
        <f t="shared" si="17"/>
        <v>35 &lt;= Times &lt; 40</v>
      </c>
      <c r="D566" s="150"/>
    </row>
    <row r="567" spans="1:4" x14ac:dyDescent="0.3">
      <c r="A567">
        <v>36.200000000000003</v>
      </c>
      <c r="B567" s="150">
        <f t="shared" si="16"/>
        <v>40</v>
      </c>
      <c r="C567" s="150" t="str">
        <f t="shared" si="17"/>
        <v>35 &lt;= Times &lt; 40</v>
      </c>
      <c r="D567" s="150"/>
    </row>
    <row r="568" spans="1:4" x14ac:dyDescent="0.3">
      <c r="A568">
        <v>13.5</v>
      </c>
      <c r="B568" s="150">
        <f t="shared" si="16"/>
        <v>15</v>
      </c>
      <c r="C568" s="150" t="str">
        <f t="shared" si="17"/>
        <v>10 &lt;= Times &lt; 15</v>
      </c>
      <c r="D568" s="150"/>
    </row>
    <row r="569" spans="1:4" x14ac:dyDescent="0.3">
      <c r="A569">
        <v>30.7</v>
      </c>
      <c r="B569" s="150">
        <f t="shared" si="16"/>
        <v>35</v>
      </c>
      <c r="C569" s="150" t="str">
        <f t="shared" si="17"/>
        <v>30 &lt;= Times &lt; 35</v>
      </c>
      <c r="D569" s="150"/>
    </row>
    <row r="570" spans="1:4" x14ac:dyDescent="0.3">
      <c r="A570">
        <v>29.4</v>
      </c>
      <c r="B570" s="150">
        <f t="shared" si="16"/>
        <v>30</v>
      </c>
      <c r="C570" s="150" t="str">
        <f t="shared" si="17"/>
        <v>25 &lt;= Times &lt; 30</v>
      </c>
      <c r="D570" s="150"/>
    </row>
    <row r="571" spans="1:4" x14ac:dyDescent="0.3">
      <c r="A571">
        <v>25.5</v>
      </c>
      <c r="B571" s="150">
        <f t="shared" si="16"/>
        <v>30</v>
      </c>
      <c r="C571" s="150" t="str">
        <f t="shared" si="17"/>
        <v>25 &lt;= Times &lt; 30</v>
      </c>
      <c r="D571" s="150"/>
    </row>
    <row r="572" spans="1:4" x14ac:dyDescent="0.3">
      <c r="A572">
        <v>23.3</v>
      </c>
      <c r="B572" s="150">
        <f t="shared" si="16"/>
        <v>25</v>
      </c>
      <c r="C572" s="150" t="str">
        <f t="shared" si="17"/>
        <v>20 &lt;= Times &lt; 25</v>
      </c>
      <c r="D572" s="150"/>
    </row>
    <row r="573" spans="1:4" x14ac:dyDescent="0.3">
      <c r="A573">
        <v>26.5</v>
      </c>
      <c r="B573" s="150">
        <f t="shared" si="16"/>
        <v>30</v>
      </c>
      <c r="C573" s="150" t="str">
        <f t="shared" si="17"/>
        <v>25 &lt;= Times &lt; 30</v>
      </c>
      <c r="D573" s="150"/>
    </row>
    <row r="574" spans="1:4" x14ac:dyDescent="0.3">
      <c r="A574">
        <v>25.1</v>
      </c>
      <c r="B574" s="150">
        <f t="shared" si="16"/>
        <v>30</v>
      </c>
      <c r="C574" s="150" t="str">
        <f t="shared" si="17"/>
        <v>25 &lt;= Times &lt; 30</v>
      </c>
      <c r="D574" s="150"/>
    </row>
    <row r="575" spans="1:4" x14ac:dyDescent="0.3">
      <c r="A575">
        <v>25.6</v>
      </c>
      <c r="B575" s="150">
        <f t="shared" si="16"/>
        <v>30</v>
      </c>
      <c r="C575" s="150" t="str">
        <f t="shared" si="17"/>
        <v>25 &lt;= Times &lt; 30</v>
      </c>
      <c r="D575" s="150"/>
    </row>
    <row r="576" spans="1:4" x14ac:dyDescent="0.3">
      <c r="A576">
        <v>25.1</v>
      </c>
      <c r="B576" s="150">
        <f t="shared" si="16"/>
        <v>30</v>
      </c>
      <c r="C576" s="150" t="str">
        <f t="shared" si="17"/>
        <v>25 &lt;= Times &lt; 30</v>
      </c>
      <c r="D576" s="150"/>
    </row>
    <row r="577" spans="1:4" x14ac:dyDescent="0.3">
      <c r="A577">
        <v>27.8</v>
      </c>
      <c r="B577" s="150">
        <f t="shared" si="16"/>
        <v>30</v>
      </c>
      <c r="C577" s="150" t="str">
        <f t="shared" si="17"/>
        <v>25 &lt;= Times &lt; 30</v>
      </c>
      <c r="D577" s="150"/>
    </row>
    <row r="578" spans="1:4" x14ac:dyDescent="0.3">
      <c r="A578">
        <v>40.9</v>
      </c>
      <c r="B578" s="150">
        <f t="shared" si="16"/>
        <v>45</v>
      </c>
      <c r="C578" s="150" t="str">
        <f t="shared" si="17"/>
        <v>40 &lt;= Times &lt; 45</v>
      </c>
      <c r="D578" s="150"/>
    </row>
    <row r="579" spans="1:4" x14ac:dyDescent="0.3">
      <c r="A579">
        <v>28.8</v>
      </c>
      <c r="B579" s="150">
        <f t="shared" si="16"/>
        <v>30</v>
      </c>
      <c r="C579" s="150" t="str">
        <f t="shared" si="17"/>
        <v>25 &lt;= Times &lt; 30</v>
      </c>
      <c r="D579" s="150"/>
    </row>
    <row r="580" spans="1:4" x14ac:dyDescent="0.3">
      <c r="A580">
        <v>25.8</v>
      </c>
      <c r="B580" s="150">
        <f t="shared" si="16"/>
        <v>30</v>
      </c>
      <c r="C580" s="150" t="str">
        <f t="shared" si="17"/>
        <v>25 &lt;= Times &lt; 30</v>
      </c>
      <c r="D580" s="150"/>
    </row>
    <row r="581" spans="1:4" x14ac:dyDescent="0.3">
      <c r="A581">
        <v>39.700000000000003</v>
      </c>
      <c r="B581" s="150">
        <f t="shared" si="16"/>
        <v>40</v>
      </c>
      <c r="C581" s="150" t="str">
        <f t="shared" si="17"/>
        <v>35 &lt;= Times &lt; 40</v>
      </c>
      <c r="D581" s="150"/>
    </row>
    <row r="582" spans="1:4" x14ac:dyDescent="0.3">
      <c r="A582">
        <v>44.5</v>
      </c>
      <c r="B582" s="150">
        <f t="shared" ref="B582:B645" si="18">ROUNDUP(A582/5,0)*5</f>
        <v>45</v>
      </c>
      <c r="C582" s="150" t="str">
        <f t="shared" ref="C582:C645" si="19">IF(AND(A582&gt;=10, A582&lt;15), "10 &lt;= Times &lt; 15", IF(AND(A582&gt;=15, A582&lt;20), "15 &lt;= Times &lt; 20", IF(AND(A582&gt;=20, A582&lt;25), "20 &lt;= Times &lt; 25", IF(AND(A582&gt;=25, A582&lt;30), "25 &lt;= Times &lt; 30", IF(AND(A582&gt;=30, A582&lt;35), "30 &lt;= Times &lt; 35", IF(AND(A582&gt;=35, A582&lt;40), "35 &lt;= Times &lt; 40", IF(AND(A582&gt;=40, A582&lt;45), "40 &lt;= Times &lt; 45", IF(AND(A582&gt;=45, A582&lt;50), "45 &lt;= Times &lt; 50", "Out of Range"))))))))</f>
        <v>40 &lt;= Times &lt; 45</v>
      </c>
      <c r="D582" s="150"/>
    </row>
    <row r="583" spans="1:4" x14ac:dyDescent="0.3">
      <c r="A583">
        <v>31.3</v>
      </c>
      <c r="B583" s="150">
        <f t="shared" si="18"/>
        <v>35</v>
      </c>
      <c r="C583" s="150" t="str">
        <f t="shared" si="19"/>
        <v>30 &lt;= Times &lt; 35</v>
      </c>
      <c r="D583" s="150"/>
    </row>
    <row r="584" spans="1:4" x14ac:dyDescent="0.3">
      <c r="A584">
        <v>36.700000000000003</v>
      </c>
      <c r="B584" s="150">
        <f t="shared" si="18"/>
        <v>40</v>
      </c>
      <c r="C584" s="150" t="str">
        <f t="shared" si="19"/>
        <v>35 &lt;= Times &lt; 40</v>
      </c>
      <c r="D584" s="150"/>
    </row>
    <row r="585" spans="1:4" x14ac:dyDescent="0.3">
      <c r="A585">
        <v>38.5</v>
      </c>
      <c r="B585" s="150">
        <f t="shared" si="18"/>
        <v>40</v>
      </c>
      <c r="C585" s="150" t="str">
        <f t="shared" si="19"/>
        <v>35 &lt;= Times &lt; 40</v>
      </c>
      <c r="D585" s="150"/>
    </row>
    <row r="586" spans="1:4" x14ac:dyDescent="0.3">
      <c r="A586">
        <v>17.8</v>
      </c>
      <c r="B586" s="150">
        <f t="shared" si="18"/>
        <v>20</v>
      </c>
      <c r="C586" s="150" t="str">
        <f t="shared" si="19"/>
        <v>15 &lt;= Times &lt; 20</v>
      </c>
      <c r="D586" s="150"/>
    </row>
    <row r="587" spans="1:4" x14ac:dyDescent="0.3">
      <c r="A587">
        <v>21.9</v>
      </c>
      <c r="B587" s="150">
        <f t="shared" si="18"/>
        <v>25</v>
      </c>
      <c r="C587" s="150" t="str">
        <f t="shared" si="19"/>
        <v>20 &lt;= Times &lt; 25</v>
      </c>
      <c r="D587" s="150"/>
    </row>
    <row r="588" spans="1:4" x14ac:dyDescent="0.3">
      <c r="A588">
        <v>29.9</v>
      </c>
      <c r="B588" s="150">
        <f t="shared" si="18"/>
        <v>30</v>
      </c>
      <c r="C588" s="150" t="str">
        <f t="shared" si="19"/>
        <v>25 &lt;= Times &lt; 30</v>
      </c>
      <c r="D588" s="150"/>
    </row>
    <row r="589" spans="1:4" x14ac:dyDescent="0.3">
      <c r="A589">
        <v>26.3</v>
      </c>
      <c r="B589" s="150">
        <f t="shared" si="18"/>
        <v>30</v>
      </c>
      <c r="C589" s="150" t="str">
        <f t="shared" si="19"/>
        <v>25 &lt;= Times &lt; 30</v>
      </c>
      <c r="D589" s="150"/>
    </row>
    <row r="590" spans="1:4" x14ac:dyDescent="0.3">
      <c r="A590">
        <v>38.200000000000003</v>
      </c>
      <c r="B590" s="150">
        <f t="shared" si="18"/>
        <v>40</v>
      </c>
      <c r="C590" s="150" t="str">
        <f t="shared" si="19"/>
        <v>35 &lt;= Times &lt; 40</v>
      </c>
      <c r="D590" s="150"/>
    </row>
    <row r="591" spans="1:4" x14ac:dyDescent="0.3">
      <c r="A591">
        <v>39.4</v>
      </c>
      <c r="B591" s="150">
        <f t="shared" si="18"/>
        <v>40</v>
      </c>
      <c r="C591" s="150" t="str">
        <f t="shared" si="19"/>
        <v>35 &lt;= Times &lt; 40</v>
      </c>
      <c r="D591" s="150"/>
    </row>
    <row r="592" spans="1:4" x14ac:dyDescent="0.3">
      <c r="A592">
        <v>24.7</v>
      </c>
      <c r="B592" s="150">
        <f t="shared" si="18"/>
        <v>25</v>
      </c>
      <c r="C592" s="150" t="str">
        <f t="shared" si="19"/>
        <v>20 &lt;= Times &lt; 25</v>
      </c>
      <c r="D592" s="150"/>
    </row>
    <row r="593" spans="1:4" x14ac:dyDescent="0.3">
      <c r="A593">
        <v>47.9</v>
      </c>
      <c r="B593" s="150">
        <f t="shared" si="18"/>
        <v>50</v>
      </c>
      <c r="C593" s="150" t="str">
        <f t="shared" si="19"/>
        <v>45 &lt;= Times &lt; 50</v>
      </c>
      <c r="D593" s="150"/>
    </row>
    <row r="594" spans="1:4" x14ac:dyDescent="0.3">
      <c r="A594">
        <v>30.8</v>
      </c>
      <c r="B594" s="150">
        <f t="shared" si="18"/>
        <v>35</v>
      </c>
      <c r="C594" s="150" t="str">
        <f t="shared" si="19"/>
        <v>30 &lt;= Times &lt; 35</v>
      </c>
      <c r="D594" s="150"/>
    </row>
    <row r="595" spans="1:4" x14ac:dyDescent="0.3">
      <c r="A595">
        <v>33.5</v>
      </c>
      <c r="B595" s="150">
        <f t="shared" si="18"/>
        <v>35</v>
      </c>
      <c r="C595" s="150" t="str">
        <f t="shared" si="19"/>
        <v>30 &lt;= Times &lt; 35</v>
      </c>
      <c r="D595" s="150"/>
    </row>
    <row r="596" spans="1:4" x14ac:dyDescent="0.3">
      <c r="A596">
        <v>13.2</v>
      </c>
      <c r="B596" s="150">
        <f t="shared" si="18"/>
        <v>15</v>
      </c>
      <c r="C596" s="150" t="str">
        <f t="shared" si="19"/>
        <v>10 &lt;= Times &lt; 15</v>
      </c>
      <c r="D596" s="150"/>
    </row>
    <row r="597" spans="1:4" x14ac:dyDescent="0.3">
      <c r="A597">
        <v>27.4</v>
      </c>
      <c r="B597" s="150">
        <f t="shared" si="18"/>
        <v>30</v>
      </c>
      <c r="C597" s="150" t="str">
        <f t="shared" si="19"/>
        <v>25 &lt;= Times &lt; 30</v>
      </c>
      <c r="D597" s="150"/>
    </row>
    <row r="598" spans="1:4" x14ac:dyDescent="0.3">
      <c r="A598">
        <v>21.7</v>
      </c>
      <c r="B598" s="150">
        <f t="shared" si="18"/>
        <v>25</v>
      </c>
      <c r="C598" s="150" t="str">
        <f t="shared" si="19"/>
        <v>20 &lt;= Times &lt; 25</v>
      </c>
      <c r="D598" s="150"/>
    </row>
    <row r="599" spans="1:4" x14ac:dyDescent="0.3">
      <c r="A599">
        <v>40.9</v>
      </c>
      <c r="B599" s="150">
        <f t="shared" si="18"/>
        <v>45</v>
      </c>
      <c r="C599" s="150" t="str">
        <f t="shared" si="19"/>
        <v>40 &lt;= Times &lt; 45</v>
      </c>
      <c r="D599" s="150"/>
    </row>
    <row r="600" spans="1:4" x14ac:dyDescent="0.3">
      <c r="A600">
        <v>18.7</v>
      </c>
      <c r="B600" s="150">
        <f t="shared" si="18"/>
        <v>20</v>
      </c>
      <c r="C600" s="150" t="str">
        <f t="shared" si="19"/>
        <v>15 &lt;= Times &lt; 20</v>
      </c>
      <c r="D600" s="150"/>
    </row>
    <row r="601" spans="1:4" x14ac:dyDescent="0.3">
      <c r="A601">
        <v>37.4</v>
      </c>
      <c r="B601" s="150">
        <f t="shared" si="18"/>
        <v>40</v>
      </c>
      <c r="C601" s="150" t="str">
        <f t="shared" si="19"/>
        <v>35 &lt;= Times &lt; 40</v>
      </c>
      <c r="D601" s="150"/>
    </row>
    <row r="602" spans="1:4" x14ac:dyDescent="0.3">
      <c r="A602">
        <v>35.5</v>
      </c>
      <c r="B602" s="150">
        <f t="shared" si="18"/>
        <v>40</v>
      </c>
      <c r="C602" s="150" t="str">
        <f t="shared" si="19"/>
        <v>35 &lt;= Times &lt; 40</v>
      </c>
      <c r="D602" s="150"/>
    </row>
    <row r="603" spans="1:4" x14ac:dyDescent="0.3">
      <c r="A603">
        <v>22.3</v>
      </c>
      <c r="B603" s="150">
        <f t="shared" si="18"/>
        <v>25</v>
      </c>
      <c r="C603" s="150" t="str">
        <f t="shared" si="19"/>
        <v>20 &lt;= Times &lt; 25</v>
      </c>
      <c r="D603" s="150"/>
    </row>
    <row r="604" spans="1:4" x14ac:dyDescent="0.3">
      <c r="A604">
        <v>30.6</v>
      </c>
      <c r="B604" s="150">
        <f t="shared" si="18"/>
        <v>35</v>
      </c>
      <c r="C604" s="150" t="str">
        <f t="shared" si="19"/>
        <v>30 &lt;= Times &lt; 35</v>
      </c>
      <c r="D604" s="150"/>
    </row>
    <row r="605" spans="1:4" x14ac:dyDescent="0.3">
      <c r="A605">
        <v>16.2</v>
      </c>
      <c r="B605" s="150">
        <f t="shared" si="18"/>
        <v>20</v>
      </c>
      <c r="C605" s="150" t="str">
        <f t="shared" si="19"/>
        <v>15 &lt;= Times &lt; 20</v>
      </c>
      <c r="D605" s="150"/>
    </row>
    <row r="606" spans="1:4" x14ac:dyDescent="0.3">
      <c r="A606">
        <v>23.9</v>
      </c>
      <c r="B606" s="150">
        <f t="shared" si="18"/>
        <v>25</v>
      </c>
      <c r="C606" s="150" t="str">
        <f t="shared" si="19"/>
        <v>20 &lt;= Times &lt; 25</v>
      </c>
      <c r="D606" s="150"/>
    </row>
    <row r="607" spans="1:4" x14ac:dyDescent="0.3">
      <c r="A607">
        <v>20.100000000000001</v>
      </c>
      <c r="B607" s="150">
        <f t="shared" si="18"/>
        <v>25</v>
      </c>
      <c r="C607" s="150" t="str">
        <f t="shared" si="19"/>
        <v>20 &lt;= Times &lt; 25</v>
      </c>
      <c r="D607" s="150"/>
    </row>
    <row r="608" spans="1:4" x14ac:dyDescent="0.3">
      <c r="A608">
        <v>48.3</v>
      </c>
      <c r="B608" s="150">
        <f t="shared" si="18"/>
        <v>50</v>
      </c>
      <c r="C608" s="150" t="str">
        <f t="shared" si="19"/>
        <v>45 &lt;= Times &lt; 50</v>
      </c>
      <c r="D608" s="150"/>
    </row>
    <row r="609" spans="1:4" x14ac:dyDescent="0.3">
      <c r="A609">
        <v>30.3</v>
      </c>
      <c r="B609" s="150">
        <f t="shared" si="18"/>
        <v>35</v>
      </c>
      <c r="C609" s="150" t="str">
        <f t="shared" si="19"/>
        <v>30 &lt;= Times &lt; 35</v>
      </c>
      <c r="D609" s="150"/>
    </row>
    <row r="610" spans="1:4" x14ac:dyDescent="0.3">
      <c r="A610">
        <v>31.9</v>
      </c>
      <c r="B610" s="150">
        <f t="shared" si="18"/>
        <v>35</v>
      </c>
      <c r="C610" s="150" t="str">
        <f t="shared" si="19"/>
        <v>30 &lt;= Times &lt; 35</v>
      </c>
      <c r="D610" s="150"/>
    </row>
    <row r="611" spans="1:4" x14ac:dyDescent="0.3">
      <c r="A611">
        <v>25.6</v>
      </c>
      <c r="B611" s="150">
        <f t="shared" si="18"/>
        <v>30</v>
      </c>
      <c r="C611" s="150" t="str">
        <f t="shared" si="19"/>
        <v>25 &lt;= Times &lt; 30</v>
      </c>
      <c r="D611" s="150"/>
    </row>
    <row r="612" spans="1:4" x14ac:dyDescent="0.3">
      <c r="A612">
        <v>47.9</v>
      </c>
      <c r="B612" s="150">
        <f t="shared" si="18"/>
        <v>50</v>
      </c>
      <c r="C612" s="150" t="str">
        <f t="shared" si="19"/>
        <v>45 &lt;= Times &lt; 50</v>
      </c>
      <c r="D612" s="150"/>
    </row>
    <row r="613" spans="1:4" x14ac:dyDescent="0.3">
      <c r="A613">
        <v>28.4</v>
      </c>
      <c r="B613" s="150">
        <f t="shared" si="18"/>
        <v>30</v>
      </c>
      <c r="C613" s="150" t="str">
        <f t="shared" si="19"/>
        <v>25 &lt;= Times &lt; 30</v>
      </c>
      <c r="D613" s="150"/>
    </row>
    <row r="614" spans="1:4" x14ac:dyDescent="0.3">
      <c r="A614">
        <v>25.9</v>
      </c>
      <c r="B614" s="150">
        <f t="shared" si="18"/>
        <v>30</v>
      </c>
      <c r="C614" s="150" t="str">
        <f t="shared" si="19"/>
        <v>25 &lt;= Times &lt; 30</v>
      </c>
      <c r="D614" s="150"/>
    </row>
    <row r="615" spans="1:4" x14ac:dyDescent="0.3">
      <c r="A615">
        <v>29</v>
      </c>
      <c r="B615" s="150">
        <f t="shared" si="18"/>
        <v>30</v>
      </c>
      <c r="C615" s="150" t="str">
        <f t="shared" si="19"/>
        <v>25 &lt;= Times &lt; 30</v>
      </c>
      <c r="D615" s="150"/>
    </row>
    <row r="616" spans="1:4" x14ac:dyDescent="0.3">
      <c r="A616">
        <v>21.7</v>
      </c>
      <c r="B616" s="150">
        <f t="shared" si="18"/>
        <v>25</v>
      </c>
      <c r="C616" s="150" t="str">
        <f t="shared" si="19"/>
        <v>20 &lt;= Times &lt; 25</v>
      </c>
      <c r="D616" s="150"/>
    </row>
    <row r="617" spans="1:4" x14ac:dyDescent="0.3">
      <c r="A617">
        <v>43.2</v>
      </c>
      <c r="B617" s="150">
        <f t="shared" si="18"/>
        <v>45</v>
      </c>
      <c r="C617" s="150" t="str">
        <f t="shared" si="19"/>
        <v>40 &lt;= Times &lt; 45</v>
      </c>
      <c r="D617" s="150"/>
    </row>
    <row r="618" spans="1:4" x14ac:dyDescent="0.3">
      <c r="A618">
        <v>36.799999999999997</v>
      </c>
      <c r="B618" s="150">
        <f t="shared" si="18"/>
        <v>40</v>
      </c>
      <c r="C618" s="150" t="str">
        <f t="shared" si="19"/>
        <v>35 &lt;= Times &lt; 40</v>
      </c>
      <c r="D618" s="150"/>
    </row>
    <row r="619" spans="1:4" x14ac:dyDescent="0.3">
      <c r="A619">
        <v>16.7</v>
      </c>
      <c r="B619" s="150">
        <f t="shared" si="18"/>
        <v>20</v>
      </c>
      <c r="C619" s="150" t="str">
        <f t="shared" si="19"/>
        <v>15 &lt;= Times &lt; 20</v>
      </c>
      <c r="D619" s="150"/>
    </row>
    <row r="620" spans="1:4" x14ac:dyDescent="0.3">
      <c r="A620">
        <v>27.1</v>
      </c>
      <c r="B620" s="150">
        <f t="shared" si="18"/>
        <v>30</v>
      </c>
      <c r="C620" s="150" t="str">
        <f t="shared" si="19"/>
        <v>25 &lt;= Times &lt; 30</v>
      </c>
      <c r="D620" s="150"/>
    </row>
    <row r="621" spans="1:4" x14ac:dyDescent="0.3">
      <c r="A621">
        <v>35.700000000000003</v>
      </c>
      <c r="B621" s="150">
        <f t="shared" si="18"/>
        <v>40</v>
      </c>
      <c r="C621" s="150" t="str">
        <f t="shared" si="19"/>
        <v>35 &lt;= Times &lt; 40</v>
      </c>
      <c r="D621" s="150"/>
    </row>
    <row r="622" spans="1:4" x14ac:dyDescent="0.3">
      <c r="A622">
        <v>32.5</v>
      </c>
      <c r="B622" s="150">
        <f t="shared" si="18"/>
        <v>35</v>
      </c>
      <c r="C622" s="150" t="str">
        <f t="shared" si="19"/>
        <v>30 &lt;= Times &lt; 35</v>
      </c>
      <c r="D622" s="150"/>
    </row>
    <row r="623" spans="1:4" x14ac:dyDescent="0.3">
      <c r="A623">
        <v>24.7</v>
      </c>
      <c r="B623" s="150">
        <f t="shared" si="18"/>
        <v>25</v>
      </c>
      <c r="C623" s="150" t="str">
        <f t="shared" si="19"/>
        <v>20 &lt;= Times &lt; 25</v>
      </c>
      <c r="D623" s="150"/>
    </row>
    <row r="624" spans="1:4" x14ac:dyDescent="0.3">
      <c r="A624">
        <v>21.7</v>
      </c>
      <c r="B624" s="150">
        <f t="shared" si="18"/>
        <v>25</v>
      </c>
      <c r="C624" s="150" t="str">
        <f t="shared" si="19"/>
        <v>20 &lt;= Times &lt; 25</v>
      </c>
      <c r="D624" s="150"/>
    </row>
    <row r="625" spans="1:4" x14ac:dyDescent="0.3">
      <c r="A625">
        <v>28.7</v>
      </c>
      <c r="B625" s="150">
        <f t="shared" si="18"/>
        <v>30</v>
      </c>
      <c r="C625" s="150" t="str">
        <f t="shared" si="19"/>
        <v>25 &lt;= Times &lt; 30</v>
      </c>
      <c r="D625" s="150"/>
    </row>
    <row r="626" spans="1:4" x14ac:dyDescent="0.3">
      <c r="A626">
        <v>29.6</v>
      </c>
      <c r="B626" s="150">
        <f t="shared" si="18"/>
        <v>30</v>
      </c>
      <c r="C626" s="150" t="str">
        <f t="shared" si="19"/>
        <v>25 &lt;= Times &lt; 30</v>
      </c>
      <c r="D626" s="150"/>
    </row>
    <row r="627" spans="1:4" x14ac:dyDescent="0.3">
      <c r="A627">
        <v>28.2</v>
      </c>
      <c r="B627" s="150">
        <f t="shared" si="18"/>
        <v>30</v>
      </c>
      <c r="C627" s="150" t="str">
        <f t="shared" si="19"/>
        <v>25 &lt;= Times &lt; 30</v>
      </c>
      <c r="D627" s="150"/>
    </row>
    <row r="628" spans="1:4" x14ac:dyDescent="0.3">
      <c r="A628">
        <v>30.2</v>
      </c>
      <c r="B628" s="150">
        <f t="shared" si="18"/>
        <v>35</v>
      </c>
      <c r="C628" s="150" t="str">
        <f t="shared" si="19"/>
        <v>30 &lt;= Times &lt; 35</v>
      </c>
      <c r="D628" s="150"/>
    </row>
    <row r="629" spans="1:4" x14ac:dyDescent="0.3">
      <c r="A629">
        <v>40</v>
      </c>
      <c r="B629" s="150">
        <f t="shared" si="18"/>
        <v>40</v>
      </c>
      <c r="C629" s="150" t="str">
        <f t="shared" si="19"/>
        <v>40 &lt;= Times &lt; 45</v>
      </c>
      <c r="D629" s="150"/>
    </row>
    <row r="630" spans="1:4" x14ac:dyDescent="0.3">
      <c r="A630">
        <v>46.8</v>
      </c>
      <c r="B630" s="150">
        <f t="shared" si="18"/>
        <v>50</v>
      </c>
      <c r="C630" s="150" t="str">
        <f t="shared" si="19"/>
        <v>45 &lt;= Times &lt; 50</v>
      </c>
      <c r="D630" s="150"/>
    </row>
    <row r="631" spans="1:4" x14ac:dyDescent="0.3">
      <c r="A631">
        <v>26.6</v>
      </c>
      <c r="B631" s="150">
        <f t="shared" si="18"/>
        <v>30</v>
      </c>
      <c r="C631" s="150" t="str">
        <f t="shared" si="19"/>
        <v>25 &lt;= Times &lt; 30</v>
      </c>
      <c r="D631" s="150"/>
    </row>
    <row r="632" spans="1:4" x14ac:dyDescent="0.3">
      <c r="A632">
        <v>27.9</v>
      </c>
      <c r="B632" s="150">
        <f t="shared" si="18"/>
        <v>30</v>
      </c>
      <c r="C632" s="150" t="str">
        <f t="shared" si="19"/>
        <v>25 &lt;= Times &lt; 30</v>
      </c>
      <c r="D632" s="150"/>
    </row>
    <row r="633" spans="1:4" x14ac:dyDescent="0.3">
      <c r="A633">
        <v>15.9</v>
      </c>
      <c r="B633" s="150">
        <f t="shared" si="18"/>
        <v>20</v>
      </c>
      <c r="C633" s="150" t="str">
        <f t="shared" si="19"/>
        <v>15 &lt;= Times &lt; 20</v>
      </c>
      <c r="D633" s="150"/>
    </row>
    <row r="634" spans="1:4" x14ac:dyDescent="0.3">
      <c r="A634">
        <v>20.7</v>
      </c>
      <c r="B634" s="150">
        <f t="shared" si="18"/>
        <v>25</v>
      </c>
      <c r="C634" s="150" t="str">
        <f t="shared" si="19"/>
        <v>20 &lt;= Times &lt; 25</v>
      </c>
      <c r="D634" s="150"/>
    </row>
    <row r="635" spans="1:4" x14ac:dyDescent="0.3">
      <c r="A635">
        <v>30.1</v>
      </c>
      <c r="B635" s="150">
        <f t="shared" si="18"/>
        <v>35</v>
      </c>
      <c r="C635" s="150" t="str">
        <f t="shared" si="19"/>
        <v>30 &lt;= Times &lt; 35</v>
      </c>
      <c r="D635" s="150"/>
    </row>
    <row r="636" spans="1:4" x14ac:dyDescent="0.3">
      <c r="A636">
        <v>26.6</v>
      </c>
      <c r="B636" s="150">
        <f t="shared" si="18"/>
        <v>30</v>
      </c>
      <c r="C636" s="150" t="str">
        <f t="shared" si="19"/>
        <v>25 &lt;= Times &lt; 30</v>
      </c>
      <c r="D636" s="150"/>
    </row>
    <row r="637" spans="1:4" x14ac:dyDescent="0.3">
      <c r="A637">
        <v>27.6</v>
      </c>
      <c r="B637" s="150">
        <f t="shared" si="18"/>
        <v>30</v>
      </c>
      <c r="C637" s="150" t="str">
        <f t="shared" si="19"/>
        <v>25 &lt;= Times &lt; 30</v>
      </c>
      <c r="D637" s="150"/>
    </row>
    <row r="638" spans="1:4" x14ac:dyDescent="0.3">
      <c r="A638">
        <v>39.700000000000003</v>
      </c>
      <c r="B638" s="150">
        <f t="shared" si="18"/>
        <v>40</v>
      </c>
      <c r="C638" s="150" t="str">
        <f t="shared" si="19"/>
        <v>35 &lt;= Times &lt; 40</v>
      </c>
      <c r="D638" s="150"/>
    </row>
    <row r="639" spans="1:4" x14ac:dyDescent="0.3">
      <c r="A639">
        <v>21.8</v>
      </c>
      <c r="B639" s="150">
        <f t="shared" si="18"/>
        <v>25</v>
      </c>
      <c r="C639" s="150" t="str">
        <f t="shared" si="19"/>
        <v>20 &lt;= Times &lt; 25</v>
      </c>
      <c r="D639" s="150"/>
    </row>
    <row r="640" spans="1:4" x14ac:dyDescent="0.3">
      <c r="A640">
        <v>24.9</v>
      </c>
      <c r="B640" s="150">
        <f t="shared" si="18"/>
        <v>25</v>
      </c>
      <c r="C640" s="150" t="str">
        <f t="shared" si="19"/>
        <v>20 &lt;= Times &lt; 25</v>
      </c>
      <c r="D640" s="150"/>
    </row>
    <row r="641" spans="1:4" x14ac:dyDescent="0.3">
      <c r="A641">
        <v>35.200000000000003</v>
      </c>
      <c r="B641" s="150">
        <f t="shared" si="18"/>
        <v>40</v>
      </c>
      <c r="C641" s="150" t="str">
        <f t="shared" si="19"/>
        <v>35 &lt;= Times &lt; 40</v>
      </c>
      <c r="D641" s="150"/>
    </row>
    <row r="642" spans="1:4" x14ac:dyDescent="0.3">
      <c r="A642">
        <v>18.899999999999999</v>
      </c>
      <c r="B642" s="150">
        <f t="shared" si="18"/>
        <v>20</v>
      </c>
      <c r="C642" s="150" t="str">
        <f t="shared" si="19"/>
        <v>15 &lt;= Times &lt; 20</v>
      </c>
      <c r="D642" s="150"/>
    </row>
    <row r="643" spans="1:4" x14ac:dyDescent="0.3">
      <c r="A643">
        <v>21.6</v>
      </c>
      <c r="B643" s="150">
        <f t="shared" si="18"/>
        <v>25</v>
      </c>
      <c r="C643" s="150" t="str">
        <f t="shared" si="19"/>
        <v>20 &lt;= Times &lt; 25</v>
      </c>
      <c r="D643" s="150"/>
    </row>
    <row r="644" spans="1:4" x14ac:dyDescent="0.3">
      <c r="A644">
        <v>20.2</v>
      </c>
      <c r="B644" s="150">
        <f t="shared" si="18"/>
        <v>25</v>
      </c>
      <c r="C644" s="150" t="str">
        <f t="shared" si="19"/>
        <v>20 &lt;= Times &lt; 25</v>
      </c>
      <c r="D644" s="150"/>
    </row>
    <row r="645" spans="1:4" x14ac:dyDescent="0.3">
      <c r="A645">
        <v>25.4</v>
      </c>
      <c r="B645" s="150">
        <f t="shared" si="18"/>
        <v>30</v>
      </c>
      <c r="C645" s="150" t="str">
        <f t="shared" si="19"/>
        <v>25 &lt;= Times &lt; 30</v>
      </c>
      <c r="D645" s="150"/>
    </row>
    <row r="646" spans="1:4" x14ac:dyDescent="0.3">
      <c r="A646">
        <v>32.6</v>
      </c>
      <c r="B646" s="150">
        <f t="shared" ref="B646:B709" si="20">ROUNDUP(A646/5,0)*5</f>
        <v>35</v>
      </c>
      <c r="C646" s="150" t="str">
        <f t="shared" ref="C646:C709" si="21">IF(AND(A646&gt;=10, A646&lt;15), "10 &lt;= Times &lt; 15", IF(AND(A646&gt;=15, A646&lt;20), "15 &lt;= Times &lt; 20", IF(AND(A646&gt;=20, A646&lt;25), "20 &lt;= Times &lt; 25", IF(AND(A646&gt;=25, A646&lt;30), "25 &lt;= Times &lt; 30", IF(AND(A646&gt;=30, A646&lt;35), "30 &lt;= Times &lt; 35", IF(AND(A646&gt;=35, A646&lt;40), "35 &lt;= Times &lt; 40", IF(AND(A646&gt;=40, A646&lt;45), "40 &lt;= Times &lt; 45", IF(AND(A646&gt;=45, A646&lt;50), "45 &lt;= Times &lt; 50", "Out of Range"))))))))</f>
        <v>30 &lt;= Times &lt; 35</v>
      </c>
      <c r="D646" s="150"/>
    </row>
    <row r="647" spans="1:4" x14ac:dyDescent="0.3">
      <c r="A647">
        <v>36.6</v>
      </c>
      <c r="B647" s="150">
        <f t="shared" si="20"/>
        <v>40</v>
      </c>
      <c r="C647" s="150" t="str">
        <f t="shared" si="21"/>
        <v>35 &lt;= Times &lt; 40</v>
      </c>
      <c r="D647" s="150"/>
    </row>
    <row r="648" spans="1:4" x14ac:dyDescent="0.3">
      <c r="A648">
        <v>45.8</v>
      </c>
      <c r="B648" s="150">
        <f t="shared" si="20"/>
        <v>50</v>
      </c>
      <c r="C648" s="150" t="str">
        <f t="shared" si="21"/>
        <v>45 &lt;= Times &lt; 50</v>
      </c>
      <c r="D648" s="150"/>
    </row>
    <row r="649" spans="1:4" x14ac:dyDescent="0.3">
      <c r="A649">
        <v>24</v>
      </c>
      <c r="B649" s="150">
        <f t="shared" si="20"/>
        <v>25</v>
      </c>
      <c r="C649" s="150" t="str">
        <f t="shared" si="21"/>
        <v>20 &lt;= Times &lt; 25</v>
      </c>
      <c r="D649" s="150"/>
    </row>
    <row r="650" spans="1:4" x14ac:dyDescent="0.3">
      <c r="A650">
        <v>25.5</v>
      </c>
      <c r="B650" s="150">
        <f t="shared" si="20"/>
        <v>30</v>
      </c>
      <c r="C650" s="150" t="str">
        <f t="shared" si="21"/>
        <v>25 &lt;= Times &lt; 30</v>
      </c>
      <c r="D650" s="150"/>
    </row>
    <row r="651" spans="1:4" x14ac:dyDescent="0.3">
      <c r="A651">
        <v>28.7</v>
      </c>
      <c r="B651" s="150">
        <f t="shared" si="20"/>
        <v>30</v>
      </c>
      <c r="C651" s="150" t="str">
        <f t="shared" si="21"/>
        <v>25 &lt;= Times &lt; 30</v>
      </c>
      <c r="D651" s="150"/>
    </row>
    <row r="652" spans="1:4" x14ac:dyDescent="0.3">
      <c r="A652">
        <v>20</v>
      </c>
      <c r="B652" s="150">
        <f t="shared" si="20"/>
        <v>20</v>
      </c>
      <c r="C652" s="150" t="str">
        <f t="shared" si="21"/>
        <v>20 &lt;= Times &lt; 25</v>
      </c>
      <c r="D652" s="150"/>
    </row>
    <row r="653" spans="1:4" x14ac:dyDescent="0.3">
      <c r="A653">
        <v>28.2</v>
      </c>
      <c r="B653" s="150">
        <f t="shared" si="20"/>
        <v>30</v>
      </c>
      <c r="C653" s="150" t="str">
        <f t="shared" si="21"/>
        <v>25 &lt;= Times &lt; 30</v>
      </c>
      <c r="D653" s="150"/>
    </row>
    <row r="654" spans="1:4" x14ac:dyDescent="0.3">
      <c r="A654">
        <v>20.399999999999999</v>
      </c>
      <c r="B654" s="150">
        <f t="shared" si="20"/>
        <v>25</v>
      </c>
      <c r="C654" s="150" t="str">
        <f t="shared" si="21"/>
        <v>20 &lt;= Times &lt; 25</v>
      </c>
      <c r="D654" s="150"/>
    </row>
    <row r="655" spans="1:4" x14ac:dyDescent="0.3">
      <c r="A655">
        <v>35.4</v>
      </c>
      <c r="B655" s="150">
        <f t="shared" si="20"/>
        <v>40</v>
      </c>
      <c r="C655" s="150" t="str">
        <f t="shared" si="21"/>
        <v>35 &lt;= Times &lt; 40</v>
      </c>
      <c r="D655" s="150"/>
    </row>
    <row r="656" spans="1:4" x14ac:dyDescent="0.3">
      <c r="A656">
        <v>25.9</v>
      </c>
      <c r="B656" s="150">
        <f t="shared" si="20"/>
        <v>30</v>
      </c>
      <c r="C656" s="150" t="str">
        <f t="shared" si="21"/>
        <v>25 &lt;= Times &lt; 30</v>
      </c>
      <c r="D656" s="150"/>
    </row>
    <row r="657" spans="1:4" x14ac:dyDescent="0.3">
      <c r="A657">
        <v>39.4</v>
      </c>
      <c r="B657" s="150">
        <f t="shared" si="20"/>
        <v>40</v>
      </c>
      <c r="C657" s="150" t="str">
        <f t="shared" si="21"/>
        <v>35 &lt;= Times &lt; 40</v>
      </c>
      <c r="D657" s="150"/>
    </row>
    <row r="658" spans="1:4" x14ac:dyDescent="0.3">
      <c r="A658">
        <v>21.8</v>
      </c>
      <c r="B658" s="150">
        <f t="shared" si="20"/>
        <v>25</v>
      </c>
      <c r="C658" s="150" t="str">
        <f t="shared" si="21"/>
        <v>20 &lt;= Times &lt; 25</v>
      </c>
      <c r="D658" s="150"/>
    </row>
    <row r="659" spans="1:4" x14ac:dyDescent="0.3">
      <c r="A659">
        <v>31.1</v>
      </c>
      <c r="B659" s="150">
        <f t="shared" si="20"/>
        <v>35</v>
      </c>
      <c r="C659" s="150" t="str">
        <f t="shared" si="21"/>
        <v>30 &lt;= Times &lt; 35</v>
      </c>
      <c r="D659" s="150"/>
    </row>
    <row r="660" spans="1:4" x14ac:dyDescent="0.3">
      <c r="A660">
        <v>29.1</v>
      </c>
      <c r="B660" s="150">
        <f t="shared" si="20"/>
        <v>30</v>
      </c>
      <c r="C660" s="150" t="str">
        <f t="shared" si="21"/>
        <v>25 &lt;= Times &lt; 30</v>
      </c>
      <c r="D660" s="150"/>
    </row>
    <row r="661" spans="1:4" x14ac:dyDescent="0.3">
      <c r="A661">
        <v>24.7</v>
      </c>
      <c r="B661" s="150">
        <f t="shared" si="20"/>
        <v>25</v>
      </c>
      <c r="C661" s="150" t="str">
        <f t="shared" si="21"/>
        <v>20 &lt;= Times &lt; 25</v>
      </c>
      <c r="D661" s="150"/>
    </row>
    <row r="662" spans="1:4" x14ac:dyDescent="0.3">
      <c r="A662">
        <v>14</v>
      </c>
      <c r="B662" s="150">
        <f t="shared" si="20"/>
        <v>15</v>
      </c>
      <c r="C662" s="150" t="str">
        <f t="shared" si="21"/>
        <v>10 &lt;= Times &lt; 15</v>
      </c>
      <c r="D662" s="150"/>
    </row>
    <row r="663" spans="1:4" x14ac:dyDescent="0.3">
      <c r="A663">
        <v>20.9</v>
      </c>
      <c r="B663" s="150">
        <f t="shared" si="20"/>
        <v>25</v>
      </c>
      <c r="C663" s="150" t="str">
        <f t="shared" si="21"/>
        <v>20 &lt;= Times &lt; 25</v>
      </c>
      <c r="D663" s="150"/>
    </row>
    <row r="664" spans="1:4" x14ac:dyDescent="0.3">
      <c r="A664">
        <v>14.2</v>
      </c>
      <c r="B664" s="150">
        <f t="shared" si="20"/>
        <v>15</v>
      </c>
      <c r="C664" s="150" t="str">
        <f t="shared" si="21"/>
        <v>10 &lt;= Times &lt; 15</v>
      </c>
      <c r="D664" s="150"/>
    </row>
    <row r="665" spans="1:4" x14ac:dyDescent="0.3">
      <c r="A665">
        <v>33.9</v>
      </c>
      <c r="B665" s="150">
        <f t="shared" si="20"/>
        <v>35</v>
      </c>
      <c r="C665" s="150" t="str">
        <f t="shared" si="21"/>
        <v>30 &lt;= Times &lt; 35</v>
      </c>
      <c r="D665" s="150"/>
    </row>
    <row r="666" spans="1:4" x14ac:dyDescent="0.3">
      <c r="A666">
        <v>26.2</v>
      </c>
      <c r="B666" s="150">
        <f t="shared" si="20"/>
        <v>30</v>
      </c>
      <c r="C666" s="150" t="str">
        <f t="shared" si="21"/>
        <v>25 &lt;= Times &lt; 30</v>
      </c>
      <c r="D666" s="150"/>
    </row>
    <row r="667" spans="1:4" x14ac:dyDescent="0.3">
      <c r="A667">
        <v>38.200000000000003</v>
      </c>
      <c r="B667" s="150">
        <f t="shared" si="20"/>
        <v>40</v>
      </c>
      <c r="C667" s="150" t="str">
        <f t="shared" si="21"/>
        <v>35 &lt;= Times &lt; 40</v>
      </c>
      <c r="D667" s="150"/>
    </row>
    <row r="668" spans="1:4" x14ac:dyDescent="0.3">
      <c r="A668">
        <v>40.799999999999997</v>
      </c>
      <c r="B668" s="150">
        <f t="shared" si="20"/>
        <v>45</v>
      </c>
      <c r="C668" s="150" t="str">
        <f t="shared" si="21"/>
        <v>40 &lt;= Times &lt; 45</v>
      </c>
      <c r="D668" s="150"/>
    </row>
    <row r="669" spans="1:4" x14ac:dyDescent="0.3">
      <c r="A669">
        <v>31.8</v>
      </c>
      <c r="B669" s="150">
        <f t="shared" si="20"/>
        <v>35</v>
      </c>
      <c r="C669" s="150" t="str">
        <f t="shared" si="21"/>
        <v>30 &lt;= Times &lt; 35</v>
      </c>
      <c r="D669" s="150"/>
    </row>
    <row r="670" spans="1:4" x14ac:dyDescent="0.3">
      <c r="A670">
        <v>44.6</v>
      </c>
      <c r="B670" s="150">
        <f t="shared" si="20"/>
        <v>45</v>
      </c>
      <c r="C670" s="150" t="str">
        <f t="shared" si="21"/>
        <v>40 &lt;= Times &lt; 45</v>
      </c>
      <c r="D670" s="150"/>
    </row>
    <row r="671" spans="1:4" x14ac:dyDescent="0.3">
      <c r="A671">
        <v>33.6</v>
      </c>
      <c r="B671" s="150">
        <f t="shared" si="20"/>
        <v>35</v>
      </c>
      <c r="C671" s="150" t="str">
        <f t="shared" si="21"/>
        <v>30 &lt;= Times &lt; 35</v>
      </c>
      <c r="D671" s="150"/>
    </row>
    <row r="672" spans="1:4" x14ac:dyDescent="0.3">
      <c r="A672">
        <v>27.8</v>
      </c>
      <c r="B672" s="150">
        <f t="shared" si="20"/>
        <v>30</v>
      </c>
      <c r="C672" s="150" t="str">
        <f t="shared" si="21"/>
        <v>25 &lt;= Times &lt; 30</v>
      </c>
      <c r="D672" s="150"/>
    </row>
    <row r="673" spans="1:4" x14ac:dyDescent="0.3">
      <c r="A673">
        <v>37.9</v>
      </c>
      <c r="B673" s="150">
        <f t="shared" si="20"/>
        <v>40</v>
      </c>
      <c r="C673" s="150" t="str">
        <f t="shared" si="21"/>
        <v>35 &lt;= Times &lt; 40</v>
      </c>
      <c r="D673" s="150"/>
    </row>
    <row r="674" spans="1:4" x14ac:dyDescent="0.3">
      <c r="A674">
        <v>23.8</v>
      </c>
      <c r="B674" s="150">
        <f t="shared" si="20"/>
        <v>25</v>
      </c>
      <c r="C674" s="150" t="str">
        <f t="shared" si="21"/>
        <v>20 &lt;= Times &lt; 25</v>
      </c>
      <c r="D674" s="150"/>
    </row>
    <row r="675" spans="1:4" x14ac:dyDescent="0.3">
      <c r="A675">
        <v>27.2</v>
      </c>
      <c r="B675" s="150">
        <f t="shared" si="20"/>
        <v>30</v>
      </c>
      <c r="C675" s="150" t="str">
        <f t="shared" si="21"/>
        <v>25 &lt;= Times &lt; 30</v>
      </c>
      <c r="D675" s="150"/>
    </row>
    <row r="676" spans="1:4" x14ac:dyDescent="0.3">
      <c r="A676">
        <v>28.2</v>
      </c>
      <c r="B676" s="150">
        <f t="shared" si="20"/>
        <v>30</v>
      </c>
      <c r="C676" s="150" t="str">
        <f t="shared" si="21"/>
        <v>25 &lt;= Times &lt; 30</v>
      </c>
      <c r="D676" s="150"/>
    </row>
    <row r="677" spans="1:4" x14ac:dyDescent="0.3">
      <c r="A677">
        <v>17.600000000000001</v>
      </c>
      <c r="B677" s="150">
        <f t="shared" si="20"/>
        <v>20</v>
      </c>
      <c r="C677" s="150" t="str">
        <f t="shared" si="21"/>
        <v>15 &lt;= Times &lt; 20</v>
      </c>
      <c r="D677" s="150"/>
    </row>
    <row r="678" spans="1:4" x14ac:dyDescent="0.3">
      <c r="A678">
        <v>28.5</v>
      </c>
      <c r="B678" s="150">
        <f t="shared" si="20"/>
        <v>30</v>
      </c>
      <c r="C678" s="150" t="str">
        <f t="shared" si="21"/>
        <v>25 &lt;= Times &lt; 30</v>
      </c>
      <c r="D678" s="150"/>
    </row>
    <row r="679" spans="1:4" x14ac:dyDescent="0.3">
      <c r="A679">
        <v>25.3</v>
      </c>
      <c r="B679" s="150">
        <f t="shared" si="20"/>
        <v>30</v>
      </c>
      <c r="C679" s="150" t="str">
        <f t="shared" si="21"/>
        <v>25 &lt;= Times &lt; 30</v>
      </c>
      <c r="D679" s="150"/>
    </row>
    <row r="680" spans="1:4" x14ac:dyDescent="0.3">
      <c r="A680">
        <v>35.700000000000003</v>
      </c>
      <c r="B680" s="150">
        <f t="shared" si="20"/>
        <v>40</v>
      </c>
      <c r="C680" s="150" t="str">
        <f t="shared" si="21"/>
        <v>35 &lt;= Times &lt; 40</v>
      </c>
      <c r="D680" s="150"/>
    </row>
    <row r="681" spans="1:4" x14ac:dyDescent="0.3">
      <c r="A681">
        <v>39.5</v>
      </c>
      <c r="B681" s="150">
        <f t="shared" si="20"/>
        <v>40</v>
      </c>
      <c r="C681" s="150" t="str">
        <f t="shared" si="21"/>
        <v>35 &lt;= Times &lt; 40</v>
      </c>
      <c r="D681" s="150"/>
    </row>
    <row r="682" spans="1:4" x14ac:dyDescent="0.3">
      <c r="A682">
        <v>23.7</v>
      </c>
      <c r="B682" s="150">
        <f t="shared" si="20"/>
        <v>25</v>
      </c>
      <c r="C682" s="150" t="str">
        <f t="shared" si="21"/>
        <v>20 &lt;= Times &lt; 25</v>
      </c>
      <c r="D682" s="150"/>
    </row>
    <row r="683" spans="1:4" x14ac:dyDescent="0.3">
      <c r="A683">
        <v>31</v>
      </c>
      <c r="B683" s="150">
        <f t="shared" si="20"/>
        <v>35</v>
      </c>
      <c r="C683" s="150" t="str">
        <f t="shared" si="21"/>
        <v>30 &lt;= Times &lt; 35</v>
      </c>
      <c r="D683" s="150"/>
    </row>
    <row r="684" spans="1:4" x14ac:dyDescent="0.3">
      <c r="A684">
        <v>21.1</v>
      </c>
      <c r="B684" s="150">
        <f t="shared" si="20"/>
        <v>25</v>
      </c>
      <c r="C684" s="150" t="str">
        <f t="shared" si="21"/>
        <v>20 &lt;= Times &lt; 25</v>
      </c>
      <c r="D684" s="150"/>
    </row>
    <row r="685" spans="1:4" x14ac:dyDescent="0.3">
      <c r="A685">
        <v>29.5</v>
      </c>
      <c r="B685" s="150">
        <f t="shared" si="20"/>
        <v>30</v>
      </c>
      <c r="C685" s="150" t="str">
        <f t="shared" si="21"/>
        <v>25 &lt;= Times &lt; 30</v>
      </c>
      <c r="D685" s="150"/>
    </row>
    <row r="686" spans="1:4" x14ac:dyDescent="0.3">
      <c r="A686">
        <v>36.6</v>
      </c>
      <c r="B686" s="150">
        <f t="shared" si="20"/>
        <v>40</v>
      </c>
      <c r="C686" s="150" t="str">
        <f t="shared" si="21"/>
        <v>35 &lt;= Times &lt; 40</v>
      </c>
      <c r="D686" s="150"/>
    </row>
    <row r="687" spans="1:4" x14ac:dyDescent="0.3">
      <c r="A687">
        <v>28.2</v>
      </c>
      <c r="B687" s="150">
        <f t="shared" si="20"/>
        <v>30</v>
      </c>
      <c r="C687" s="150" t="str">
        <f t="shared" si="21"/>
        <v>25 &lt;= Times &lt; 30</v>
      </c>
      <c r="D687" s="150"/>
    </row>
    <row r="688" spans="1:4" x14ac:dyDescent="0.3">
      <c r="A688">
        <v>38.700000000000003</v>
      </c>
      <c r="B688" s="150">
        <f t="shared" si="20"/>
        <v>40</v>
      </c>
      <c r="C688" s="150" t="str">
        <f t="shared" si="21"/>
        <v>35 &lt;= Times &lt; 40</v>
      </c>
      <c r="D688" s="150"/>
    </row>
    <row r="689" spans="1:4" x14ac:dyDescent="0.3">
      <c r="A689">
        <v>24.9</v>
      </c>
      <c r="B689" s="150">
        <f t="shared" si="20"/>
        <v>25</v>
      </c>
      <c r="C689" s="150" t="str">
        <f t="shared" si="21"/>
        <v>20 &lt;= Times &lt; 25</v>
      </c>
      <c r="D689" s="150"/>
    </row>
    <row r="690" spans="1:4" x14ac:dyDescent="0.3">
      <c r="A690">
        <v>18.7</v>
      </c>
      <c r="B690" s="150">
        <f t="shared" si="20"/>
        <v>20</v>
      </c>
      <c r="C690" s="150" t="str">
        <f t="shared" si="21"/>
        <v>15 &lt;= Times &lt; 20</v>
      </c>
      <c r="D690" s="150"/>
    </row>
    <row r="691" spans="1:4" x14ac:dyDescent="0.3">
      <c r="A691">
        <v>39.9</v>
      </c>
      <c r="B691" s="150">
        <f t="shared" si="20"/>
        <v>40</v>
      </c>
      <c r="C691" s="150" t="str">
        <f t="shared" si="21"/>
        <v>35 &lt;= Times &lt; 40</v>
      </c>
      <c r="D691" s="150"/>
    </row>
    <row r="692" spans="1:4" x14ac:dyDescent="0.3">
      <c r="A692">
        <v>29.9</v>
      </c>
      <c r="B692" s="150">
        <f t="shared" si="20"/>
        <v>30</v>
      </c>
      <c r="C692" s="150" t="str">
        <f t="shared" si="21"/>
        <v>25 &lt;= Times &lt; 30</v>
      </c>
      <c r="D692" s="150"/>
    </row>
    <row r="693" spans="1:4" x14ac:dyDescent="0.3">
      <c r="A693">
        <v>28.6</v>
      </c>
      <c r="B693" s="150">
        <f t="shared" si="20"/>
        <v>30</v>
      </c>
      <c r="C693" s="150" t="str">
        <f t="shared" si="21"/>
        <v>25 &lt;= Times &lt; 30</v>
      </c>
      <c r="D693" s="150"/>
    </row>
    <row r="694" spans="1:4" x14ac:dyDescent="0.3">
      <c r="A694">
        <v>42.1</v>
      </c>
      <c r="B694" s="150">
        <f t="shared" si="20"/>
        <v>45</v>
      </c>
      <c r="C694" s="150" t="str">
        <f t="shared" si="21"/>
        <v>40 &lt;= Times &lt; 45</v>
      </c>
      <c r="D694" s="150"/>
    </row>
    <row r="695" spans="1:4" x14ac:dyDescent="0.3">
      <c r="A695">
        <v>29.4</v>
      </c>
      <c r="B695" s="150">
        <f t="shared" si="20"/>
        <v>30</v>
      </c>
      <c r="C695" s="150" t="str">
        <f t="shared" si="21"/>
        <v>25 &lt;= Times &lt; 30</v>
      </c>
      <c r="D695" s="150"/>
    </row>
    <row r="696" spans="1:4" x14ac:dyDescent="0.3">
      <c r="A696">
        <v>18.899999999999999</v>
      </c>
      <c r="B696" s="150">
        <f t="shared" si="20"/>
        <v>20</v>
      </c>
      <c r="C696" s="150" t="str">
        <f t="shared" si="21"/>
        <v>15 &lt;= Times &lt; 20</v>
      </c>
      <c r="D696" s="150"/>
    </row>
    <row r="697" spans="1:4" x14ac:dyDescent="0.3">
      <c r="A697">
        <v>26.3</v>
      </c>
      <c r="B697" s="150">
        <f t="shared" si="20"/>
        <v>30</v>
      </c>
      <c r="C697" s="150" t="str">
        <f t="shared" si="21"/>
        <v>25 &lt;= Times &lt; 30</v>
      </c>
      <c r="D697" s="150"/>
    </row>
    <row r="698" spans="1:4" x14ac:dyDescent="0.3">
      <c r="A698">
        <v>30.8</v>
      </c>
      <c r="B698" s="150">
        <f t="shared" si="20"/>
        <v>35</v>
      </c>
      <c r="C698" s="150" t="str">
        <f t="shared" si="21"/>
        <v>30 &lt;= Times &lt; 35</v>
      </c>
      <c r="D698" s="150"/>
    </row>
    <row r="699" spans="1:4" x14ac:dyDescent="0.3">
      <c r="A699">
        <v>22.8</v>
      </c>
      <c r="B699" s="150">
        <f t="shared" si="20"/>
        <v>25</v>
      </c>
      <c r="C699" s="150" t="str">
        <f t="shared" si="21"/>
        <v>20 &lt;= Times &lt; 25</v>
      </c>
      <c r="D699" s="150"/>
    </row>
    <row r="700" spans="1:4" x14ac:dyDescent="0.3">
      <c r="A700">
        <v>25.3</v>
      </c>
      <c r="B700" s="150">
        <f t="shared" si="20"/>
        <v>30</v>
      </c>
      <c r="C700" s="150" t="str">
        <f t="shared" si="21"/>
        <v>25 &lt;= Times &lt; 30</v>
      </c>
      <c r="D700" s="150"/>
    </row>
    <row r="701" spans="1:4" x14ac:dyDescent="0.3">
      <c r="A701">
        <v>22.8</v>
      </c>
      <c r="B701" s="150">
        <f t="shared" si="20"/>
        <v>25</v>
      </c>
      <c r="C701" s="150" t="str">
        <f t="shared" si="21"/>
        <v>20 &lt;= Times &lt; 25</v>
      </c>
      <c r="D701" s="150"/>
    </row>
    <row r="702" spans="1:4" x14ac:dyDescent="0.3">
      <c r="A702">
        <v>24.4</v>
      </c>
      <c r="B702" s="150">
        <f t="shared" si="20"/>
        <v>25</v>
      </c>
      <c r="C702" s="150" t="str">
        <f t="shared" si="21"/>
        <v>20 &lt;= Times &lt; 25</v>
      </c>
      <c r="D702" s="150"/>
    </row>
    <row r="703" spans="1:4" x14ac:dyDescent="0.3">
      <c r="A703">
        <v>30.7</v>
      </c>
      <c r="B703" s="150">
        <f t="shared" si="20"/>
        <v>35</v>
      </c>
      <c r="C703" s="150" t="str">
        <f t="shared" si="21"/>
        <v>30 &lt;= Times &lt; 35</v>
      </c>
      <c r="D703" s="150"/>
    </row>
    <row r="704" spans="1:4" x14ac:dyDescent="0.3">
      <c r="A704">
        <v>24.7</v>
      </c>
      <c r="B704" s="150">
        <f t="shared" si="20"/>
        <v>25</v>
      </c>
      <c r="C704" s="150" t="str">
        <f t="shared" si="21"/>
        <v>20 &lt;= Times &lt; 25</v>
      </c>
      <c r="D704" s="150"/>
    </row>
    <row r="705" spans="1:4" x14ac:dyDescent="0.3">
      <c r="A705">
        <v>21.5</v>
      </c>
      <c r="B705" s="150">
        <f t="shared" si="20"/>
        <v>25</v>
      </c>
      <c r="C705" s="150" t="str">
        <f t="shared" si="21"/>
        <v>20 &lt;= Times &lt; 25</v>
      </c>
      <c r="D705" s="150"/>
    </row>
    <row r="706" spans="1:4" x14ac:dyDescent="0.3">
      <c r="A706">
        <v>32.9</v>
      </c>
      <c r="B706" s="150">
        <f t="shared" si="20"/>
        <v>35</v>
      </c>
      <c r="C706" s="150" t="str">
        <f t="shared" si="21"/>
        <v>30 &lt;= Times &lt; 35</v>
      </c>
      <c r="D706" s="150"/>
    </row>
    <row r="707" spans="1:4" x14ac:dyDescent="0.3">
      <c r="A707">
        <v>15.2</v>
      </c>
      <c r="B707" s="150">
        <f t="shared" si="20"/>
        <v>20</v>
      </c>
      <c r="C707" s="150" t="str">
        <f t="shared" si="21"/>
        <v>15 &lt;= Times &lt; 20</v>
      </c>
      <c r="D707" s="150"/>
    </row>
    <row r="708" spans="1:4" x14ac:dyDescent="0.3">
      <c r="A708">
        <v>31.9</v>
      </c>
      <c r="B708" s="150">
        <f t="shared" si="20"/>
        <v>35</v>
      </c>
      <c r="C708" s="150" t="str">
        <f t="shared" si="21"/>
        <v>30 &lt;= Times &lt; 35</v>
      </c>
      <c r="D708" s="150"/>
    </row>
    <row r="709" spans="1:4" x14ac:dyDescent="0.3">
      <c r="A709">
        <v>16.100000000000001</v>
      </c>
      <c r="B709" s="150">
        <f t="shared" si="20"/>
        <v>20</v>
      </c>
      <c r="C709" s="150" t="str">
        <f t="shared" si="21"/>
        <v>15 &lt;= Times &lt; 20</v>
      </c>
      <c r="D709" s="150"/>
    </row>
    <row r="710" spans="1:4" x14ac:dyDescent="0.3">
      <c r="A710">
        <v>38.6</v>
      </c>
      <c r="B710" s="150">
        <f t="shared" ref="B710:B773" si="22">ROUNDUP(A710/5,0)*5</f>
        <v>40</v>
      </c>
      <c r="C710" s="150" t="str">
        <f t="shared" ref="C710:C773" si="23">IF(AND(A710&gt;=10, A710&lt;15), "10 &lt;= Times &lt; 15", IF(AND(A710&gt;=15, A710&lt;20), "15 &lt;= Times &lt; 20", IF(AND(A710&gt;=20, A710&lt;25), "20 &lt;= Times &lt; 25", IF(AND(A710&gt;=25, A710&lt;30), "25 &lt;= Times &lt; 30", IF(AND(A710&gt;=30, A710&lt;35), "30 &lt;= Times &lt; 35", IF(AND(A710&gt;=35, A710&lt;40), "35 &lt;= Times &lt; 40", IF(AND(A710&gt;=40, A710&lt;45), "40 &lt;= Times &lt; 45", IF(AND(A710&gt;=45, A710&lt;50), "45 &lt;= Times &lt; 50", "Out of Range"))))))))</f>
        <v>35 &lt;= Times &lt; 40</v>
      </c>
      <c r="D710" s="150"/>
    </row>
    <row r="711" spans="1:4" x14ac:dyDescent="0.3">
      <c r="A711">
        <v>34.9</v>
      </c>
      <c r="B711" s="150">
        <f t="shared" si="22"/>
        <v>35</v>
      </c>
      <c r="C711" s="150" t="str">
        <f t="shared" si="23"/>
        <v>30 &lt;= Times &lt; 35</v>
      </c>
      <c r="D711" s="150"/>
    </row>
    <row r="712" spans="1:4" x14ac:dyDescent="0.3">
      <c r="A712">
        <v>39.700000000000003</v>
      </c>
      <c r="B712" s="150">
        <f t="shared" si="22"/>
        <v>40</v>
      </c>
      <c r="C712" s="150" t="str">
        <f t="shared" si="23"/>
        <v>35 &lt;= Times &lt; 40</v>
      </c>
      <c r="D712" s="150"/>
    </row>
    <row r="713" spans="1:4" x14ac:dyDescent="0.3">
      <c r="A713">
        <v>38.299999999999997</v>
      </c>
      <c r="B713" s="150">
        <f t="shared" si="22"/>
        <v>40</v>
      </c>
      <c r="C713" s="150" t="str">
        <f t="shared" si="23"/>
        <v>35 &lt;= Times &lt; 40</v>
      </c>
      <c r="D713" s="150"/>
    </row>
    <row r="714" spans="1:4" x14ac:dyDescent="0.3">
      <c r="A714">
        <v>25.1</v>
      </c>
      <c r="B714" s="150">
        <f t="shared" si="22"/>
        <v>30</v>
      </c>
      <c r="C714" s="150" t="str">
        <f t="shared" si="23"/>
        <v>25 &lt;= Times &lt; 30</v>
      </c>
      <c r="D714" s="150"/>
    </row>
    <row r="715" spans="1:4" x14ac:dyDescent="0.3">
      <c r="A715">
        <v>27.2</v>
      </c>
      <c r="B715" s="150">
        <f t="shared" si="22"/>
        <v>30</v>
      </c>
      <c r="C715" s="150" t="str">
        <f t="shared" si="23"/>
        <v>25 &lt;= Times &lt; 30</v>
      </c>
      <c r="D715" s="150"/>
    </row>
    <row r="716" spans="1:4" x14ac:dyDescent="0.3">
      <c r="A716">
        <v>29.1</v>
      </c>
      <c r="B716" s="150">
        <f t="shared" si="22"/>
        <v>30</v>
      </c>
      <c r="C716" s="150" t="str">
        <f t="shared" si="23"/>
        <v>25 &lt;= Times &lt; 30</v>
      </c>
      <c r="D716" s="150"/>
    </row>
    <row r="717" spans="1:4" x14ac:dyDescent="0.3">
      <c r="A717">
        <v>23.6</v>
      </c>
      <c r="B717" s="150">
        <f t="shared" si="22"/>
        <v>25</v>
      </c>
      <c r="C717" s="150" t="str">
        <f t="shared" si="23"/>
        <v>20 &lt;= Times &lt; 25</v>
      </c>
      <c r="D717" s="150"/>
    </row>
    <row r="718" spans="1:4" x14ac:dyDescent="0.3">
      <c r="A718">
        <v>29.2</v>
      </c>
      <c r="B718" s="150">
        <f t="shared" si="22"/>
        <v>30</v>
      </c>
      <c r="C718" s="150" t="str">
        <f t="shared" si="23"/>
        <v>25 &lt;= Times &lt; 30</v>
      </c>
      <c r="D718" s="150"/>
    </row>
    <row r="719" spans="1:4" x14ac:dyDescent="0.3">
      <c r="A719">
        <v>33.6</v>
      </c>
      <c r="B719" s="150">
        <f t="shared" si="22"/>
        <v>35</v>
      </c>
      <c r="C719" s="150" t="str">
        <f t="shared" si="23"/>
        <v>30 &lt;= Times &lt; 35</v>
      </c>
      <c r="D719" s="150"/>
    </row>
    <row r="720" spans="1:4" x14ac:dyDescent="0.3">
      <c r="A720">
        <v>36.799999999999997</v>
      </c>
      <c r="B720" s="150">
        <f t="shared" si="22"/>
        <v>40</v>
      </c>
      <c r="C720" s="150" t="str">
        <f t="shared" si="23"/>
        <v>35 &lt;= Times &lt; 40</v>
      </c>
      <c r="D720" s="150"/>
    </row>
    <row r="721" spans="1:4" x14ac:dyDescent="0.3">
      <c r="A721">
        <v>26.5</v>
      </c>
      <c r="B721" s="150">
        <f t="shared" si="22"/>
        <v>30</v>
      </c>
      <c r="C721" s="150" t="str">
        <f t="shared" si="23"/>
        <v>25 &lt;= Times &lt; 30</v>
      </c>
      <c r="D721" s="150"/>
    </row>
    <row r="722" spans="1:4" x14ac:dyDescent="0.3">
      <c r="A722">
        <v>28</v>
      </c>
      <c r="B722" s="150">
        <f t="shared" si="22"/>
        <v>30</v>
      </c>
      <c r="C722" s="150" t="str">
        <f t="shared" si="23"/>
        <v>25 &lt;= Times &lt; 30</v>
      </c>
      <c r="D722" s="150"/>
    </row>
    <row r="723" spans="1:4" x14ac:dyDescent="0.3">
      <c r="A723">
        <v>37.6</v>
      </c>
      <c r="B723" s="150">
        <f t="shared" si="22"/>
        <v>40</v>
      </c>
      <c r="C723" s="150" t="str">
        <f t="shared" si="23"/>
        <v>35 &lt;= Times &lt; 40</v>
      </c>
      <c r="D723" s="150"/>
    </row>
    <row r="724" spans="1:4" x14ac:dyDescent="0.3">
      <c r="A724">
        <v>40.4</v>
      </c>
      <c r="B724" s="150">
        <f t="shared" si="22"/>
        <v>45</v>
      </c>
      <c r="C724" s="150" t="str">
        <f t="shared" si="23"/>
        <v>40 &lt;= Times &lt; 45</v>
      </c>
      <c r="D724" s="150"/>
    </row>
    <row r="725" spans="1:4" x14ac:dyDescent="0.3">
      <c r="A725">
        <v>34.9</v>
      </c>
      <c r="B725" s="150">
        <f t="shared" si="22"/>
        <v>35</v>
      </c>
      <c r="C725" s="150" t="str">
        <f t="shared" si="23"/>
        <v>30 &lt;= Times &lt; 35</v>
      </c>
      <c r="D725" s="150"/>
    </row>
    <row r="726" spans="1:4" x14ac:dyDescent="0.3">
      <c r="A726">
        <v>44.3</v>
      </c>
      <c r="B726" s="150">
        <f t="shared" si="22"/>
        <v>45</v>
      </c>
      <c r="C726" s="150" t="str">
        <f t="shared" si="23"/>
        <v>40 &lt;= Times &lt; 45</v>
      </c>
      <c r="D726" s="150"/>
    </row>
    <row r="727" spans="1:4" x14ac:dyDescent="0.3">
      <c r="A727">
        <v>30</v>
      </c>
      <c r="B727" s="150">
        <f t="shared" si="22"/>
        <v>30</v>
      </c>
      <c r="C727" s="150" t="str">
        <f t="shared" si="23"/>
        <v>30 &lt;= Times &lt; 35</v>
      </c>
      <c r="D727" s="150"/>
    </row>
    <row r="728" spans="1:4" x14ac:dyDescent="0.3">
      <c r="A728">
        <v>33.6</v>
      </c>
      <c r="B728" s="150">
        <f t="shared" si="22"/>
        <v>35</v>
      </c>
      <c r="C728" s="150" t="str">
        <f t="shared" si="23"/>
        <v>30 &lt;= Times &lt; 35</v>
      </c>
      <c r="D728" s="150"/>
    </row>
    <row r="729" spans="1:4" x14ac:dyDescent="0.3">
      <c r="A729">
        <v>28.6</v>
      </c>
      <c r="B729" s="150">
        <f t="shared" si="22"/>
        <v>30</v>
      </c>
      <c r="C729" s="150" t="str">
        <f t="shared" si="23"/>
        <v>25 &lt;= Times &lt; 30</v>
      </c>
      <c r="D729" s="150"/>
    </row>
    <row r="730" spans="1:4" x14ac:dyDescent="0.3">
      <c r="A730">
        <v>27.1</v>
      </c>
      <c r="B730" s="150">
        <f t="shared" si="22"/>
        <v>30</v>
      </c>
      <c r="C730" s="150" t="str">
        <f t="shared" si="23"/>
        <v>25 &lt;= Times &lt; 30</v>
      </c>
      <c r="D730" s="150"/>
    </row>
    <row r="731" spans="1:4" x14ac:dyDescent="0.3">
      <c r="A731">
        <v>26.4</v>
      </c>
      <c r="B731" s="150">
        <f t="shared" si="22"/>
        <v>30</v>
      </c>
      <c r="C731" s="150" t="str">
        <f t="shared" si="23"/>
        <v>25 &lt;= Times &lt; 30</v>
      </c>
      <c r="D731" s="150"/>
    </row>
    <row r="732" spans="1:4" x14ac:dyDescent="0.3">
      <c r="A732">
        <v>37.4</v>
      </c>
      <c r="B732" s="150">
        <f t="shared" si="22"/>
        <v>40</v>
      </c>
      <c r="C732" s="150" t="str">
        <f t="shared" si="23"/>
        <v>35 &lt;= Times &lt; 40</v>
      </c>
      <c r="D732" s="150"/>
    </row>
    <row r="733" spans="1:4" x14ac:dyDescent="0.3">
      <c r="A733">
        <v>36.700000000000003</v>
      </c>
      <c r="B733" s="150">
        <f t="shared" si="22"/>
        <v>40</v>
      </c>
      <c r="C733" s="150" t="str">
        <f t="shared" si="23"/>
        <v>35 &lt;= Times &lt; 40</v>
      </c>
      <c r="D733" s="150"/>
    </row>
    <row r="734" spans="1:4" x14ac:dyDescent="0.3">
      <c r="A734">
        <v>14</v>
      </c>
      <c r="B734" s="150">
        <f t="shared" si="22"/>
        <v>15</v>
      </c>
      <c r="C734" s="150" t="str">
        <f t="shared" si="23"/>
        <v>10 &lt;= Times &lt; 15</v>
      </c>
      <c r="D734" s="150"/>
    </row>
    <row r="735" spans="1:4" x14ac:dyDescent="0.3">
      <c r="A735">
        <v>13.5</v>
      </c>
      <c r="B735" s="150">
        <f t="shared" si="22"/>
        <v>15</v>
      </c>
      <c r="C735" s="150" t="str">
        <f t="shared" si="23"/>
        <v>10 &lt;= Times &lt; 15</v>
      </c>
      <c r="D735" s="150"/>
    </row>
    <row r="736" spans="1:4" x14ac:dyDescent="0.3">
      <c r="A736">
        <v>37.6</v>
      </c>
      <c r="B736" s="150">
        <f t="shared" si="22"/>
        <v>40</v>
      </c>
      <c r="C736" s="150" t="str">
        <f t="shared" si="23"/>
        <v>35 &lt;= Times &lt; 40</v>
      </c>
      <c r="D736" s="150"/>
    </row>
    <row r="737" spans="1:4" x14ac:dyDescent="0.3">
      <c r="A737">
        <v>36.799999999999997</v>
      </c>
      <c r="B737" s="150">
        <f t="shared" si="22"/>
        <v>40</v>
      </c>
      <c r="C737" s="150" t="str">
        <f t="shared" si="23"/>
        <v>35 &lt;= Times &lt; 40</v>
      </c>
      <c r="D737" s="150"/>
    </row>
    <row r="738" spans="1:4" x14ac:dyDescent="0.3">
      <c r="A738">
        <v>29</v>
      </c>
      <c r="B738" s="150">
        <f t="shared" si="22"/>
        <v>30</v>
      </c>
      <c r="C738" s="150" t="str">
        <f t="shared" si="23"/>
        <v>25 &lt;= Times &lt; 30</v>
      </c>
      <c r="D738" s="150"/>
    </row>
    <row r="739" spans="1:4" x14ac:dyDescent="0.3">
      <c r="A739">
        <v>28.8</v>
      </c>
      <c r="B739" s="150">
        <f t="shared" si="22"/>
        <v>30</v>
      </c>
      <c r="C739" s="150" t="str">
        <f t="shared" si="23"/>
        <v>25 &lt;= Times &lt; 30</v>
      </c>
      <c r="D739" s="150"/>
    </row>
    <row r="740" spans="1:4" x14ac:dyDescent="0.3">
      <c r="A740">
        <v>45.3</v>
      </c>
      <c r="B740" s="150">
        <f t="shared" si="22"/>
        <v>50</v>
      </c>
      <c r="C740" s="150" t="str">
        <f t="shared" si="23"/>
        <v>45 &lt;= Times &lt; 50</v>
      </c>
      <c r="D740" s="150"/>
    </row>
    <row r="741" spans="1:4" x14ac:dyDescent="0.3">
      <c r="A741">
        <v>20.9</v>
      </c>
      <c r="B741" s="150">
        <f t="shared" si="22"/>
        <v>25</v>
      </c>
      <c r="C741" s="150" t="str">
        <f t="shared" si="23"/>
        <v>20 &lt;= Times &lt; 25</v>
      </c>
      <c r="D741" s="150"/>
    </row>
    <row r="742" spans="1:4" x14ac:dyDescent="0.3">
      <c r="A742">
        <v>33.4</v>
      </c>
      <c r="B742" s="150">
        <f t="shared" si="22"/>
        <v>35</v>
      </c>
      <c r="C742" s="150" t="str">
        <f t="shared" si="23"/>
        <v>30 &lt;= Times &lt; 35</v>
      </c>
      <c r="D742" s="150"/>
    </row>
    <row r="743" spans="1:4" x14ac:dyDescent="0.3">
      <c r="A743">
        <v>28.7</v>
      </c>
      <c r="B743" s="150">
        <f t="shared" si="22"/>
        <v>30</v>
      </c>
      <c r="C743" s="150" t="str">
        <f t="shared" si="23"/>
        <v>25 &lt;= Times &lt; 30</v>
      </c>
      <c r="D743" s="150"/>
    </row>
    <row r="744" spans="1:4" x14ac:dyDescent="0.3">
      <c r="A744">
        <v>28.2</v>
      </c>
      <c r="B744" s="150">
        <f t="shared" si="22"/>
        <v>30</v>
      </c>
      <c r="C744" s="150" t="str">
        <f t="shared" si="23"/>
        <v>25 &lt;= Times &lt; 30</v>
      </c>
      <c r="D744" s="150"/>
    </row>
    <row r="745" spans="1:4" x14ac:dyDescent="0.3">
      <c r="A745">
        <v>41.5</v>
      </c>
      <c r="B745" s="150">
        <f t="shared" si="22"/>
        <v>45</v>
      </c>
      <c r="C745" s="150" t="str">
        <f t="shared" si="23"/>
        <v>40 &lt;= Times &lt; 45</v>
      </c>
      <c r="D745" s="150"/>
    </row>
    <row r="746" spans="1:4" x14ac:dyDescent="0.3">
      <c r="A746">
        <v>37.200000000000003</v>
      </c>
      <c r="B746" s="150">
        <f t="shared" si="22"/>
        <v>40</v>
      </c>
      <c r="C746" s="150" t="str">
        <f t="shared" si="23"/>
        <v>35 &lt;= Times &lt; 40</v>
      </c>
      <c r="D746" s="150"/>
    </row>
    <row r="747" spans="1:4" x14ac:dyDescent="0.3">
      <c r="A747">
        <v>36.200000000000003</v>
      </c>
      <c r="B747" s="150">
        <f t="shared" si="22"/>
        <v>40</v>
      </c>
      <c r="C747" s="150" t="str">
        <f t="shared" si="23"/>
        <v>35 &lt;= Times &lt; 40</v>
      </c>
      <c r="D747" s="150"/>
    </row>
    <row r="748" spans="1:4" x14ac:dyDescent="0.3">
      <c r="A748">
        <v>22</v>
      </c>
      <c r="B748" s="150">
        <f t="shared" si="22"/>
        <v>25</v>
      </c>
      <c r="C748" s="150" t="str">
        <f t="shared" si="23"/>
        <v>20 &lt;= Times &lt; 25</v>
      </c>
      <c r="D748" s="150"/>
    </row>
    <row r="749" spans="1:4" x14ac:dyDescent="0.3">
      <c r="A749">
        <v>14.8</v>
      </c>
      <c r="B749" s="150">
        <f t="shared" si="22"/>
        <v>15</v>
      </c>
      <c r="C749" s="150" t="str">
        <f t="shared" si="23"/>
        <v>10 &lt;= Times &lt; 15</v>
      </c>
      <c r="D749" s="150"/>
    </row>
    <row r="750" spans="1:4" x14ac:dyDescent="0.3">
      <c r="A750">
        <v>25.4</v>
      </c>
      <c r="B750" s="150">
        <f t="shared" si="22"/>
        <v>30</v>
      </c>
      <c r="C750" s="150" t="str">
        <f t="shared" si="23"/>
        <v>25 &lt;= Times &lt; 30</v>
      </c>
      <c r="D750" s="150"/>
    </row>
    <row r="751" spans="1:4" x14ac:dyDescent="0.3">
      <c r="A751">
        <v>23.9</v>
      </c>
      <c r="B751" s="150">
        <f t="shared" si="22"/>
        <v>25</v>
      </c>
      <c r="C751" s="150" t="str">
        <f t="shared" si="23"/>
        <v>20 &lt;= Times &lt; 25</v>
      </c>
      <c r="D751" s="150"/>
    </row>
    <row r="752" spans="1:4" x14ac:dyDescent="0.3">
      <c r="A752">
        <v>30.2</v>
      </c>
      <c r="B752" s="150">
        <f t="shared" si="22"/>
        <v>35</v>
      </c>
      <c r="C752" s="150" t="str">
        <f t="shared" si="23"/>
        <v>30 &lt;= Times &lt; 35</v>
      </c>
      <c r="D752" s="150"/>
    </row>
    <row r="753" spans="1:4" x14ac:dyDescent="0.3">
      <c r="A753">
        <v>20.7</v>
      </c>
      <c r="B753" s="150">
        <f t="shared" si="22"/>
        <v>25</v>
      </c>
      <c r="C753" s="150" t="str">
        <f t="shared" si="23"/>
        <v>20 &lt;= Times &lt; 25</v>
      </c>
      <c r="D753" s="150"/>
    </row>
    <row r="754" spans="1:4" x14ac:dyDescent="0.3">
      <c r="A754">
        <v>21.9</v>
      </c>
      <c r="B754" s="150">
        <f t="shared" si="22"/>
        <v>25</v>
      </c>
      <c r="C754" s="150" t="str">
        <f t="shared" si="23"/>
        <v>20 &lt;= Times &lt; 25</v>
      </c>
      <c r="D754" s="150"/>
    </row>
    <row r="755" spans="1:4" x14ac:dyDescent="0.3">
      <c r="A755">
        <v>20.3</v>
      </c>
      <c r="B755" s="150">
        <f t="shared" si="22"/>
        <v>25</v>
      </c>
      <c r="C755" s="150" t="str">
        <f t="shared" si="23"/>
        <v>20 &lt;= Times &lt; 25</v>
      </c>
      <c r="D755" s="150"/>
    </row>
    <row r="756" spans="1:4" x14ac:dyDescent="0.3">
      <c r="A756">
        <v>45.9</v>
      </c>
      <c r="B756" s="150">
        <f t="shared" si="22"/>
        <v>50</v>
      </c>
      <c r="C756" s="150" t="str">
        <f t="shared" si="23"/>
        <v>45 &lt;= Times &lt; 50</v>
      </c>
      <c r="D756" s="150"/>
    </row>
    <row r="757" spans="1:4" x14ac:dyDescent="0.3">
      <c r="A757">
        <v>20.8</v>
      </c>
      <c r="B757" s="150">
        <f t="shared" si="22"/>
        <v>25</v>
      </c>
      <c r="C757" s="150" t="str">
        <f t="shared" si="23"/>
        <v>20 &lt;= Times &lt; 25</v>
      </c>
      <c r="D757" s="150"/>
    </row>
    <row r="758" spans="1:4" x14ac:dyDescent="0.3">
      <c r="A758">
        <v>40.700000000000003</v>
      </c>
      <c r="B758" s="150">
        <f t="shared" si="22"/>
        <v>45</v>
      </c>
      <c r="C758" s="150" t="str">
        <f t="shared" si="23"/>
        <v>40 &lt;= Times &lt; 45</v>
      </c>
      <c r="D758" s="150"/>
    </row>
    <row r="759" spans="1:4" x14ac:dyDescent="0.3">
      <c r="A759">
        <v>30.5</v>
      </c>
      <c r="B759" s="150">
        <f t="shared" si="22"/>
        <v>35</v>
      </c>
      <c r="C759" s="150" t="str">
        <f t="shared" si="23"/>
        <v>30 &lt;= Times &lt; 35</v>
      </c>
      <c r="D759" s="150"/>
    </row>
    <row r="760" spans="1:4" x14ac:dyDescent="0.3">
      <c r="A760">
        <v>26.3</v>
      </c>
      <c r="B760" s="150">
        <f t="shared" si="22"/>
        <v>30</v>
      </c>
      <c r="C760" s="150" t="str">
        <f t="shared" si="23"/>
        <v>25 &lt;= Times &lt; 30</v>
      </c>
      <c r="D760" s="150"/>
    </row>
    <row r="761" spans="1:4" x14ac:dyDescent="0.3">
      <c r="A761">
        <v>22.6</v>
      </c>
      <c r="B761" s="150">
        <f t="shared" si="22"/>
        <v>25</v>
      </c>
      <c r="C761" s="150" t="str">
        <f t="shared" si="23"/>
        <v>20 &lt;= Times &lt; 25</v>
      </c>
      <c r="D761" s="150"/>
    </row>
    <row r="762" spans="1:4" x14ac:dyDescent="0.3">
      <c r="A762">
        <v>25.8</v>
      </c>
      <c r="B762" s="150">
        <f t="shared" si="22"/>
        <v>30</v>
      </c>
      <c r="C762" s="150" t="str">
        <f t="shared" si="23"/>
        <v>25 &lt;= Times &lt; 30</v>
      </c>
      <c r="D762" s="150"/>
    </row>
    <row r="763" spans="1:4" x14ac:dyDescent="0.3">
      <c r="A763">
        <v>27.2</v>
      </c>
      <c r="B763" s="150">
        <f t="shared" si="22"/>
        <v>30</v>
      </c>
      <c r="C763" s="150" t="str">
        <f t="shared" si="23"/>
        <v>25 &lt;= Times &lt; 30</v>
      </c>
      <c r="D763" s="150"/>
    </row>
    <row r="764" spans="1:4" x14ac:dyDescent="0.3">
      <c r="A764">
        <v>26.8</v>
      </c>
      <c r="B764" s="150">
        <f t="shared" si="22"/>
        <v>30</v>
      </c>
      <c r="C764" s="150" t="str">
        <f t="shared" si="23"/>
        <v>25 &lt;= Times &lt; 30</v>
      </c>
      <c r="D764" s="150"/>
    </row>
    <row r="765" spans="1:4" x14ac:dyDescent="0.3">
      <c r="A765">
        <v>22.7</v>
      </c>
      <c r="B765" s="150">
        <f t="shared" si="22"/>
        <v>25</v>
      </c>
      <c r="C765" s="150" t="str">
        <f t="shared" si="23"/>
        <v>20 &lt;= Times &lt; 25</v>
      </c>
      <c r="D765" s="150"/>
    </row>
    <row r="766" spans="1:4" x14ac:dyDescent="0.3">
      <c r="A766">
        <v>19</v>
      </c>
      <c r="B766" s="150">
        <f t="shared" si="22"/>
        <v>20</v>
      </c>
      <c r="C766" s="150" t="str">
        <f t="shared" si="23"/>
        <v>15 &lt;= Times &lt; 20</v>
      </c>
      <c r="D766" s="150"/>
    </row>
    <row r="767" spans="1:4" x14ac:dyDescent="0.3">
      <c r="A767">
        <v>28.8</v>
      </c>
      <c r="B767" s="150">
        <f t="shared" si="22"/>
        <v>30</v>
      </c>
      <c r="C767" s="150" t="str">
        <f t="shared" si="23"/>
        <v>25 &lt;= Times &lt; 30</v>
      </c>
      <c r="D767" s="150"/>
    </row>
    <row r="768" spans="1:4" x14ac:dyDescent="0.3">
      <c r="A768">
        <v>27.8</v>
      </c>
      <c r="B768" s="150">
        <f t="shared" si="22"/>
        <v>30</v>
      </c>
      <c r="C768" s="150" t="str">
        <f t="shared" si="23"/>
        <v>25 &lt;= Times &lt; 30</v>
      </c>
      <c r="D768" s="150"/>
    </row>
    <row r="769" spans="1:4" x14ac:dyDescent="0.3">
      <c r="A769">
        <v>43.6</v>
      </c>
      <c r="B769" s="150">
        <f t="shared" si="22"/>
        <v>45</v>
      </c>
      <c r="C769" s="150" t="str">
        <f t="shared" si="23"/>
        <v>40 &lt;= Times &lt; 45</v>
      </c>
      <c r="D769" s="150"/>
    </row>
    <row r="770" spans="1:4" x14ac:dyDescent="0.3">
      <c r="A770">
        <v>33.1</v>
      </c>
      <c r="B770" s="150">
        <f t="shared" si="22"/>
        <v>35</v>
      </c>
      <c r="C770" s="150" t="str">
        <f t="shared" si="23"/>
        <v>30 &lt;= Times &lt; 35</v>
      </c>
      <c r="D770" s="150"/>
    </row>
    <row r="771" spans="1:4" x14ac:dyDescent="0.3">
      <c r="A771">
        <v>13.8</v>
      </c>
      <c r="B771" s="150">
        <f t="shared" si="22"/>
        <v>15</v>
      </c>
      <c r="C771" s="150" t="str">
        <f t="shared" si="23"/>
        <v>10 &lt;= Times &lt; 15</v>
      </c>
      <c r="D771" s="150"/>
    </row>
    <row r="772" spans="1:4" x14ac:dyDescent="0.3">
      <c r="A772">
        <v>30</v>
      </c>
      <c r="B772" s="150">
        <f t="shared" si="22"/>
        <v>30</v>
      </c>
      <c r="C772" s="150" t="str">
        <f t="shared" si="23"/>
        <v>30 &lt;= Times &lt; 35</v>
      </c>
      <c r="D772" s="150"/>
    </row>
    <row r="773" spans="1:4" x14ac:dyDescent="0.3">
      <c r="A773">
        <v>29.2</v>
      </c>
      <c r="B773" s="150">
        <f t="shared" si="22"/>
        <v>30</v>
      </c>
      <c r="C773" s="150" t="str">
        <f t="shared" si="23"/>
        <v>25 &lt;= Times &lt; 30</v>
      </c>
      <c r="D773" s="150"/>
    </row>
    <row r="774" spans="1:4" x14ac:dyDescent="0.3">
      <c r="A774">
        <v>49.4</v>
      </c>
      <c r="B774" s="150">
        <f t="shared" ref="B774:B794" si="24">ROUNDUP(A774/5,0)*5</f>
        <v>50</v>
      </c>
      <c r="C774" s="150" t="str">
        <f t="shared" ref="C774:C794" si="25">IF(AND(A774&gt;=10, A774&lt;15), "10 &lt;= Times &lt; 15", IF(AND(A774&gt;=15, A774&lt;20), "15 &lt;= Times &lt; 20", IF(AND(A774&gt;=20, A774&lt;25), "20 &lt;= Times &lt; 25", IF(AND(A774&gt;=25, A774&lt;30), "25 &lt;= Times &lt; 30", IF(AND(A774&gt;=30, A774&lt;35), "30 &lt;= Times &lt; 35", IF(AND(A774&gt;=35, A774&lt;40), "35 &lt;= Times &lt; 40", IF(AND(A774&gt;=40, A774&lt;45), "40 &lt;= Times &lt; 45", IF(AND(A774&gt;=45, A774&lt;50), "45 &lt;= Times &lt; 50", "Out of Range"))))))))</f>
        <v>45 &lt;= Times &lt; 50</v>
      </c>
      <c r="D774" s="150"/>
    </row>
    <row r="775" spans="1:4" x14ac:dyDescent="0.3">
      <c r="A775">
        <v>21</v>
      </c>
      <c r="B775" s="150">
        <f t="shared" si="24"/>
        <v>25</v>
      </c>
      <c r="C775" s="150" t="str">
        <f t="shared" si="25"/>
        <v>20 &lt;= Times &lt; 25</v>
      </c>
      <c r="D775" s="150"/>
    </row>
    <row r="776" spans="1:4" x14ac:dyDescent="0.3">
      <c r="A776">
        <v>30.5</v>
      </c>
      <c r="B776" s="150">
        <f t="shared" si="24"/>
        <v>35</v>
      </c>
      <c r="C776" s="150" t="str">
        <f t="shared" si="25"/>
        <v>30 &lt;= Times &lt; 35</v>
      </c>
      <c r="D776" s="150"/>
    </row>
    <row r="777" spans="1:4" x14ac:dyDescent="0.3">
      <c r="A777">
        <v>38.5</v>
      </c>
      <c r="B777" s="150">
        <f t="shared" si="24"/>
        <v>40</v>
      </c>
      <c r="C777" s="150" t="str">
        <f t="shared" si="25"/>
        <v>35 &lt;= Times &lt; 40</v>
      </c>
      <c r="D777" s="150"/>
    </row>
    <row r="778" spans="1:4" x14ac:dyDescent="0.3">
      <c r="A778">
        <v>23.3</v>
      </c>
      <c r="B778" s="150">
        <f t="shared" si="24"/>
        <v>25</v>
      </c>
      <c r="C778" s="150" t="str">
        <f t="shared" si="25"/>
        <v>20 &lt;= Times &lt; 25</v>
      </c>
      <c r="D778" s="150"/>
    </row>
    <row r="779" spans="1:4" x14ac:dyDescent="0.3">
      <c r="A779">
        <v>28.6</v>
      </c>
      <c r="B779" s="150">
        <f t="shared" si="24"/>
        <v>30</v>
      </c>
      <c r="C779" s="150" t="str">
        <f t="shared" si="25"/>
        <v>25 &lt;= Times &lt; 30</v>
      </c>
      <c r="D779" s="150"/>
    </row>
    <row r="780" spans="1:4" x14ac:dyDescent="0.3">
      <c r="A780">
        <v>30.7</v>
      </c>
      <c r="B780" s="150">
        <f t="shared" si="24"/>
        <v>35</v>
      </c>
      <c r="C780" s="150" t="str">
        <f t="shared" si="25"/>
        <v>30 &lt;= Times &lt; 35</v>
      </c>
      <c r="D780" s="150"/>
    </row>
    <row r="781" spans="1:4" x14ac:dyDescent="0.3">
      <c r="A781">
        <v>25.7</v>
      </c>
      <c r="B781" s="150">
        <f t="shared" si="24"/>
        <v>30</v>
      </c>
      <c r="C781" s="150" t="str">
        <f t="shared" si="25"/>
        <v>25 &lt;= Times &lt; 30</v>
      </c>
      <c r="D781" s="150"/>
    </row>
    <row r="782" spans="1:4" x14ac:dyDescent="0.3">
      <c r="A782">
        <v>27.4</v>
      </c>
      <c r="B782" s="150">
        <f t="shared" si="24"/>
        <v>30</v>
      </c>
      <c r="C782" s="150" t="str">
        <f t="shared" si="25"/>
        <v>25 &lt;= Times &lt; 30</v>
      </c>
      <c r="D782" s="150"/>
    </row>
    <row r="783" spans="1:4" x14ac:dyDescent="0.3">
      <c r="A783">
        <v>36.700000000000003</v>
      </c>
      <c r="B783" s="150">
        <f t="shared" si="24"/>
        <v>40</v>
      </c>
      <c r="C783" s="150" t="str">
        <f t="shared" si="25"/>
        <v>35 &lt;= Times &lt; 40</v>
      </c>
      <c r="D783" s="150"/>
    </row>
    <row r="784" spans="1:4" x14ac:dyDescent="0.3">
      <c r="A784">
        <v>41.6</v>
      </c>
      <c r="B784" s="150">
        <f t="shared" si="24"/>
        <v>45</v>
      </c>
      <c r="C784" s="150" t="str">
        <f t="shared" si="25"/>
        <v>40 &lt;= Times &lt; 45</v>
      </c>
      <c r="D784" s="150"/>
    </row>
    <row r="785" spans="1:4" x14ac:dyDescent="0.3">
      <c r="A785">
        <v>11.8</v>
      </c>
      <c r="B785" s="150">
        <f t="shared" si="24"/>
        <v>15</v>
      </c>
      <c r="C785" s="150" t="str">
        <f t="shared" si="25"/>
        <v>10 &lt;= Times &lt; 15</v>
      </c>
      <c r="D785" s="150"/>
    </row>
    <row r="786" spans="1:4" x14ac:dyDescent="0.3">
      <c r="A786">
        <v>24.9</v>
      </c>
      <c r="B786" s="150">
        <f t="shared" si="24"/>
        <v>25</v>
      </c>
      <c r="C786" s="150" t="str">
        <f t="shared" si="25"/>
        <v>20 &lt;= Times &lt; 25</v>
      </c>
      <c r="D786" s="150"/>
    </row>
    <row r="787" spans="1:4" x14ac:dyDescent="0.3">
      <c r="A787">
        <v>28.8</v>
      </c>
      <c r="B787" s="150">
        <f t="shared" si="24"/>
        <v>30</v>
      </c>
      <c r="C787" s="150" t="str">
        <f t="shared" si="25"/>
        <v>25 &lt;= Times &lt; 30</v>
      </c>
      <c r="D787" s="150"/>
    </row>
    <row r="788" spans="1:4" x14ac:dyDescent="0.3">
      <c r="A788">
        <v>30</v>
      </c>
      <c r="B788" s="150">
        <f t="shared" si="24"/>
        <v>30</v>
      </c>
      <c r="C788" s="150" t="str">
        <f t="shared" si="25"/>
        <v>30 &lt;= Times &lt; 35</v>
      </c>
      <c r="D788" s="150"/>
    </row>
    <row r="789" spans="1:4" x14ac:dyDescent="0.3">
      <c r="A789">
        <v>28.6</v>
      </c>
      <c r="B789" s="150">
        <f t="shared" si="24"/>
        <v>30</v>
      </c>
      <c r="C789" s="150" t="str">
        <f t="shared" si="25"/>
        <v>25 &lt;= Times &lt; 30</v>
      </c>
      <c r="D789" s="150"/>
    </row>
    <row r="790" spans="1:4" x14ac:dyDescent="0.3">
      <c r="A790">
        <v>27.9</v>
      </c>
      <c r="B790" s="150">
        <f t="shared" si="24"/>
        <v>30</v>
      </c>
      <c r="C790" s="150" t="str">
        <f t="shared" si="25"/>
        <v>25 &lt;= Times &lt; 30</v>
      </c>
      <c r="D790" s="150"/>
    </row>
    <row r="791" spans="1:4" x14ac:dyDescent="0.3">
      <c r="A791">
        <v>32.6</v>
      </c>
      <c r="B791" s="150">
        <f t="shared" si="24"/>
        <v>35</v>
      </c>
      <c r="C791" s="150" t="str">
        <f t="shared" si="25"/>
        <v>30 &lt;= Times &lt; 35</v>
      </c>
      <c r="D791" s="150"/>
    </row>
    <row r="792" spans="1:4" x14ac:dyDescent="0.3">
      <c r="A792">
        <v>30.2</v>
      </c>
      <c r="B792" s="150">
        <f t="shared" si="24"/>
        <v>35</v>
      </c>
      <c r="C792" s="150" t="str">
        <f t="shared" si="25"/>
        <v>30 &lt;= Times &lt; 35</v>
      </c>
      <c r="D792" s="150"/>
    </row>
    <row r="793" spans="1:4" x14ac:dyDescent="0.3">
      <c r="A793">
        <v>27.6</v>
      </c>
      <c r="B793" s="150">
        <f t="shared" si="24"/>
        <v>30</v>
      </c>
      <c r="C793" s="150" t="str">
        <f t="shared" si="25"/>
        <v>25 &lt;= Times &lt; 30</v>
      </c>
      <c r="D793" s="150"/>
    </row>
    <row r="794" spans="1:4" x14ac:dyDescent="0.3">
      <c r="A794">
        <v>26.2</v>
      </c>
      <c r="B794" s="150">
        <f t="shared" si="24"/>
        <v>30</v>
      </c>
      <c r="C794" s="150" t="str">
        <f t="shared" si="25"/>
        <v>25 &lt;= Times &lt; 30</v>
      </c>
      <c r="D794" s="150"/>
    </row>
  </sheetData>
  <pageMargins left="0.7" right="0.7" top="0.75" bottom="0.75" header="0.3" footer="0.3"/>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H13" sqref="H13"/>
    </sheetView>
  </sheetViews>
  <sheetFormatPr defaultRowHeight="14.4" x14ac:dyDescent="0.3"/>
  <cols>
    <col min="2" max="2" width="9.5546875" customWidth="1"/>
    <col min="3" max="9" width="11.88671875" bestFit="1" customWidth="1"/>
    <col min="10" max="10" width="1.6640625" customWidth="1"/>
    <col min="12" max="12" width="1.6640625" customWidth="1"/>
  </cols>
  <sheetData>
    <row r="1" spans="1:9" ht="57.6" x14ac:dyDescent="0.3">
      <c r="A1" s="1" t="s">
        <v>2305</v>
      </c>
      <c r="B1" s="2"/>
      <c r="C1" s="2"/>
      <c r="D1" s="2"/>
      <c r="E1" s="2"/>
      <c r="F1" s="2"/>
      <c r="G1" s="2"/>
      <c r="H1" s="2"/>
      <c r="I1" s="3"/>
    </row>
    <row r="4" spans="1:9" x14ac:dyDescent="0.3">
      <c r="A4" s="8" t="s">
        <v>126</v>
      </c>
      <c r="B4" s="16">
        <f>SUM(A7:A22)/COUNTIF(A7:A22,"&lt;&gt;0")</f>
        <v>10</v>
      </c>
      <c r="D4" s="8" t="s">
        <v>126</v>
      </c>
      <c r="E4" s="16">
        <f>AVERAGE(D7:D22)</f>
        <v>10</v>
      </c>
    </row>
    <row r="6" spans="1:9" x14ac:dyDescent="0.3">
      <c r="A6" s="8" t="s">
        <v>2306</v>
      </c>
      <c r="D6" s="8" t="s">
        <v>2306</v>
      </c>
    </row>
    <row r="7" spans="1:9" x14ac:dyDescent="0.3">
      <c r="A7" s="4">
        <v>12</v>
      </c>
      <c r="D7" s="4">
        <v>12</v>
      </c>
    </row>
    <row r="8" spans="1:9" x14ac:dyDescent="0.3">
      <c r="A8" s="4">
        <v>13</v>
      </c>
      <c r="D8" s="4">
        <v>13</v>
      </c>
    </row>
    <row r="9" spans="1:9" x14ac:dyDescent="0.3">
      <c r="A9" s="4">
        <v>15</v>
      </c>
      <c r="D9" s="4">
        <v>15</v>
      </c>
    </row>
    <row r="10" spans="1:9" x14ac:dyDescent="0.3">
      <c r="A10" s="4">
        <v>8</v>
      </c>
      <c r="D10" s="4">
        <v>8</v>
      </c>
    </row>
    <row r="11" spans="1:9" x14ac:dyDescent="0.3">
      <c r="A11" s="4">
        <v>9</v>
      </c>
      <c r="D11" s="4">
        <v>9</v>
      </c>
    </row>
    <row r="12" spans="1:9" x14ac:dyDescent="0.3">
      <c r="A12" s="4">
        <v>10</v>
      </c>
      <c r="D12" s="4">
        <v>10</v>
      </c>
    </row>
    <row r="13" spans="1:9" x14ac:dyDescent="0.3">
      <c r="A13" s="4">
        <v>4</v>
      </c>
      <c r="D13" s="4">
        <v>4</v>
      </c>
    </row>
    <row r="14" spans="1:9" x14ac:dyDescent="0.3">
      <c r="A14" s="4">
        <v>7</v>
      </c>
      <c r="D14" s="4">
        <v>7</v>
      </c>
    </row>
    <row r="15" spans="1:9" x14ac:dyDescent="0.3">
      <c r="A15" s="4">
        <v>14</v>
      </c>
      <c r="D15" s="4">
        <v>14</v>
      </c>
    </row>
    <row r="16" spans="1:9" x14ac:dyDescent="0.3">
      <c r="A16" s="4">
        <v>6</v>
      </c>
      <c r="D16" s="4">
        <v>6</v>
      </c>
    </row>
    <row r="17" spans="1:4" x14ac:dyDescent="0.3">
      <c r="A17" s="4">
        <v>9</v>
      </c>
      <c r="D17" s="4">
        <v>9</v>
      </c>
    </row>
    <row r="18" spans="1:4" x14ac:dyDescent="0.3">
      <c r="A18" s="4">
        <v>11</v>
      </c>
      <c r="D18" s="4">
        <v>11</v>
      </c>
    </row>
    <row r="19" spans="1:4" x14ac:dyDescent="0.3">
      <c r="A19" s="4">
        <v>3</v>
      </c>
      <c r="D19" s="4">
        <v>3</v>
      </c>
    </row>
    <row r="20" spans="1:4" x14ac:dyDescent="0.3">
      <c r="A20" s="4">
        <v>15</v>
      </c>
      <c r="D20" s="4">
        <v>15</v>
      </c>
    </row>
    <row r="21" spans="1:4" x14ac:dyDescent="0.3">
      <c r="A21" s="4">
        <v>13</v>
      </c>
      <c r="D21" s="4">
        <v>13</v>
      </c>
    </row>
    <row r="22" spans="1:4" x14ac:dyDescent="0.3">
      <c r="A22" s="4">
        <v>11</v>
      </c>
      <c r="D22" s="4">
        <v>11</v>
      </c>
    </row>
  </sheetData>
  <autoFilter ref="A6:A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62</vt:i4>
      </vt:variant>
    </vt:vector>
  </HeadingPairs>
  <TitlesOfParts>
    <vt:vector size="6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Sheet50</vt:lpstr>
      <vt:lpstr>Sheet51</vt:lpstr>
      <vt:lpstr>Sheet52</vt:lpstr>
      <vt:lpstr>Sheet53</vt:lpstr>
      <vt:lpstr>Sheet54</vt:lpstr>
      <vt:lpstr>Sheet55</vt:lpstr>
      <vt:lpstr>Sheet56</vt:lpstr>
      <vt:lpstr>Sheet57</vt:lpstr>
      <vt:lpstr>Sheet58</vt:lpstr>
      <vt:lpstr>Sheet59</vt:lpstr>
      <vt:lpstr>Sheet60</vt:lpstr>
      <vt:lpstr>Sheet61</vt:lpstr>
      <vt:lpstr>Sheet62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vivek patel</cp:lastModifiedBy>
  <dcterms:created xsi:type="dcterms:W3CDTF">2023-04-09T09:02:53Z</dcterms:created>
  <dcterms:modified xsi:type="dcterms:W3CDTF">2024-02-06T11:58:22Z</dcterms:modified>
</cp:coreProperties>
</file>