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143B-GOT-DKO_characterization/143B-2xGOT-KO_Rotenone/"/>
    </mc:Choice>
  </mc:AlternateContent>
  <xr:revisionPtr revIDLastSave="0" documentId="13_ncr:1_{9781E2E6-6B73-C045-B0F8-199847B8279F}" xr6:coauthVersionLast="47" xr6:coauthVersionMax="47" xr10:uidLastSave="{00000000-0000-0000-0000-000000000000}"/>
  <bookViews>
    <workbookView xWindow="240" yWindow="2720" windowWidth="28560" windowHeight="148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2" i="1" l="1"/>
  <c r="K67" i="1"/>
  <c r="K62" i="1"/>
  <c r="K57" i="1"/>
  <c r="K52" i="1"/>
  <c r="K47" i="1"/>
  <c r="K41" i="1"/>
  <c r="K36" i="1"/>
  <c r="K31" i="1"/>
  <c r="K26" i="1"/>
  <c r="K21" i="1"/>
  <c r="K16" i="1"/>
  <c r="P71" i="1"/>
  <c r="Q71" i="1" s="1"/>
  <c r="O71" i="1"/>
  <c r="P70" i="1"/>
  <c r="O70" i="1"/>
  <c r="Q70" i="1" s="1"/>
  <c r="P66" i="1"/>
  <c r="Q66" i="1" s="1"/>
  <c r="O66" i="1"/>
  <c r="P65" i="1"/>
  <c r="O65" i="1"/>
  <c r="Q65" i="1" s="1"/>
  <c r="P61" i="1"/>
  <c r="Q61" i="1" s="1"/>
  <c r="O61" i="1"/>
  <c r="P60" i="1"/>
  <c r="O60" i="1"/>
  <c r="Q60" i="1" s="1"/>
  <c r="P56" i="1"/>
  <c r="Q56" i="1" s="1"/>
  <c r="O56" i="1"/>
  <c r="P55" i="1"/>
  <c r="Q55" i="1" s="1"/>
  <c r="O55" i="1"/>
  <c r="P51" i="1"/>
  <c r="Q51" i="1" s="1"/>
  <c r="O51" i="1"/>
  <c r="P50" i="1"/>
  <c r="Q50" i="1" s="1"/>
  <c r="O50" i="1"/>
  <c r="P46" i="1"/>
  <c r="Q46" i="1" s="1"/>
  <c r="O46" i="1"/>
  <c r="P45" i="1"/>
  <c r="Q45" i="1" s="1"/>
  <c r="O45" i="1"/>
  <c r="P40" i="1"/>
  <c r="Q40" i="1" s="1"/>
  <c r="O40" i="1"/>
  <c r="P39" i="1"/>
  <c r="Q39" i="1" s="1"/>
  <c r="O39" i="1"/>
  <c r="P35" i="1"/>
  <c r="Q35" i="1" s="1"/>
  <c r="O35" i="1"/>
  <c r="P34" i="1"/>
  <c r="O34" i="1"/>
  <c r="Q34" i="1" s="1"/>
  <c r="P30" i="1"/>
  <c r="Q30" i="1" s="1"/>
  <c r="O30" i="1"/>
  <c r="P29" i="1"/>
  <c r="O29" i="1"/>
  <c r="Q29" i="1" s="1"/>
  <c r="P25" i="1"/>
  <c r="Q25" i="1" s="1"/>
  <c r="O25" i="1"/>
  <c r="P24" i="1"/>
  <c r="Q24" i="1" s="1"/>
  <c r="O24" i="1"/>
  <c r="P20" i="1"/>
  <c r="Q20" i="1" s="1"/>
  <c r="O20" i="1"/>
  <c r="Q19" i="1"/>
  <c r="Q22" i="1" s="1"/>
  <c r="P19" i="1"/>
  <c r="O19" i="1"/>
  <c r="Q17" i="1"/>
  <c r="Q16" i="1"/>
  <c r="Q15" i="1"/>
  <c r="Q14" i="1"/>
  <c r="P15" i="1"/>
  <c r="P14" i="1"/>
  <c r="O15" i="1"/>
  <c r="O14" i="1"/>
  <c r="K8" i="1"/>
  <c r="L8" i="1"/>
  <c r="J8" i="1"/>
  <c r="E8" i="1"/>
  <c r="Q73" i="1" l="1"/>
  <c r="Q72" i="1"/>
  <c r="Q68" i="1"/>
  <c r="Q67" i="1"/>
  <c r="Q63" i="1"/>
  <c r="Q62" i="1"/>
  <c r="Q58" i="1"/>
  <c r="Q57" i="1"/>
  <c r="Q53" i="1"/>
  <c r="Q52" i="1"/>
  <c r="Q48" i="1"/>
  <c r="Q47" i="1"/>
  <c r="Q42" i="1"/>
  <c r="Q41" i="1"/>
  <c r="Q37" i="1"/>
  <c r="Q36" i="1"/>
  <c r="Q32" i="1"/>
  <c r="Q31" i="1"/>
  <c r="Q27" i="1"/>
  <c r="Q26" i="1"/>
  <c r="Q21" i="1"/>
</calcChain>
</file>

<file path=xl/sharedStrings.xml><?xml version="1.0" encoding="utf-8"?>
<sst xmlns="http://schemas.openxmlformats.org/spreadsheetml/2006/main" count="181" uniqueCount="74">
  <si>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</si>
  <si>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</si>
  <si>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</si>
  <si>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</si>
  <si>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</si>
  <si>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</si>
  <si>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</si>
  <si>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</si>
  <si>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</si>
  <si>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</si>
  <si>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</si>
  <si>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</si>
  <si>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</si>
  <si>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t0_1</t>
  </si>
  <si>
    <t>t0_2</t>
  </si>
  <si>
    <t>t0_3</t>
  </si>
  <si>
    <t>t0_4</t>
  </si>
  <si>
    <t>t0_5</t>
  </si>
  <si>
    <t>t0_6</t>
  </si>
  <si>
    <t>rot_0nM</t>
  </si>
  <si>
    <t>rot_100nM</t>
  </si>
  <si>
    <t>rot_12.5nM</t>
  </si>
  <si>
    <t>rot_200nM</t>
  </si>
  <si>
    <t>rot_25nM</t>
  </si>
  <si>
    <t>rot_50nM</t>
  </si>
  <si>
    <t>143B-2xGOT-KO_Rotenone</t>
  </si>
  <si>
    <t>143B_dko_+pyr</t>
  </si>
  <si>
    <t>143B_dko_-pyr</t>
  </si>
  <si>
    <t>143B-2xGOT-KO_Rotenone_t0_1_17 Dec 2021_01.#m4</t>
  </si>
  <si>
    <t>143B-2xGOT-KO_Rotenone_t0_2_17 Dec 2021_01.#m4</t>
  </si>
  <si>
    <t>143B-2xGOT-KO_Rotenone_t0_3_17 Dec 2021_01.#m4</t>
  </si>
  <si>
    <t>143B-2xGOT-KO_Rotenone_t0_4_17 Dec 2021_01.#m4</t>
  </si>
  <si>
    <t>143B-2xGOT-KO_Rotenone_t0_5_17 Dec 2021_01.#m4</t>
  </si>
  <si>
    <t>143B-2xGOT-KO_Rotenone_t0_6_17 Dec 2021_01.#m4</t>
  </si>
  <si>
    <t>143B_dko_+pyr_rot_0nM_22 Dec 2021_01.#m4</t>
  </si>
  <si>
    <t>143B_dko_+pyr_rot_0nM_22 Dec 2021_04.#m4</t>
  </si>
  <si>
    <t>143B_dko_+pyr_rot_100nM_22 Dec 2021_21.#m4</t>
  </si>
  <si>
    <t>143B_dko_+pyr_rot_100nM_22 Dec 2021_22.#m4</t>
  </si>
  <si>
    <t>143B_dko_+pyr_rot_12.5nM_22 Dec 2021_02.#m4</t>
  </si>
  <si>
    <t>143B_dko_+pyr_rot_12.5nM_22 Dec 2021_05.#m4</t>
  </si>
  <si>
    <t>143B_dko_+pyr_rot_200nM_22 Dec 2021_23.#m4</t>
  </si>
  <si>
    <t>143B_dko_+pyr_rot_200nM_22 Dec 2021_24.#m4</t>
  </si>
  <si>
    <t>143B_dko_+pyr_rot_25nM_22 Dec 2021_03.#m4</t>
  </si>
  <si>
    <t>143B_dko_+pyr_rot_25nM_22 Dec 2021_06.#m4</t>
  </si>
  <si>
    <t>143B_dko_+pyr_rot_50nM_22 Dec 2021_19.#m4</t>
  </si>
  <si>
    <t>143B_dko_+pyr_rot_50nM_22 Dec 2021_20.#m4</t>
  </si>
  <si>
    <t>143B_dko_-pyr_rot_0nM_22 Dec 2021_07.#m4</t>
  </si>
  <si>
    <t>143B_dko_-pyr_rot_0nM_22 Dec 2021_08.#m4</t>
  </si>
  <si>
    <t>143B_dko_-pyr_rot_100nM_22 Dec 2021_15.#m4</t>
  </si>
  <si>
    <t>143B_dko_-pyr_rot_100nM_22 Dec 2021_16.#m4</t>
  </si>
  <si>
    <t>143B_dko_-pyr_rot_12.5nM_22 Dec 2021_09.#m4</t>
  </si>
  <si>
    <t>143B_dko_-pyr_rot_12.5nM_22 Dec 2021_10.#m4</t>
  </si>
  <si>
    <t>143B_dko_-pyr_rot_200nM_22 Dec 2021_17.#m4</t>
  </si>
  <si>
    <t>143B_dko_-pyr_rot_200nM_22 Dec 2021_18.#m4</t>
  </si>
  <si>
    <t>143B_dko_-pyr_rot_25nM_22 Dec 2021_11.#m4</t>
  </si>
  <si>
    <t>143B_dko_-pyr_rot_25nM_22 Dec 2021_12.#m4</t>
  </si>
  <si>
    <t>143B_dko_-pyr_rot_50nM_22 Dec 2021_13.#m4</t>
  </si>
  <si>
    <t>143B_dko_-pyr_rot_50nM_22 Dec 2021_14.#m4</t>
  </si>
  <si>
    <t>Volumetric,  1000  uL</t>
  </si>
  <si>
    <t>Avg</t>
  </si>
  <si>
    <t>SD</t>
  </si>
  <si>
    <t>Delta time</t>
  </si>
  <si>
    <t>Fold cells</t>
  </si>
  <si>
    <t>Prlfr</t>
  </si>
  <si>
    <t>Pyr</t>
  </si>
  <si>
    <t>Rotenone</t>
  </si>
  <si>
    <t>Vehicle</t>
  </si>
  <si>
    <t>1 mM</t>
  </si>
  <si>
    <t>w/wo Pyr must have gotten switched in the three highest rotenone concentrations</t>
  </si>
  <si>
    <t>Correcting this in sheet 2</t>
  </si>
  <si>
    <t>Vec</t>
  </si>
  <si>
    <t>Rot</t>
  </si>
  <si>
    <t>Cell size</t>
  </si>
  <si>
    <t>Prlfr vs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</si>
</sst>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6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Sheet1!$I$78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Sheet1!$H$79:$H$84</c:f>
              <c:numCache>
                <c:formatCode>General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Sheet1!$I$79:$I$84</c:f>
              <c:numCache>
                <c:formatCode>General</c:formatCode>
                <c:ptCount val="6"/>
                <c:pt idx="0">
                  <c:v>1.1790578542677776</c:v>
                </c:pt>
                <c:pt idx="1">
                  <c:v>0.9603834436798766</c:v>
                </c:pt>
                <c:pt idx="2">
                  <c:v>0.74892993271004804</c:v>
                </c:pt>
                <c:pt idx="3">
                  <c:v>0.22245720254921364</c:v>
                </c:pt>
                <c:pt idx="4">
                  <c:v>8.2202179651727075E-2</c:v>
                </c:pt>
                <c:pt idx="5">
                  <c:v>-0.53817555577179976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3-DE45-9199-0310EE385897}"/>
            </c:ext>
          </c:extLst>
        </c:ser>
        <c:ser>
          <c:idx val="1"/>
          <c:order val="1"/>
          <c:tx>
            <c:strRef>
              <c:f>Sheet1!$J$78</c:f>
              <c:strCache>
                <c:ptCount val="1"/>
                <c:pt idx="0">
                  <c:v>Pyr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Sheet1!$H$79:$H$84</c:f>
              <c:numCache>
                <c:formatCode>General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Sheet1!$J$79:$J$84</c:f>
              <c:numCache>
                <c:formatCode>General</c:formatCode>
                <c:ptCount val="6"/>
                <c:pt idx="0">
                  <c:v>1.3125178880279753</c:v>
                </c:pt>
                <c:pt idx="1">
                  <c:v>1.2194568671033912</c:v>
                </c:pt>
                <c:pt idx="2">
                  <c:v>1.0805473576246194</c:v>
                </c:pt>
                <c:pt idx="3">
                  <c:v>0.5691397313625205</c:v>
                </c:pt>
                <c:pt idx="4">
                  <c:v>0.4342650036524438</c:v>
                </c:pt>
                <c:pt idx="5">
                  <c:v>-6.3372427169871279E-2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43-DE45-9199-0310EE38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72800"/>
        <c:axId val="1604227088"/>
      </c:scatterChart>
      <c:valAx>
        <c:axId val="16038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27088"/>
        <c:crosses val="autoZero"/>
        <c:crossBetween val="midCat"/>
      </c:valAx>
      <c:valAx>
        <c:axId val="16042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7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Sheet1!$I$95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Sheet1!$H$96:$H$101</c:f>
              <c:numCache>
                <c:formatCode>General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Sheet1!$I$96:$I$101</c:f>
              <c:numCache>
                <c:formatCode>General</c:formatCode>
                <c:ptCount val="6"/>
                <c:pt idx="0">
                  <c:v>3769.5</c:v>
                </c:pt>
                <c:pt idx="1">
                  <c:v>3976.5</c:v>
                </c:pt>
                <c:pt idx="2">
                  <c:v>4065.5</c:v>
                </c:pt>
                <c:pt idx="3">
                  <c:v>5114.5</c:v>
                </c:pt>
                <c:pt idx="4">
                  <c:v>5243.5</c:v>
                </c:pt>
                <c:pt idx="5">
                  <c:v>5579.5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9-744B-85AE-1A7A3C430D94}"/>
            </c:ext>
          </c:extLst>
        </c:ser>
        <c:ser>
          <c:idx val="1"/>
          <c:order val="1"/>
          <c:tx>
            <c:strRef>
              <c:f>Sheet1!$J$95</c:f>
              <c:strCache>
                <c:ptCount val="1"/>
                <c:pt idx="0">
                  <c:v>Pyr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Sheet1!$H$96:$H$101</c:f>
              <c:numCache>
                <c:formatCode>General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Sheet1!$J$96:$J$101</c:f>
              <c:numCache>
                <c:formatCode>General</c:formatCode>
                <c:ptCount val="6"/>
                <c:pt idx="0">
                  <c:v>3924.5</c:v>
                </c:pt>
                <c:pt idx="1">
                  <c:v>3813.5</c:v>
                </c:pt>
                <c:pt idx="2">
                  <c:v>4101.5</c:v>
                </c:pt>
                <c:pt idx="3">
                  <c:v>3942.5</c:v>
                </c:pt>
                <c:pt idx="4">
                  <c:v>4052</c:v>
                </c:pt>
                <c:pt idx="5">
                  <c:v>5058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9-744B-85AE-1A7A3C43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501552"/>
        <c:axId val="1617698064"/>
      </c:scatterChart>
      <c:valAx>
        <c:axId val="15735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98064"/>
        <c:crosses val="autoZero"/>
        <c:crossBetween val="midCat"/>
      </c:valAx>
      <c:valAx>
        <c:axId val="16176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0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Sheet1!$I$110</c:f>
              <c:strCache>
                <c:ptCount val="1"/>
                <c:pt idx="0">
                  <c:v>Vec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Sheet1!$H$111:$H$122</c:f>
              <c:numCache>
                <c:formatCode>General</c:formatCode>
                <c:ptCount val="12"/>
                <c:pt idx="0">
                  <c:v>1.1790578542677776</c:v>
                </c:pt>
                <c:pt idx="1">
                  <c:v>0.9603834436798766</c:v>
                </c:pt>
                <c:pt idx="2">
                  <c:v>0.74892993271004804</c:v>
                </c:pt>
                <c:pt idx="3">
                  <c:v>0.22245720254921364</c:v>
                </c:pt>
                <c:pt idx="4">
                  <c:v>8.2202179651727075E-2</c:v>
                </c:pt>
                <c:pt idx="5">
                  <c:v>-0.53817555577179976</c:v>
                </c:pt>
                <c:pt idx="6">
                  <c:v>1.3125178880279753</c:v>
                </c:pt>
                <c:pt idx="7">
                  <c:v>1.2194568671033912</c:v>
                </c:pt>
                <c:pt idx="8">
                  <c:v>1.0805473576246194</c:v>
                </c:pt>
                <c:pt idx="9">
                  <c:v>0.5691397313625205</c:v>
                </c:pt>
                <c:pt idx="10">
                  <c:v>0.4342650036524438</c:v>
                </c:pt>
                <c:pt idx="11">
                  <c:v>-6.3372427169871279E-2</c:v>
                </c:pt>
              </c:numCache>
            </c:numRef>
          </c:xVal>
          <c:yVal>
            <c:numRef>
              <c:f>Sheet1!$I$111:$I$122</c:f>
              <c:numCache>
                <c:formatCode>General</c:formatCode>
                <c:ptCount val="12"/>
                <c:pt idx="0">
                  <c:v>3769.5</c:v>
                </c:pt>
                <c:pt idx="1">
                  <c:v>3976.5</c:v>
                </c:pt>
                <c:pt idx="2">
                  <c:v>4065.5</c:v>
                </c:pt>
                <c:pt idx="3">
                  <c:v>5114.5</c:v>
                </c:pt>
                <c:pt idx="4">
                  <c:v>5243.5</c:v>
                </c:pt>
                <c:pt idx="5">
                  <c:v>5579.5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94B-AFA1-7FF253C0FDF0}"/>
            </c:ext>
          </c:extLst>
        </c:ser>
        <c:ser>
          <c:idx val="1"/>
          <c:order val="1"/>
          <c:tx>
            <c:strRef>
              <c:f>Sheet1!$J$110</c:f>
              <c:strCache>
                <c:ptCount val="1"/>
                <c:pt idx="0">
                  <c:v>Pyr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Sheet1!$H$111:$H$122</c:f>
              <c:numCache>
                <c:formatCode>General</c:formatCode>
                <c:ptCount val="12"/>
                <c:pt idx="0">
                  <c:v>1.1790578542677776</c:v>
                </c:pt>
                <c:pt idx="1">
                  <c:v>0.9603834436798766</c:v>
                </c:pt>
                <c:pt idx="2">
                  <c:v>0.74892993271004804</c:v>
                </c:pt>
                <c:pt idx="3">
                  <c:v>0.22245720254921364</c:v>
                </c:pt>
                <c:pt idx="4">
                  <c:v>8.2202179651727075E-2</c:v>
                </c:pt>
                <c:pt idx="5">
                  <c:v>-0.53817555577179976</c:v>
                </c:pt>
                <c:pt idx="6">
                  <c:v>1.3125178880279753</c:v>
                </c:pt>
                <c:pt idx="7">
                  <c:v>1.2194568671033912</c:v>
                </c:pt>
                <c:pt idx="8">
                  <c:v>1.0805473576246194</c:v>
                </c:pt>
                <c:pt idx="9">
                  <c:v>0.5691397313625205</c:v>
                </c:pt>
                <c:pt idx="10">
                  <c:v>0.4342650036524438</c:v>
                </c:pt>
                <c:pt idx="11">
                  <c:v>-6.3372427169871279E-2</c:v>
                </c:pt>
              </c:numCache>
            </c:numRef>
          </c:xVal>
          <c:yVal>
            <c:numRef>
              <c:f>Sheet1!$J$111:$J$122</c:f>
              <c:numCache>
                <c:formatCode>General</c:formatCode>
                <c:ptCount val="12"/>
                <c:pt idx="6">
                  <c:v>3924.5</c:v>
                </c:pt>
                <c:pt idx="7">
                  <c:v>3813.5</c:v>
                </c:pt>
                <c:pt idx="8">
                  <c:v>4101.5</c:v>
                </c:pt>
                <c:pt idx="9">
                  <c:v>3942.5</c:v>
                </c:pt>
                <c:pt idx="10">
                  <c:v>4052</c:v>
                </c:pt>
                <c:pt idx="11">
                  <c:v>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94B-AFA1-7FF253C0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74000"/>
        <c:axId val="1612726400"/>
      </c:scatterChart>
      <c:valAx>
        <c:axId val="16369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26400"/>
        <c:crosses val="autoZero"/>
        <c:crossBetween val="midCat"/>
      </c:valAx>
      <c:valAx>
        <c:axId val="1612726400"/>
        <c:scaling>
          <c:orientation val="minMax"/>
          <c:max val="57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75</xdr:row>
      <xdr:rowOff>127000</xdr:rowOff>
    </xdr:from>
    <xdr:to>
      <xdr:col>18</xdr:col>
      <xdr:colOff>387350</xdr:colOff>
      <xdr:row>90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77AC3-15DE-675B-E399-4FB012BC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90</xdr:row>
      <xdr:rowOff>139700</xdr:rowOff>
    </xdr:from>
    <xdr:to>
      <xdr:col>18</xdr:col>
      <xdr:colOff>400050</xdr:colOff>
      <xdr:row>105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51B44-5CA4-BC6D-20B2-945C8526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527050</xdr:colOff>
      <xdr:row>106</xdr:row>
      <xdr:rowOff>177800</xdr:rowOff>
    </xdr:from>
    <xdr:to>
      <xdr:col>20</xdr:col>
      <xdr:colOff>266700</xdr:colOff>
      <xdr:row>127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1EF72-E2F7-7CCE-4D7A-596EE6136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"/>
  <sheetViews>
    <sheetView tabSelected="1" topLeftCell="B102" workbookViewId="0">
      <selection activeCell="W117" sqref="W117"/>
    </sheetView>
  </sheetViews>
  <sheetFormatPr baseColWidth="10" defaultColWidth="8.83203125" defaultRowHeight="15" x14ac:dyDescent="0.2"/>
  <cols>
    <col min="1" max="1" width="10.33203125" bestFit="1" customWidth="1"/>
    <col min="2" max="2" width="21.83203125" bestFit="1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61</v>
      </c>
      <c r="P1" s="5" t="s">
        <v>62</v>
      </c>
      <c r="Q1" s="5" t="s">
        <v>63</v>
      </c>
    </row>
    <row r="2" spans="1:17" x14ac:dyDescent="0.2">
      <c r="A2" t="s">
        <v>13</v>
      </c>
      <c r="B2" t="s">
        <v>25</v>
      </c>
      <c r="C2" t="s">
        <v>28</v>
      </c>
      <c r="D2" t="s">
        <v>58</v>
      </c>
      <c r="E2" s="2">
        <v>44547.657638888893</v>
      </c>
      <c r="F2">
        <v>1329</v>
      </c>
      <c r="G2">
        <v>1333</v>
      </c>
      <c r="H2">
        <v>1303</v>
      </c>
      <c r="I2">
        <v>31000</v>
      </c>
      <c r="J2">
        <v>20300</v>
      </c>
      <c r="K2">
        <v>4343</v>
      </c>
      <c r="L2">
        <v>4036</v>
      </c>
      <c r="M2">
        <v>1550</v>
      </c>
    </row>
    <row r="3" spans="1:17" x14ac:dyDescent="0.2">
      <c r="A3" t="s">
        <v>14</v>
      </c>
      <c r="B3" t="s">
        <v>25</v>
      </c>
      <c r="C3" t="s">
        <v>29</v>
      </c>
      <c r="D3" t="s">
        <v>58</v>
      </c>
      <c r="E3" s="2">
        <v>44547.65902777778</v>
      </c>
      <c r="F3">
        <v>1446</v>
      </c>
      <c r="G3">
        <v>1452</v>
      </c>
      <c r="H3">
        <v>1303</v>
      </c>
      <c r="I3">
        <v>31540</v>
      </c>
      <c r="J3">
        <v>20900</v>
      </c>
      <c r="K3">
        <v>4398</v>
      </c>
      <c r="L3">
        <v>4182</v>
      </c>
      <c r="M3">
        <v>1506</v>
      </c>
    </row>
    <row r="4" spans="1:17" x14ac:dyDescent="0.2">
      <c r="A4" t="s">
        <v>15</v>
      </c>
      <c r="B4" t="s">
        <v>25</v>
      </c>
      <c r="C4" t="s">
        <v>30</v>
      </c>
      <c r="D4" t="s">
        <v>58</v>
      </c>
      <c r="E4" s="2">
        <v>44547.661111111112</v>
      </c>
      <c r="F4">
        <v>1514</v>
      </c>
      <c r="G4">
        <v>1520</v>
      </c>
      <c r="H4">
        <v>1303</v>
      </c>
      <c r="I4">
        <v>31000</v>
      </c>
      <c r="J4">
        <v>22080</v>
      </c>
      <c r="K4">
        <v>4465</v>
      </c>
      <c r="L4">
        <v>4269</v>
      </c>
      <c r="M4">
        <v>1563</v>
      </c>
    </row>
    <row r="5" spans="1:17" x14ac:dyDescent="0.2">
      <c r="A5" t="s">
        <v>16</v>
      </c>
      <c r="B5" t="s">
        <v>25</v>
      </c>
      <c r="C5" t="s">
        <v>31</v>
      </c>
      <c r="D5" t="s">
        <v>58</v>
      </c>
      <c r="E5" s="2">
        <v>44547.661805555559</v>
      </c>
      <c r="F5">
        <v>1370</v>
      </c>
      <c r="G5">
        <v>1375</v>
      </c>
      <c r="H5">
        <v>1303</v>
      </c>
      <c r="I5">
        <v>32638</v>
      </c>
      <c r="J5">
        <v>19460</v>
      </c>
      <c r="K5">
        <v>4398</v>
      </c>
      <c r="L5">
        <v>4133</v>
      </c>
      <c r="M5">
        <v>1582</v>
      </c>
    </row>
    <row r="6" spans="1:17" x14ac:dyDescent="0.2">
      <c r="A6" t="s">
        <v>17</v>
      </c>
      <c r="B6" t="s">
        <v>25</v>
      </c>
      <c r="C6" t="s">
        <v>32</v>
      </c>
      <c r="D6" t="s">
        <v>58</v>
      </c>
      <c r="E6" s="2">
        <v>44547.662499999999</v>
      </c>
      <c r="F6">
        <v>1500</v>
      </c>
      <c r="G6">
        <v>1506</v>
      </c>
      <c r="H6">
        <v>1303</v>
      </c>
      <c r="I6">
        <v>31000</v>
      </c>
      <c r="J6">
        <v>21960</v>
      </c>
      <c r="K6">
        <v>4477</v>
      </c>
      <c r="L6">
        <v>4283</v>
      </c>
      <c r="M6">
        <v>1474</v>
      </c>
    </row>
    <row r="7" spans="1:17" x14ac:dyDescent="0.2">
      <c r="A7" t="s">
        <v>18</v>
      </c>
      <c r="B7" t="s">
        <v>25</v>
      </c>
      <c r="C7" t="s">
        <v>33</v>
      </c>
      <c r="D7" t="s">
        <v>58</v>
      </c>
      <c r="E7" s="2">
        <v>44547.663194444453</v>
      </c>
      <c r="F7">
        <v>1336</v>
      </c>
      <c r="G7">
        <v>1341</v>
      </c>
      <c r="H7">
        <v>1303</v>
      </c>
      <c r="I7">
        <v>32638</v>
      </c>
      <c r="J7">
        <v>19060</v>
      </c>
      <c r="K7">
        <v>4345</v>
      </c>
      <c r="L7">
        <v>4148</v>
      </c>
      <c r="M7">
        <v>1473</v>
      </c>
    </row>
    <row r="8" spans="1:17" x14ac:dyDescent="0.2">
      <c r="A8" t="s">
        <v>59</v>
      </c>
      <c r="E8" s="2">
        <f>E2</f>
        <v>44547.657638888893</v>
      </c>
      <c r="J8" s="4">
        <f>AVERAGE(J2:J7)</f>
        <v>20626.666666666668</v>
      </c>
      <c r="K8" s="4">
        <f t="shared" ref="K8:L8" si="0">AVERAGE(K2:K7)</f>
        <v>4404.333333333333</v>
      </c>
      <c r="L8" s="4">
        <f t="shared" si="0"/>
        <v>4175.166666666667</v>
      </c>
    </row>
    <row r="9" spans="1:17" x14ac:dyDescent="0.2">
      <c r="A9" t="s">
        <v>60</v>
      </c>
    </row>
    <row r="14" spans="1:17" x14ac:dyDescent="0.2">
      <c r="A14" t="s">
        <v>19</v>
      </c>
      <c r="B14" t="s">
        <v>27</v>
      </c>
      <c r="C14" t="s">
        <v>46</v>
      </c>
      <c r="D14" t="s">
        <v>58</v>
      </c>
      <c r="E14" s="2">
        <v>44552.737500000003</v>
      </c>
      <c r="F14">
        <v>15045</v>
      </c>
      <c r="G14">
        <v>15768</v>
      </c>
      <c r="H14">
        <v>950.8</v>
      </c>
      <c r="I14">
        <v>17157</v>
      </c>
      <c r="J14">
        <v>1260000</v>
      </c>
      <c r="K14">
        <v>3794</v>
      </c>
      <c r="L14">
        <v>3307</v>
      </c>
      <c r="M14">
        <v>1902</v>
      </c>
      <c r="O14" s="3">
        <f>E14-$E$8</f>
        <v>5.0798611111094942</v>
      </c>
      <c r="P14" s="3">
        <f>J14/$J$8</f>
        <v>61.085972850678729</v>
      </c>
      <c r="Q14" s="7">
        <f>LOG(P14,2)/O14</f>
        <v>1.1678998889279368</v>
      </c>
    </row>
    <row r="15" spans="1:17" x14ac:dyDescent="0.2">
      <c r="A15" t="s">
        <v>19</v>
      </c>
      <c r="B15" t="s">
        <v>27</v>
      </c>
      <c r="C15" t="s">
        <v>47</v>
      </c>
      <c r="D15" t="s">
        <v>58</v>
      </c>
      <c r="E15" s="2">
        <v>44552.738194444442</v>
      </c>
      <c r="F15">
        <v>16146</v>
      </c>
      <c r="G15">
        <v>16971</v>
      </c>
      <c r="H15">
        <v>1004</v>
      </c>
      <c r="I15">
        <v>14747</v>
      </c>
      <c r="J15">
        <v>1363000</v>
      </c>
      <c r="K15">
        <v>3745</v>
      </c>
      <c r="L15">
        <v>3323</v>
      </c>
      <c r="M15">
        <v>1757</v>
      </c>
      <c r="O15" s="3">
        <f>E14-$E$8</f>
        <v>5.0798611111094942</v>
      </c>
      <c r="P15" s="3">
        <f>J15/$J$8</f>
        <v>66.079508726567539</v>
      </c>
      <c r="Q15" s="7">
        <f>LOG(P15,2)/O15</f>
        <v>1.1902158196076185</v>
      </c>
    </row>
    <row r="16" spans="1:17" x14ac:dyDescent="0.2">
      <c r="A16" t="s">
        <v>59</v>
      </c>
      <c r="K16">
        <f>AVERAGE(K14:K15)</f>
        <v>3769.5</v>
      </c>
      <c r="Q16" s="7">
        <f>AVERAGE(Q14:Q15)</f>
        <v>1.1790578542677776</v>
      </c>
    </row>
    <row r="17" spans="1:17" x14ac:dyDescent="0.2">
      <c r="A17" t="s">
        <v>60</v>
      </c>
      <c r="Q17" s="6">
        <f>STDEV(Q14:Q15)</f>
        <v>1.5779745912091799E-2</v>
      </c>
    </row>
    <row r="19" spans="1:17" x14ac:dyDescent="0.2">
      <c r="A19" t="s">
        <v>21</v>
      </c>
      <c r="B19" t="s">
        <v>27</v>
      </c>
      <c r="C19" t="s">
        <v>50</v>
      </c>
      <c r="D19" t="s">
        <v>58</v>
      </c>
      <c r="E19" s="2">
        <v>44552.738888888889</v>
      </c>
      <c r="F19">
        <v>7767</v>
      </c>
      <c r="G19">
        <v>7973</v>
      </c>
      <c r="H19">
        <v>1060</v>
      </c>
      <c r="I19">
        <v>16444</v>
      </c>
      <c r="J19">
        <v>615100</v>
      </c>
      <c r="K19">
        <v>4011</v>
      </c>
      <c r="L19">
        <v>3542</v>
      </c>
      <c r="M19">
        <v>1874</v>
      </c>
      <c r="O19" s="3">
        <f>E19-$E$8</f>
        <v>5.0812499999956344</v>
      </c>
      <c r="P19" s="3">
        <f>J19/$J$8</f>
        <v>29.820620555914672</v>
      </c>
      <c r="Q19" s="7">
        <f>LOG(P19,2)/O19</f>
        <v>0.96398295198372486</v>
      </c>
    </row>
    <row r="20" spans="1:17" x14ac:dyDescent="0.2">
      <c r="A20" t="s">
        <v>21</v>
      </c>
      <c r="B20" t="s">
        <v>27</v>
      </c>
      <c r="C20" t="s">
        <v>51</v>
      </c>
      <c r="D20" t="s">
        <v>58</v>
      </c>
      <c r="E20" s="2">
        <v>44552.739583333343</v>
      </c>
      <c r="F20">
        <v>7772</v>
      </c>
      <c r="G20">
        <v>7964</v>
      </c>
      <c r="H20">
        <v>1004</v>
      </c>
      <c r="I20">
        <v>12573</v>
      </c>
      <c r="J20">
        <v>599700</v>
      </c>
      <c r="K20">
        <v>3942</v>
      </c>
      <c r="L20">
        <v>3571</v>
      </c>
      <c r="M20">
        <v>1648</v>
      </c>
      <c r="O20" s="3">
        <f>E19-$E$8</f>
        <v>5.0812499999956344</v>
      </c>
      <c r="P20" s="3">
        <f>J20/$J$8</f>
        <v>29.074014221073043</v>
      </c>
      <c r="Q20" s="7">
        <f>LOG(P20,2)/O20</f>
        <v>0.95678393537602824</v>
      </c>
    </row>
    <row r="21" spans="1:17" x14ac:dyDescent="0.2">
      <c r="K21">
        <f>AVERAGE(K19:K20)</f>
        <v>3976.5</v>
      </c>
      <c r="Q21" s="7">
        <f>AVERAGE(Q19:Q20)</f>
        <v>0.9603834436798766</v>
      </c>
    </row>
    <row r="22" spans="1:17" x14ac:dyDescent="0.2">
      <c r="Q22" s="6">
        <f>STDEV(Q19:Q20)</f>
        <v>5.0904734611768535E-3</v>
      </c>
    </row>
    <row r="24" spans="1:17" x14ac:dyDescent="0.2">
      <c r="A24" t="s">
        <v>23</v>
      </c>
      <c r="B24" t="s">
        <v>27</v>
      </c>
      <c r="C24" t="s">
        <v>54</v>
      </c>
      <c r="D24" t="s">
        <v>58</v>
      </c>
      <c r="E24" s="2">
        <v>44552.740277777782</v>
      </c>
      <c r="F24">
        <v>4962</v>
      </c>
      <c r="G24">
        <v>5039</v>
      </c>
      <c r="H24">
        <v>1239</v>
      </c>
      <c r="I24">
        <v>16094</v>
      </c>
      <c r="J24">
        <v>354300</v>
      </c>
      <c r="K24">
        <v>4080</v>
      </c>
      <c r="L24">
        <v>3650</v>
      </c>
      <c r="M24">
        <v>1817</v>
      </c>
      <c r="O24" s="3">
        <f>E24-$E$8</f>
        <v>5.0826388888890506</v>
      </c>
      <c r="P24" s="3">
        <f>J24/$J$8</f>
        <v>17.176793794440851</v>
      </c>
      <c r="Q24" s="7">
        <f>LOG(P24,2)/O24</f>
        <v>0.80713758225984955</v>
      </c>
    </row>
    <row r="25" spans="1:17" x14ac:dyDescent="0.2">
      <c r="A25" t="s">
        <v>23</v>
      </c>
      <c r="B25" t="s">
        <v>27</v>
      </c>
      <c r="C25" t="s">
        <v>55</v>
      </c>
      <c r="D25" t="s">
        <v>58</v>
      </c>
      <c r="E25" s="2">
        <v>44552.740277777782</v>
      </c>
      <c r="F25">
        <v>3566</v>
      </c>
      <c r="G25">
        <v>3605</v>
      </c>
      <c r="H25">
        <v>1004</v>
      </c>
      <c r="I25">
        <v>19817</v>
      </c>
      <c r="J25">
        <v>235100</v>
      </c>
      <c r="K25">
        <v>4051</v>
      </c>
      <c r="L25">
        <v>3735</v>
      </c>
      <c r="M25">
        <v>1836</v>
      </c>
      <c r="O25" s="3">
        <f>E24-$E$8</f>
        <v>5.0826388888890506</v>
      </c>
      <c r="P25" s="3">
        <f>J25/$J$8</f>
        <v>11.397866839043308</v>
      </c>
      <c r="Q25" s="7">
        <f>LOG(P25,2)/O25</f>
        <v>0.69072228316024664</v>
      </c>
    </row>
    <row r="26" spans="1:17" x14ac:dyDescent="0.2">
      <c r="K26">
        <f>AVERAGE(K24:K25)</f>
        <v>4065.5</v>
      </c>
      <c r="Q26" s="7">
        <f>AVERAGE(Q24:Q25)</f>
        <v>0.74892993271004804</v>
      </c>
    </row>
    <row r="27" spans="1:17" x14ac:dyDescent="0.2">
      <c r="Q27" s="6">
        <f>STDEV(Q24:Q25)</f>
        <v>8.23180474271894E-2</v>
      </c>
    </row>
    <row r="29" spans="1:17" x14ac:dyDescent="0.2">
      <c r="A29" t="s">
        <v>24</v>
      </c>
      <c r="B29" t="s">
        <v>27</v>
      </c>
      <c r="C29" t="s">
        <v>56</v>
      </c>
      <c r="D29" t="s">
        <v>58</v>
      </c>
      <c r="E29" s="2">
        <v>44552.743750000001</v>
      </c>
      <c r="F29">
        <v>2166</v>
      </c>
      <c r="G29">
        <v>2181</v>
      </c>
      <c r="H29">
        <v>1117</v>
      </c>
      <c r="I29">
        <v>14747</v>
      </c>
      <c r="J29">
        <v>157400</v>
      </c>
      <c r="K29">
        <v>3923</v>
      </c>
      <c r="L29">
        <v>3550</v>
      </c>
      <c r="M29">
        <v>1756</v>
      </c>
      <c r="O29" s="3">
        <f>E29-$E$8</f>
        <v>5.086111111108039</v>
      </c>
      <c r="P29" s="3">
        <f>J29/$J$8</f>
        <v>7.630898513251454</v>
      </c>
      <c r="Q29" s="7">
        <f>LOG(P29,2)/O29</f>
        <v>0.57644295919210631</v>
      </c>
    </row>
    <row r="30" spans="1:17" x14ac:dyDescent="0.2">
      <c r="A30" t="s">
        <v>24</v>
      </c>
      <c r="B30" t="s">
        <v>27</v>
      </c>
      <c r="C30" t="s">
        <v>57</v>
      </c>
      <c r="D30" t="s">
        <v>58</v>
      </c>
      <c r="E30" s="2">
        <v>44552.744444444441</v>
      </c>
      <c r="F30">
        <v>2161</v>
      </c>
      <c r="G30">
        <v>2174</v>
      </c>
      <c r="H30">
        <v>1177</v>
      </c>
      <c r="I30">
        <v>22305</v>
      </c>
      <c r="J30">
        <v>149500</v>
      </c>
      <c r="K30">
        <v>3962</v>
      </c>
      <c r="L30">
        <v>3607</v>
      </c>
      <c r="M30">
        <v>1758</v>
      </c>
      <c r="O30" s="3">
        <f>E29-$E$8</f>
        <v>5.086111111108039</v>
      </c>
      <c r="P30" s="3">
        <f>J30/$J$8</f>
        <v>7.2478991596638656</v>
      </c>
      <c r="Q30" s="7">
        <f>LOG(P30,2)/O30</f>
        <v>0.56183650353293468</v>
      </c>
    </row>
    <row r="31" spans="1:17" x14ac:dyDescent="0.2">
      <c r="K31">
        <f>AVERAGE(K29:K30)</f>
        <v>3942.5</v>
      </c>
      <c r="Q31" s="7">
        <f>AVERAGE(Q29:Q30)</f>
        <v>0.5691397313625205</v>
      </c>
    </row>
    <row r="32" spans="1:17" x14ac:dyDescent="0.2">
      <c r="Q32" s="6">
        <f>STDEV(Q29:Q30)</f>
        <v>1.0328323845700878E-2</v>
      </c>
    </row>
    <row r="34" spans="1:17" x14ac:dyDescent="0.2">
      <c r="A34" t="s">
        <v>20</v>
      </c>
      <c r="B34" t="s">
        <v>27</v>
      </c>
      <c r="C34" t="s">
        <v>48</v>
      </c>
      <c r="D34" t="s">
        <v>58</v>
      </c>
      <c r="E34" s="2">
        <v>44552.745138888888</v>
      </c>
      <c r="F34">
        <v>1381</v>
      </c>
      <c r="G34">
        <v>1386</v>
      </c>
      <c r="H34">
        <v>1177</v>
      </c>
      <c r="I34">
        <v>14747</v>
      </c>
      <c r="J34">
        <v>88000</v>
      </c>
      <c r="K34">
        <v>4184</v>
      </c>
      <c r="L34">
        <v>3755</v>
      </c>
      <c r="M34">
        <v>1815</v>
      </c>
      <c r="O34" s="3">
        <f>E34-$E$8</f>
        <v>5.0874999999941792</v>
      </c>
      <c r="P34" s="3">
        <f>J34/$J$8</f>
        <v>4.2663219133807369</v>
      </c>
      <c r="Q34" s="7">
        <f>LOG(P34,2)/O34</f>
        <v>0.4113990816091474</v>
      </c>
    </row>
    <row r="35" spans="1:17" x14ac:dyDescent="0.2">
      <c r="A35" t="s">
        <v>20</v>
      </c>
      <c r="B35" t="s">
        <v>27</v>
      </c>
      <c r="C35" t="s">
        <v>49</v>
      </c>
      <c r="D35" t="s">
        <v>58</v>
      </c>
      <c r="E35" s="2">
        <v>44552.745833333327</v>
      </c>
      <c r="F35">
        <v>1632</v>
      </c>
      <c r="G35">
        <v>1639</v>
      </c>
      <c r="H35">
        <v>950.8</v>
      </c>
      <c r="I35">
        <v>13476</v>
      </c>
      <c r="J35">
        <v>103400</v>
      </c>
      <c r="K35">
        <v>3920</v>
      </c>
      <c r="L35">
        <v>3590</v>
      </c>
      <c r="M35">
        <v>1665</v>
      </c>
      <c r="O35" s="3">
        <f>E34-$E$8</f>
        <v>5.0874999999941792</v>
      </c>
      <c r="P35" s="3">
        <f>J35/$J$8</f>
        <v>5.0129282482223658</v>
      </c>
      <c r="Q35" s="7">
        <f>LOG(P35,2)/O35</f>
        <v>0.45713092569574015</v>
      </c>
    </row>
    <row r="36" spans="1:17" x14ac:dyDescent="0.2">
      <c r="K36">
        <f>AVERAGE(K34:K35)</f>
        <v>4052</v>
      </c>
      <c r="Q36" s="7">
        <f>AVERAGE(Q34:Q35)</f>
        <v>0.4342650036524438</v>
      </c>
    </row>
    <row r="37" spans="1:17" x14ac:dyDescent="0.2">
      <c r="Q37" s="6">
        <f>STDEV(Q34:Q35)</f>
        <v>3.2337297069795649E-2</v>
      </c>
    </row>
    <row r="39" spans="1:17" x14ac:dyDescent="0.2">
      <c r="A39" t="s">
        <v>22</v>
      </c>
      <c r="B39" t="s">
        <v>27</v>
      </c>
      <c r="C39" t="s">
        <v>52</v>
      </c>
      <c r="D39" t="s">
        <v>58</v>
      </c>
      <c r="E39" s="2">
        <v>44552.746527777781</v>
      </c>
      <c r="F39">
        <v>557</v>
      </c>
      <c r="G39">
        <v>557</v>
      </c>
      <c r="H39">
        <v>1117</v>
      </c>
      <c r="I39">
        <v>22305</v>
      </c>
      <c r="J39">
        <v>15200</v>
      </c>
      <c r="K39">
        <v>5430</v>
      </c>
      <c r="L39">
        <v>4422</v>
      </c>
      <c r="M39">
        <v>3554</v>
      </c>
      <c r="O39" s="3">
        <f>E39-$E$8</f>
        <v>5.0888888888875954</v>
      </c>
      <c r="P39" s="3">
        <f>J39/$J$8</f>
        <v>0.73691014867485449</v>
      </c>
      <c r="Q39" s="7">
        <f>LOG(P39,2)/O39</f>
        <v>-8.6549221650074101E-2</v>
      </c>
    </row>
    <row r="40" spans="1:17" x14ac:dyDescent="0.2">
      <c r="A40" t="s">
        <v>22</v>
      </c>
      <c r="B40" t="s">
        <v>27</v>
      </c>
      <c r="C40" t="s">
        <v>53</v>
      </c>
      <c r="D40" t="s">
        <v>58</v>
      </c>
      <c r="E40" s="2">
        <v>44552.746527777781</v>
      </c>
      <c r="F40">
        <v>602</v>
      </c>
      <c r="G40">
        <v>602</v>
      </c>
      <c r="H40">
        <v>1239</v>
      </c>
      <c r="I40">
        <v>14422</v>
      </c>
      <c r="J40">
        <v>17900</v>
      </c>
      <c r="K40">
        <v>4686</v>
      </c>
      <c r="L40">
        <v>4441</v>
      </c>
      <c r="M40">
        <v>2275</v>
      </c>
      <c r="O40" s="3">
        <f>E39-$E$8</f>
        <v>5.0888888888875954</v>
      </c>
      <c r="P40" s="3">
        <f>J40/$J$8</f>
        <v>0.8678086619263089</v>
      </c>
      <c r="Q40" s="7">
        <f>LOG(P40,2)/O40</f>
        <v>-4.0195632689668463E-2</v>
      </c>
    </row>
    <row r="41" spans="1:17" x14ac:dyDescent="0.2">
      <c r="K41">
        <f>AVERAGE(K39:K40)</f>
        <v>5058</v>
      </c>
      <c r="Q41" s="7">
        <f>AVERAGE(Q39:Q40)</f>
        <v>-6.3372427169871279E-2</v>
      </c>
    </row>
    <row r="42" spans="1:17" x14ac:dyDescent="0.2">
      <c r="Q42" s="6">
        <f>STDEV(Q39:Q40)</f>
        <v>3.2776937086236732E-2</v>
      </c>
    </row>
    <row r="45" spans="1:17" x14ac:dyDescent="0.2">
      <c r="A45" t="s">
        <v>19</v>
      </c>
      <c r="B45" t="s">
        <v>26</v>
      </c>
      <c r="C45" t="s">
        <v>34</v>
      </c>
      <c r="D45" t="s">
        <v>58</v>
      </c>
      <c r="E45" s="2">
        <v>44552.731944444437</v>
      </c>
      <c r="F45">
        <v>24658</v>
      </c>
      <c r="G45">
        <v>26460</v>
      </c>
      <c r="H45">
        <v>1060</v>
      </c>
      <c r="I45">
        <v>15411</v>
      </c>
      <c r="J45">
        <v>2043000</v>
      </c>
      <c r="K45">
        <v>3840</v>
      </c>
      <c r="L45">
        <v>3428</v>
      </c>
      <c r="M45">
        <v>1718</v>
      </c>
      <c r="O45" s="3">
        <f>E45-$E$8</f>
        <v>5.0743055555431056</v>
      </c>
      <c r="P45" s="3">
        <f>J45/$J$8</f>
        <v>99.046541693600517</v>
      </c>
      <c r="Q45" s="7">
        <f>LOG(P45,2)/O45</f>
        <v>1.3065895668299889</v>
      </c>
    </row>
    <row r="46" spans="1:17" x14ac:dyDescent="0.2">
      <c r="A46" t="s">
        <v>19</v>
      </c>
      <c r="B46" t="s">
        <v>26</v>
      </c>
      <c r="C46" t="s">
        <v>35</v>
      </c>
      <c r="D46" t="s">
        <v>58</v>
      </c>
      <c r="E46" s="2">
        <v>44552.734722222223</v>
      </c>
      <c r="F46">
        <v>26435</v>
      </c>
      <c r="G46">
        <v>28573</v>
      </c>
      <c r="H46">
        <v>1177</v>
      </c>
      <c r="I46">
        <v>15750</v>
      </c>
      <c r="J46">
        <v>2130000</v>
      </c>
      <c r="K46">
        <v>4009</v>
      </c>
      <c r="L46">
        <v>3551</v>
      </c>
      <c r="M46">
        <v>1836</v>
      </c>
      <c r="O46" s="3">
        <f>E45-$E$8</f>
        <v>5.0743055555431056</v>
      </c>
      <c r="P46" s="3">
        <f>J46/$J$8</f>
        <v>103.26438267614738</v>
      </c>
      <c r="Q46" s="7">
        <f>LOG(P46,2)/O46</f>
        <v>1.3184462092259617</v>
      </c>
    </row>
    <row r="47" spans="1:17" x14ac:dyDescent="0.2">
      <c r="K47">
        <f>AVERAGE(K45:K46)</f>
        <v>3924.5</v>
      </c>
      <c r="Q47" s="7">
        <f>AVERAGE(Q45:Q46)</f>
        <v>1.3125178880279753</v>
      </c>
    </row>
    <row r="48" spans="1:17" x14ac:dyDescent="0.2">
      <c r="Q48" s="6">
        <f>STDEV(Q45:Q46)</f>
        <v>8.3839122402962294E-3</v>
      </c>
    </row>
    <row r="50" spans="1:17" x14ac:dyDescent="0.2">
      <c r="A50" t="s">
        <v>21</v>
      </c>
      <c r="B50" t="s">
        <v>26</v>
      </c>
      <c r="C50" t="s">
        <v>38</v>
      </c>
      <c r="D50" t="s">
        <v>58</v>
      </c>
      <c r="E50" s="2">
        <v>44552.732638888891</v>
      </c>
      <c r="F50">
        <v>19470</v>
      </c>
      <c r="G50">
        <v>20594</v>
      </c>
      <c r="H50">
        <v>1177</v>
      </c>
      <c r="I50">
        <v>15750</v>
      </c>
      <c r="J50">
        <v>1454000</v>
      </c>
      <c r="K50">
        <v>3773</v>
      </c>
      <c r="L50">
        <v>3431</v>
      </c>
      <c r="M50">
        <v>1550</v>
      </c>
      <c r="O50" s="3">
        <f>E50-$E$8</f>
        <v>5.0749999999970896</v>
      </c>
      <c r="P50" s="3">
        <f>J50/$J$8</f>
        <v>70.491273432449901</v>
      </c>
      <c r="Q50" s="7">
        <f>LOG(P50,2)/O50</f>
        <v>1.2097286232453124</v>
      </c>
    </row>
    <row r="51" spans="1:17" x14ac:dyDescent="0.2">
      <c r="A51" t="s">
        <v>21</v>
      </c>
      <c r="B51" t="s">
        <v>26</v>
      </c>
      <c r="C51" t="s">
        <v>39</v>
      </c>
      <c r="D51" t="s">
        <v>58</v>
      </c>
      <c r="E51" s="2">
        <v>44552.73541666667</v>
      </c>
      <c r="F51">
        <v>20655</v>
      </c>
      <c r="G51">
        <v>21960</v>
      </c>
      <c r="H51">
        <v>1177</v>
      </c>
      <c r="I51">
        <v>15411</v>
      </c>
      <c r="J51">
        <v>1557000</v>
      </c>
      <c r="K51">
        <v>3854</v>
      </c>
      <c r="L51">
        <v>3485</v>
      </c>
      <c r="M51">
        <v>1645</v>
      </c>
      <c r="O51" s="3">
        <f>E50-$E$8</f>
        <v>5.0749999999970896</v>
      </c>
      <c r="P51" s="3">
        <f>J51/$J$8</f>
        <v>75.484809308338711</v>
      </c>
      <c r="Q51" s="7">
        <f>LOG(P51,2)/O51</f>
        <v>1.22918511096147</v>
      </c>
    </row>
    <row r="52" spans="1:17" x14ac:dyDescent="0.2">
      <c r="K52">
        <f>AVERAGE(K50:K51)</f>
        <v>3813.5</v>
      </c>
      <c r="Q52" s="7">
        <f>AVERAGE(Q50:Q51)</f>
        <v>1.2194568671033912</v>
      </c>
    </row>
    <row r="53" spans="1:17" x14ac:dyDescent="0.2">
      <c r="Q53" s="6">
        <f>STDEV(Q50:Q51)</f>
        <v>1.3757814402167803E-2</v>
      </c>
    </row>
    <row r="55" spans="1:17" x14ac:dyDescent="0.2">
      <c r="A55" t="s">
        <v>23</v>
      </c>
      <c r="B55" t="s">
        <v>26</v>
      </c>
      <c r="C55" t="s">
        <v>42</v>
      </c>
      <c r="D55" t="s">
        <v>58</v>
      </c>
      <c r="E55" s="2">
        <v>44552.734027777777</v>
      </c>
      <c r="F55">
        <v>13291</v>
      </c>
      <c r="G55">
        <v>13808</v>
      </c>
      <c r="H55">
        <v>1303</v>
      </c>
      <c r="I55">
        <v>13476</v>
      </c>
      <c r="J55">
        <v>901900</v>
      </c>
      <c r="K55">
        <v>4074</v>
      </c>
      <c r="L55">
        <v>3703</v>
      </c>
      <c r="M55">
        <v>1680</v>
      </c>
      <c r="O55" s="3">
        <f>E55-$E$8</f>
        <v>5.0763888888832298</v>
      </c>
      <c r="P55" s="3">
        <f>J55/$J$8</f>
        <v>43.724951519069165</v>
      </c>
      <c r="Q55" s="7">
        <f>LOG(P55,2)/O55</f>
        <v>1.0736736287784099</v>
      </c>
    </row>
    <row r="56" spans="1:17" x14ac:dyDescent="0.2">
      <c r="A56" t="s">
        <v>23</v>
      </c>
      <c r="B56" t="s">
        <v>26</v>
      </c>
      <c r="C56" t="s">
        <v>43</v>
      </c>
      <c r="D56" t="s">
        <v>58</v>
      </c>
      <c r="E56" s="2">
        <v>44552.73541666667</v>
      </c>
      <c r="F56">
        <v>13058</v>
      </c>
      <c r="G56">
        <v>13596</v>
      </c>
      <c r="H56">
        <v>1117</v>
      </c>
      <c r="I56">
        <v>15411</v>
      </c>
      <c r="J56">
        <v>946600</v>
      </c>
      <c r="K56">
        <v>4129</v>
      </c>
      <c r="L56">
        <v>3780</v>
      </c>
      <c r="M56">
        <v>1714</v>
      </c>
      <c r="O56" s="3">
        <f>E55-$E$8</f>
        <v>5.0763888888832298</v>
      </c>
      <c r="P56" s="3">
        <f>J56/$J$8</f>
        <v>45.892049127343242</v>
      </c>
      <c r="Q56" s="7">
        <f>LOG(P56,2)/O56</f>
        <v>1.0874210864708291</v>
      </c>
    </row>
    <row r="57" spans="1:17" x14ac:dyDescent="0.2">
      <c r="K57">
        <f>AVERAGE(K55:K56)</f>
        <v>4101.5</v>
      </c>
      <c r="Q57" s="7">
        <f>AVERAGE(Q55:Q56)</f>
        <v>1.0805473576246194</v>
      </c>
    </row>
    <row r="58" spans="1:17" x14ac:dyDescent="0.2">
      <c r="Q58" s="6">
        <f>STDEV(Q55:Q56)</f>
        <v>9.7209205583848202E-3</v>
      </c>
    </row>
    <row r="60" spans="1:17" x14ac:dyDescent="0.2">
      <c r="A60" t="s">
        <v>24</v>
      </c>
      <c r="B60" t="s">
        <v>26</v>
      </c>
      <c r="C60" t="s">
        <v>44</v>
      </c>
      <c r="D60" t="s">
        <v>58</v>
      </c>
      <c r="E60" s="2">
        <v>44552.74722222222</v>
      </c>
      <c r="F60">
        <v>1317</v>
      </c>
      <c r="G60">
        <v>1320</v>
      </c>
      <c r="H60">
        <v>1437</v>
      </c>
      <c r="I60">
        <v>11433</v>
      </c>
      <c r="J60">
        <v>57100</v>
      </c>
      <c r="K60">
        <v>4973</v>
      </c>
      <c r="L60">
        <v>4630</v>
      </c>
      <c r="M60">
        <v>1884</v>
      </c>
      <c r="O60" s="3">
        <f>E60-$E$8</f>
        <v>5.0895833333270275</v>
      </c>
      <c r="P60" s="3">
        <f>J60/$J$8</f>
        <v>2.7682611506140917</v>
      </c>
      <c r="Q60" s="7">
        <f>LOG(P60,2)/O60</f>
        <v>0.28862481529741707</v>
      </c>
    </row>
    <row r="61" spans="1:17" x14ac:dyDescent="0.2">
      <c r="A61" t="s">
        <v>24</v>
      </c>
      <c r="B61" t="s">
        <v>26</v>
      </c>
      <c r="C61" t="s">
        <v>45</v>
      </c>
      <c r="D61" t="s">
        <v>58</v>
      </c>
      <c r="E61" s="2">
        <v>44552.747916666667</v>
      </c>
      <c r="F61">
        <v>930</v>
      </c>
      <c r="G61">
        <v>931</v>
      </c>
      <c r="H61">
        <v>1239</v>
      </c>
      <c r="I61">
        <v>19817</v>
      </c>
      <c r="J61">
        <v>35800</v>
      </c>
      <c r="K61">
        <v>5256</v>
      </c>
      <c r="L61">
        <v>4669</v>
      </c>
      <c r="M61">
        <v>2509</v>
      </c>
      <c r="O61" s="3">
        <f>E60-$E$8</f>
        <v>5.0895833333270275</v>
      </c>
      <c r="P61" s="3">
        <f>J61/$J$8</f>
        <v>1.7356173238526178</v>
      </c>
      <c r="Q61" s="7">
        <f>LOG(P61,2)/O61</f>
        <v>0.15628958980101018</v>
      </c>
    </row>
    <row r="62" spans="1:17" x14ac:dyDescent="0.2">
      <c r="K62">
        <f>AVERAGE(K60:K61)</f>
        <v>5114.5</v>
      </c>
      <c r="Q62" s="7">
        <f>AVERAGE(Q60:Q61)</f>
        <v>0.22245720254921364</v>
      </c>
    </row>
    <row r="63" spans="1:17" x14ac:dyDescent="0.2">
      <c r="Q63" s="6">
        <f>STDEV(Q60:Q61)</f>
        <v>9.3575135338360149E-2</v>
      </c>
    </row>
    <row r="65" spans="1:17" x14ac:dyDescent="0.2">
      <c r="A65" t="s">
        <v>20</v>
      </c>
      <c r="B65" t="s">
        <v>26</v>
      </c>
      <c r="C65" t="s">
        <v>36</v>
      </c>
      <c r="D65" t="s">
        <v>58</v>
      </c>
      <c r="E65" s="2">
        <v>44552.748611111107</v>
      </c>
      <c r="F65">
        <v>813</v>
      </c>
      <c r="G65">
        <v>814</v>
      </c>
      <c r="H65">
        <v>1655</v>
      </c>
      <c r="I65">
        <v>19031</v>
      </c>
      <c r="J65">
        <v>30400</v>
      </c>
      <c r="K65">
        <v>5200</v>
      </c>
      <c r="L65">
        <v>4859</v>
      </c>
      <c r="M65">
        <v>2269</v>
      </c>
      <c r="O65" s="3">
        <f>E65-$E$8</f>
        <v>5.0909722222131677</v>
      </c>
      <c r="P65" s="3">
        <f>J65/$J$8</f>
        <v>1.473820297349709</v>
      </c>
      <c r="Q65" s="7">
        <f>LOG(P65,2)/O65</f>
        <v>0.10991233170779585</v>
      </c>
    </row>
    <row r="66" spans="1:17" x14ac:dyDescent="0.2">
      <c r="A66" t="s">
        <v>20</v>
      </c>
      <c r="B66" t="s">
        <v>26</v>
      </c>
      <c r="C66" t="s">
        <v>37</v>
      </c>
      <c r="D66" t="s">
        <v>58</v>
      </c>
      <c r="E66" s="2">
        <v>44552.75</v>
      </c>
      <c r="F66">
        <v>755</v>
      </c>
      <c r="G66">
        <v>756</v>
      </c>
      <c r="H66">
        <v>1303</v>
      </c>
      <c r="I66">
        <v>25461</v>
      </c>
      <c r="J66">
        <v>25000</v>
      </c>
      <c r="K66">
        <v>5287</v>
      </c>
      <c r="L66">
        <v>4748</v>
      </c>
      <c r="M66">
        <v>2538</v>
      </c>
      <c r="O66" s="3">
        <f>E65-$E$8</f>
        <v>5.0909722222131677</v>
      </c>
      <c r="P66" s="3">
        <f>J66/$J$8</f>
        <v>1.2120232708468002</v>
      </c>
      <c r="Q66" s="7">
        <f>LOG(P66,2)/O66</f>
        <v>5.4492027595658299E-2</v>
      </c>
    </row>
    <row r="67" spans="1:17" x14ac:dyDescent="0.2">
      <c r="K67">
        <f>AVERAGE(K65:K66)</f>
        <v>5243.5</v>
      </c>
      <c r="Q67" s="7">
        <f>AVERAGE(Q65:Q66)</f>
        <v>8.2202179651727075E-2</v>
      </c>
    </row>
    <row r="68" spans="1:17" x14ac:dyDescent="0.2">
      <c r="Q68" s="6">
        <f>STDEV(Q65:Q66)</f>
        <v>3.9188072853113154E-2</v>
      </c>
    </row>
    <row r="70" spans="1:17" x14ac:dyDescent="0.2">
      <c r="A70" t="s">
        <v>22</v>
      </c>
      <c r="B70" t="s">
        <v>26</v>
      </c>
      <c r="C70" t="s">
        <v>40</v>
      </c>
      <c r="D70" t="s">
        <v>58</v>
      </c>
      <c r="E70" s="2">
        <v>44552.750694444447</v>
      </c>
      <c r="F70">
        <v>241</v>
      </c>
      <c r="G70">
        <v>241</v>
      </c>
      <c r="H70">
        <v>1369</v>
      </c>
      <c r="I70">
        <v>16094</v>
      </c>
      <c r="J70">
        <v>2800</v>
      </c>
      <c r="K70">
        <v>5165</v>
      </c>
      <c r="L70">
        <v>4832</v>
      </c>
      <c r="M70">
        <v>2651</v>
      </c>
      <c r="O70" s="3">
        <f>E70-$E$8</f>
        <v>5.0930555555532919</v>
      </c>
      <c r="P70" s="3">
        <f>J70/$J$8</f>
        <v>0.13574660633484162</v>
      </c>
      <c r="Q70" s="7">
        <f>LOG(P70,2)/O70</f>
        <v>-0.56567456065574562</v>
      </c>
    </row>
    <row r="71" spans="1:17" x14ac:dyDescent="0.2">
      <c r="A71" t="s">
        <v>22</v>
      </c>
      <c r="B71" t="s">
        <v>26</v>
      </c>
      <c r="C71" t="s">
        <v>41</v>
      </c>
      <c r="D71" t="s">
        <v>58</v>
      </c>
      <c r="E71" s="2">
        <v>44552.751388888893</v>
      </c>
      <c r="F71">
        <v>248</v>
      </c>
      <c r="G71">
        <v>248</v>
      </c>
      <c r="H71">
        <v>1369</v>
      </c>
      <c r="I71">
        <v>24075</v>
      </c>
      <c r="J71">
        <v>3400</v>
      </c>
      <c r="K71">
        <v>5994</v>
      </c>
      <c r="L71">
        <v>5481</v>
      </c>
      <c r="M71">
        <v>2668</v>
      </c>
      <c r="O71" s="3">
        <f>E70-$E$8</f>
        <v>5.0930555555532919</v>
      </c>
      <c r="P71" s="3">
        <f>J71/$J$8</f>
        <v>0.16483516483516483</v>
      </c>
      <c r="Q71" s="7">
        <f>LOG(P71,2)/O71</f>
        <v>-0.51067655088785391</v>
      </c>
    </row>
    <row r="72" spans="1:17" x14ac:dyDescent="0.2">
      <c r="K72">
        <f>AVERAGE(K70:K71)</f>
        <v>5579.5</v>
      </c>
      <c r="Q72" s="7">
        <f>AVERAGE(Q70:Q71)</f>
        <v>-0.53817555577179976</v>
      </c>
    </row>
    <row r="73" spans="1:17" x14ac:dyDescent="0.2">
      <c r="Q73" s="6">
        <f>STDEV(Q70:Q71)</f>
        <v>3.888946565864021E-2</v>
      </c>
    </row>
    <row r="75" spans="1:17" x14ac:dyDescent="0.2">
      <c r="A75" t="s">
        <v>68</v>
      </c>
    </row>
    <row r="76" spans="1:17" x14ac:dyDescent="0.2">
      <c r="A76" t="s">
        <v>69</v>
      </c>
      <c r="I76" s="8" t="s">
        <v>63</v>
      </c>
    </row>
    <row r="78" spans="1:17" x14ac:dyDescent="0.2">
      <c r="H78" t="s">
        <v>71</v>
      </c>
      <c r="I78" t="s">
        <v>70</v>
      </c>
      <c r="J78" t="s">
        <v>64</v>
      </c>
    </row>
    <row r="79" spans="1:17" x14ac:dyDescent="0.2">
      <c r="H79">
        <v>0</v>
      </c>
      <c r="I79">
        <v>1.1790578542677776</v>
      </c>
      <c r="J79">
        <v>1.3125178880279753</v>
      </c>
    </row>
    <row r="80" spans="1:17" x14ac:dyDescent="0.2">
      <c r="H80">
        <v>12.5</v>
      </c>
      <c r="I80">
        <v>0.9603834436798766</v>
      </c>
      <c r="J80">
        <v>1.2194568671033912</v>
      </c>
    </row>
    <row r="81" spans="8:10" x14ac:dyDescent="0.2">
      <c r="H81">
        <v>25</v>
      </c>
      <c r="I81">
        <v>0.74892993271004804</v>
      </c>
      <c r="J81">
        <v>1.0805473576246194</v>
      </c>
    </row>
    <row r="82" spans="8:10" x14ac:dyDescent="0.2">
      <c r="H82">
        <v>50</v>
      </c>
      <c r="I82">
        <v>0.22245720254921364</v>
      </c>
      <c r="J82">
        <v>0.5691397313625205</v>
      </c>
    </row>
    <row r="83" spans="8:10" x14ac:dyDescent="0.2">
      <c r="H83">
        <v>100</v>
      </c>
      <c r="I83">
        <v>8.2202179651727075E-2</v>
      </c>
      <c r="J83">
        <v>0.4342650036524438</v>
      </c>
    </row>
    <row r="84" spans="8:10" x14ac:dyDescent="0.2">
      <c r="H84">
        <v>200</v>
      </c>
      <c r="I84">
        <v>-0.53817555577179976</v>
      </c>
      <c r="J84">
        <v>-6.3372427169871279E-2</v>
      </c>
    </row>
    <row r="93" spans="8:10" x14ac:dyDescent="0.2">
      <c r="I93" s="8" t="s">
        <v>72</v>
      </c>
    </row>
    <row r="95" spans="8:10" x14ac:dyDescent="0.2">
      <c r="H95" t="s">
        <v>71</v>
      </c>
      <c r="I95" t="s">
        <v>70</v>
      </c>
      <c r="J95" t="s">
        <v>64</v>
      </c>
    </row>
    <row r="96" spans="8:10" x14ac:dyDescent="0.2">
      <c r="H96">
        <v>0</v>
      </c>
      <c r="I96">
        <v>3769.5</v>
      </c>
      <c r="J96">
        <v>3924.5</v>
      </c>
    </row>
    <row r="97" spans="8:10" x14ac:dyDescent="0.2">
      <c r="H97">
        <v>12.5</v>
      </c>
      <c r="I97">
        <v>3976.5</v>
      </c>
      <c r="J97">
        <v>3813.5</v>
      </c>
    </row>
    <row r="98" spans="8:10" x14ac:dyDescent="0.2">
      <c r="H98">
        <v>25</v>
      </c>
      <c r="I98">
        <v>4065.5</v>
      </c>
      <c r="J98">
        <v>4101.5</v>
      </c>
    </row>
    <row r="99" spans="8:10" x14ac:dyDescent="0.2">
      <c r="H99">
        <v>50</v>
      </c>
      <c r="I99">
        <v>5114.5</v>
      </c>
      <c r="J99">
        <v>3942.5</v>
      </c>
    </row>
    <row r="100" spans="8:10" x14ac:dyDescent="0.2">
      <c r="H100">
        <v>100</v>
      </c>
      <c r="I100">
        <v>5243.5</v>
      </c>
      <c r="J100">
        <v>4052</v>
      </c>
    </row>
    <row r="101" spans="8:10" x14ac:dyDescent="0.2">
      <c r="H101">
        <v>200</v>
      </c>
      <c r="I101">
        <v>5579.5</v>
      </c>
      <c r="J101">
        <v>5058</v>
      </c>
    </row>
    <row r="108" spans="8:10" x14ac:dyDescent="0.2">
      <c r="H108" s="8" t="s">
        <v>73</v>
      </c>
    </row>
    <row r="110" spans="8:10" x14ac:dyDescent="0.2">
      <c r="H110" t="s">
        <v>63</v>
      </c>
      <c r="I110" t="s">
        <v>70</v>
      </c>
      <c r="J110" t="s">
        <v>64</v>
      </c>
    </row>
    <row r="111" spans="8:10" x14ac:dyDescent="0.2">
      <c r="H111">
        <v>1.1790578542677776</v>
      </c>
      <c r="I111">
        <v>3769.5</v>
      </c>
    </row>
    <row r="112" spans="8:10" x14ac:dyDescent="0.2">
      <c r="H112">
        <v>0.9603834436798766</v>
      </c>
      <c r="I112">
        <v>3976.5</v>
      </c>
    </row>
    <row r="113" spans="8:10" x14ac:dyDescent="0.2">
      <c r="H113">
        <v>0.74892993271004804</v>
      </c>
      <c r="I113">
        <v>4065.5</v>
      </c>
    </row>
    <row r="114" spans="8:10" x14ac:dyDescent="0.2">
      <c r="H114">
        <v>0.22245720254921364</v>
      </c>
      <c r="I114">
        <v>5114.5</v>
      </c>
    </row>
    <row r="115" spans="8:10" x14ac:dyDescent="0.2">
      <c r="H115">
        <v>8.2202179651727075E-2</v>
      </c>
      <c r="I115">
        <v>5243.5</v>
      </c>
    </row>
    <row r="116" spans="8:10" x14ac:dyDescent="0.2">
      <c r="H116">
        <v>-0.53817555577179976</v>
      </c>
      <c r="I116">
        <v>5579.5</v>
      </c>
    </row>
    <row r="117" spans="8:10" x14ac:dyDescent="0.2">
      <c r="H117">
        <v>1.3125178880279753</v>
      </c>
      <c r="J117">
        <v>3924.5</v>
      </c>
    </row>
    <row r="118" spans="8:10" x14ac:dyDescent="0.2">
      <c r="H118">
        <v>1.2194568671033912</v>
      </c>
      <c r="J118">
        <v>3813.5</v>
      </c>
    </row>
    <row r="119" spans="8:10" x14ac:dyDescent="0.2">
      <c r="H119">
        <v>1.0805473576246194</v>
      </c>
      <c r="J119">
        <v>4101.5</v>
      </c>
    </row>
    <row r="120" spans="8:10" x14ac:dyDescent="0.2">
      <c r="H120">
        <v>0.5691397313625205</v>
      </c>
      <c r="J120">
        <v>3942.5</v>
      </c>
    </row>
    <row r="121" spans="8:10" x14ac:dyDescent="0.2">
      <c r="H121">
        <v>0.4342650036524438</v>
      </c>
      <c r="J121">
        <v>4052</v>
      </c>
    </row>
    <row r="122" spans="8:10" x14ac:dyDescent="0.2">
      <c r="H122">
        <v>-6.3372427169871279E-2</v>
      </c>
      <c r="J122">
        <v>5058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EEE9-CD28-BC45-B5D7-A84488394339}">
  <dimension ref="A1:C25"/>
  <sheetViews>
    <sheetView workbookViewId="0">
      <selection activeCell="D13" sqref="D13"/>
    </sheetView>
  </sheetViews>
  <sheetFormatPr baseColWidth="10" defaultRowHeight="15" x14ac:dyDescent="0.2"/>
  <sheetData>
    <row r="1" spans="1:3" x14ac:dyDescent="0.2">
      <c r="A1" t="s">
        <v>64</v>
      </c>
      <c r="B1" t="s">
        <v>65</v>
      </c>
      <c r="C1" t="s">
        <v>63</v>
      </c>
    </row>
    <row r="2" spans="1:3" x14ac:dyDescent="0.2">
      <c r="A2" t="s">
        <v>66</v>
      </c>
      <c r="B2">
        <v>0</v>
      </c>
      <c r="C2">
        <v>1.1678998889279368</v>
      </c>
    </row>
    <row r="3" spans="1:3" x14ac:dyDescent="0.2">
      <c r="A3" t="s">
        <v>66</v>
      </c>
      <c r="B3">
        <v>0</v>
      </c>
      <c r="C3">
        <v>1.1902158196076185</v>
      </c>
    </row>
    <row r="4" spans="1:3" x14ac:dyDescent="0.2">
      <c r="A4" t="s">
        <v>66</v>
      </c>
      <c r="B4">
        <v>12.5</v>
      </c>
      <c r="C4">
        <v>0.96398295198372486</v>
      </c>
    </row>
    <row r="5" spans="1:3" x14ac:dyDescent="0.2">
      <c r="A5" t="s">
        <v>66</v>
      </c>
      <c r="B5">
        <v>12.5</v>
      </c>
      <c r="C5">
        <v>0.95678393537602824</v>
      </c>
    </row>
    <row r="6" spans="1:3" x14ac:dyDescent="0.2">
      <c r="A6" t="s">
        <v>66</v>
      </c>
      <c r="B6">
        <v>25</v>
      </c>
      <c r="C6">
        <v>0.80713758225984955</v>
      </c>
    </row>
    <row r="7" spans="1:3" x14ac:dyDescent="0.2">
      <c r="A7" t="s">
        <v>66</v>
      </c>
      <c r="B7">
        <v>25</v>
      </c>
      <c r="C7">
        <v>0.69072228316024664</v>
      </c>
    </row>
    <row r="8" spans="1:3" x14ac:dyDescent="0.2">
      <c r="A8" t="s">
        <v>67</v>
      </c>
      <c r="B8">
        <v>50</v>
      </c>
      <c r="C8">
        <v>0.57644295919210631</v>
      </c>
    </row>
    <row r="9" spans="1:3" x14ac:dyDescent="0.2">
      <c r="A9" t="s">
        <v>67</v>
      </c>
      <c r="B9">
        <v>50</v>
      </c>
      <c r="C9">
        <v>0.56183650353293468</v>
      </c>
    </row>
    <row r="10" spans="1:3" x14ac:dyDescent="0.2">
      <c r="A10" t="s">
        <v>67</v>
      </c>
      <c r="B10">
        <v>100</v>
      </c>
      <c r="C10">
        <v>0.4113990816091474</v>
      </c>
    </row>
    <row r="11" spans="1:3" x14ac:dyDescent="0.2">
      <c r="A11" t="s">
        <v>67</v>
      </c>
      <c r="B11">
        <v>100</v>
      </c>
      <c r="C11">
        <v>0.45713092569574015</v>
      </c>
    </row>
    <row r="12" spans="1:3" x14ac:dyDescent="0.2">
      <c r="A12" t="s">
        <v>67</v>
      </c>
      <c r="B12">
        <v>200</v>
      </c>
      <c r="C12">
        <v>0</v>
      </c>
    </row>
    <row r="13" spans="1:3" x14ac:dyDescent="0.2">
      <c r="A13" t="s">
        <v>67</v>
      </c>
      <c r="B13">
        <v>200</v>
      </c>
      <c r="C13">
        <v>0</v>
      </c>
    </row>
    <row r="14" spans="1:3" x14ac:dyDescent="0.2">
      <c r="A14" t="s">
        <v>67</v>
      </c>
      <c r="B14">
        <v>0</v>
      </c>
      <c r="C14">
        <v>1.3065895668299889</v>
      </c>
    </row>
    <row r="15" spans="1:3" x14ac:dyDescent="0.2">
      <c r="A15" t="s">
        <v>67</v>
      </c>
      <c r="B15">
        <v>0</v>
      </c>
      <c r="C15">
        <v>1.3184462092259617</v>
      </c>
    </row>
    <row r="16" spans="1:3" x14ac:dyDescent="0.2">
      <c r="A16" t="s">
        <v>67</v>
      </c>
      <c r="B16">
        <v>12.5</v>
      </c>
      <c r="C16">
        <v>1.2097286232453124</v>
      </c>
    </row>
    <row r="17" spans="1:3" x14ac:dyDescent="0.2">
      <c r="A17" t="s">
        <v>67</v>
      </c>
      <c r="B17">
        <v>12.5</v>
      </c>
      <c r="C17">
        <v>1.22918511096147</v>
      </c>
    </row>
    <row r="18" spans="1:3" x14ac:dyDescent="0.2">
      <c r="A18" t="s">
        <v>67</v>
      </c>
      <c r="B18">
        <v>25</v>
      </c>
      <c r="C18">
        <v>1.0736736287784099</v>
      </c>
    </row>
    <row r="19" spans="1:3" x14ac:dyDescent="0.2">
      <c r="A19" t="s">
        <v>67</v>
      </c>
      <c r="B19">
        <v>25</v>
      </c>
      <c r="C19">
        <v>1.0874210864708291</v>
      </c>
    </row>
    <row r="20" spans="1:3" x14ac:dyDescent="0.2">
      <c r="A20" t="s">
        <v>66</v>
      </c>
      <c r="B20">
        <v>50</v>
      </c>
      <c r="C20">
        <v>0.28862481529741707</v>
      </c>
    </row>
    <row r="21" spans="1:3" x14ac:dyDescent="0.2">
      <c r="A21" t="s">
        <v>66</v>
      </c>
      <c r="B21">
        <v>50</v>
      </c>
      <c r="C21">
        <v>0.15628958980101018</v>
      </c>
    </row>
    <row r="22" spans="1:3" x14ac:dyDescent="0.2">
      <c r="A22" t="s">
        <v>66</v>
      </c>
      <c r="B22">
        <v>100</v>
      </c>
      <c r="C22">
        <v>0.10991233170779585</v>
      </c>
    </row>
    <row r="23" spans="1:3" x14ac:dyDescent="0.2">
      <c r="A23" t="s">
        <v>66</v>
      </c>
      <c r="B23">
        <v>100</v>
      </c>
      <c r="C23">
        <v>5.4492027595658299E-2</v>
      </c>
    </row>
    <row r="24" spans="1:3" x14ac:dyDescent="0.2">
      <c r="A24" t="s">
        <v>66</v>
      </c>
      <c r="B24">
        <v>200</v>
      </c>
      <c r="C24">
        <v>0</v>
      </c>
    </row>
    <row r="25" spans="1:3" x14ac:dyDescent="0.2">
      <c r="A25" t="s">
        <v>66</v>
      </c>
      <c r="B25">
        <v>200</v>
      </c>
      <c r="C2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2021-12-29T02:31:22Z</dcterms:created>
  <dcterms:modified xsi:type="dcterms:W3CDTF">2022-09-15T23:23:38Z</dcterms:modified>
</cp:coreProperties>
</file>