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Asp_post_salvage/steady-state/143B_SLC1A3/Asp-levels/"/>
    </mc:Choice>
  </mc:AlternateContent>
  <xr:revisionPtr revIDLastSave="0" documentId="13_ncr:1_{D3CD8C4D-9D1B-1E48-AB46-A2702BF16866}" xr6:coauthVersionLast="45" xr6:coauthVersionMax="45" xr10:uidLastSave="{00000000-0000-0000-0000-000000000000}"/>
  <bookViews>
    <workbookView xWindow="40" yWindow="940" windowWidth="28000" windowHeight="16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8" i="1" l="1"/>
  <c r="S33" i="1"/>
  <c r="S28" i="1"/>
  <c r="S23" i="1"/>
  <c r="S18" i="1"/>
  <c r="S13" i="1"/>
  <c r="R42" i="1"/>
  <c r="R41" i="1"/>
  <c r="R37" i="1"/>
  <c r="R36" i="1"/>
  <c r="R35" i="1"/>
  <c r="R38" i="1" s="1"/>
  <c r="R32" i="1"/>
  <c r="R31" i="1"/>
  <c r="R30" i="1"/>
  <c r="R33" i="1" s="1"/>
  <c r="R27" i="1"/>
  <c r="R26" i="1"/>
  <c r="R25" i="1"/>
  <c r="R28" i="1" s="1"/>
  <c r="R22" i="1"/>
  <c r="R21" i="1"/>
  <c r="R20" i="1"/>
  <c r="R23" i="1" s="1"/>
  <c r="R17" i="1"/>
  <c r="R16" i="1"/>
  <c r="R15" i="1"/>
  <c r="R18" i="1" s="1"/>
  <c r="R13" i="1"/>
  <c r="R12" i="1"/>
  <c r="R11" i="1"/>
  <c r="R10" i="1"/>
  <c r="Q38" i="1" l="1"/>
  <c r="L38" i="1"/>
  <c r="K38" i="1"/>
  <c r="J38" i="1"/>
  <c r="Q33" i="1"/>
  <c r="L33" i="1"/>
  <c r="K33" i="1"/>
  <c r="J33" i="1"/>
  <c r="Q28" i="1"/>
  <c r="L28" i="1"/>
  <c r="K28" i="1"/>
  <c r="J28" i="1"/>
  <c r="Q23" i="1"/>
  <c r="L23" i="1"/>
  <c r="K23" i="1"/>
  <c r="J23" i="1"/>
  <c r="Q18" i="1"/>
  <c r="L18" i="1"/>
  <c r="K18" i="1"/>
  <c r="J18" i="1"/>
  <c r="Q13" i="1"/>
  <c r="K13" i="1"/>
  <c r="L13" i="1"/>
  <c r="J13" i="1"/>
  <c r="Q37" i="1"/>
  <c r="Q36" i="1"/>
  <c r="Q35" i="1"/>
  <c r="Q32" i="1"/>
  <c r="Q31" i="1"/>
  <c r="Q30" i="1"/>
  <c r="Q27" i="1"/>
  <c r="Q26" i="1"/>
  <c r="Q25" i="1"/>
  <c r="Q22" i="1"/>
  <c r="Q21" i="1"/>
  <c r="Q20" i="1"/>
  <c r="Q17" i="1"/>
  <c r="Q16" i="1"/>
  <c r="Q15" i="1"/>
  <c r="Q12" i="1"/>
  <c r="Q11" i="1"/>
  <c r="Q10" i="1"/>
  <c r="P37" i="1"/>
  <c r="P36" i="1"/>
  <c r="P35" i="1"/>
  <c r="P32" i="1"/>
  <c r="P31" i="1"/>
  <c r="P30" i="1"/>
  <c r="P27" i="1"/>
  <c r="P26" i="1"/>
  <c r="P25" i="1"/>
  <c r="P22" i="1"/>
  <c r="P21" i="1"/>
  <c r="P20" i="1"/>
  <c r="P17" i="1"/>
  <c r="P16" i="1"/>
  <c r="P15" i="1"/>
  <c r="P11" i="1"/>
  <c r="P12" i="1"/>
  <c r="P10" i="1"/>
  <c r="E38" i="1"/>
  <c r="O37" i="1" s="1"/>
  <c r="O35" i="1"/>
  <c r="O36" i="1"/>
  <c r="O32" i="1"/>
  <c r="O31" i="1"/>
  <c r="O30" i="1"/>
  <c r="O27" i="1"/>
  <c r="O26" i="1"/>
  <c r="O25" i="1"/>
  <c r="O22" i="1"/>
  <c r="O21" i="1"/>
  <c r="O20" i="1"/>
  <c r="O17" i="1"/>
  <c r="O16" i="1"/>
  <c r="O15" i="1"/>
  <c r="O12" i="1"/>
  <c r="O11" i="1"/>
  <c r="O10" i="1"/>
  <c r="K7" i="1"/>
  <c r="L7" i="1"/>
  <c r="J7" i="1"/>
  <c r="E33" i="1"/>
  <c r="E28" i="1"/>
  <c r="E23" i="1"/>
  <c r="E18" i="1"/>
  <c r="E13" i="1"/>
  <c r="E7" i="1"/>
</calcChain>
</file>

<file path=xl/sharedStrings.xml><?xml version="1.0" encoding="utf-8"?>
<sst xmlns="http://schemas.openxmlformats.org/spreadsheetml/2006/main" count="113" uniqueCount="69">
  <si>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</si>
  <si>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</si>
  <si>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</si>
  <si>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</si>
  <si>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</si>
  <si>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</si>
  <si>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</si>
  <si>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</si>
  <si>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</si>
  <si>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</si>
  <si>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</si>
  <si>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</si>
  <si>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</si>
  <si>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Asp_0uM_1</t>
  </si>
  <si>
    <t>Asp_0uM_2</t>
  </si>
  <si>
    <t>Asp_0uM_3</t>
  </si>
  <si>
    <t>Asp_1100uM_1</t>
  </si>
  <si>
    <t>Asp_1100uM_2</t>
  </si>
  <si>
    <t>Asp_1100uM_3</t>
  </si>
  <si>
    <t>Asp_1600uM_1</t>
  </si>
  <si>
    <t>Asp_1600uM_2</t>
  </si>
  <si>
    <t>Asp_1600uM_3</t>
  </si>
  <si>
    <t>Asp_400uM_1</t>
  </si>
  <si>
    <t>Asp_400uM_2</t>
  </si>
  <si>
    <t>Asp_400uM_3</t>
  </si>
  <si>
    <t>Asp_600uM_1</t>
  </si>
  <si>
    <t>Asp_600uM_2</t>
  </si>
  <si>
    <t>Asp_600uM_3</t>
  </si>
  <si>
    <t>Asp_800uM_1</t>
  </si>
  <si>
    <t>Asp_800uM_2</t>
  </si>
  <si>
    <t>Asp_800uM_3</t>
  </si>
  <si>
    <t>t0_1</t>
  </si>
  <si>
    <t>t0_2</t>
  </si>
  <si>
    <t>t0_3</t>
  </si>
  <si>
    <t>t0_4</t>
  </si>
  <si>
    <t>t0_5</t>
  </si>
  <si>
    <t>143B-SLC1A3_Asp-levels_post-salvage</t>
  </si>
  <si>
    <t>143B-SLC1A3_Asp-levels_post-salvage_Asp_0uM_1_13 Jun 2022_01.#m4</t>
  </si>
  <si>
    <t>143B-SLC1A3_Asp-levels_post-salvage_Asp_0uM_2_13 Jun 2022_01.#m4</t>
  </si>
  <si>
    <t>143B-SLC1A3_Asp-levels_post-salvage_Asp_0uM_3_13 Jun 2022_01.#m4</t>
  </si>
  <si>
    <t>143B-SLC1A3_Asp-levels_post-salvage_Asp_1100uM_1_13 Jun 2022_01.#m4</t>
  </si>
  <si>
    <t>143B-SLC1A3_Asp-levels_post-salvage_Asp_1100uM_2_13 Jun 2022_01.#m4</t>
  </si>
  <si>
    <t>143B-SLC1A3_Asp-levels_post-salvage_Asp_1100uM_3_13 Jun 2022_01.#m4</t>
  </si>
  <si>
    <t>143B-SLC1A3_Asp-levels_post-salvage_Asp_1600uM_1_13 Jun 2022_01.#m4</t>
  </si>
  <si>
    <t>143B-SLC1A3_Asp-levels_post-salvage_Asp_1600uM_2_13 Jun 2022_01.#m4</t>
  </si>
  <si>
    <t>143B-SLC1A3_Asp-levels_post-salvage_Asp_1600uM_3_13 Jun 2022_01.#m4</t>
  </si>
  <si>
    <t>143B-SLC1A3_Asp-levels_post-salvage_Asp_400uM_1_13 Jun 2022_01.#m4</t>
  </si>
  <si>
    <t>143B-SLC1A3_Asp-levels_post-salvage_Asp_400uM_2_13 Jun 2022_01.#m4</t>
  </si>
  <si>
    <t>143B-SLC1A3_Asp-levels_post-salvage_Asp_400uM_3_13 Jun 2022_01.#m4</t>
  </si>
  <si>
    <t>143B-SLC1A3_Asp-levels_post-salvage_Asp_600uM_1_13 Jun 2022_01.#m4</t>
  </si>
  <si>
    <t>143B-SLC1A3_Asp-levels_post-salvage_Asp_600uM_2_13 Jun 2022_01.#m4</t>
  </si>
  <si>
    <t>143B-SLC1A3_Asp-levels_post-salvage_Asp_600uM_3_13 Jun 2022_01.#m4</t>
  </si>
  <si>
    <t>143B-SLC1A3_Asp-levels_post-salvage_Asp_800uM_1_13 Jun 2022_01.#m4</t>
  </si>
  <si>
    <t>143B-SLC1A3_Asp-levels_post-salvage_Asp_800uM_2_13 Jun 2022_01.#m4</t>
  </si>
  <si>
    <t>143B-SLC1A3_Asp-levels_post-salvage_Asp_800uM_3_13 Jun 2022_01.#m4</t>
  </si>
  <si>
    <t>143B-SLC1A3_Asp-levels_post-salvage_t0_1_11 Jun 2022_01.#m4</t>
  </si>
  <si>
    <t>143B-SLC1A3_Asp-levels_post-salvage_t0_2_11 Jun 2022_01.#m4</t>
  </si>
  <si>
    <t>143B-SLC1A3_Asp-levels_post-salvage_t0_3_11 Jun 2022_01.#m4</t>
  </si>
  <si>
    <t>143B-SLC1A3_Asp-levels_post-salvage_t0_4_11 Jun 2022_01.#m4</t>
  </si>
  <si>
    <t>143B-SLC1A3_Asp-levels_post-salvage_t0_5_11 Jun 2022_01.#m4</t>
  </si>
  <si>
    <t>Volumetric,  1000  uL</t>
  </si>
  <si>
    <t>Avg</t>
  </si>
  <si>
    <t>Delta time</t>
  </si>
  <si>
    <t>Fold cells</t>
  </si>
  <si>
    <t>Prlfr</t>
  </si>
  <si>
    <t>Cell volume (uL)</t>
  </si>
  <si>
    <t>Min</t>
  </si>
  <si>
    <t>80% min</t>
  </si>
  <si>
    <t>Transfer for 1 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</si>
</sst>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0.000"/>
    <numFmt numFmtId="170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2" xfId="0" applyFont="1" applyFill="1" applyBorder="1" applyAlignment="1">
      <alignment horizontal="center" vertical="top" wrapText="1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2"/>
  <sheetViews>
    <sheetView tabSelected="1" topLeftCell="A4" workbookViewId="0">
      <selection activeCell="U21" sqref="U21"/>
    </sheetView>
  </sheetViews>
  <sheetFormatPr baseColWidth="10" defaultColWidth="8.83203125" defaultRowHeight="15" x14ac:dyDescent="0.2"/>
  <cols>
    <col min="1" max="1" width="13" bestFit="1" customWidth="1"/>
    <col min="2" max="2" width="13" customWidth="1"/>
    <col min="5" max="5" width="17.6640625" bestFit="1" customWidth="1"/>
    <col min="10" max="10" width="10.6640625" bestFit="1" customWidth="1"/>
    <col min="11" max="12" width="9" bestFit="1" customWidth="1"/>
    <col min="15" max="15" width="9.33203125" bestFit="1" customWidth="1"/>
    <col min="18" max="18" width="10.83203125" customWidth="1"/>
  </cols>
  <sheetData>
    <row r="1" spans="1:19" ht="31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3" t="s">
        <v>62</v>
      </c>
      <c r="P1" s="3" t="s">
        <v>63</v>
      </c>
      <c r="Q1" s="3" t="s">
        <v>64</v>
      </c>
      <c r="R1" s="7" t="s">
        <v>65</v>
      </c>
      <c r="S1" s="7" t="s">
        <v>68</v>
      </c>
    </row>
    <row r="2" spans="1:19" x14ac:dyDescent="0.2">
      <c r="A2" t="s">
        <v>31</v>
      </c>
      <c r="B2" t="s">
        <v>36</v>
      </c>
      <c r="C2" t="s">
        <v>55</v>
      </c>
      <c r="D2" t="s">
        <v>60</v>
      </c>
      <c r="E2" s="2">
        <v>44723.822222222218</v>
      </c>
      <c r="F2">
        <v>13138</v>
      </c>
      <c r="G2">
        <v>13646</v>
      </c>
      <c r="H2">
        <v>1177</v>
      </c>
      <c r="I2">
        <v>30466</v>
      </c>
      <c r="J2">
        <v>221600</v>
      </c>
      <c r="K2">
        <v>3787</v>
      </c>
      <c r="L2">
        <v>3543</v>
      </c>
      <c r="M2">
        <v>1362</v>
      </c>
    </row>
    <row r="3" spans="1:19" x14ac:dyDescent="0.2">
      <c r="A3" t="s">
        <v>32</v>
      </c>
      <c r="B3" t="s">
        <v>36</v>
      </c>
      <c r="C3" t="s">
        <v>56</v>
      </c>
      <c r="D3" t="s">
        <v>60</v>
      </c>
      <c r="E3" s="2">
        <v>44723.823611111111</v>
      </c>
      <c r="F3">
        <v>12685</v>
      </c>
      <c r="G3">
        <v>13177</v>
      </c>
      <c r="H3">
        <v>1177</v>
      </c>
      <c r="I3">
        <v>30466</v>
      </c>
      <c r="J3">
        <v>207700</v>
      </c>
      <c r="K3">
        <v>3941</v>
      </c>
      <c r="L3">
        <v>3697</v>
      </c>
      <c r="M3">
        <v>1359</v>
      </c>
    </row>
    <row r="4" spans="1:19" x14ac:dyDescent="0.2">
      <c r="A4" t="s">
        <v>33</v>
      </c>
      <c r="B4" t="s">
        <v>36</v>
      </c>
      <c r="C4" t="s">
        <v>57</v>
      </c>
      <c r="D4" t="s">
        <v>60</v>
      </c>
      <c r="E4" s="2">
        <v>44723.824305555558</v>
      </c>
      <c r="F4">
        <v>12907</v>
      </c>
      <c r="G4">
        <v>13428</v>
      </c>
      <c r="H4">
        <v>1177</v>
      </c>
      <c r="I4">
        <v>30466</v>
      </c>
      <c r="J4">
        <v>219400</v>
      </c>
      <c r="K4">
        <v>3932</v>
      </c>
      <c r="L4">
        <v>3691</v>
      </c>
      <c r="M4">
        <v>1375</v>
      </c>
    </row>
    <row r="5" spans="1:19" x14ac:dyDescent="0.2">
      <c r="A5" t="s">
        <v>34</v>
      </c>
      <c r="B5" t="s">
        <v>36</v>
      </c>
      <c r="C5" t="s">
        <v>58</v>
      </c>
      <c r="D5" t="s">
        <v>60</v>
      </c>
      <c r="E5" s="2">
        <v>44723.824999999997</v>
      </c>
      <c r="F5">
        <v>13847</v>
      </c>
      <c r="G5">
        <v>14458</v>
      </c>
      <c r="H5">
        <v>1177</v>
      </c>
      <c r="I5">
        <v>30466</v>
      </c>
      <c r="J5">
        <v>240400</v>
      </c>
      <c r="K5">
        <v>3924</v>
      </c>
      <c r="L5">
        <v>3681</v>
      </c>
      <c r="M5">
        <v>1378</v>
      </c>
    </row>
    <row r="6" spans="1:19" x14ac:dyDescent="0.2">
      <c r="A6" t="s">
        <v>35</v>
      </c>
      <c r="B6" t="s">
        <v>36</v>
      </c>
      <c r="C6" t="s">
        <v>59</v>
      </c>
      <c r="D6" t="s">
        <v>60</v>
      </c>
      <c r="E6" s="2">
        <v>44723.825694444437</v>
      </c>
      <c r="F6">
        <v>13281</v>
      </c>
      <c r="G6">
        <v>13834</v>
      </c>
      <c r="H6">
        <v>1177</v>
      </c>
      <c r="I6">
        <v>30466</v>
      </c>
      <c r="J6">
        <v>224700</v>
      </c>
      <c r="K6">
        <v>3911</v>
      </c>
      <c r="L6">
        <v>3663</v>
      </c>
      <c r="M6">
        <v>1375</v>
      </c>
    </row>
    <row r="7" spans="1:19" x14ac:dyDescent="0.2">
      <c r="A7" t="s">
        <v>61</v>
      </c>
      <c r="E7" s="2">
        <f>E2</f>
        <v>44723.822222222218</v>
      </c>
      <c r="J7">
        <f>AVERAGE(J2:J6)</f>
        <v>222760</v>
      </c>
      <c r="K7">
        <f t="shared" ref="K7:L7" si="0">AVERAGE(K2:K6)</f>
        <v>3899</v>
      </c>
      <c r="L7">
        <f t="shared" si="0"/>
        <v>3655</v>
      </c>
    </row>
    <row r="10" spans="1:19" x14ac:dyDescent="0.2">
      <c r="A10" t="s">
        <v>13</v>
      </c>
      <c r="B10" t="s">
        <v>36</v>
      </c>
      <c r="C10" t="s">
        <v>37</v>
      </c>
      <c r="D10" t="s">
        <v>60</v>
      </c>
      <c r="E10" s="2">
        <v>44725.876388888893</v>
      </c>
      <c r="F10">
        <v>33903</v>
      </c>
      <c r="G10">
        <v>35907</v>
      </c>
      <c r="H10">
        <v>1177</v>
      </c>
      <c r="I10">
        <v>30466</v>
      </c>
      <c r="J10">
        <v>1276000</v>
      </c>
      <c r="K10">
        <v>3232</v>
      </c>
      <c r="L10">
        <v>3031</v>
      </c>
      <c r="M10">
        <v>1192</v>
      </c>
      <c r="O10" s="5">
        <f>E13-$E$7</f>
        <v>2.0541666666758829</v>
      </c>
      <c r="P10" s="4">
        <f>J10/$J$7</f>
        <v>5.7281379062668343</v>
      </c>
      <c r="Q10" s="4">
        <f>LOG(P10,2)/O10</f>
        <v>1.2258334569888609</v>
      </c>
      <c r="R10" s="5">
        <f>J10*K10*0.000000001</f>
        <v>4.1240320000000006</v>
      </c>
    </row>
    <row r="11" spans="1:19" x14ac:dyDescent="0.2">
      <c r="A11" t="s">
        <v>14</v>
      </c>
      <c r="B11" t="s">
        <v>36</v>
      </c>
      <c r="C11" t="s">
        <v>38</v>
      </c>
      <c r="D11" t="s">
        <v>60</v>
      </c>
      <c r="E11" s="2">
        <v>44725.877083333333</v>
      </c>
      <c r="F11">
        <v>32710</v>
      </c>
      <c r="G11">
        <v>34657</v>
      </c>
      <c r="H11">
        <v>1177</v>
      </c>
      <c r="I11">
        <v>30466</v>
      </c>
      <c r="J11">
        <v>1295000</v>
      </c>
      <c r="K11">
        <v>3246</v>
      </c>
      <c r="L11">
        <v>3066</v>
      </c>
      <c r="M11">
        <v>1197</v>
      </c>
      <c r="O11" s="5">
        <f>E13-$E$7</f>
        <v>2.0541666666758829</v>
      </c>
      <c r="P11" s="4">
        <f t="shared" ref="P11:P12" si="1">J11/$J$7</f>
        <v>5.813431495780212</v>
      </c>
      <c r="Q11" s="4">
        <f>LOG(P11,2)/O11</f>
        <v>1.2362141963684721</v>
      </c>
      <c r="R11" s="5">
        <f>J11*K11*0.000000001</f>
        <v>4.20357</v>
      </c>
    </row>
    <row r="12" spans="1:19" x14ac:dyDescent="0.2">
      <c r="A12" t="s">
        <v>15</v>
      </c>
      <c r="B12" t="s">
        <v>36</v>
      </c>
      <c r="C12" t="s">
        <v>39</v>
      </c>
      <c r="D12" t="s">
        <v>60</v>
      </c>
      <c r="E12" s="2">
        <v>44725.87777777778</v>
      </c>
      <c r="F12">
        <v>28373</v>
      </c>
      <c r="G12">
        <v>29933</v>
      </c>
      <c r="H12">
        <v>1177</v>
      </c>
      <c r="I12">
        <v>30466</v>
      </c>
      <c r="J12">
        <v>1258000</v>
      </c>
      <c r="K12">
        <v>3300</v>
      </c>
      <c r="L12">
        <v>3109</v>
      </c>
      <c r="M12">
        <v>1178</v>
      </c>
      <c r="O12" s="5">
        <f>E13-$E$7</f>
        <v>2.0541666666758829</v>
      </c>
      <c r="P12" s="4">
        <f t="shared" si="1"/>
        <v>5.6473334530436343</v>
      </c>
      <c r="Q12" s="4">
        <f>LOG(P12,2)/O12</f>
        <v>1.2158554901480552</v>
      </c>
      <c r="R12" s="5">
        <f>J12*K12*0.000000001</f>
        <v>4.1514000000000006</v>
      </c>
    </row>
    <row r="13" spans="1:19" x14ac:dyDescent="0.2">
      <c r="E13" s="2">
        <f>E10</f>
        <v>44725.876388888893</v>
      </c>
      <c r="J13" s="6">
        <f>AVERAGE(J10:J12)</f>
        <v>1276333.3333333333</v>
      </c>
      <c r="K13" s="6">
        <f t="shared" ref="K13:L13" si="2">AVERAGE(K10:K12)</f>
        <v>3259.3333333333335</v>
      </c>
      <c r="L13" s="6">
        <f t="shared" si="2"/>
        <v>3068.6666666666665</v>
      </c>
      <c r="Q13" s="5">
        <f>AVERAGE(Q10:Q12)</f>
        <v>1.225967714501796</v>
      </c>
      <c r="R13" s="5">
        <f>AVERAGE(R10:R12)</f>
        <v>4.159667333333334</v>
      </c>
      <c r="S13" s="8">
        <f>1/R13*1000</f>
        <v>240.40383998656299</v>
      </c>
    </row>
    <row r="15" spans="1:19" x14ac:dyDescent="0.2">
      <c r="A15" t="s">
        <v>22</v>
      </c>
      <c r="B15" t="s">
        <v>36</v>
      </c>
      <c r="C15" t="s">
        <v>46</v>
      </c>
      <c r="D15" t="s">
        <v>60</v>
      </c>
      <c r="E15" s="2">
        <v>44725.879861111112</v>
      </c>
      <c r="F15">
        <v>26465</v>
      </c>
      <c r="G15">
        <v>27716</v>
      </c>
      <c r="H15">
        <v>1177</v>
      </c>
      <c r="I15">
        <v>30466</v>
      </c>
      <c r="J15">
        <v>1042000</v>
      </c>
      <c r="K15">
        <v>3164</v>
      </c>
      <c r="L15">
        <v>2987</v>
      </c>
      <c r="M15">
        <v>1131</v>
      </c>
      <c r="O15" s="5">
        <f>E18-$E$7</f>
        <v>2.0541666666758829</v>
      </c>
      <c r="P15" s="4">
        <f>J15/$J$7</f>
        <v>4.6776800143652357</v>
      </c>
      <c r="Q15" s="4">
        <f>LOG(P15,2)/O15</f>
        <v>1.0835504298967473</v>
      </c>
      <c r="R15" s="5">
        <f>J15*K15*0.000000001</f>
        <v>3.296888</v>
      </c>
    </row>
    <row r="16" spans="1:19" x14ac:dyDescent="0.2">
      <c r="A16" t="s">
        <v>23</v>
      </c>
      <c r="B16" t="s">
        <v>36</v>
      </c>
      <c r="C16" t="s">
        <v>47</v>
      </c>
      <c r="D16" t="s">
        <v>60</v>
      </c>
      <c r="E16" s="2">
        <v>44725.879166666673</v>
      </c>
      <c r="F16">
        <v>27641</v>
      </c>
      <c r="G16">
        <v>29042</v>
      </c>
      <c r="H16">
        <v>1177</v>
      </c>
      <c r="I16">
        <v>30466</v>
      </c>
      <c r="J16">
        <v>1109000</v>
      </c>
      <c r="K16">
        <v>3175</v>
      </c>
      <c r="L16">
        <v>2997</v>
      </c>
      <c r="M16">
        <v>1136</v>
      </c>
      <c r="O16" s="5">
        <f>E18-$E$7</f>
        <v>2.0541666666758829</v>
      </c>
      <c r="P16" s="4">
        <f t="shared" ref="P16:P17" si="3">J16/$J$7</f>
        <v>4.9784521458071467</v>
      </c>
      <c r="Q16" s="4">
        <f>LOG(P16,2)/O16</f>
        <v>1.1273171258234647</v>
      </c>
      <c r="R16" s="5">
        <f>J16*K16*0.000000001</f>
        <v>3.5210750000000002</v>
      </c>
    </row>
    <row r="17" spans="1:19" x14ac:dyDescent="0.2">
      <c r="A17" t="s">
        <v>24</v>
      </c>
      <c r="B17" t="s">
        <v>36</v>
      </c>
      <c r="C17" t="s">
        <v>48</v>
      </c>
      <c r="D17" t="s">
        <v>60</v>
      </c>
      <c r="E17" s="2">
        <v>44725.878472222219</v>
      </c>
      <c r="F17">
        <v>25422</v>
      </c>
      <c r="G17">
        <v>26635</v>
      </c>
      <c r="H17">
        <v>1177</v>
      </c>
      <c r="I17">
        <v>30466</v>
      </c>
      <c r="J17">
        <v>1045000</v>
      </c>
      <c r="K17">
        <v>3247</v>
      </c>
      <c r="L17">
        <v>3076</v>
      </c>
      <c r="M17">
        <v>1124</v>
      </c>
      <c r="O17" s="5">
        <f>E18-$E$7</f>
        <v>2.0541666666758829</v>
      </c>
      <c r="P17" s="4">
        <f t="shared" si="3"/>
        <v>4.6911474232357691</v>
      </c>
      <c r="Q17" s="4">
        <f>LOG(P17,2)/O17</f>
        <v>1.0855695770073606</v>
      </c>
      <c r="R17" s="5">
        <f>J17*K17*0.000000001</f>
        <v>3.3931150000000003</v>
      </c>
    </row>
    <row r="18" spans="1:19" x14ac:dyDescent="0.2">
      <c r="E18" s="2">
        <f>E10</f>
        <v>44725.876388888893</v>
      </c>
      <c r="J18" s="6">
        <f>AVERAGE(J15:J17)</f>
        <v>1065333.3333333333</v>
      </c>
      <c r="K18" s="6">
        <f t="shared" ref="K18" si="4">AVERAGE(K15:K17)</f>
        <v>3195.3333333333335</v>
      </c>
      <c r="L18" s="6">
        <f t="shared" ref="L18" si="5">AVERAGE(L15:L17)</f>
        <v>3020</v>
      </c>
      <c r="Q18" s="5">
        <f>AVERAGE(Q15:Q17)</f>
        <v>1.0988123775758576</v>
      </c>
      <c r="R18" s="5">
        <f>AVERAGE(R15:R17)</f>
        <v>3.4036926666666667</v>
      </c>
      <c r="S18" s="8">
        <f>1/R18*1000</f>
        <v>293.79855878096316</v>
      </c>
    </row>
    <row r="20" spans="1:19" x14ac:dyDescent="0.2">
      <c r="A20" t="s">
        <v>25</v>
      </c>
      <c r="B20" t="s">
        <v>36</v>
      </c>
      <c r="C20" t="s">
        <v>49</v>
      </c>
      <c r="D20" t="s">
        <v>60</v>
      </c>
      <c r="E20" s="2">
        <v>44725.901388888888</v>
      </c>
      <c r="F20">
        <v>32321</v>
      </c>
      <c r="G20">
        <v>34295</v>
      </c>
      <c r="H20">
        <v>1177</v>
      </c>
      <c r="I20">
        <v>30466</v>
      </c>
      <c r="J20">
        <v>1247000</v>
      </c>
      <c r="K20">
        <v>3264</v>
      </c>
      <c r="L20">
        <v>3070</v>
      </c>
      <c r="M20">
        <v>1174</v>
      </c>
      <c r="O20" s="5">
        <f>E23-$E$7</f>
        <v>2.0791666666700621</v>
      </c>
      <c r="P20" s="4">
        <f>J20/$J$7</f>
        <v>5.5979529538516788</v>
      </c>
      <c r="Q20" s="4">
        <f>LOG(P20,2)/O20</f>
        <v>1.1951419778613186</v>
      </c>
      <c r="R20" s="5">
        <f>J20*K20*0.000000001</f>
        <v>4.070208</v>
      </c>
    </row>
    <row r="21" spans="1:19" x14ac:dyDescent="0.2">
      <c r="A21" t="s">
        <v>26</v>
      </c>
      <c r="B21" t="s">
        <v>36</v>
      </c>
      <c r="C21" t="s">
        <v>50</v>
      </c>
      <c r="D21" t="s">
        <v>60</v>
      </c>
      <c r="E21" s="2">
        <v>44725.902083333327</v>
      </c>
      <c r="F21">
        <v>29217</v>
      </c>
      <c r="G21">
        <v>30810</v>
      </c>
      <c r="H21">
        <v>1177</v>
      </c>
      <c r="I21">
        <v>30466</v>
      </c>
      <c r="J21">
        <v>1199000</v>
      </c>
      <c r="K21">
        <v>3245</v>
      </c>
      <c r="L21">
        <v>3063</v>
      </c>
      <c r="M21">
        <v>1126</v>
      </c>
      <c r="O21" s="5">
        <f>E23-$E$7</f>
        <v>2.0791666666700621</v>
      </c>
      <c r="P21" s="4">
        <f t="shared" ref="P21:P22" si="6">J21/$J$7</f>
        <v>5.3824744119231456</v>
      </c>
      <c r="Q21" s="4">
        <f>LOG(P21,2)/O21</f>
        <v>1.1679051972206675</v>
      </c>
      <c r="R21" s="5">
        <f>J21*K21*0.000000001</f>
        <v>3.8907550000000004</v>
      </c>
    </row>
    <row r="22" spans="1:19" x14ac:dyDescent="0.2">
      <c r="A22" t="s">
        <v>27</v>
      </c>
      <c r="B22" t="s">
        <v>36</v>
      </c>
      <c r="C22" t="s">
        <v>51</v>
      </c>
      <c r="D22" t="s">
        <v>60</v>
      </c>
      <c r="E22" s="2">
        <v>44725.902777777781</v>
      </c>
      <c r="F22">
        <v>28177</v>
      </c>
      <c r="G22">
        <v>29710</v>
      </c>
      <c r="H22">
        <v>1177</v>
      </c>
      <c r="I22">
        <v>30466</v>
      </c>
      <c r="J22">
        <v>1217000</v>
      </c>
      <c r="K22">
        <v>3297</v>
      </c>
      <c r="L22">
        <v>3100</v>
      </c>
      <c r="M22">
        <v>1166</v>
      </c>
      <c r="O22" s="5">
        <f>E23-$E$7</f>
        <v>2.0791666666700621</v>
      </c>
      <c r="P22" s="4">
        <f t="shared" si="6"/>
        <v>5.4632788651463455</v>
      </c>
      <c r="Q22" s="4">
        <f>LOG(P22,2)/O22</f>
        <v>1.1782446806512743</v>
      </c>
      <c r="R22" s="5">
        <f>J22*K22*0.000000001</f>
        <v>4.0124490000000002</v>
      </c>
    </row>
    <row r="23" spans="1:19" x14ac:dyDescent="0.2">
      <c r="E23" s="2">
        <f>E20</f>
        <v>44725.901388888888</v>
      </c>
      <c r="J23" s="6">
        <f>AVERAGE(J20:J22)</f>
        <v>1221000</v>
      </c>
      <c r="K23" s="6">
        <f t="shared" ref="K23" si="7">AVERAGE(K20:K22)</f>
        <v>3268.6666666666665</v>
      </c>
      <c r="L23" s="6">
        <f t="shared" ref="L23" si="8">AVERAGE(L20:L22)</f>
        <v>3077.6666666666665</v>
      </c>
      <c r="Q23" s="5">
        <f>AVERAGE(Q20:Q22)</f>
        <v>1.1804306185777536</v>
      </c>
      <c r="R23" s="5">
        <f>AVERAGE(R20:R22)</f>
        <v>3.9911373333333331</v>
      </c>
      <c r="S23" s="8">
        <f>1/R23*1000</f>
        <v>250.55514668667544</v>
      </c>
    </row>
    <row r="25" spans="1:19" x14ac:dyDescent="0.2">
      <c r="A25" t="s">
        <v>28</v>
      </c>
      <c r="B25" t="s">
        <v>36</v>
      </c>
      <c r="C25" t="s">
        <v>52</v>
      </c>
      <c r="D25" t="s">
        <v>60</v>
      </c>
      <c r="E25" s="2">
        <v>44725.904166666667</v>
      </c>
      <c r="F25">
        <v>25939</v>
      </c>
      <c r="G25">
        <v>27156</v>
      </c>
      <c r="H25">
        <v>1177</v>
      </c>
      <c r="I25">
        <v>30466</v>
      </c>
      <c r="J25">
        <v>1015000</v>
      </c>
      <c r="K25">
        <v>3146</v>
      </c>
      <c r="L25">
        <v>2969</v>
      </c>
      <c r="M25">
        <v>1097</v>
      </c>
      <c r="O25" s="5">
        <f>E28-$E$7</f>
        <v>2.0791666666700621</v>
      </c>
      <c r="P25" s="4">
        <f>J25/$J$7</f>
        <v>4.5564733345304367</v>
      </c>
      <c r="Q25" s="4">
        <f>LOG(P25,2)/O25</f>
        <v>1.0523050699222503</v>
      </c>
      <c r="R25" s="5">
        <f>J25*K25*0.000000001</f>
        <v>3.1931900000000004</v>
      </c>
    </row>
    <row r="26" spans="1:19" x14ac:dyDescent="0.2">
      <c r="A26" t="s">
        <v>29</v>
      </c>
      <c r="B26" t="s">
        <v>36</v>
      </c>
      <c r="C26" t="s">
        <v>53</v>
      </c>
      <c r="D26" t="s">
        <v>60</v>
      </c>
      <c r="E26" s="2">
        <v>44725.904861111107</v>
      </c>
      <c r="F26">
        <v>27658</v>
      </c>
      <c r="G26">
        <v>28999</v>
      </c>
      <c r="H26">
        <v>1177</v>
      </c>
      <c r="I26">
        <v>30466</v>
      </c>
      <c r="J26">
        <v>1053000</v>
      </c>
      <c r="K26">
        <v>3116</v>
      </c>
      <c r="L26">
        <v>2933</v>
      </c>
      <c r="M26">
        <v>1131</v>
      </c>
      <c r="O26" s="5">
        <f>E28-$E$7</f>
        <v>2.0791666666700621</v>
      </c>
      <c r="P26" s="4">
        <f t="shared" ref="P26:P27" si="9">J26/$J$7</f>
        <v>4.7270605135571913</v>
      </c>
      <c r="Q26" s="4">
        <f>LOG(P26,2)/O26</f>
        <v>1.0778084169137172</v>
      </c>
      <c r="R26" s="5">
        <f>J26*K26*0.000000001</f>
        <v>3.2811480000000004</v>
      </c>
    </row>
    <row r="27" spans="1:19" x14ac:dyDescent="0.2">
      <c r="A27" t="s">
        <v>30</v>
      </c>
      <c r="B27" t="s">
        <v>36</v>
      </c>
      <c r="C27" t="s">
        <v>54</v>
      </c>
      <c r="D27" t="s">
        <v>60</v>
      </c>
      <c r="E27" s="2">
        <v>44725.904861111107</v>
      </c>
      <c r="F27">
        <v>28778</v>
      </c>
      <c r="G27">
        <v>30261</v>
      </c>
      <c r="H27">
        <v>1177</v>
      </c>
      <c r="I27">
        <v>30466</v>
      </c>
      <c r="J27">
        <v>1139000</v>
      </c>
      <c r="K27">
        <v>3162</v>
      </c>
      <c r="L27">
        <v>2978</v>
      </c>
      <c r="M27">
        <v>1147</v>
      </c>
      <c r="O27" s="5">
        <f>E28-$E$7</f>
        <v>2.0791666666700621</v>
      </c>
      <c r="P27" s="4">
        <f t="shared" si="9"/>
        <v>5.1131262345124799</v>
      </c>
      <c r="Q27" s="4">
        <f>LOG(P27,2)/O27</f>
        <v>1.1322832757588683</v>
      </c>
      <c r="R27" s="5">
        <f>J27*K27*0.000000001</f>
        <v>3.6015180000000004</v>
      </c>
    </row>
    <row r="28" spans="1:19" x14ac:dyDescent="0.2">
      <c r="E28" s="2">
        <f>E20</f>
        <v>44725.901388888888</v>
      </c>
      <c r="J28" s="6">
        <f>AVERAGE(J25:J27)</f>
        <v>1069000</v>
      </c>
      <c r="K28" s="6">
        <f t="shared" ref="K28" si="10">AVERAGE(K25:K27)</f>
        <v>3141.3333333333335</v>
      </c>
      <c r="L28" s="6">
        <f t="shared" ref="L28" si="11">AVERAGE(L25:L27)</f>
        <v>2960</v>
      </c>
      <c r="Q28" s="5">
        <f>AVERAGE(Q25:Q27)</f>
        <v>1.0874655875316119</v>
      </c>
      <c r="R28" s="5">
        <f>AVERAGE(R25:R27)</f>
        <v>3.3586186666666671</v>
      </c>
      <c r="S28" s="8">
        <f>1/R28*1000</f>
        <v>297.74145243838336</v>
      </c>
    </row>
    <row r="30" spans="1:19" x14ac:dyDescent="0.2">
      <c r="A30" t="s">
        <v>16</v>
      </c>
      <c r="B30" t="s">
        <v>36</v>
      </c>
      <c r="C30" t="s">
        <v>40</v>
      </c>
      <c r="D30" t="s">
        <v>60</v>
      </c>
      <c r="E30" s="2">
        <v>44725.927083333343</v>
      </c>
      <c r="F30">
        <v>32126</v>
      </c>
      <c r="G30">
        <v>34147</v>
      </c>
      <c r="H30">
        <v>1177</v>
      </c>
      <c r="I30">
        <v>30466</v>
      </c>
      <c r="J30">
        <v>1305000</v>
      </c>
      <c r="K30">
        <v>3235</v>
      </c>
      <c r="L30">
        <v>3052</v>
      </c>
      <c r="M30">
        <v>1185</v>
      </c>
      <c r="O30" s="5">
        <f>E33-$E$7</f>
        <v>2.1048611111255013</v>
      </c>
      <c r="P30" s="4">
        <f>J30/$J$7</f>
        <v>5.8583228586819898</v>
      </c>
      <c r="Q30" s="4">
        <f>LOG(P30,2)/O30</f>
        <v>1.2117130628971406</v>
      </c>
      <c r="R30" s="5">
        <f>J30*K30*0.000000001</f>
        <v>4.2216750000000003</v>
      </c>
    </row>
    <row r="31" spans="1:19" x14ac:dyDescent="0.2">
      <c r="A31" t="s">
        <v>17</v>
      </c>
      <c r="B31" t="s">
        <v>36</v>
      </c>
      <c r="C31" t="s">
        <v>41</v>
      </c>
      <c r="D31" t="s">
        <v>60</v>
      </c>
      <c r="E31" s="2">
        <v>44725.927777777782</v>
      </c>
      <c r="F31">
        <v>29025</v>
      </c>
      <c r="G31">
        <v>30570</v>
      </c>
      <c r="H31">
        <v>1177</v>
      </c>
      <c r="I31">
        <v>30466</v>
      </c>
      <c r="J31">
        <v>1147000</v>
      </c>
      <c r="K31">
        <v>3164</v>
      </c>
      <c r="L31">
        <v>2981</v>
      </c>
      <c r="M31">
        <v>1109</v>
      </c>
      <c r="O31" s="5">
        <f>E33-$E$7</f>
        <v>2.1048611111255013</v>
      </c>
      <c r="P31" s="4">
        <f t="shared" ref="P31:P32" si="12">J31/$J$7</f>
        <v>5.1490393248339021</v>
      </c>
      <c r="Q31" s="4">
        <f>LOG(P31,2)/O31</f>
        <v>1.1232585732126092</v>
      </c>
      <c r="R31" s="5">
        <f>J31*K31*0.000000001</f>
        <v>3.6291080000000004</v>
      </c>
    </row>
    <row r="32" spans="1:19" x14ac:dyDescent="0.2">
      <c r="A32" t="s">
        <v>18</v>
      </c>
      <c r="B32" t="s">
        <v>36</v>
      </c>
      <c r="C32" t="s">
        <v>42</v>
      </c>
      <c r="D32" t="s">
        <v>60</v>
      </c>
      <c r="E32" s="2">
        <v>44725.928472222222</v>
      </c>
      <c r="F32">
        <v>28387</v>
      </c>
      <c r="G32">
        <v>29912</v>
      </c>
      <c r="H32">
        <v>1177</v>
      </c>
      <c r="I32">
        <v>30466</v>
      </c>
      <c r="J32">
        <v>1220000</v>
      </c>
      <c r="K32">
        <v>3209</v>
      </c>
      <c r="L32">
        <v>3029</v>
      </c>
      <c r="M32">
        <v>1146</v>
      </c>
      <c r="O32" s="5">
        <f>E33-$E$7</f>
        <v>2.1048611111255013</v>
      </c>
      <c r="P32" s="4">
        <f t="shared" si="12"/>
        <v>5.4767462740168789</v>
      </c>
      <c r="Q32" s="4">
        <f>LOG(P32,2)/O32</f>
        <v>1.1655491338410136</v>
      </c>
      <c r="R32" s="5">
        <f>J32*K32*0.000000001</f>
        <v>3.9149800000000003</v>
      </c>
    </row>
    <row r="33" spans="1:19" x14ac:dyDescent="0.2">
      <c r="E33" s="2">
        <f>E30</f>
        <v>44725.927083333343</v>
      </c>
      <c r="J33" s="6">
        <f>AVERAGE(J30:J32)</f>
        <v>1224000</v>
      </c>
      <c r="K33" s="6">
        <f t="shared" ref="K33" si="13">AVERAGE(K30:K32)</f>
        <v>3202.6666666666665</v>
      </c>
      <c r="L33" s="6">
        <f t="shared" ref="L33" si="14">AVERAGE(L30:L32)</f>
        <v>3020.6666666666665</v>
      </c>
      <c r="Q33" s="5">
        <f>AVERAGE(Q30:Q32)</f>
        <v>1.1668402566502545</v>
      </c>
      <c r="R33" s="5">
        <f>AVERAGE(R30:R32)</f>
        <v>3.9219210000000007</v>
      </c>
      <c r="S33" s="8">
        <f>1/R33*1000</f>
        <v>254.97708903366484</v>
      </c>
    </row>
    <row r="35" spans="1:19" x14ac:dyDescent="0.2">
      <c r="A35" t="s">
        <v>19</v>
      </c>
      <c r="B35" t="s">
        <v>36</v>
      </c>
      <c r="C35" t="s">
        <v>43</v>
      </c>
      <c r="D35" t="s">
        <v>60</v>
      </c>
      <c r="E35" s="2">
        <v>44725.929166666669</v>
      </c>
      <c r="F35">
        <v>24476</v>
      </c>
      <c r="G35">
        <v>25674</v>
      </c>
      <c r="H35">
        <v>1177</v>
      </c>
      <c r="I35">
        <v>30466</v>
      </c>
      <c r="J35">
        <v>1150000</v>
      </c>
      <c r="K35">
        <v>3228</v>
      </c>
      <c r="L35">
        <v>3039</v>
      </c>
      <c r="M35">
        <v>1159</v>
      </c>
      <c r="O35" s="5">
        <f>E38-$E$7</f>
        <v>2.1048611111255013</v>
      </c>
      <c r="P35" s="4">
        <f>J35/$J$7</f>
        <v>5.1625067337044355</v>
      </c>
      <c r="Q35" s="4">
        <f>LOG(P35,2)/O35</f>
        <v>1.1250489382851521</v>
      </c>
      <c r="R35" s="5">
        <f>J35*K35*0.000000001</f>
        <v>3.7122000000000002</v>
      </c>
    </row>
    <row r="36" spans="1:19" x14ac:dyDescent="0.2">
      <c r="A36" t="s">
        <v>20</v>
      </c>
      <c r="B36" t="s">
        <v>36</v>
      </c>
      <c r="C36" t="s">
        <v>44</v>
      </c>
      <c r="D36" t="s">
        <v>60</v>
      </c>
      <c r="E36" s="2">
        <v>44725.929861111108</v>
      </c>
      <c r="F36">
        <v>22929</v>
      </c>
      <c r="G36">
        <v>23951</v>
      </c>
      <c r="H36">
        <v>1177</v>
      </c>
      <c r="I36">
        <v>30466</v>
      </c>
      <c r="J36">
        <v>1071000</v>
      </c>
      <c r="K36">
        <v>3166</v>
      </c>
      <c r="L36">
        <v>2971</v>
      </c>
      <c r="M36">
        <v>1135</v>
      </c>
      <c r="O36" s="5">
        <f>E38-$E$7</f>
        <v>2.1048611111255013</v>
      </c>
      <c r="P36" s="4">
        <f t="shared" ref="P36:P37" si="15">J36/$J$7</f>
        <v>4.8078649667803912</v>
      </c>
      <c r="Q36" s="4">
        <f>LOG(P36,2)/O36</f>
        <v>1.0762688166235477</v>
      </c>
      <c r="R36" s="5">
        <f>J36*K36*0.000000001</f>
        <v>3.3907860000000003</v>
      </c>
    </row>
    <row r="37" spans="1:19" x14ac:dyDescent="0.2">
      <c r="A37" t="s">
        <v>21</v>
      </c>
      <c r="B37" t="s">
        <v>36</v>
      </c>
      <c r="C37" t="s">
        <v>45</v>
      </c>
      <c r="D37" t="s">
        <v>60</v>
      </c>
      <c r="E37" s="2">
        <v>44725.930555555547</v>
      </c>
      <c r="F37">
        <v>21829</v>
      </c>
      <c r="G37">
        <v>22762</v>
      </c>
      <c r="H37">
        <v>1177</v>
      </c>
      <c r="I37">
        <v>30466</v>
      </c>
      <c r="J37">
        <v>1029000</v>
      </c>
      <c r="K37">
        <v>3190</v>
      </c>
      <c r="L37">
        <v>2981</v>
      </c>
      <c r="M37">
        <v>1137</v>
      </c>
      <c r="O37" s="5">
        <f>E38-$E$7</f>
        <v>2.1048611111255013</v>
      </c>
      <c r="P37" s="4">
        <f t="shared" si="15"/>
        <v>4.6193212425929255</v>
      </c>
      <c r="Q37" s="4">
        <f>LOG(P37,2)/O37</f>
        <v>1.0488487186649578</v>
      </c>
      <c r="R37" s="5">
        <f>J37*K37*0.000000001</f>
        <v>3.2825100000000003</v>
      </c>
    </row>
    <row r="38" spans="1:19" x14ac:dyDescent="0.2">
      <c r="E38" s="2">
        <f>E30</f>
        <v>44725.927083333343</v>
      </c>
      <c r="J38" s="6">
        <f>AVERAGE(J35:J37)</f>
        <v>1083333.3333333333</v>
      </c>
      <c r="K38" s="6">
        <f t="shared" ref="K38" si="16">AVERAGE(K35:K37)</f>
        <v>3194.6666666666665</v>
      </c>
      <c r="L38" s="6">
        <f t="shared" ref="L38" si="17">AVERAGE(L35:L37)</f>
        <v>2997</v>
      </c>
      <c r="Q38" s="5">
        <f>AVERAGE(Q35:Q37)</f>
        <v>1.0833888245245524</v>
      </c>
      <c r="R38" s="5">
        <f>AVERAGE(R35:R37)</f>
        <v>3.4618319999999998</v>
      </c>
      <c r="S38" s="8">
        <f>1/R38*1000</f>
        <v>288.86439318834658</v>
      </c>
    </row>
    <row r="41" spans="1:19" x14ac:dyDescent="0.2">
      <c r="Q41" t="s">
        <v>66</v>
      </c>
      <c r="R41" s="5">
        <f>MIN(R13,R18,R23,R28,R33,R38)</f>
        <v>3.3586186666666671</v>
      </c>
    </row>
    <row r="42" spans="1:19" x14ac:dyDescent="0.2">
      <c r="Q42" t="s">
        <v>67</v>
      </c>
      <c r="R42" s="5">
        <f>R41*0.8</f>
        <v>2.6868949333333338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2022-06-14T23:36:16Z</dcterms:created>
  <dcterms:modified xsi:type="dcterms:W3CDTF">2022-06-24T21:26:53Z</dcterms:modified>
</cp:coreProperties>
</file>