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GOT-DKO_characterization/143B_GOT_DKO_noSLC_Asp-tit/"/>
    </mc:Choice>
  </mc:AlternateContent>
  <xr:revisionPtr revIDLastSave="0" documentId="13_ncr:1_{C185D2D1-D783-A846-912A-E7644F60ECF7}" xr6:coauthVersionLast="47" xr6:coauthVersionMax="47" xr10:uidLastSave="{00000000-0000-0000-0000-000000000000}"/>
  <bookViews>
    <workbookView xWindow="0" yWindow="2360" windowWidth="26320" windowHeight="1564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5" i="1" l="1"/>
  <c r="K55" i="1"/>
  <c r="J55" i="1"/>
  <c r="O54" i="1"/>
  <c r="O53" i="1"/>
  <c r="O52" i="1"/>
  <c r="O55" i="1" s="1"/>
  <c r="L50" i="1"/>
  <c r="K50" i="1"/>
  <c r="J50" i="1"/>
  <c r="O49" i="1"/>
  <c r="O48" i="1"/>
  <c r="O47" i="1"/>
  <c r="O50" i="1" s="1"/>
  <c r="L45" i="1"/>
  <c r="K45" i="1"/>
  <c r="J45" i="1"/>
  <c r="O44" i="1"/>
  <c r="O43" i="1"/>
  <c r="O42" i="1"/>
  <c r="O45" i="1" s="1"/>
  <c r="L40" i="1"/>
  <c r="K40" i="1"/>
  <c r="J40" i="1"/>
  <c r="O39" i="1"/>
  <c r="O38" i="1"/>
  <c r="O37" i="1"/>
  <c r="O40" i="1" s="1"/>
  <c r="L35" i="1"/>
  <c r="K35" i="1"/>
  <c r="J35" i="1"/>
  <c r="O34" i="1"/>
  <c r="O33" i="1"/>
  <c r="O32" i="1"/>
  <c r="O35" i="1" s="1"/>
  <c r="L30" i="1"/>
  <c r="K30" i="1"/>
  <c r="J30" i="1"/>
  <c r="O29" i="1"/>
  <c r="O28" i="1"/>
  <c r="O27" i="1"/>
  <c r="O30" i="1" s="1"/>
  <c r="L25" i="1"/>
  <c r="K25" i="1"/>
  <c r="J25" i="1"/>
  <c r="O24" i="1"/>
  <c r="O23" i="1"/>
  <c r="P22" i="1"/>
  <c r="Q22" i="1" s="1"/>
  <c r="O22" i="1"/>
  <c r="O25" i="1" s="1"/>
  <c r="L20" i="1"/>
  <c r="K20" i="1"/>
  <c r="J20" i="1"/>
  <c r="O19" i="1"/>
  <c r="P18" i="1"/>
  <c r="Q18" i="1" s="1"/>
  <c r="O18" i="1"/>
  <c r="P17" i="1"/>
  <c r="Q17" i="1" s="1"/>
  <c r="O17" i="1"/>
  <c r="O20" i="1" s="1"/>
  <c r="L15" i="1"/>
  <c r="K15" i="1"/>
  <c r="J15" i="1"/>
  <c r="P14" i="1"/>
  <c r="Q14" i="1" s="1"/>
  <c r="O14" i="1"/>
  <c r="P13" i="1"/>
  <c r="Q13" i="1" s="1"/>
  <c r="O13" i="1"/>
  <c r="O12" i="1"/>
  <c r="O15" i="1" s="1"/>
  <c r="L10" i="1"/>
  <c r="K10" i="1"/>
  <c r="J10" i="1"/>
  <c r="P9" i="1"/>
  <c r="Q9" i="1" s="1"/>
  <c r="O9" i="1"/>
  <c r="P8" i="1"/>
  <c r="Q8" i="1" s="1"/>
  <c r="O8" i="1"/>
  <c r="O7" i="1"/>
  <c r="O10" i="1" s="1"/>
  <c r="L5" i="1"/>
  <c r="K5" i="1"/>
  <c r="J5" i="1"/>
  <c r="P47" i="1" s="1"/>
  <c r="Q47" i="1" l="1"/>
  <c r="Q50" i="1" s="1"/>
  <c r="P34" i="1"/>
  <c r="Q34" i="1" s="1"/>
  <c r="P38" i="1"/>
  <c r="Q38" i="1" s="1"/>
  <c r="P42" i="1"/>
  <c r="P54" i="1"/>
  <c r="Q54" i="1" s="1"/>
  <c r="P29" i="1"/>
  <c r="Q29" i="1" s="1"/>
  <c r="P33" i="1"/>
  <c r="Q33" i="1" s="1"/>
  <c r="P37" i="1"/>
  <c r="P49" i="1"/>
  <c r="Q49" i="1" s="1"/>
  <c r="P53" i="1"/>
  <c r="Q53" i="1" s="1"/>
  <c r="P12" i="1"/>
  <c r="P24" i="1"/>
  <c r="Q24" i="1" s="1"/>
  <c r="P28" i="1"/>
  <c r="Q28" i="1" s="1"/>
  <c r="P32" i="1"/>
  <c r="P44" i="1"/>
  <c r="Q44" i="1" s="1"/>
  <c r="P48" i="1"/>
  <c r="Q48" i="1" s="1"/>
  <c r="P52" i="1"/>
  <c r="P7" i="1"/>
  <c r="P19" i="1"/>
  <c r="Q19" i="1" s="1"/>
  <c r="Q20" i="1" s="1"/>
  <c r="P23" i="1"/>
  <c r="Q23" i="1" s="1"/>
  <c r="Q25" i="1" s="1"/>
  <c r="P27" i="1"/>
  <c r="P39" i="1"/>
  <c r="Q39" i="1" s="1"/>
  <c r="P43" i="1"/>
  <c r="Q43" i="1" s="1"/>
  <c r="Q42" i="1" l="1"/>
  <c r="Q45" i="1" s="1"/>
  <c r="P45" i="1"/>
  <c r="Q12" i="1"/>
  <c r="Q15" i="1" s="1"/>
  <c r="P15" i="1"/>
  <c r="P10" i="1"/>
  <c r="Q7" i="1"/>
  <c r="Q10" i="1" s="1"/>
  <c r="P30" i="1"/>
  <c r="Q27" i="1"/>
  <c r="Q30" i="1" s="1"/>
  <c r="Q52" i="1"/>
  <c r="Q55" i="1" s="1"/>
  <c r="P55" i="1"/>
  <c r="P20" i="1"/>
  <c r="P50" i="1"/>
  <c r="Q32" i="1"/>
  <c r="Q35" i="1" s="1"/>
  <c r="P35" i="1"/>
  <c r="Q37" i="1"/>
  <c r="Q40" i="1" s="1"/>
  <c r="P40" i="1"/>
  <c r="P25" i="1"/>
</calcChain>
</file>

<file path=xl/sharedStrings.xml><?xml version="1.0" encoding="utf-8"?>
<sst xmlns="http://schemas.openxmlformats.org/spreadsheetml/2006/main" count="162" uniqueCount="88">
  <si>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</si>
  <si>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</si>
  <si>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</si>
  <si>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</si>
  <si>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</si>
  <si>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</si>
  <si>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</si>
  <si>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</si>
  <si>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</si>
  <si>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</si>
  <si>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</si>
  <si>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</si>
  <si>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</si>
  <si>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Time diff</t>
  </si>
  <si>
    <t>Fold cell</t>
  </si>
  <si>
    <t>Prlfr</t>
  </si>
  <si>
    <t>t0_1</t>
  </si>
  <si>
    <t>143B_GOT_DKO_Asp-tit</t>
  </si>
  <si>
    <t>143B_GOT_DKO_Asp-tit_t0_1_ 4 Oct 2023_01.#m4</t>
  </si>
  <si>
    <t>Volumetric,  2000  uL</t>
  </si>
  <si>
    <t>t0_2</t>
  </si>
  <si>
    <t>143B_GOT_DKO_Asp-tit_t0_2_ 4 Oct 2023_01.#m4</t>
  </si>
  <si>
    <t>t0_3</t>
  </si>
  <si>
    <t>143B_GOT_DKO_Asp-tit_t0_3_ 4 Oct 2023_01.#m4</t>
  </si>
  <si>
    <t>Avg</t>
  </si>
  <si>
    <t>30mM_1</t>
  </si>
  <si>
    <t>143B_GOT_DKO_Asp-tit_30mM_1_ 8 Oct 2023_01.#m4</t>
  </si>
  <si>
    <t>Volumetric,  1000  uL</t>
  </si>
  <si>
    <t>30mM_2</t>
  </si>
  <si>
    <t>143B_GOT_DKO_Asp-tit_30mM_2_ 8 Oct 2023_01.#m4</t>
  </si>
  <si>
    <t>30mM_3</t>
  </si>
  <si>
    <t>143B_GOT_DKO_Asp-tit_30mM_3_ 8 Oct 2023_01.#m4</t>
  </si>
  <si>
    <t>20mM_1</t>
  </si>
  <si>
    <t>143B_GOT_DKO_Asp-tit_20mM_1_ 8 Oct 2023_01.#m4</t>
  </si>
  <si>
    <t>20mM_2</t>
  </si>
  <si>
    <t>143B_GOT_DKO_Asp-tit_20mM_2_ 8 Oct 2023_01.#m4</t>
  </si>
  <si>
    <t>20mM_3</t>
  </si>
  <si>
    <t>143B_GOT_DKO_Asp-tit_20mM_3_ 8 Oct 2023_01.#m4</t>
  </si>
  <si>
    <t>10mM_1</t>
  </si>
  <si>
    <t>143B_GOT_DKO_Asp-tit_10mM_1_ 8 Oct 2023_01.#m4</t>
  </si>
  <si>
    <t>10mM_2</t>
  </si>
  <si>
    <t>143B_GOT_DKO_Asp-tit_10mM_2_ 8 Oct 2023_01.#m4</t>
  </si>
  <si>
    <t>10mM_3</t>
  </si>
  <si>
    <t>143B_GOT_DKO_Asp-tit_10mM_3_ 8 Oct 2023_01.#m4</t>
  </si>
  <si>
    <t>9mM_1</t>
  </si>
  <si>
    <t>143B_GOT_DKO_Asp-tit_9mM_1_ 8 Oct 2023_01.#m4</t>
  </si>
  <si>
    <t>9mM_2</t>
  </si>
  <si>
    <t>143B_GOT_DKO_Asp-tit_9mM_2_ 8 Oct 2023_01.#m4</t>
  </si>
  <si>
    <t>9mM_3</t>
  </si>
  <si>
    <t>143B_GOT_DKO_Asp-tit_9mM_3_ 8 Oct 2023_01.#m4</t>
  </si>
  <si>
    <t>8mM_1</t>
  </si>
  <si>
    <t>143B_GOT_DKO_Asp-tit_8mM_1_ 8 Oct 2023_01.#m4</t>
  </si>
  <si>
    <t>8mM_2</t>
  </si>
  <si>
    <t>143B_GOT_DKO_Asp-tit_8mM_2_ 8 Oct 2023_01.#m4</t>
  </si>
  <si>
    <t>8mM_3</t>
  </si>
  <si>
    <t>143B_GOT_DKO_Asp-tit_8mM_3_ 8 Oct 2023_01.#m4</t>
  </si>
  <si>
    <t>7mM_1</t>
  </si>
  <si>
    <t>143B_GOT_DKO_Asp-tit_7mM_1_ 8 Oct 2023_01.#m4</t>
  </si>
  <si>
    <t>7mM_2</t>
  </si>
  <si>
    <t>143B_GOT_DKO_Asp-tit_7mM_2_ 8 Oct 2023_01.#m4</t>
  </si>
  <si>
    <t>7mM_3</t>
  </si>
  <si>
    <t>143B_GOT_DKO_Asp-tit_7mM_3_ 8 Oct 2023_01.#m4</t>
  </si>
  <si>
    <t>6mM_1</t>
  </si>
  <si>
    <t>143B_GOT_DKO_Asp-tit_6mM_1_ 8 Oct 2023_01.#m4</t>
  </si>
  <si>
    <t>6mM_2</t>
  </si>
  <si>
    <t>143B_GOT_DKO_Asp-tit_6mM_2_ 8 Oct 2023_01.#m4</t>
  </si>
  <si>
    <t>6mM_3</t>
  </si>
  <si>
    <t>143B_GOT_DKO_Asp-tit_6mM_3_ 8 Oct 2023_01.#m4</t>
  </si>
  <si>
    <t>5mM_1</t>
  </si>
  <si>
    <t>143B_GOT_DKO_Asp-tit_5mM_1_ 8 Oct 2023_01.#m4</t>
  </si>
  <si>
    <t>5mM_2</t>
  </si>
  <si>
    <t>143B_GOT_DKO_Asp-tit_5mM_2_ 8 Oct 2023_01.#m4</t>
  </si>
  <si>
    <t>5mM_3</t>
  </si>
  <si>
    <t>143B_GOT_DKO_Asp-tit_5mM_3_ 8 Oct 2023_01.#m4</t>
  </si>
  <si>
    <t>4mM_1</t>
  </si>
  <si>
    <t>143B_GOT_DKO_Asp-tit_4mM_1_ 8 Oct 2023_01.#m4</t>
  </si>
  <si>
    <t>4mM_2</t>
  </si>
  <si>
    <t>143B_GOT_DKO_Asp-tit_4mM_2_ 8 Oct 2023_01.#m4</t>
  </si>
  <si>
    <t>4mM_3</t>
  </si>
  <si>
    <t>143B_GOT_DKO_Asp-tit_4mM_3_ 8 Oct 2023_01.#m4</t>
  </si>
  <si>
    <t>4+SM</t>
  </si>
  <si>
    <t>3mM_1</t>
  </si>
  <si>
    <t>143B_GOT_DKO_Asp-tit_3mM_1_ 8 Oct 2023_01.#m4</t>
  </si>
  <si>
    <t>3mM_2</t>
  </si>
  <si>
    <t>143B_GOT_DKO_Asp-tit_3mM_2_ 8 Oct 2023_01.#m4</t>
  </si>
  <si>
    <t>3mM_3</t>
  </si>
  <si>
    <t>143B_GOT_DKO_Asp-tit_3mM_3_ 8 Oct 2023_01.#m4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</si>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</sst>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zoomScale="90" zoomScaleNormal="90" workbookViewId="0">
      <selection activeCell="Q1" activeCellId="1" sqref="A1:A1048576 Q1:Q1048576"/>
    </sheetView>
  </sheetViews>
  <sheetFormatPr baseColWidth="10" defaultColWidth="8.6640625" defaultRowHeight="15" x14ac:dyDescent="0.2"/>
  <cols>
    <col min="5" max="5" width="20.5" customWidth="1"/>
    <col min="15" max="15" width="1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t="s">
        <v>13</v>
      </c>
      <c r="P1" t="s">
        <v>14</v>
      </c>
      <c r="Q1" t="s">
        <v>15</v>
      </c>
    </row>
    <row r="2" spans="1:22" x14ac:dyDescent="0.2">
      <c r="A2" t="s">
        <v>16</v>
      </c>
      <c r="B2" t="s">
        <v>17</v>
      </c>
      <c r="C2" t="s">
        <v>18</v>
      </c>
      <c r="D2" t="s">
        <v>19</v>
      </c>
      <c r="E2" s="2">
        <v>45203.832638888904</v>
      </c>
      <c r="F2">
        <v>2690</v>
      </c>
      <c r="G2">
        <v>2696</v>
      </c>
      <c r="H2">
        <v>1369</v>
      </c>
      <c r="I2">
        <v>30466</v>
      </c>
      <c r="J2">
        <v>11940</v>
      </c>
      <c r="K2">
        <v>3997</v>
      </c>
      <c r="L2">
        <v>3696</v>
      </c>
      <c r="M2">
        <v>1613</v>
      </c>
      <c r="O2" s="3"/>
    </row>
    <row r="3" spans="1:22" x14ac:dyDescent="0.2">
      <c r="A3" t="s">
        <v>20</v>
      </c>
      <c r="B3" t="s">
        <v>17</v>
      </c>
      <c r="C3" t="s">
        <v>21</v>
      </c>
      <c r="D3" t="s">
        <v>19</v>
      </c>
      <c r="E3" s="2">
        <v>45203.834027777797</v>
      </c>
      <c r="F3">
        <v>2616</v>
      </c>
      <c r="G3">
        <v>2623</v>
      </c>
      <c r="H3">
        <v>1369</v>
      </c>
      <c r="I3">
        <v>30466</v>
      </c>
      <c r="J3">
        <v>12210</v>
      </c>
      <c r="K3">
        <v>3958</v>
      </c>
      <c r="L3">
        <v>3668</v>
      </c>
      <c r="M3">
        <v>1634</v>
      </c>
      <c r="O3" s="3"/>
    </row>
    <row r="4" spans="1:22" x14ac:dyDescent="0.2">
      <c r="A4" t="s">
        <v>22</v>
      </c>
      <c r="B4" t="s">
        <v>17</v>
      </c>
      <c r="C4" t="s">
        <v>23</v>
      </c>
      <c r="D4" t="s">
        <v>19</v>
      </c>
      <c r="E4" s="2">
        <v>45203.8347222222</v>
      </c>
      <c r="F4">
        <v>2494</v>
      </c>
      <c r="G4">
        <v>2500</v>
      </c>
      <c r="H4">
        <v>1369</v>
      </c>
      <c r="I4">
        <v>30466</v>
      </c>
      <c r="J4">
        <v>12530</v>
      </c>
      <c r="K4">
        <v>3950</v>
      </c>
      <c r="L4">
        <v>3695</v>
      </c>
      <c r="M4">
        <v>1504</v>
      </c>
      <c r="O4" s="3"/>
    </row>
    <row r="5" spans="1:22" x14ac:dyDescent="0.2">
      <c r="A5" t="s">
        <v>24</v>
      </c>
      <c r="J5" s="4">
        <f>AVERAGE(J2:J4)</f>
        <v>12226.666666666666</v>
      </c>
      <c r="K5" s="4">
        <f>AVERAGE(K2:K4)</f>
        <v>3968.3333333333335</v>
      </c>
      <c r="L5" s="4">
        <f>AVERAGE(L2:L4)</f>
        <v>3686.3333333333335</v>
      </c>
      <c r="O5" s="3"/>
    </row>
    <row r="6" spans="1:22" x14ac:dyDescent="0.2">
      <c r="O6" s="3"/>
    </row>
    <row r="7" spans="1:22" x14ac:dyDescent="0.2">
      <c r="A7" t="s">
        <v>25</v>
      </c>
      <c r="B7" t="s">
        <v>17</v>
      </c>
      <c r="C7" t="s">
        <v>26</v>
      </c>
      <c r="D7" t="s">
        <v>27</v>
      </c>
      <c r="E7" s="2">
        <v>45207.761111111096</v>
      </c>
      <c r="F7">
        <v>3487</v>
      </c>
      <c r="G7">
        <v>3512</v>
      </c>
      <c r="H7">
        <v>1004</v>
      </c>
      <c r="I7">
        <v>30466</v>
      </c>
      <c r="J7">
        <v>174400</v>
      </c>
      <c r="K7">
        <v>4147</v>
      </c>
      <c r="L7">
        <v>3920</v>
      </c>
      <c r="M7">
        <v>1739</v>
      </c>
      <c r="O7" s="3">
        <f>$E$7-$E$2</f>
        <v>3.928472222192795</v>
      </c>
      <c r="P7">
        <f>J7/$J$5</f>
        <v>14.263904034896402</v>
      </c>
      <c r="Q7">
        <f>LOG(P7,2)/O7</f>
        <v>0.9760275190771649</v>
      </c>
    </row>
    <row r="8" spans="1:22" x14ac:dyDescent="0.2">
      <c r="A8" t="s">
        <v>28</v>
      </c>
      <c r="B8" t="s">
        <v>17</v>
      </c>
      <c r="C8" t="s">
        <v>29</v>
      </c>
      <c r="D8" t="s">
        <v>27</v>
      </c>
      <c r="E8" s="2">
        <v>45207.763888888898</v>
      </c>
      <c r="F8">
        <v>3941</v>
      </c>
      <c r="G8">
        <v>3976</v>
      </c>
      <c r="H8">
        <v>1004</v>
      </c>
      <c r="I8">
        <v>30466</v>
      </c>
      <c r="J8">
        <v>212900</v>
      </c>
      <c r="K8">
        <v>4039</v>
      </c>
      <c r="L8">
        <v>3862</v>
      </c>
      <c r="M8">
        <v>1588</v>
      </c>
      <c r="O8" s="3">
        <f>$E$7-$E$2</f>
        <v>3.928472222192795</v>
      </c>
      <c r="P8">
        <f>J8/$J$5</f>
        <v>17.412758996728464</v>
      </c>
      <c r="Q8">
        <f>LOG(P8,2)/O8</f>
        <v>1.0492814186592105</v>
      </c>
    </row>
    <row r="9" spans="1:22" x14ac:dyDescent="0.2">
      <c r="A9" t="s">
        <v>30</v>
      </c>
      <c r="B9" t="s">
        <v>17</v>
      </c>
      <c r="C9" t="s">
        <v>31</v>
      </c>
      <c r="D9" t="s">
        <v>27</v>
      </c>
      <c r="E9" s="2">
        <v>45207.767361111102</v>
      </c>
      <c r="F9">
        <v>3760</v>
      </c>
      <c r="G9">
        <v>3793</v>
      </c>
      <c r="H9">
        <v>1004</v>
      </c>
      <c r="I9">
        <v>30466</v>
      </c>
      <c r="J9">
        <v>215500</v>
      </c>
      <c r="K9">
        <v>3994</v>
      </c>
      <c r="L9">
        <v>3734</v>
      </c>
      <c r="M9">
        <v>1644</v>
      </c>
      <c r="O9" s="3">
        <f>$E$7-$E$2</f>
        <v>3.928472222192795</v>
      </c>
      <c r="P9">
        <f>J9/$J$5</f>
        <v>17.625408942202835</v>
      </c>
      <c r="Q9">
        <f>LOG(P9,2)/O9</f>
        <v>1.0537391107424685</v>
      </c>
    </row>
    <row r="10" spans="1:22" x14ac:dyDescent="0.2">
      <c r="A10" t="s">
        <v>24</v>
      </c>
      <c r="J10" s="4">
        <f>AVERAGE(J7:J9)</f>
        <v>200933.33333333334</v>
      </c>
      <c r="K10" s="4">
        <f>AVERAGE(K7:K9)</f>
        <v>4060</v>
      </c>
      <c r="L10" s="4">
        <f>AVERAGE(L7:L9)</f>
        <v>3838.6666666666665</v>
      </c>
      <c r="O10" s="3">
        <f>AVERAGE(O7:O9)</f>
        <v>3.928472222192795</v>
      </c>
      <c r="P10" s="3">
        <f>AVERAGE(P7:P9)</f>
        <v>16.4340239912759</v>
      </c>
      <c r="Q10" s="3">
        <f>AVERAGE(Q7:Q9)</f>
        <v>1.0263493494929481</v>
      </c>
    </row>
    <row r="11" spans="1:22" x14ac:dyDescent="0.2">
      <c r="O11" s="3"/>
    </row>
    <row r="12" spans="1:22" x14ac:dyDescent="0.2">
      <c r="A12" t="s">
        <v>32</v>
      </c>
      <c r="B12" t="s">
        <v>17</v>
      </c>
      <c r="C12" t="s">
        <v>33</v>
      </c>
      <c r="D12" t="s">
        <v>27</v>
      </c>
      <c r="E12" s="2">
        <v>45207.761805555601</v>
      </c>
      <c r="F12">
        <v>4359</v>
      </c>
      <c r="G12">
        <v>4403</v>
      </c>
      <c r="H12">
        <v>1004</v>
      </c>
      <c r="I12">
        <v>30466</v>
      </c>
      <c r="J12">
        <v>252900</v>
      </c>
      <c r="K12">
        <v>4044</v>
      </c>
      <c r="L12">
        <v>3814</v>
      </c>
      <c r="M12">
        <v>1671</v>
      </c>
      <c r="O12" s="3">
        <f>$E$7-$E$2</f>
        <v>3.928472222192795</v>
      </c>
      <c r="P12">
        <f>J12/$J$5</f>
        <v>20.684296619411125</v>
      </c>
      <c r="Q12">
        <f>LOG(P12,2)/O12</f>
        <v>1.1125098375360782</v>
      </c>
    </row>
    <row r="13" spans="1:22" x14ac:dyDescent="0.2">
      <c r="A13" t="s">
        <v>34</v>
      </c>
      <c r="B13" t="s">
        <v>17</v>
      </c>
      <c r="C13" t="s">
        <v>35</v>
      </c>
      <c r="D13" t="s">
        <v>27</v>
      </c>
      <c r="E13" s="2">
        <v>45207.764583333301</v>
      </c>
      <c r="F13">
        <v>3985</v>
      </c>
      <c r="G13">
        <v>4023</v>
      </c>
      <c r="H13">
        <v>1004</v>
      </c>
      <c r="I13">
        <v>30466</v>
      </c>
      <c r="J13">
        <v>243300</v>
      </c>
      <c r="K13">
        <v>3851</v>
      </c>
      <c r="L13">
        <v>3658</v>
      </c>
      <c r="M13">
        <v>1539</v>
      </c>
      <c r="O13" s="3">
        <f>$E$7-$E$2</f>
        <v>3.928472222192795</v>
      </c>
      <c r="P13">
        <f>J13/$J$5</f>
        <v>19.899127589967286</v>
      </c>
      <c r="Q13">
        <f>LOG(P13,2)/O13</f>
        <v>1.0982980234854636</v>
      </c>
    </row>
    <row r="14" spans="1:22" x14ac:dyDescent="0.2">
      <c r="A14" t="s">
        <v>36</v>
      </c>
      <c r="B14" t="s">
        <v>17</v>
      </c>
      <c r="C14" t="s">
        <v>37</v>
      </c>
      <c r="D14" t="s">
        <v>27</v>
      </c>
      <c r="E14" s="2">
        <v>45207.7680555556</v>
      </c>
      <c r="F14">
        <v>3526</v>
      </c>
      <c r="G14">
        <v>3558</v>
      </c>
      <c r="H14">
        <v>1004</v>
      </c>
      <c r="I14">
        <v>30466</v>
      </c>
      <c r="J14">
        <v>222300</v>
      </c>
      <c r="K14">
        <v>4064</v>
      </c>
      <c r="L14">
        <v>3775</v>
      </c>
      <c r="M14">
        <v>1751</v>
      </c>
      <c r="O14" s="3">
        <f>$E$7-$E$2</f>
        <v>3.928472222192795</v>
      </c>
      <c r="P14">
        <f>J14/$J$5</f>
        <v>18.18157033805889</v>
      </c>
      <c r="Q14">
        <f>LOG(P14,2)/O14</f>
        <v>1.0651481462441914</v>
      </c>
    </row>
    <row r="15" spans="1:22" x14ac:dyDescent="0.2">
      <c r="A15" t="s">
        <v>24</v>
      </c>
      <c r="J15" s="4">
        <f>AVERAGE(J12:J14)</f>
        <v>239500</v>
      </c>
      <c r="K15" s="4">
        <f>AVERAGE(K12:K14)</f>
        <v>3986.3333333333335</v>
      </c>
      <c r="L15" s="4">
        <f>AVERAGE(L12:L14)</f>
        <v>3749</v>
      </c>
      <c r="O15" s="3">
        <f>AVERAGE(O12:O14)</f>
        <v>3.928472222192795</v>
      </c>
      <c r="P15" s="3">
        <f>AVERAGE(P12:P14)</f>
        <v>19.588331515812431</v>
      </c>
      <c r="Q15" s="3">
        <f>AVERAGE(Q12:Q14)</f>
        <v>1.0919853357552445</v>
      </c>
      <c r="V15">
        <v>20</v>
      </c>
    </row>
    <row r="16" spans="1:22" x14ac:dyDescent="0.2">
      <c r="O16" s="3"/>
    </row>
    <row r="17" spans="1:22" x14ac:dyDescent="0.2">
      <c r="A17" t="s">
        <v>38</v>
      </c>
      <c r="B17" t="s">
        <v>17</v>
      </c>
      <c r="C17" t="s">
        <v>39</v>
      </c>
      <c r="D17" t="s">
        <v>27</v>
      </c>
      <c r="E17" s="2">
        <v>45207.762499999997</v>
      </c>
      <c r="F17">
        <v>2872</v>
      </c>
      <c r="G17">
        <v>2892</v>
      </c>
      <c r="H17">
        <v>1004</v>
      </c>
      <c r="I17">
        <v>30466</v>
      </c>
      <c r="J17">
        <v>178300</v>
      </c>
      <c r="K17">
        <v>3950</v>
      </c>
      <c r="L17">
        <v>3704</v>
      </c>
      <c r="M17">
        <v>1675</v>
      </c>
      <c r="O17" s="3">
        <f>$E$7-$E$2</f>
        <v>3.928472222192795</v>
      </c>
      <c r="P17">
        <f>J17/$J$5</f>
        <v>14.582878953107961</v>
      </c>
      <c r="Q17">
        <f>LOG(P17,2)/O17</f>
        <v>0.98414942017342844</v>
      </c>
    </row>
    <row r="18" spans="1:22" x14ac:dyDescent="0.2">
      <c r="A18" t="s">
        <v>40</v>
      </c>
      <c r="B18" t="s">
        <v>17</v>
      </c>
      <c r="C18" t="s">
        <v>41</v>
      </c>
      <c r="D18" t="s">
        <v>27</v>
      </c>
      <c r="E18" s="2">
        <v>45207.765277777798</v>
      </c>
      <c r="F18">
        <v>2558</v>
      </c>
      <c r="G18">
        <v>2574</v>
      </c>
      <c r="H18">
        <v>1004</v>
      </c>
      <c r="I18">
        <v>30466</v>
      </c>
      <c r="J18">
        <v>162800</v>
      </c>
      <c r="K18">
        <v>3745</v>
      </c>
      <c r="L18">
        <v>3517</v>
      </c>
      <c r="M18">
        <v>1556</v>
      </c>
      <c r="O18" s="3">
        <f>$E$7-$E$2</f>
        <v>3.928472222192795</v>
      </c>
      <c r="P18">
        <f>J18/$J$5</f>
        <v>13.31515812431843</v>
      </c>
      <c r="Q18">
        <f>LOG(P18,2)/O18</f>
        <v>0.95075068500673021</v>
      </c>
    </row>
    <row r="19" spans="1:22" x14ac:dyDescent="0.2">
      <c r="A19" t="s">
        <v>42</v>
      </c>
      <c r="B19" t="s">
        <v>17</v>
      </c>
      <c r="C19" t="s">
        <v>43</v>
      </c>
      <c r="D19" t="s">
        <v>27</v>
      </c>
      <c r="E19" s="2">
        <v>45207.768750000003</v>
      </c>
      <c r="F19">
        <v>2226</v>
      </c>
      <c r="G19">
        <v>2238</v>
      </c>
      <c r="H19">
        <v>1004</v>
      </c>
      <c r="I19">
        <v>30466</v>
      </c>
      <c r="J19">
        <v>144500</v>
      </c>
      <c r="K19">
        <v>3909</v>
      </c>
      <c r="L19">
        <v>3666</v>
      </c>
      <c r="M19">
        <v>1726</v>
      </c>
      <c r="O19" s="3">
        <f>$E$7-$E$2</f>
        <v>3.928472222192795</v>
      </c>
      <c r="P19">
        <f>J19/$J$5</f>
        <v>11.818429661941114</v>
      </c>
      <c r="Q19">
        <f>LOG(P19,2)/O19</f>
        <v>0.90695981742559661</v>
      </c>
    </row>
    <row r="20" spans="1:22" x14ac:dyDescent="0.2">
      <c r="A20" t="s">
        <v>24</v>
      </c>
      <c r="J20" s="4">
        <f>AVERAGE(J17:J19)</f>
        <v>161866.66666666666</v>
      </c>
      <c r="K20" s="4">
        <f>AVERAGE(K17:K19)</f>
        <v>3868</v>
      </c>
      <c r="L20" s="4">
        <f>AVERAGE(L17:L19)</f>
        <v>3629</v>
      </c>
      <c r="O20" s="3">
        <f>AVERAGE(O17:O19)</f>
        <v>3.928472222192795</v>
      </c>
      <c r="P20" s="3">
        <f>AVERAGE(P17:P19)</f>
        <v>13.238822246455834</v>
      </c>
      <c r="Q20" s="3">
        <f>AVERAGE(Q17:Q19)</f>
        <v>0.94728664086858505</v>
      </c>
    </row>
    <row r="21" spans="1:22" x14ac:dyDescent="0.2">
      <c r="O21" s="3"/>
    </row>
    <row r="22" spans="1:22" x14ac:dyDescent="0.2">
      <c r="A22" t="s">
        <v>44</v>
      </c>
      <c r="B22" t="s">
        <v>17</v>
      </c>
      <c r="C22" t="s">
        <v>45</v>
      </c>
      <c r="D22" t="s">
        <v>27</v>
      </c>
      <c r="E22" s="2">
        <v>45207.7631944444</v>
      </c>
      <c r="F22">
        <v>2477</v>
      </c>
      <c r="G22">
        <v>2491</v>
      </c>
      <c r="H22">
        <v>1004</v>
      </c>
      <c r="I22">
        <v>30466</v>
      </c>
      <c r="J22">
        <v>137500</v>
      </c>
      <c r="K22">
        <v>3865</v>
      </c>
      <c r="L22">
        <v>3679</v>
      </c>
      <c r="M22">
        <v>1613</v>
      </c>
      <c r="O22" s="3">
        <f>$E$7-$E$2</f>
        <v>3.928472222192795</v>
      </c>
      <c r="P22">
        <f>J22/$J$5</f>
        <v>11.245910577971648</v>
      </c>
      <c r="Q22">
        <f>LOG(P22,2)/O22</f>
        <v>0.88872426170906171</v>
      </c>
    </row>
    <row r="23" spans="1:22" x14ac:dyDescent="0.2">
      <c r="A23" t="s">
        <v>46</v>
      </c>
      <c r="B23" t="s">
        <v>17</v>
      </c>
      <c r="C23" t="s">
        <v>47</v>
      </c>
      <c r="D23" t="s">
        <v>27</v>
      </c>
      <c r="E23" s="2">
        <v>45207.766666666699</v>
      </c>
      <c r="F23">
        <v>2231</v>
      </c>
      <c r="G23">
        <v>2243</v>
      </c>
      <c r="H23">
        <v>1004</v>
      </c>
      <c r="I23">
        <v>30466</v>
      </c>
      <c r="J23">
        <v>138200</v>
      </c>
      <c r="K23">
        <v>3837</v>
      </c>
      <c r="L23">
        <v>3612</v>
      </c>
      <c r="M23">
        <v>1652</v>
      </c>
      <c r="O23" s="3">
        <f>$E$7-$E$2</f>
        <v>3.928472222192795</v>
      </c>
      <c r="P23">
        <f>J23/$J$5</f>
        <v>11.303162486368594</v>
      </c>
      <c r="Q23">
        <f>LOG(P23,2)/O23</f>
        <v>0.89058910806014147</v>
      </c>
    </row>
    <row r="24" spans="1:22" x14ac:dyDescent="0.2">
      <c r="A24" t="s">
        <v>48</v>
      </c>
      <c r="B24" t="s">
        <v>17</v>
      </c>
      <c r="C24" t="s">
        <v>49</v>
      </c>
      <c r="D24" t="s">
        <v>27</v>
      </c>
      <c r="E24" s="2">
        <v>45207.769444444399</v>
      </c>
      <c r="F24">
        <v>1888</v>
      </c>
      <c r="G24">
        <v>1897</v>
      </c>
      <c r="H24">
        <v>1004</v>
      </c>
      <c r="I24">
        <v>30466</v>
      </c>
      <c r="J24">
        <v>113700</v>
      </c>
      <c r="K24">
        <v>3910</v>
      </c>
      <c r="L24">
        <v>3679</v>
      </c>
      <c r="M24">
        <v>1571</v>
      </c>
      <c r="O24" s="3">
        <f>$E$7-$E$2</f>
        <v>3.928472222192795</v>
      </c>
      <c r="P24">
        <f>J24/$J$5</f>
        <v>9.2993456924754643</v>
      </c>
      <c r="Q24">
        <f>LOG(P24,2)/O24</f>
        <v>0.81892629728459032</v>
      </c>
    </row>
    <row r="25" spans="1:22" x14ac:dyDescent="0.2">
      <c r="A25" t="s">
        <v>24</v>
      </c>
      <c r="J25" s="4">
        <f>AVERAGE(J22:J24)</f>
        <v>129800</v>
      </c>
      <c r="K25" s="4">
        <f>AVERAGE(K22:K24)</f>
        <v>3870.6666666666665</v>
      </c>
      <c r="L25" s="4">
        <f>AVERAGE(L22:L24)</f>
        <v>3656.6666666666665</v>
      </c>
      <c r="O25" s="3">
        <f>AVERAGE(O22:O24)</f>
        <v>3.928472222192795</v>
      </c>
      <c r="P25" s="3">
        <f>AVERAGE(P22:P24)</f>
        <v>10.616139585605234</v>
      </c>
      <c r="Q25" s="3">
        <f>AVERAGE(Q22:Q24)</f>
        <v>0.8660798890179312</v>
      </c>
    </row>
    <row r="26" spans="1:22" x14ac:dyDescent="0.2">
      <c r="O26" s="3"/>
    </row>
    <row r="27" spans="1:22" x14ac:dyDescent="0.2">
      <c r="A27" t="s">
        <v>50</v>
      </c>
      <c r="B27" t="s">
        <v>17</v>
      </c>
      <c r="C27" t="s">
        <v>51</v>
      </c>
      <c r="D27" t="s">
        <v>27</v>
      </c>
      <c r="E27" s="2">
        <v>45207.7944444444</v>
      </c>
      <c r="F27">
        <v>9035</v>
      </c>
      <c r="G27">
        <v>9216</v>
      </c>
      <c r="H27">
        <v>1004</v>
      </c>
      <c r="I27">
        <v>30466</v>
      </c>
      <c r="J27">
        <v>101800</v>
      </c>
      <c r="K27">
        <v>3930</v>
      </c>
      <c r="L27">
        <v>3689</v>
      </c>
      <c r="M27">
        <v>1669</v>
      </c>
      <c r="O27" s="3">
        <f>$E$27-$E$2</f>
        <v>3.9618055554965395</v>
      </c>
      <c r="P27">
        <f>J27/$J$5</f>
        <v>8.3260632497273726</v>
      </c>
      <c r="Q27">
        <f>LOG(P27,2)/O27</f>
        <v>0.77177803788150356</v>
      </c>
    </row>
    <row r="28" spans="1:22" x14ac:dyDescent="0.2">
      <c r="A28" t="s">
        <v>52</v>
      </c>
      <c r="B28" t="s">
        <v>17</v>
      </c>
      <c r="C28" t="s">
        <v>53</v>
      </c>
      <c r="D28" t="s">
        <v>27</v>
      </c>
      <c r="E28" s="2">
        <v>45207.797222222202</v>
      </c>
      <c r="F28">
        <v>8412</v>
      </c>
      <c r="G28">
        <v>8578</v>
      </c>
      <c r="H28">
        <v>1004</v>
      </c>
      <c r="I28">
        <v>30466</v>
      </c>
      <c r="J28">
        <v>99820</v>
      </c>
      <c r="K28">
        <v>3820</v>
      </c>
      <c r="L28">
        <v>3556</v>
      </c>
      <c r="M28">
        <v>1648</v>
      </c>
      <c r="O28" s="3">
        <f>$E$27-$E$2</f>
        <v>3.9618055554965395</v>
      </c>
      <c r="P28">
        <f>J28/$J$5</f>
        <v>8.1641221374045809</v>
      </c>
      <c r="Q28">
        <f>LOG(P28,2)/O28</f>
        <v>0.76462555347392047</v>
      </c>
    </row>
    <row r="29" spans="1:22" x14ac:dyDescent="0.2">
      <c r="A29" t="s">
        <v>54</v>
      </c>
      <c r="B29" t="s">
        <v>17</v>
      </c>
      <c r="C29" t="s">
        <v>55</v>
      </c>
      <c r="D29" t="s">
        <v>27</v>
      </c>
      <c r="E29" s="2">
        <v>45207.8</v>
      </c>
      <c r="F29">
        <v>8041</v>
      </c>
      <c r="G29">
        <v>8197</v>
      </c>
      <c r="H29">
        <v>1004</v>
      </c>
      <c r="I29">
        <v>30466</v>
      </c>
      <c r="J29">
        <v>100700</v>
      </c>
      <c r="K29">
        <v>3851</v>
      </c>
      <c r="L29">
        <v>3594</v>
      </c>
      <c r="M29">
        <v>1656</v>
      </c>
      <c r="O29" s="3">
        <f>$E$27-$E$2</f>
        <v>3.9618055554965395</v>
      </c>
      <c r="P29">
        <f>J29/$J$5</f>
        <v>8.2360959651035994</v>
      </c>
      <c r="Q29">
        <f>LOG(P29,2)/O29</f>
        <v>0.76782179170804732</v>
      </c>
    </row>
    <row r="30" spans="1:22" x14ac:dyDescent="0.2">
      <c r="A30" t="s">
        <v>24</v>
      </c>
      <c r="J30" s="4">
        <f>AVERAGE(J27:J29)</f>
        <v>100773.33333333333</v>
      </c>
      <c r="K30" s="4">
        <f>AVERAGE(K27:K29)</f>
        <v>3867</v>
      </c>
      <c r="L30" s="4">
        <f>AVERAGE(L27:L29)</f>
        <v>3613</v>
      </c>
      <c r="O30" s="3">
        <f>AVERAGE(O27:O29)</f>
        <v>3.9618055554965395</v>
      </c>
      <c r="P30" s="3">
        <f>AVERAGE(P27:P29)</f>
        <v>8.2420937840785182</v>
      </c>
      <c r="Q30" s="3">
        <f>AVERAGE(Q27:Q29)</f>
        <v>0.76807512768782382</v>
      </c>
      <c r="V30">
        <v>8</v>
      </c>
    </row>
    <row r="32" spans="1:22" x14ac:dyDescent="0.2">
      <c r="A32" t="s">
        <v>56</v>
      </c>
      <c r="B32" t="s">
        <v>17</v>
      </c>
      <c r="C32" t="s">
        <v>57</v>
      </c>
      <c r="D32" t="s">
        <v>27</v>
      </c>
      <c r="E32" s="2">
        <v>45207.795138888898</v>
      </c>
      <c r="F32">
        <v>7478</v>
      </c>
      <c r="G32">
        <v>7605</v>
      </c>
      <c r="H32">
        <v>1004</v>
      </c>
      <c r="I32">
        <v>30466</v>
      </c>
      <c r="J32">
        <v>81280</v>
      </c>
      <c r="K32">
        <v>3907</v>
      </c>
      <c r="L32">
        <v>3679</v>
      </c>
      <c r="M32">
        <v>1665</v>
      </c>
      <c r="O32" s="3">
        <f>$E$27-$E$2</f>
        <v>3.9618055554965395</v>
      </c>
      <c r="P32">
        <f>J32/$J$5</f>
        <v>6.6477644492911674</v>
      </c>
      <c r="Q32">
        <f>LOG(P32,2)/O32</f>
        <v>0.68980398598985593</v>
      </c>
    </row>
    <row r="33" spans="1:22" x14ac:dyDescent="0.2">
      <c r="A33" t="s">
        <v>58</v>
      </c>
      <c r="B33" t="s">
        <v>17</v>
      </c>
      <c r="C33" t="s">
        <v>59</v>
      </c>
      <c r="D33" t="s">
        <v>27</v>
      </c>
      <c r="E33" s="2">
        <v>45207.797916666699</v>
      </c>
      <c r="F33">
        <v>6579</v>
      </c>
      <c r="G33">
        <v>6683</v>
      </c>
      <c r="H33">
        <v>1004</v>
      </c>
      <c r="I33">
        <v>30466</v>
      </c>
      <c r="J33">
        <v>78360</v>
      </c>
      <c r="K33">
        <v>3871</v>
      </c>
      <c r="L33">
        <v>3574</v>
      </c>
      <c r="M33">
        <v>1702</v>
      </c>
      <c r="O33" s="3">
        <f>$E$27-$E$2</f>
        <v>3.9618055554965395</v>
      </c>
      <c r="P33">
        <f>J33/$J$5</f>
        <v>6.4089422028353331</v>
      </c>
      <c r="Q33">
        <f>LOG(P33,2)/O33</f>
        <v>0.67648101903319924</v>
      </c>
    </row>
    <row r="34" spans="1:22" x14ac:dyDescent="0.2">
      <c r="A34" t="s">
        <v>60</v>
      </c>
      <c r="B34" t="s">
        <v>17</v>
      </c>
      <c r="C34" t="s">
        <v>61</v>
      </c>
      <c r="D34" t="s">
        <v>27</v>
      </c>
      <c r="E34" s="2">
        <v>45207.800694444399</v>
      </c>
      <c r="F34">
        <v>6319</v>
      </c>
      <c r="G34">
        <v>6418</v>
      </c>
      <c r="H34">
        <v>1004</v>
      </c>
      <c r="I34">
        <v>30466</v>
      </c>
      <c r="J34">
        <v>76980</v>
      </c>
      <c r="K34">
        <v>3854</v>
      </c>
      <c r="L34">
        <v>3541</v>
      </c>
      <c r="M34">
        <v>1711</v>
      </c>
      <c r="O34" s="3">
        <f>$E$27-$E$2</f>
        <v>3.9618055554965395</v>
      </c>
      <c r="P34">
        <f>J34/$J$5</f>
        <v>6.2960741548527812</v>
      </c>
      <c r="Q34">
        <f>LOG(P34,2)/O34</f>
        <v>0.6700108058696117</v>
      </c>
    </row>
    <row r="35" spans="1:22" x14ac:dyDescent="0.2">
      <c r="A35" t="s">
        <v>24</v>
      </c>
      <c r="J35" s="4">
        <f>AVERAGE(J32:J34)</f>
        <v>78873.333333333328</v>
      </c>
      <c r="K35" s="4">
        <f>AVERAGE(K32:K34)</f>
        <v>3877.3333333333335</v>
      </c>
      <c r="L35" s="4">
        <f>AVERAGE(L32:L34)</f>
        <v>3598</v>
      </c>
      <c r="O35" s="3">
        <f>AVERAGE(O32:O34)</f>
        <v>3.9618055554965395</v>
      </c>
      <c r="P35" s="3">
        <f>AVERAGE(P32:P34)</f>
        <v>6.4509269356597612</v>
      </c>
      <c r="Q35" s="3">
        <f>AVERAGE(Q32:Q34)</f>
        <v>0.67876527029755562</v>
      </c>
    </row>
    <row r="36" spans="1:22" x14ac:dyDescent="0.2">
      <c r="O36" s="3"/>
    </row>
    <row r="37" spans="1:22" x14ac:dyDescent="0.2">
      <c r="A37" t="s">
        <v>62</v>
      </c>
      <c r="B37" t="s">
        <v>17</v>
      </c>
      <c r="C37" t="s">
        <v>63</v>
      </c>
      <c r="D37" t="s">
        <v>27</v>
      </c>
      <c r="E37" s="2">
        <v>45207.795833333301</v>
      </c>
      <c r="F37">
        <v>4524</v>
      </c>
      <c r="G37">
        <v>4570</v>
      </c>
      <c r="H37">
        <v>1004</v>
      </c>
      <c r="I37">
        <v>30466</v>
      </c>
      <c r="J37">
        <v>44620</v>
      </c>
      <c r="K37">
        <v>3970</v>
      </c>
      <c r="L37">
        <v>3682</v>
      </c>
      <c r="M37">
        <v>1809</v>
      </c>
      <c r="O37" s="3">
        <f>$E$27-$E$2</f>
        <v>3.9618055554965395</v>
      </c>
      <c r="P37">
        <f>J37/$J$5</f>
        <v>3.6494002181025085</v>
      </c>
      <c r="Q37">
        <f>LOG(P37,2)/O37</f>
        <v>0.4714162139479775</v>
      </c>
    </row>
    <row r="38" spans="1:22" x14ac:dyDescent="0.2">
      <c r="A38" t="s">
        <v>64</v>
      </c>
      <c r="B38" t="s">
        <v>17</v>
      </c>
      <c r="C38" t="s">
        <v>65</v>
      </c>
      <c r="D38" t="s">
        <v>27</v>
      </c>
      <c r="E38" s="2">
        <v>45207.798611111102</v>
      </c>
      <c r="F38">
        <v>4469</v>
      </c>
      <c r="G38">
        <v>4518</v>
      </c>
      <c r="H38">
        <v>1004</v>
      </c>
      <c r="I38">
        <v>30466</v>
      </c>
      <c r="J38">
        <v>49760</v>
      </c>
      <c r="K38">
        <v>4034</v>
      </c>
      <c r="L38">
        <v>3664</v>
      </c>
      <c r="M38">
        <v>2015</v>
      </c>
      <c r="O38" s="3">
        <f>$E$27-$E$2</f>
        <v>3.9618055554965395</v>
      </c>
      <c r="P38">
        <f>J38/$J$5</f>
        <v>4.0697928026172301</v>
      </c>
      <c r="Q38">
        <f>LOG(P38,2)/O38</f>
        <v>0.51111931640544983</v>
      </c>
    </row>
    <row r="39" spans="1:22" x14ac:dyDescent="0.2">
      <c r="A39" t="s">
        <v>66</v>
      </c>
      <c r="B39" t="s">
        <v>17</v>
      </c>
      <c r="C39" t="s">
        <v>67</v>
      </c>
      <c r="D39" t="s">
        <v>27</v>
      </c>
      <c r="E39" s="2">
        <v>45207.802777777797</v>
      </c>
      <c r="F39">
        <v>3977</v>
      </c>
      <c r="G39">
        <v>4012</v>
      </c>
      <c r="H39">
        <v>1004</v>
      </c>
      <c r="I39">
        <v>30466</v>
      </c>
      <c r="J39">
        <v>45480</v>
      </c>
      <c r="K39">
        <v>4164</v>
      </c>
      <c r="L39">
        <v>3756</v>
      </c>
      <c r="M39">
        <v>2216</v>
      </c>
      <c r="O39" s="3">
        <f>$E$27-$E$2</f>
        <v>3.9618055554965395</v>
      </c>
      <c r="P39">
        <f>J39/$J$5</f>
        <v>3.7197382769901854</v>
      </c>
      <c r="Q39">
        <f>LOG(P39,2)/O39</f>
        <v>0.47836802929133682</v>
      </c>
    </row>
    <row r="40" spans="1:22" x14ac:dyDescent="0.2">
      <c r="A40" t="s">
        <v>24</v>
      </c>
      <c r="J40" s="4">
        <f>AVERAGE(J37:J39)</f>
        <v>46620</v>
      </c>
      <c r="K40" s="4">
        <f>AVERAGE(K37:K39)</f>
        <v>4056</v>
      </c>
      <c r="L40" s="4">
        <f>AVERAGE(L37:L39)</f>
        <v>3700.6666666666665</v>
      </c>
      <c r="O40" s="3">
        <f>AVERAGE(O37:O39)</f>
        <v>3.9618055554965395</v>
      </c>
      <c r="P40" s="3">
        <f>AVERAGE(P37:P39)</f>
        <v>3.8129770992366416</v>
      </c>
      <c r="Q40" s="3">
        <f>AVERAGE(Q37:Q39)</f>
        <v>0.48696785321492136</v>
      </c>
      <c r="V40">
        <v>6</v>
      </c>
    </row>
    <row r="41" spans="1:22" x14ac:dyDescent="0.2">
      <c r="O41" s="3"/>
    </row>
    <row r="42" spans="1:22" x14ac:dyDescent="0.2">
      <c r="A42" t="s">
        <v>68</v>
      </c>
      <c r="B42" t="s">
        <v>17</v>
      </c>
      <c r="C42" t="s">
        <v>69</v>
      </c>
      <c r="D42" t="s">
        <v>27</v>
      </c>
      <c r="E42" s="2">
        <v>45207.796527777798</v>
      </c>
      <c r="F42">
        <v>2673</v>
      </c>
      <c r="G42">
        <v>2689</v>
      </c>
      <c r="H42">
        <v>1004</v>
      </c>
      <c r="I42">
        <v>30466</v>
      </c>
      <c r="J42">
        <v>24760</v>
      </c>
      <c r="K42">
        <v>4270</v>
      </c>
      <c r="L42">
        <v>3958</v>
      </c>
      <c r="M42">
        <v>1959</v>
      </c>
      <c r="O42" s="3">
        <f>$E$27-$E$2</f>
        <v>3.9618055554965395</v>
      </c>
      <c r="P42">
        <f>J42/$J$5</f>
        <v>2.0250817884405672</v>
      </c>
      <c r="Q42">
        <f>LOG(P42,2)/O42</f>
        <v>0.25694854582856519</v>
      </c>
    </row>
    <row r="43" spans="1:22" x14ac:dyDescent="0.2">
      <c r="A43" t="s">
        <v>70</v>
      </c>
      <c r="B43" t="s">
        <v>17</v>
      </c>
      <c r="C43" t="s">
        <v>71</v>
      </c>
      <c r="D43" t="s">
        <v>27</v>
      </c>
      <c r="E43" s="2">
        <v>45207.7993055556</v>
      </c>
      <c r="F43">
        <v>2690</v>
      </c>
      <c r="G43">
        <v>2707</v>
      </c>
      <c r="H43">
        <v>1004</v>
      </c>
      <c r="I43">
        <v>30466</v>
      </c>
      <c r="J43">
        <v>26720</v>
      </c>
      <c r="K43">
        <v>4139</v>
      </c>
      <c r="L43">
        <v>3790</v>
      </c>
      <c r="M43">
        <v>2157</v>
      </c>
      <c r="O43" s="3">
        <f>$E$27-$E$2</f>
        <v>3.9618055554965395</v>
      </c>
      <c r="P43">
        <f>J43/$J$5</f>
        <v>2.1853871319520177</v>
      </c>
      <c r="Q43">
        <f>LOG(P43,2)/O43</f>
        <v>0.28469061739674251</v>
      </c>
    </row>
    <row r="44" spans="1:22" x14ac:dyDescent="0.2">
      <c r="A44" t="s">
        <v>72</v>
      </c>
      <c r="B44" t="s">
        <v>17</v>
      </c>
      <c r="C44" t="s">
        <v>73</v>
      </c>
      <c r="D44" t="s">
        <v>27</v>
      </c>
      <c r="E44" s="2">
        <v>45207.8034722222</v>
      </c>
      <c r="F44">
        <v>2375</v>
      </c>
      <c r="G44">
        <v>2386</v>
      </c>
      <c r="H44">
        <v>1004</v>
      </c>
      <c r="I44">
        <v>30466</v>
      </c>
      <c r="J44">
        <v>21340</v>
      </c>
      <c r="K44">
        <v>4217</v>
      </c>
      <c r="L44">
        <v>3841</v>
      </c>
      <c r="M44">
        <v>2124</v>
      </c>
      <c r="O44" s="3">
        <f>$E$27-$E$2</f>
        <v>3.9618055554965395</v>
      </c>
      <c r="P44">
        <f>J44/$J$5</f>
        <v>1.7453653217011997</v>
      </c>
      <c r="Q44">
        <f>LOG(P44,2)/O44</f>
        <v>0.20281889827624802</v>
      </c>
      <c r="V44">
        <v>5</v>
      </c>
    </row>
    <row r="45" spans="1:22" x14ac:dyDescent="0.2">
      <c r="A45" t="s">
        <v>24</v>
      </c>
      <c r="J45" s="4">
        <f>AVERAGE(J42:J44)</f>
        <v>24273.333333333332</v>
      </c>
      <c r="K45" s="4">
        <f>AVERAGE(K42:K44)</f>
        <v>4208.666666666667</v>
      </c>
      <c r="L45" s="4">
        <f>AVERAGE(L42:L44)</f>
        <v>3863</v>
      </c>
      <c r="O45" s="3">
        <f>AVERAGE(O42:O44)</f>
        <v>3.9618055554965395</v>
      </c>
      <c r="P45" s="3">
        <f>AVERAGE(P42:P44)</f>
        <v>1.9852780806979282</v>
      </c>
      <c r="Q45" s="3">
        <f>AVERAGE(Q42:Q44)</f>
        <v>0.24815268716718522</v>
      </c>
    </row>
    <row r="47" spans="1:22" x14ac:dyDescent="0.2">
      <c r="A47" t="s">
        <v>74</v>
      </c>
      <c r="B47" t="s">
        <v>17</v>
      </c>
      <c r="C47" t="s">
        <v>75</v>
      </c>
      <c r="D47" t="s">
        <v>19</v>
      </c>
      <c r="E47" s="2">
        <v>45207.813888888901</v>
      </c>
      <c r="F47">
        <v>2913</v>
      </c>
      <c r="G47">
        <v>2919</v>
      </c>
      <c r="H47">
        <v>1004</v>
      </c>
      <c r="I47">
        <v>30466</v>
      </c>
      <c r="J47">
        <v>7600</v>
      </c>
      <c r="K47">
        <v>4027</v>
      </c>
      <c r="L47">
        <v>3669</v>
      </c>
      <c r="M47">
        <v>2055</v>
      </c>
      <c r="O47" s="3">
        <f>$E$47-$E$2</f>
        <v>3.9812499999970896</v>
      </c>
      <c r="P47">
        <f>J47/$J$5</f>
        <v>0.62159214830970555</v>
      </c>
      <c r="Q47">
        <f>LOG(P47,2)/O47</f>
        <v>-0.17229759862943847</v>
      </c>
    </row>
    <row r="48" spans="1:22" x14ac:dyDescent="0.2">
      <c r="A48" t="s">
        <v>76</v>
      </c>
      <c r="B48" t="s">
        <v>17</v>
      </c>
      <c r="C48" t="s">
        <v>77</v>
      </c>
      <c r="D48" t="s">
        <v>19</v>
      </c>
      <c r="E48" s="2">
        <v>45207.815972222197</v>
      </c>
      <c r="F48">
        <v>3011</v>
      </c>
      <c r="G48">
        <v>3019</v>
      </c>
      <c r="H48">
        <v>1004</v>
      </c>
      <c r="I48">
        <v>30466</v>
      </c>
      <c r="J48">
        <v>11590</v>
      </c>
      <c r="K48">
        <v>4265</v>
      </c>
      <c r="L48">
        <v>3778</v>
      </c>
      <c r="M48">
        <v>2314</v>
      </c>
      <c r="O48" s="3">
        <f>$E$47-$E$2</f>
        <v>3.9812499999970896</v>
      </c>
      <c r="P48">
        <f>J48/$J$5</f>
        <v>0.94792802617230099</v>
      </c>
      <c r="Q48">
        <f>LOG(P48,2)/O48</f>
        <v>-1.9378479589948591E-2</v>
      </c>
    </row>
    <row r="49" spans="1:22" x14ac:dyDescent="0.2">
      <c r="A49" t="s">
        <v>78</v>
      </c>
      <c r="B49" t="s">
        <v>17</v>
      </c>
      <c r="C49" t="s">
        <v>79</v>
      </c>
      <c r="D49" t="s">
        <v>19</v>
      </c>
      <c r="E49" s="2">
        <v>45207.818055555603</v>
      </c>
      <c r="F49">
        <v>2478</v>
      </c>
      <c r="G49">
        <v>2483</v>
      </c>
      <c r="H49">
        <v>1004</v>
      </c>
      <c r="I49">
        <v>30466</v>
      </c>
      <c r="J49">
        <v>9170</v>
      </c>
      <c r="K49">
        <v>4382</v>
      </c>
      <c r="L49">
        <v>3890</v>
      </c>
      <c r="M49">
        <v>2329</v>
      </c>
      <c r="O49" s="3">
        <f>$E$47-$E$2</f>
        <v>3.9812499999970896</v>
      </c>
      <c r="P49">
        <f>J49/$J$5</f>
        <v>0.75</v>
      </c>
      <c r="Q49">
        <f>LOG(P49,2)/O49</f>
        <v>-0.10424803749554717</v>
      </c>
      <c r="V49">
        <v>4</v>
      </c>
    </row>
    <row r="50" spans="1:22" x14ac:dyDescent="0.2">
      <c r="A50" t="s">
        <v>24</v>
      </c>
      <c r="J50" s="4">
        <f>AVERAGE(J47:J49)</f>
        <v>9453.3333333333339</v>
      </c>
      <c r="K50" s="4">
        <f>AVERAGE(K47:K49)</f>
        <v>4224.666666666667</v>
      </c>
      <c r="L50" s="4">
        <f>AVERAGE(L47:L49)</f>
        <v>3779</v>
      </c>
      <c r="O50" s="3">
        <f>AVERAGE(O47:O49)</f>
        <v>3.9812499999970896</v>
      </c>
      <c r="P50" s="3">
        <f>AVERAGE(P47:P49)</f>
        <v>0.7731733914940021</v>
      </c>
      <c r="Q50" s="3">
        <f>AVERAGE(Q47:Q49)</f>
        <v>-9.8641371904978084E-2</v>
      </c>
      <c r="V50" t="s">
        <v>80</v>
      </c>
    </row>
    <row r="51" spans="1:22" x14ac:dyDescent="0.2">
      <c r="O51" s="3"/>
    </row>
    <row r="52" spans="1:22" x14ac:dyDescent="0.2">
      <c r="A52" t="s">
        <v>81</v>
      </c>
      <c r="B52" t="s">
        <v>17</v>
      </c>
      <c r="C52" t="s">
        <v>82</v>
      </c>
      <c r="D52" t="s">
        <v>19</v>
      </c>
      <c r="E52" s="2">
        <v>45207.815277777801</v>
      </c>
      <c r="F52">
        <v>1622</v>
      </c>
      <c r="G52">
        <v>1623</v>
      </c>
      <c r="H52">
        <v>1004</v>
      </c>
      <c r="I52">
        <v>30466</v>
      </c>
      <c r="J52">
        <v>3940</v>
      </c>
      <c r="K52">
        <v>4196</v>
      </c>
      <c r="L52">
        <v>3860</v>
      </c>
      <c r="M52">
        <v>2090</v>
      </c>
      <c r="O52" s="3">
        <f>$E$47-$E$2</f>
        <v>3.9812499999970896</v>
      </c>
      <c r="P52">
        <f>J52/$J$5</f>
        <v>0.32224645583424211</v>
      </c>
      <c r="Q52">
        <f>LOG(P52,2)/O52</f>
        <v>-0.4103644843751878</v>
      </c>
    </row>
    <row r="53" spans="1:22" x14ac:dyDescent="0.2">
      <c r="A53" t="s">
        <v>83</v>
      </c>
      <c r="B53" t="s">
        <v>17</v>
      </c>
      <c r="C53" t="s">
        <v>84</v>
      </c>
      <c r="D53" t="s">
        <v>19</v>
      </c>
      <c r="E53" s="2">
        <v>45207.816666666702</v>
      </c>
      <c r="F53">
        <v>1479</v>
      </c>
      <c r="G53">
        <v>1480</v>
      </c>
      <c r="H53">
        <v>1004</v>
      </c>
      <c r="I53">
        <v>30466</v>
      </c>
      <c r="J53">
        <v>3940</v>
      </c>
      <c r="K53">
        <v>4311</v>
      </c>
      <c r="L53">
        <v>3732</v>
      </c>
      <c r="M53">
        <v>2552</v>
      </c>
      <c r="O53" s="3">
        <f>$E$47-$E$2</f>
        <v>3.9812499999970896</v>
      </c>
      <c r="P53">
        <f>J53/$J$5</f>
        <v>0.32224645583424211</v>
      </c>
      <c r="Q53">
        <f>LOG(P53,2)/O53</f>
        <v>-0.4103644843751878</v>
      </c>
    </row>
    <row r="54" spans="1:22" x14ac:dyDescent="0.2">
      <c r="A54" t="s">
        <v>85</v>
      </c>
      <c r="B54" t="s">
        <v>17</v>
      </c>
      <c r="C54" t="s">
        <v>86</v>
      </c>
      <c r="D54" t="s">
        <v>19</v>
      </c>
      <c r="E54" s="2">
        <v>45207.818749999999</v>
      </c>
      <c r="F54">
        <v>1600</v>
      </c>
      <c r="G54">
        <v>1602</v>
      </c>
      <c r="H54">
        <v>1004</v>
      </c>
      <c r="I54">
        <v>30466</v>
      </c>
      <c r="J54">
        <v>4760</v>
      </c>
      <c r="K54">
        <v>4339</v>
      </c>
      <c r="L54">
        <v>3997</v>
      </c>
      <c r="M54">
        <v>2378</v>
      </c>
      <c r="O54" s="3">
        <f>$E$47-$E$2</f>
        <v>3.9812499999970896</v>
      </c>
      <c r="P54">
        <f>J54/$J$5</f>
        <v>0.38931297709923668</v>
      </c>
      <c r="Q54">
        <f>LOG(P54,2)/O54</f>
        <v>-0.34185184541713015</v>
      </c>
    </row>
    <row r="55" spans="1:22" x14ac:dyDescent="0.2">
      <c r="A55" t="s">
        <v>24</v>
      </c>
      <c r="J55" s="4">
        <f>AVERAGE(J52:J54)</f>
        <v>4213.333333333333</v>
      </c>
      <c r="K55" s="4">
        <f>AVERAGE(K52:K54)</f>
        <v>4282</v>
      </c>
      <c r="L55" s="4">
        <f>AVERAGE(L52:L54)</f>
        <v>3863</v>
      </c>
      <c r="O55" s="3">
        <f>AVERAGE(O52:O54)</f>
        <v>3.9812499999970896</v>
      </c>
      <c r="P55" s="3">
        <f>AVERAGE(P52:P54)</f>
        <v>0.34460196292257361</v>
      </c>
      <c r="Q55" s="3">
        <f>AVERAGE(Q52:Q54)</f>
        <v>-0.38752693805583527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CCF5-695D-AB44-8AA0-E7FCF4F1EA58}">
  <dimension ref="A1:B31"/>
  <sheetViews>
    <sheetView tabSelected="1"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87</v>
      </c>
      <c r="B1" t="s">
        <v>15</v>
      </c>
    </row>
    <row r="2" spans="1:2" x14ac:dyDescent="0.2">
      <c r="A2">
        <v>30</v>
      </c>
      <c r="B2">
        <v>0.9760275190771649</v>
      </c>
    </row>
    <row r="3" spans="1:2" x14ac:dyDescent="0.2">
      <c r="A3">
        <v>30</v>
      </c>
      <c r="B3">
        <v>1.0492814186592105</v>
      </c>
    </row>
    <row r="4" spans="1:2" x14ac:dyDescent="0.2">
      <c r="A4">
        <v>30</v>
      </c>
      <c r="B4">
        <v>1.0537391107424685</v>
      </c>
    </row>
    <row r="5" spans="1:2" x14ac:dyDescent="0.2">
      <c r="A5">
        <v>20</v>
      </c>
      <c r="B5">
        <v>1.1125098375360782</v>
      </c>
    </row>
    <row r="6" spans="1:2" x14ac:dyDescent="0.2">
      <c r="A6">
        <v>20</v>
      </c>
      <c r="B6">
        <v>1.0982980234854636</v>
      </c>
    </row>
    <row r="7" spans="1:2" x14ac:dyDescent="0.2">
      <c r="A7">
        <v>20</v>
      </c>
      <c r="B7">
        <v>1.0651481462441914</v>
      </c>
    </row>
    <row r="8" spans="1:2" x14ac:dyDescent="0.2">
      <c r="A8">
        <v>10</v>
      </c>
      <c r="B8">
        <v>0.98414942017342844</v>
      </c>
    </row>
    <row r="9" spans="1:2" x14ac:dyDescent="0.2">
      <c r="A9">
        <v>10</v>
      </c>
      <c r="B9">
        <v>0.95075068500673021</v>
      </c>
    </row>
    <row r="10" spans="1:2" x14ac:dyDescent="0.2">
      <c r="A10">
        <v>10</v>
      </c>
      <c r="B10">
        <v>0.90695981742559661</v>
      </c>
    </row>
    <row r="11" spans="1:2" x14ac:dyDescent="0.2">
      <c r="A11">
        <v>9</v>
      </c>
      <c r="B11">
        <v>0.88872426170906171</v>
      </c>
    </row>
    <row r="12" spans="1:2" x14ac:dyDescent="0.2">
      <c r="A12">
        <v>9</v>
      </c>
      <c r="B12">
        <v>0.89058910806014147</v>
      </c>
    </row>
    <row r="13" spans="1:2" x14ac:dyDescent="0.2">
      <c r="A13">
        <v>9</v>
      </c>
      <c r="B13">
        <v>0.81892629728459032</v>
      </c>
    </row>
    <row r="14" spans="1:2" x14ac:dyDescent="0.2">
      <c r="A14">
        <v>8</v>
      </c>
      <c r="B14">
        <v>0.77177803788150356</v>
      </c>
    </row>
    <row r="15" spans="1:2" x14ac:dyDescent="0.2">
      <c r="A15">
        <v>8</v>
      </c>
      <c r="B15">
        <v>0.76462555347392047</v>
      </c>
    </row>
    <row r="16" spans="1:2" x14ac:dyDescent="0.2">
      <c r="A16">
        <v>8</v>
      </c>
      <c r="B16">
        <v>0.76782179170804732</v>
      </c>
    </row>
    <row r="17" spans="1:2" x14ac:dyDescent="0.2">
      <c r="A17">
        <v>7</v>
      </c>
      <c r="B17">
        <v>0.68980398598985593</v>
      </c>
    </row>
    <row r="18" spans="1:2" x14ac:dyDescent="0.2">
      <c r="A18">
        <v>7</v>
      </c>
      <c r="B18">
        <v>0.67648101903319924</v>
      </c>
    </row>
    <row r="19" spans="1:2" x14ac:dyDescent="0.2">
      <c r="A19">
        <v>7</v>
      </c>
      <c r="B19">
        <v>0.6700108058696117</v>
      </c>
    </row>
    <row r="20" spans="1:2" x14ac:dyDescent="0.2">
      <c r="A20">
        <v>6</v>
      </c>
      <c r="B20">
        <v>0.4714162139479775</v>
      </c>
    </row>
    <row r="21" spans="1:2" x14ac:dyDescent="0.2">
      <c r="A21">
        <v>6</v>
      </c>
      <c r="B21">
        <v>0.51111931640544983</v>
      </c>
    </row>
    <row r="22" spans="1:2" x14ac:dyDescent="0.2">
      <c r="A22">
        <v>6</v>
      </c>
      <c r="B22">
        <v>0.47836802929133682</v>
      </c>
    </row>
    <row r="23" spans="1:2" x14ac:dyDescent="0.2">
      <c r="A23">
        <v>5</v>
      </c>
      <c r="B23">
        <v>0.25694854582856519</v>
      </c>
    </row>
    <row r="24" spans="1:2" x14ac:dyDescent="0.2">
      <c r="A24">
        <v>5</v>
      </c>
      <c r="B24">
        <v>0.28469061739674251</v>
      </c>
    </row>
    <row r="25" spans="1:2" x14ac:dyDescent="0.2">
      <c r="A25">
        <v>5</v>
      </c>
      <c r="B25">
        <v>0.20281889827624802</v>
      </c>
    </row>
    <row r="26" spans="1:2" x14ac:dyDescent="0.2">
      <c r="A26">
        <v>4</v>
      </c>
      <c r="B26">
        <v>-0.17229759862943847</v>
      </c>
    </row>
    <row r="27" spans="1:2" x14ac:dyDescent="0.2">
      <c r="A27">
        <v>4</v>
      </c>
      <c r="B27">
        <v>-1.9378479589948591E-2</v>
      </c>
    </row>
    <row r="28" spans="1:2" x14ac:dyDescent="0.2">
      <c r="A28">
        <v>4</v>
      </c>
      <c r="B28">
        <v>-0.10424803749554717</v>
      </c>
    </row>
    <row r="29" spans="1:2" x14ac:dyDescent="0.2">
      <c r="A29">
        <v>3</v>
      </c>
      <c r="B29">
        <v>-0.4103644843751878</v>
      </c>
    </row>
    <row r="30" spans="1:2" x14ac:dyDescent="0.2">
      <c r="A30">
        <v>3</v>
      </c>
      <c r="B30">
        <v>-0.4103644843751878</v>
      </c>
    </row>
    <row r="31" spans="1:2" x14ac:dyDescent="0.2">
      <c r="A31">
        <v>3</v>
      </c>
      <c r="B31">
        <v>-0.34185184541713015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created xsi:type="dcterms:W3CDTF">2023-10-09T02:41:21Z</dcterms:created>
  <dcterms:modified xsi:type="dcterms:W3CDTF">2023-12-19T03:12:02Z</dcterms:modified>
  <dc:language>en-US</dc:language>
</cp:coreProperties>
</file>