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H1299_rot-gradient/"/>
    </mc:Choice>
  </mc:AlternateContent>
  <xr:revisionPtr revIDLastSave="0" documentId="13_ncr:1_{D6F6895A-7356-2D47-8B79-DE6212E50895}" xr6:coauthVersionLast="45" xr6:coauthVersionMax="45" xr10:uidLastSave="{00000000-0000-0000-0000-000000000000}"/>
  <bookViews>
    <workbookView xWindow="320" yWindow="6820" windowWidth="24480" windowHeight="150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N11" i="1" s="1"/>
  <c r="O18" i="1"/>
  <c r="O19" i="1"/>
  <c r="O20" i="1"/>
  <c r="O21" i="1"/>
  <c r="O22" i="1"/>
  <c r="O17" i="1"/>
  <c r="O12" i="1"/>
  <c r="O13" i="1"/>
  <c r="O14" i="1"/>
  <c r="O15" i="1"/>
  <c r="O16" i="1"/>
  <c r="O11" i="1"/>
  <c r="K8" i="1"/>
  <c r="L8" i="1"/>
  <c r="J8" i="1"/>
  <c r="E8" i="1"/>
  <c r="N12" i="1" l="1"/>
  <c r="P12" i="1" s="1"/>
  <c r="N14" i="1"/>
  <c r="P14" i="1" s="1"/>
  <c r="N22" i="1"/>
  <c r="P22" i="1" s="1"/>
  <c r="N21" i="1"/>
  <c r="P21" i="1" s="1"/>
  <c r="N17" i="1"/>
  <c r="P17" i="1" s="1"/>
  <c r="N13" i="1"/>
  <c r="P13" i="1" s="1"/>
  <c r="P11" i="1"/>
  <c r="N19" i="1"/>
  <c r="P19" i="1" s="1"/>
  <c r="N15" i="1"/>
  <c r="P15" i="1" s="1"/>
  <c r="N18" i="1"/>
  <c r="P18" i="1" s="1"/>
  <c r="N20" i="1"/>
  <c r="P20" i="1" s="1"/>
  <c r="N16" i="1"/>
  <c r="P16" i="1" s="1"/>
</calcChain>
</file>

<file path=xl/sharedStrings.xml><?xml version="1.0" encoding="utf-8"?>
<sst xmlns="http://schemas.openxmlformats.org/spreadsheetml/2006/main" count="93" uniqueCount="57">
  <si>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</si>
  <si>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</si>
  <si>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</si>
  <si>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</si>
  <si>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</si>
  <si>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</si>
  <si>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</si>
  <si>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</si>
  <si>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</si>
  <si>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</si>
  <si>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</si>
  <si>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</si>
  <si>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</si>
  <si>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dil-10</t>
  </si>
  <si>
    <t>dil-11</t>
  </si>
  <si>
    <t>dil-12</t>
  </si>
  <si>
    <t>dil-1</t>
  </si>
  <si>
    <t>dil-2</t>
  </si>
  <si>
    <t>dil-3</t>
  </si>
  <si>
    <t>dil-4</t>
  </si>
  <si>
    <t>dil-5</t>
  </si>
  <si>
    <t>dil-6</t>
  </si>
  <si>
    <t>dil-7</t>
  </si>
  <si>
    <t>dil-8</t>
  </si>
  <si>
    <t>dil-9</t>
  </si>
  <si>
    <t>t0_1</t>
  </si>
  <si>
    <t>t0_2</t>
  </si>
  <si>
    <t>t0_3</t>
  </si>
  <si>
    <t>t0_4</t>
  </si>
  <si>
    <t>t0_5</t>
  </si>
  <si>
    <t>t0_6</t>
  </si>
  <si>
    <t>H1299-Nuc-RFP_rot-gradient</t>
  </si>
  <si>
    <t>H1299-Nuc-RFP_rot-gradient_dil-10_15 Jun 2021_01.#m4</t>
  </si>
  <si>
    <t>H1299-Nuc-RFP_rot-gradient_dil-11_15 Jun 2021_01.#m4</t>
  </si>
  <si>
    <t>H1299-Nuc-RFP_rot-gradient_dil-12_15 Jun 2021_01.#m4</t>
  </si>
  <si>
    <t>H1299-Nuc-RFP_rot-gradient_dil-1_15 Jun 2021_01.#m4</t>
  </si>
  <si>
    <t>H1299-Nuc-RFP_rot-gradient_dil-2_15 Jun 2021_01.#m4</t>
  </si>
  <si>
    <t>H1299-Nuc-RFP_rot-gradient_dil-3_15 Jun 2021_01.#m4</t>
  </si>
  <si>
    <t>H1299-Nuc-RFP_rot-gradient_dil-4_15 Jun 2021_01.#m4</t>
  </si>
  <si>
    <t>H1299-Nuc-RFP_rot-gradient_dil-5_15 Jun 2021_01.#m4</t>
  </si>
  <si>
    <t>H1299-Nuc-RFP_rot-gradient_dil-6_15 Jun 2021_01.#m4</t>
  </si>
  <si>
    <t>H1299-Nuc-RFP_rot-gradient_dil-7_15 Jun 2021_01.#m4</t>
  </si>
  <si>
    <t>H1299-Nuc-RFP_rot-gradient_dil-8_15 Jun 2021_01.#m4</t>
  </si>
  <si>
    <t>H1299-Nuc-RFP_rot-gradient_dil-9_15 Jun 2021_01.#m4</t>
  </si>
  <si>
    <t>H1299-Nuc-RFP_rot-gradient_t0_1_ 9 Jun 2021_01.#m4</t>
  </si>
  <si>
    <t>H1299-Nuc-RFP_rot-gradient_t0_2_ 9 Jun 2021_01.#m4</t>
  </si>
  <si>
    <t>H1299-Nuc-RFP_rot-gradient_t0_3_ 9 Jun 2021_01.#m4</t>
  </si>
  <si>
    <t>H1299-Nuc-RFP_rot-gradient_t0_4_ 9 Jun 2021_01.#m4</t>
  </si>
  <si>
    <t>H1299-Nuc-RFP_rot-gradient_t0_5_ 9 Jun 2021_01.#m4</t>
  </si>
  <si>
    <t>H1299-Nuc-RFP_rot-gradient_t0_6_ 9 Jun 2021_01.#m4</t>
  </si>
  <si>
    <t>Volumetric,  2000  uL</t>
  </si>
  <si>
    <t>Avg</t>
  </si>
  <si>
    <t>Fold cells</t>
  </si>
  <si>
    <t>Delta time</t>
  </si>
  <si>
    <t>Prlfr</t>
  </si>
  <si>
    <t>Cor.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</si>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</sst>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22.5</c:v>
                </c:pt>
                <c:pt idx="4">
                  <c:v>33.75</c:v>
                </c:pt>
                <c:pt idx="5">
                  <c:v>50.625</c:v>
                </c:pt>
                <c:pt idx="6">
                  <c:v>75.9375</c:v>
                </c:pt>
                <c:pt idx="7">
                  <c:v>113.90625</c:v>
                </c:pt>
                <c:pt idx="8">
                  <c:v>170.859375</c:v>
                </c:pt>
                <c:pt idx="9">
                  <c:v>256.2890625</c:v>
                </c:pt>
                <c:pt idx="10">
                  <c:v>384.43359379999998</c:v>
                </c:pt>
                <c:pt idx="11">
                  <c:v>576.65039060000004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0.82927689219148304</c:v>
                </c:pt>
                <c:pt idx="1">
                  <c:v>0.73118570286377116</c:v>
                </c:pt>
                <c:pt idx="2">
                  <c:v>0.66696354849044881</c:v>
                </c:pt>
                <c:pt idx="3">
                  <c:v>0.61512495397116407</c:v>
                </c:pt>
                <c:pt idx="4">
                  <c:v>0.51753006986370242</c:v>
                </c:pt>
                <c:pt idx="5">
                  <c:v>0.46059836843510682</c:v>
                </c:pt>
                <c:pt idx="6">
                  <c:v>0.45470784789930768</c:v>
                </c:pt>
                <c:pt idx="7">
                  <c:v>0.33874154113789634</c:v>
                </c:pt>
                <c:pt idx="8">
                  <c:v>0.25937203646953144</c:v>
                </c:pt>
                <c:pt idx="9">
                  <c:v>0.16896930880273467</c:v>
                </c:pt>
                <c:pt idx="10">
                  <c:v>9.001714542908601E-2</c:v>
                </c:pt>
                <c:pt idx="11">
                  <c:v>1.8165960000200106E-2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5-8A4F-8AEC-6A589733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28496"/>
        <c:axId val="1634560144"/>
      </c:scatterChart>
      <c:valAx>
        <c:axId val="16345284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144"/>
        <c:crosses val="autoZero"/>
        <c:crossBetween val="midCat"/>
      </c:valAx>
      <c:valAx>
        <c:axId val="16345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14</xdr:row>
      <xdr:rowOff>25400</xdr:rowOff>
    </xdr:from>
    <xdr:to>
      <xdr:col>12</xdr:col>
      <xdr:colOff>6350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A84D4-1D7C-8D46-8FE5-D074989AF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D1" workbookViewId="0">
      <selection activeCell="P11" sqref="P11:P22"/>
    </sheetView>
  </sheetViews>
  <sheetFormatPr baseColWidth="10" defaultColWidth="8.83203125" defaultRowHeight="15" x14ac:dyDescent="0.2"/>
  <cols>
    <col min="1" max="1" width="10.1640625" customWidth="1"/>
    <col min="5" max="5" width="17.6640625" bestFit="1" customWidth="1"/>
    <col min="14" max="14" width="8.33203125" bestFit="1" customWidth="1"/>
    <col min="15" max="15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52</v>
      </c>
      <c r="O1" s="4" t="s">
        <v>53</v>
      </c>
      <c r="P1" s="4" t="s">
        <v>54</v>
      </c>
      <c r="Q1" s="4" t="s">
        <v>56</v>
      </c>
    </row>
    <row r="2" spans="1:17" x14ac:dyDescent="0.2">
      <c r="A2" t="s">
        <v>25</v>
      </c>
      <c r="B2" t="s">
        <v>31</v>
      </c>
      <c r="C2" t="s">
        <v>44</v>
      </c>
      <c r="D2" t="s">
        <v>50</v>
      </c>
      <c r="E2" s="2">
        <v>44356.970833333333</v>
      </c>
      <c r="F2">
        <v>1946</v>
      </c>
      <c r="G2">
        <v>1952</v>
      </c>
      <c r="H2">
        <v>14</v>
      </c>
      <c r="I2">
        <v>35.380000000000003</v>
      </c>
      <c r="J2">
        <v>13530</v>
      </c>
      <c r="K2">
        <v>24.78</v>
      </c>
      <c r="L2">
        <v>24.69</v>
      </c>
      <c r="M2">
        <v>2.9350000000000001</v>
      </c>
    </row>
    <row r="3" spans="1:17" x14ac:dyDescent="0.2">
      <c r="A3" t="s">
        <v>26</v>
      </c>
      <c r="B3" t="s">
        <v>31</v>
      </c>
      <c r="C3" t="s">
        <v>45</v>
      </c>
      <c r="D3" t="s">
        <v>50</v>
      </c>
      <c r="E3" s="2">
        <v>44356.972222222219</v>
      </c>
      <c r="F3">
        <v>2150</v>
      </c>
      <c r="G3">
        <v>2158</v>
      </c>
      <c r="H3">
        <v>14</v>
      </c>
      <c r="I3">
        <v>35.6</v>
      </c>
      <c r="J3">
        <v>14860</v>
      </c>
      <c r="K3">
        <v>24.67</v>
      </c>
      <c r="L3">
        <v>24.51</v>
      </c>
      <c r="M3">
        <v>2.9809999999999999</v>
      </c>
    </row>
    <row r="4" spans="1:17" x14ac:dyDescent="0.2">
      <c r="A4" t="s">
        <v>27</v>
      </c>
      <c r="B4" t="s">
        <v>31</v>
      </c>
      <c r="C4" t="s">
        <v>46</v>
      </c>
      <c r="D4" t="s">
        <v>50</v>
      </c>
      <c r="E4" s="2">
        <v>44356.972916666673</v>
      </c>
      <c r="F4">
        <v>2133</v>
      </c>
      <c r="G4">
        <v>2141</v>
      </c>
      <c r="H4">
        <v>14</v>
      </c>
      <c r="I4">
        <v>36.049999999999997</v>
      </c>
      <c r="J4">
        <v>14590</v>
      </c>
      <c r="K4">
        <v>24.96</v>
      </c>
      <c r="L4">
        <v>24.84</v>
      </c>
      <c r="M4">
        <v>3.0630000000000002</v>
      </c>
    </row>
    <row r="5" spans="1:17" x14ac:dyDescent="0.2">
      <c r="A5" t="s">
        <v>28</v>
      </c>
      <c r="B5" t="s">
        <v>31</v>
      </c>
      <c r="C5" t="s">
        <v>47</v>
      </c>
      <c r="D5" t="s">
        <v>50</v>
      </c>
      <c r="E5" s="2">
        <v>44356.974305555559</v>
      </c>
      <c r="F5">
        <v>1999</v>
      </c>
      <c r="G5">
        <v>2006</v>
      </c>
      <c r="H5">
        <v>14</v>
      </c>
      <c r="I5">
        <v>36.049999999999997</v>
      </c>
      <c r="J5">
        <v>12950</v>
      </c>
      <c r="K5">
        <v>24.83</v>
      </c>
      <c r="L5">
        <v>24.83</v>
      </c>
      <c r="M5">
        <v>3.12</v>
      </c>
    </row>
    <row r="6" spans="1:17" x14ac:dyDescent="0.2">
      <c r="A6" t="s">
        <v>29</v>
      </c>
      <c r="B6" t="s">
        <v>31</v>
      </c>
      <c r="C6" t="s">
        <v>48</v>
      </c>
      <c r="D6" t="s">
        <v>50</v>
      </c>
      <c r="E6" s="2">
        <v>44356.975694444453</v>
      </c>
      <c r="F6">
        <v>2196</v>
      </c>
      <c r="G6">
        <v>2205</v>
      </c>
      <c r="H6">
        <v>14</v>
      </c>
      <c r="I6">
        <v>36.049999999999997</v>
      </c>
      <c r="J6">
        <v>15130</v>
      </c>
      <c r="K6">
        <v>25.09</v>
      </c>
      <c r="L6">
        <v>25.02</v>
      </c>
      <c r="M6">
        <v>3.0649999999999999</v>
      </c>
    </row>
    <row r="7" spans="1:17" x14ac:dyDescent="0.2">
      <c r="A7" t="s">
        <v>30</v>
      </c>
      <c r="B7" t="s">
        <v>31</v>
      </c>
      <c r="C7" t="s">
        <v>49</v>
      </c>
      <c r="D7" t="s">
        <v>50</v>
      </c>
      <c r="E7" s="2">
        <v>44356.977083333331</v>
      </c>
      <c r="F7">
        <v>1787</v>
      </c>
      <c r="G7">
        <v>1793</v>
      </c>
      <c r="H7">
        <v>14</v>
      </c>
      <c r="I7">
        <v>36.270000000000003</v>
      </c>
      <c r="J7">
        <v>11850</v>
      </c>
      <c r="K7">
        <v>25.07</v>
      </c>
      <c r="L7">
        <v>25.02</v>
      </c>
      <c r="M7">
        <v>3.1219999999999999</v>
      </c>
    </row>
    <row r="8" spans="1:17" x14ac:dyDescent="0.2">
      <c r="A8" t="s">
        <v>51</v>
      </c>
      <c r="E8" s="2">
        <f>E2</f>
        <v>44356.970833333333</v>
      </c>
      <c r="J8" s="3">
        <f>AVERAGE(J2:J7)</f>
        <v>13818.333333333334</v>
      </c>
      <c r="K8">
        <f t="shared" ref="K8:L8" si="0">AVERAGE(K2:K7)</f>
        <v>24.900000000000002</v>
      </c>
      <c r="L8">
        <f t="shared" si="0"/>
        <v>24.818333333333332</v>
      </c>
    </row>
    <row r="9" spans="1:17" x14ac:dyDescent="0.2">
      <c r="A9" t="s">
        <v>55</v>
      </c>
      <c r="J9">
        <f>J8*0.6</f>
        <v>8291</v>
      </c>
    </row>
    <row r="11" spans="1:17" x14ac:dyDescent="0.2">
      <c r="A11" t="s">
        <v>16</v>
      </c>
      <c r="B11" t="s">
        <v>31</v>
      </c>
      <c r="C11" t="s">
        <v>35</v>
      </c>
      <c r="D11" t="s">
        <v>50</v>
      </c>
      <c r="E11" s="2">
        <v>44362.582638888889</v>
      </c>
      <c r="F11">
        <v>31218</v>
      </c>
      <c r="G11">
        <v>32978</v>
      </c>
      <c r="H11">
        <v>14.9</v>
      </c>
      <c r="I11">
        <v>35.15</v>
      </c>
      <c r="J11">
        <v>208700</v>
      </c>
      <c r="K11">
        <v>25.02</v>
      </c>
      <c r="L11">
        <v>24.85</v>
      </c>
      <c r="M11">
        <v>3.2040000000000002</v>
      </c>
      <c r="N11">
        <f>J11/$J$9</f>
        <v>25.171873115426365</v>
      </c>
      <c r="O11">
        <f>$E$11-$E$8</f>
        <v>5.6118055555562023</v>
      </c>
      <c r="P11">
        <f>LOG(N11,2)/O11</f>
        <v>0.82927689219148304</v>
      </c>
      <c r="Q11" s="5">
        <v>0</v>
      </c>
    </row>
    <row r="12" spans="1:17" x14ac:dyDescent="0.2">
      <c r="A12" t="s">
        <v>17</v>
      </c>
      <c r="B12" t="s">
        <v>31</v>
      </c>
      <c r="C12" t="s">
        <v>36</v>
      </c>
      <c r="D12" t="s">
        <v>50</v>
      </c>
      <c r="E12" s="2">
        <v>44362.583333333343</v>
      </c>
      <c r="F12">
        <v>23039</v>
      </c>
      <c r="G12">
        <v>24031</v>
      </c>
      <c r="H12">
        <v>14.9</v>
      </c>
      <c r="I12">
        <v>35.15</v>
      </c>
      <c r="J12">
        <v>142500</v>
      </c>
      <c r="K12">
        <v>25.04</v>
      </c>
      <c r="L12">
        <v>24.88</v>
      </c>
      <c r="M12">
        <v>3.5529999999999999</v>
      </c>
      <c r="N12">
        <f t="shared" ref="N12:N22" si="1">J12/$J$9</f>
        <v>17.187311542636593</v>
      </c>
      <c r="O12">
        <f t="shared" ref="O12:O17" si="2">$E$11-$E$8</f>
        <v>5.6118055555562023</v>
      </c>
      <c r="P12">
        <f t="shared" ref="P12:P22" si="3">LOG(N12,2)/O12</f>
        <v>0.73118570286377116</v>
      </c>
      <c r="Q12" s="5">
        <v>10</v>
      </c>
    </row>
    <row r="13" spans="1:17" x14ac:dyDescent="0.2">
      <c r="A13" t="s">
        <v>18</v>
      </c>
      <c r="B13" t="s">
        <v>31</v>
      </c>
      <c r="C13" t="s">
        <v>37</v>
      </c>
      <c r="D13" t="s">
        <v>50</v>
      </c>
      <c r="E13" s="2">
        <v>44362.584722222222</v>
      </c>
      <c r="F13">
        <v>18919</v>
      </c>
      <c r="G13">
        <v>19577</v>
      </c>
      <c r="H13">
        <v>14.9</v>
      </c>
      <c r="I13">
        <v>35.15</v>
      </c>
      <c r="J13">
        <v>111000</v>
      </c>
      <c r="K13">
        <v>25.17</v>
      </c>
      <c r="L13">
        <v>24.98</v>
      </c>
      <c r="M13">
        <v>3.7130000000000001</v>
      </c>
      <c r="N13">
        <f t="shared" si="1"/>
        <v>13.388011096369558</v>
      </c>
      <c r="O13">
        <f t="shared" si="2"/>
        <v>5.6118055555562023</v>
      </c>
      <c r="P13">
        <f t="shared" si="3"/>
        <v>0.66696354849044881</v>
      </c>
      <c r="Q13" s="5">
        <v>15</v>
      </c>
    </row>
    <row r="14" spans="1:17" x14ac:dyDescent="0.2">
      <c r="A14" t="s">
        <v>19</v>
      </c>
      <c r="B14" t="s">
        <v>31</v>
      </c>
      <c r="C14" t="s">
        <v>38</v>
      </c>
      <c r="D14" t="s">
        <v>50</v>
      </c>
      <c r="E14" s="2">
        <v>44362.586111111108</v>
      </c>
      <c r="F14">
        <v>17010</v>
      </c>
      <c r="G14">
        <v>17514</v>
      </c>
      <c r="H14">
        <v>14.9</v>
      </c>
      <c r="I14">
        <v>35.15</v>
      </c>
      <c r="J14">
        <v>90730</v>
      </c>
      <c r="K14">
        <v>25.36</v>
      </c>
      <c r="L14">
        <v>25.3</v>
      </c>
      <c r="M14">
        <v>3.8650000000000002</v>
      </c>
      <c r="N14">
        <f t="shared" si="1"/>
        <v>10.943191412374864</v>
      </c>
      <c r="O14">
        <f t="shared" si="2"/>
        <v>5.6118055555562023</v>
      </c>
      <c r="P14">
        <f t="shared" si="3"/>
        <v>0.61512495397116407</v>
      </c>
      <c r="Q14" s="5">
        <v>22.5</v>
      </c>
    </row>
    <row r="15" spans="1:17" x14ac:dyDescent="0.2">
      <c r="A15" t="s">
        <v>20</v>
      </c>
      <c r="B15" t="s">
        <v>31</v>
      </c>
      <c r="C15" t="s">
        <v>39</v>
      </c>
      <c r="D15" t="s">
        <v>50</v>
      </c>
      <c r="E15" s="2">
        <v>44362.586805555547</v>
      </c>
      <c r="F15">
        <v>11764</v>
      </c>
      <c r="G15">
        <v>12009</v>
      </c>
      <c r="H15">
        <v>14.9</v>
      </c>
      <c r="I15">
        <v>40.1</v>
      </c>
      <c r="J15">
        <v>62070</v>
      </c>
      <c r="K15">
        <v>26.4</v>
      </c>
      <c r="L15">
        <v>26.09</v>
      </c>
      <c r="M15">
        <v>4.6479999999999997</v>
      </c>
      <c r="N15">
        <f t="shared" si="1"/>
        <v>7.4864310698347607</v>
      </c>
      <c r="O15">
        <f t="shared" si="2"/>
        <v>5.6118055555562023</v>
      </c>
      <c r="P15">
        <f t="shared" si="3"/>
        <v>0.51753006986370242</v>
      </c>
      <c r="Q15" s="5">
        <v>33.75</v>
      </c>
    </row>
    <row r="16" spans="1:17" x14ac:dyDescent="0.2">
      <c r="A16" t="s">
        <v>21</v>
      </c>
      <c r="B16" t="s">
        <v>31</v>
      </c>
      <c r="C16" t="s">
        <v>40</v>
      </c>
      <c r="D16" t="s">
        <v>50</v>
      </c>
      <c r="E16" s="2">
        <v>44362.588194444441</v>
      </c>
      <c r="F16">
        <v>9549</v>
      </c>
      <c r="G16">
        <v>9710</v>
      </c>
      <c r="H16">
        <v>14.9</v>
      </c>
      <c r="I16">
        <v>40.1</v>
      </c>
      <c r="J16">
        <v>49740</v>
      </c>
      <c r="K16">
        <v>26.46</v>
      </c>
      <c r="L16">
        <v>26.09</v>
      </c>
      <c r="M16">
        <v>4.8140000000000001</v>
      </c>
      <c r="N16">
        <f t="shared" si="1"/>
        <v>5.9992763237245201</v>
      </c>
      <c r="O16">
        <f t="shared" si="2"/>
        <v>5.6118055555562023</v>
      </c>
      <c r="P16">
        <f t="shared" si="3"/>
        <v>0.46059836843510682</v>
      </c>
      <c r="Q16" s="5">
        <v>50.625</v>
      </c>
    </row>
    <row r="17" spans="1:17" x14ac:dyDescent="0.2">
      <c r="A17" t="s">
        <v>22</v>
      </c>
      <c r="B17" t="s">
        <v>31</v>
      </c>
      <c r="C17" t="s">
        <v>41</v>
      </c>
      <c r="D17" t="s">
        <v>50</v>
      </c>
      <c r="E17" s="2">
        <v>44362.6</v>
      </c>
      <c r="F17">
        <v>8861</v>
      </c>
      <c r="G17">
        <v>9010</v>
      </c>
      <c r="H17">
        <v>14.9</v>
      </c>
      <c r="I17">
        <v>40.1</v>
      </c>
      <c r="J17">
        <v>48880</v>
      </c>
      <c r="K17">
        <v>27.28</v>
      </c>
      <c r="L17">
        <v>27.06</v>
      </c>
      <c r="M17">
        <v>4.8220000000000001</v>
      </c>
      <c r="N17">
        <f t="shared" si="1"/>
        <v>5.8955493909058019</v>
      </c>
      <c r="O17">
        <f>$E$17-$E$8</f>
        <v>5.6291666666656965</v>
      </c>
      <c r="P17">
        <f t="shared" si="3"/>
        <v>0.45470784789930768</v>
      </c>
      <c r="Q17" s="5">
        <v>75.9375</v>
      </c>
    </row>
    <row r="18" spans="1:17" x14ac:dyDescent="0.2">
      <c r="A18" t="s">
        <v>23</v>
      </c>
      <c r="B18" t="s">
        <v>31</v>
      </c>
      <c r="C18" t="s">
        <v>42</v>
      </c>
      <c r="D18" t="s">
        <v>50</v>
      </c>
      <c r="E18" s="2">
        <v>44362.600694444453</v>
      </c>
      <c r="F18">
        <v>6677</v>
      </c>
      <c r="G18">
        <v>6755</v>
      </c>
      <c r="H18">
        <v>14.9</v>
      </c>
      <c r="I18">
        <v>40.1</v>
      </c>
      <c r="J18">
        <v>31090</v>
      </c>
      <c r="K18">
        <v>28.02</v>
      </c>
      <c r="L18">
        <v>27.77</v>
      </c>
      <c r="M18">
        <v>5.1470000000000002</v>
      </c>
      <c r="N18">
        <f t="shared" si="1"/>
        <v>3.7498492341092753</v>
      </c>
      <c r="O18">
        <f t="shared" ref="O18:O22" si="4">$E$17-$E$8</f>
        <v>5.6291666666656965</v>
      </c>
      <c r="P18">
        <f t="shared" si="3"/>
        <v>0.33874154113789634</v>
      </c>
      <c r="Q18" s="5">
        <v>113.90625</v>
      </c>
    </row>
    <row r="19" spans="1:17" x14ac:dyDescent="0.2">
      <c r="A19" t="s">
        <v>24</v>
      </c>
      <c r="B19" t="s">
        <v>31</v>
      </c>
      <c r="C19" t="s">
        <v>43</v>
      </c>
      <c r="D19" t="s">
        <v>50</v>
      </c>
      <c r="E19" s="2">
        <v>44362.603472222218</v>
      </c>
      <c r="F19">
        <v>5779</v>
      </c>
      <c r="G19">
        <v>5831</v>
      </c>
      <c r="H19">
        <v>14.9</v>
      </c>
      <c r="I19">
        <v>40.1</v>
      </c>
      <c r="J19">
        <v>22810</v>
      </c>
      <c r="K19">
        <v>28.21</v>
      </c>
      <c r="L19">
        <v>28.39</v>
      </c>
      <c r="M19">
        <v>5.34</v>
      </c>
      <c r="N19">
        <f t="shared" si="1"/>
        <v>2.751175973947654</v>
      </c>
      <c r="O19">
        <f t="shared" si="4"/>
        <v>5.6291666666656965</v>
      </c>
      <c r="P19">
        <f t="shared" si="3"/>
        <v>0.25937203646953144</v>
      </c>
      <c r="Q19" s="5">
        <v>170.859375</v>
      </c>
    </row>
    <row r="20" spans="1:17" x14ac:dyDescent="0.2">
      <c r="A20" t="s">
        <v>13</v>
      </c>
      <c r="B20" t="s">
        <v>31</v>
      </c>
      <c r="C20" t="s">
        <v>32</v>
      </c>
      <c r="D20" t="s">
        <v>50</v>
      </c>
      <c r="E20" s="2">
        <v>44362.604861111111</v>
      </c>
      <c r="F20">
        <v>4654</v>
      </c>
      <c r="G20">
        <v>4687</v>
      </c>
      <c r="H20">
        <v>14.9</v>
      </c>
      <c r="I20">
        <v>40.1</v>
      </c>
      <c r="J20">
        <v>16030</v>
      </c>
      <c r="K20">
        <v>28.06</v>
      </c>
      <c r="L20">
        <v>28.5</v>
      </c>
      <c r="M20">
        <v>5.9160000000000004</v>
      </c>
      <c r="N20">
        <f t="shared" si="1"/>
        <v>1.9334217826558919</v>
      </c>
      <c r="O20">
        <f t="shared" si="4"/>
        <v>5.6291666666656965</v>
      </c>
      <c r="P20">
        <f t="shared" si="3"/>
        <v>0.16896930880273467</v>
      </c>
      <c r="Q20" s="5">
        <v>256.2890625</v>
      </c>
    </row>
    <row r="21" spans="1:17" x14ac:dyDescent="0.2">
      <c r="A21" t="s">
        <v>14</v>
      </c>
      <c r="B21" t="s">
        <v>31</v>
      </c>
      <c r="C21" t="s">
        <v>33</v>
      </c>
      <c r="D21" t="s">
        <v>50</v>
      </c>
      <c r="E21" s="2">
        <v>44362.605555555558</v>
      </c>
      <c r="F21">
        <v>4218</v>
      </c>
      <c r="G21">
        <v>4242</v>
      </c>
      <c r="H21">
        <v>14.9</v>
      </c>
      <c r="I21">
        <v>40.1</v>
      </c>
      <c r="J21">
        <v>11780</v>
      </c>
      <c r="K21">
        <v>28.27</v>
      </c>
      <c r="L21">
        <v>29.13</v>
      </c>
      <c r="M21">
        <v>6.2050000000000001</v>
      </c>
      <c r="N21">
        <f t="shared" si="1"/>
        <v>1.4208177541912919</v>
      </c>
      <c r="O21">
        <f t="shared" si="4"/>
        <v>5.6291666666656965</v>
      </c>
      <c r="P21">
        <f t="shared" si="3"/>
        <v>9.001714542908601E-2</v>
      </c>
      <c r="Q21" s="5">
        <v>384.43359379999998</v>
      </c>
    </row>
    <row r="22" spans="1:17" x14ac:dyDescent="0.2">
      <c r="A22" t="s">
        <v>15</v>
      </c>
      <c r="B22" t="s">
        <v>31</v>
      </c>
      <c r="C22" t="s">
        <v>34</v>
      </c>
      <c r="D22" t="s">
        <v>50</v>
      </c>
      <c r="E22" s="2">
        <v>44362.606944444437</v>
      </c>
      <c r="F22">
        <v>3449</v>
      </c>
      <c r="G22">
        <v>3464</v>
      </c>
      <c r="H22">
        <v>14.9</v>
      </c>
      <c r="I22">
        <v>40.1</v>
      </c>
      <c r="J22">
        <v>8900</v>
      </c>
      <c r="K22">
        <v>28.66</v>
      </c>
      <c r="L22">
        <v>29.63</v>
      </c>
      <c r="M22">
        <v>6.4450000000000003</v>
      </c>
      <c r="N22">
        <f t="shared" si="1"/>
        <v>1.0734531419611628</v>
      </c>
      <c r="O22">
        <f t="shared" si="4"/>
        <v>5.6291666666656965</v>
      </c>
      <c r="P22">
        <f t="shared" si="3"/>
        <v>1.8165960000200106E-2</v>
      </c>
      <c r="Q22" s="5">
        <v>576.65039060000004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A67-1BB4-0F4A-8279-27B470393D77}">
  <dimension ref="B1:C13"/>
  <sheetViews>
    <sheetView tabSelected="1" topLeftCell="A8" zoomScale="125" workbookViewId="0">
      <selection activeCell="F10" sqref="F10"/>
    </sheetView>
  </sheetViews>
  <sheetFormatPr baseColWidth="10" defaultRowHeight="15" x14ac:dyDescent="0.2"/>
  <sheetData>
    <row r="1" spans="2:3" x14ac:dyDescent="0.2">
      <c r="B1" t="s">
        <v>56</v>
      </c>
      <c r="C1" t="s">
        <v>54</v>
      </c>
    </row>
    <row r="2" spans="2:3" x14ac:dyDescent="0.2">
      <c r="B2">
        <v>0</v>
      </c>
      <c r="C2">
        <v>0.82927689219148304</v>
      </c>
    </row>
    <row r="3" spans="2:3" x14ac:dyDescent="0.2">
      <c r="B3">
        <v>10</v>
      </c>
      <c r="C3">
        <v>0.73118570286377116</v>
      </c>
    </row>
    <row r="4" spans="2:3" x14ac:dyDescent="0.2">
      <c r="B4">
        <v>15</v>
      </c>
      <c r="C4">
        <v>0.66696354849044881</v>
      </c>
    </row>
    <row r="5" spans="2:3" x14ac:dyDescent="0.2">
      <c r="B5">
        <v>22.5</v>
      </c>
      <c r="C5">
        <v>0.61512495397116407</v>
      </c>
    </row>
    <row r="6" spans="2:3" x14ac:dyDescent="0.2">
      <c r="B6">
        <v>33.75</v>
      </c>
      <c r="C6">
        <v>0.51753006986370242</v>
      </c>
    </row>
    <row r="7" spans="2:3" x14ac:dyDescent="0.2">
      <c r="B7">
        <v>50.625</v>
      </c>
      <c r="C7">
        <v>0.46059836843510682</v>
      </c>
    </row>
    <row r="8" spans="2:3" x14ac:dyDescent="0.2">
      <c r="B8">
        <v>75.9375</v>
      </c>
      <c r="C8">
        <v>0.45470784789930768</v>
      </c>
    </row>
    <row r="9" spans="2:3" x14ac:dyDescent="0.2">
      <c r="B9">
        <v>113.90625</v>
      </c>
      <c r="C9">
        <v>0.33874154113789634</v>
      </c>
    </row>
    <row r="10" spans="2:3" x14ac:dyDescent="0.2">
      <c r="B10">
        <v>170.859375</v>
      </c>
      <c r="C10">
        <v>0.25937203646953144</v>
      </c>
    </row>
    <row r="11" spans="2:3" x14ac:dyDescent="0.2">
      <c r="B11">
        <v>256.2890625</v>
      </c>
      <c r="C11">
        <v>0.16896930880273467</v>
      </c>
    </row>
    <row r="12" spans="2:3" x14ac:dyDescent="0.2">
      <c r="B12">
        <v>384.43359379999998</v>
      </c>
      <c r="C12">
        <v>9.001714542908601E-2</v>
      </c>
    </row>
    <row r="13" spans="2:3" x14ac:dyDescent="0.2">
      <c r="B13">
        <v>576.65039060000004</v>
      </c>
      <c r="C13">
        <v>1.8165960000200106E-2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2021-06-15T21:43:14Z</dcterms:created>
  <dcterms:modified xsi:type="dcterms:W3CDTF">2021-06-19T03:33:20Z</dcterms:modified>
</cp:coreProperties>
</file>