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Asp_post_salvage/steady-state/H1299_SLC1A3/Prlfr_1/"/>
    </mc:Choice>
  </mc:AlternateContent>
  <xr:revisionPtr revIDLastSave="0" documentId="13_ncr:1_{829206A7-713C-8C4E-B71C-E06949C1F28A}" xr6:coauthVersionLast="45" xr6:coauthVersionMax="45" xr10:uidLastSave="{00000000-0000-0000-0000-000000000000}"/>
  <bookViews>
    <workbookView xWindow="0" yWindow="2380" windowWidth="28800" windowHeight="14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6" i="1" l="1"/>
  <c r="Q46" i="1" s="1"/>
  <c r="Q45" i="1"/>
  <c r="P45" i="1"/>
  <c r="P44" i="1"/>
  <c r="Q44" i="1" s="1"/>
  <c r="Q43" i="1"/>
  <c r="P43" i="1"/>
  <c r="Q40" i="1"/>
  <c r="P40" i="1"/>
  <c r="Q39" i="1"/>
  <c r="P39" i="1"/>
  <c r="Q38" i="1"/>
  <c r="P38" i="1"/>
  <c r="Q37" i="1"/>
  <c r="Q41" i="1" s="1"/>
  <c r="P37" i="1"/>
  <c r="Q34" i="1"/>
  <c r="P34" i="1"/>
  <c r="Q33" i="1"/>
  <c r="P33" i="1"/>
  <c r="Q32" i="1"/>
  <c r="P32" i="1"/>
  <c r="Q31" i="1"/>
  <c r="Q35" i="1" s="1"/>
  <c r="P31" i="1"/>
  <c r="Q28" i="1"/>
  <c r="P28" i="1"/>
  <c r="Q27" i="1"/>
  <c r="P27" i="1"/>
  <c r="Q26" i="1"/>
  <c r="P26" i="1"/>
  <c r="Q25" i="1"/>
  <c r="Q29" i="1" s="1"/>
  <c r="P25" i="1"/>
  <c r="P22" i="1"/>
  <c r="Q22" i="1" s="1"/>
  <c r="P21" i="1"/>
  <c r="Q21" i="1" s="1"/>
  <c r="P20" i="1"/>
  <c r="Q20" i="1" s="1"/>
  <c r="P19" i="1"/>
  <c r="Q19" i="1" s="1"/>
  <c r="Q23" i="1" s="1"/>
  <c r="Q17" i="1"/>
  <c r="Q14" i="1"/>
  <c r="Q15" i="1"/>
  <c r="Q16" i="1"/>
  <c r="Q13" i="1"/>
  <c r="P16" i="1"/>
  <c r="P14" i="1"/>
  <c r="P15" i="1"/>
  <c r="P13" i="1"/>
  <c r="O46" i="1"/>
  <c r="O45" i="1"/>
  <c r="O44" i="1"/>
  <c r="O43" i="1"/>
  <c r="O40" i="1"/>
  <c r="O39" i="1"/>
  <c r="O38" i="1"/>
  <c r="O37" i="1"/>
  <c r="O34" i="1"/>
  <c r="O33" i="1"/>
  <c r="O32" i="1"/>
  <c r="O31" i="1"/>
  <c r="O28" i="1"/>
  <c r="O27" i="1"/>
  <c r="O26" i="1"/>
  <c r="O25" i="1"/>
  <c r="O22" i="1"/>
  <c r="O21" i="1"/>
  <c r="O20" i="1"/>
  <c r="O19" i="1"/>
  <c r="O16" i="1"/>
  <c r="O15" i="1"/>
  <c r="O14" i="1"/>
  <c r="O13" i="1"/>
  <c r="E47" i="1"/>
  <c r="E41" i="1"/>
  <c r="E35" i="1"/>
  <c r="E29" i="1"/>
  <c r="E23" i="1"/>
  <c r="E17" i="1"/>
  <c r="J47" i="1"/>
  <c r="L47" i="1"/>
  <c r="K47" i="1"/>
  <c r="L41" i="1"/>
  <c r="K41" i="1"/>
  <c r="J41" i="1"/>
  <c r="L35" i="1"/>
  <c r="K35" i="1"/>
  <c r="J35" i="1"/>
  <c r="L29" i="1"/>
  <c r="K29" i="1"/>
  <c r="J29" i="1"/>
  <c r="L23" i="1"/>
  <c r="K23" i="1"/>
  <c r="J23" i="1"/>
  <c r="K17" i="1"/>
  <c r="L17" i="1"/>
  <c r="J17" i="1"/>
  <c r="K10" i="1"/>
  <c r="L10" i="1"/>
  <c r="J10" i="1"/>
  <c r="E10" i="1"/>
  <c r="Q47" i="1" l="1"/>
</calcChain>
</file>

<file path=xl/sharedStrings.xml><?xml version="1.0" encoding="utf-8"?>
<sst xmlns="http://schemas.openxmlformats.org/spreadsheetml/2006/main" count="153" uniqueCount="85">
  <si>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</si>
  <si>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</si>
  <si>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</si>
  <si>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</si>
  <si>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</si>
  <si>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</si>
  <si>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</si>
  <si>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</si>
  <si>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</si>
  <si>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</si>
  <si>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</si>
  <si>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</si>
  <si>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</si>
  <si>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Asp_0mM_1</t>
  </si>
  <si>
    <t>Asp_0mM_2</t>
  </si>
  <si>
    <t>Asp_0mM_3</t>
  </si>
  <si>
    <t>Asp_0mM_4</t>
  </si>
  <si>
    <t>Asp_10mM_1</t>
  </si>
  <si>
    <t>Asp_10mM_2</t>
  </si>
  <si>
    <t>Asp_10mM_3</t>
  </si>
  <si>
    <t>Asp_10mM_4</t>
  </si>
  <si>
    <t>Asp_1mM_1</t>
  </si>
  <si>
    <t>Asp_1mM_2</t>
  </si>
  <si>
    <t>Asp_1mM_3</t>
  </si>
  <si>
    <t>Asp_1mM_4</t>
  </si>
  <si>
    <t>Asp_2mM_1</t>
  </si>
  <si>
    <t>Asp_2mM_2</t>
  </si>
  <si>
    <t>Asp_2mM_3</t>
  </si>
  <si>
    <t>Asp_2mM_4</t>
  </si>
  <si>
    <t>Asp_3mM_1</t>
  </si>
  <si>
    <t>Asp_3mM_2</t>
  </si>
  <si>
    <t>Asp_3mM_3</t>
  </si>
  <si>
    <t>Asp_3mM_4</t>
  </si>
  <si>
    <t>Asp_6mM_1</t>
  </si>
  <si>
    <t>Asp_6mM_2</t>
  </si>
  <si>
    <t>Asp_6mM_3</t>
  </si>
  <si>
    <t>Asp_6mM_4</t>
  </si>
  <si>
    <t>t0_1</t>
  </si>
  <si>
    <t>t0_2</t>
  </si>
  <si>
    <t>t0_3</t>
  </si>
  <si>
    <t>t0_4</t>
  </si>
  <si>
    <t>t0_5</t>
  </si>
  <si>
    <t>t0_6</t>
  </si>
  <si>
    <t>t0_7</t>
  </si>
  <si>
    <t>t0_8</t>
  </si>
  <si>
    <t>H1299-Nuc-RFP-SLC1A3_Asp-levels_post-salvage</t>
  </si>
  <si>
    <t>H1299-Nuc-RFP-SLC1A3_Asp-levels_post-salvage_Asp_0mM_1_22 Jun 2022_01.#m4</t>
  </si>
  <si>
    <t>H1299-Nuc-RFP-SLC1A3_Asp-levels_post-salvage_Asp_0mM_2_22 Jun 2022_01.#m4</t>
  </si>
  <si>
    <t>H1299-Nuc-RFP-SLC1A3_Asp-levels_post-salvage_Asp_0mM_3_22 Jun 2022_01.#m4</t>
  </si>
  <si>
    <t>H1299-Nuc-RFP-SLC1A3_Asp-levels_post-salvage_Asp_0mM_4_22 Jun 2022_01.#m4</t>
  </si>
  <si>
    <t>H1299-Nuc-RFP-SLC1A3_Asp-levels_post-salvage_Asp_10mM_1_22 Jun 2022_01.#m4</t>
  </si>
  <si>
    <t>H1299-Nuc-RFP-SLC1A3_Asp-levels_post-salvage_Asp_10mM_2_22 Jun 2022_01.#m4</t>
  </si>
  <si>
    <t>H1299-Nuc-RFP-SLC1A3_Asp-levels_post-salvage_Asp_10mM_3_22 Jun 2022_01.#m4</t>
  </si>
  <si>
    <t>H1299-Nuc-RFP-SLC1A3_Asp-levels_post-salvage_Asp_10mM_4_22 Jun 2022_01.#m4</t>
  </si>
  <si>
    <t>H1299-Nuc-RFP-SLC1A3_Asp-levels_post-salvage_Asp_1mM_1_22 Jun 2022_01.#m4</t>
  </si>
  <si>
    <t>H1299-Nuc-RFP-SLC1A3_Asp-levels_post-salvage_Asp_1mM_2_22 Jun 2022_01.#m4</t>
  </si>
  <si>
    <t>H1299-Nuc-RFP-SLC1A3_Asp-levels_post-salvage_Asp_1mM_3_22 Jun 2022_01.#m4</t>
  </si>
  <si>
    <t>H1299-Nuc-RFP-SLC1A3_Asp-levels_post-salvage_Asp_1mM_4_22 Jun 2022_01.#m4</t>
  </si>
  <si>
    <t>H1299-Nuc-RFP-SLC1A3_Asp-levels_post-salvage_Asp_2mM_1_22 Jun 2022_01.#m4</t>
  </si>
  <si>
    <t>H1299-Nuc-RFP-SLC1A3_Asp-levels_post-salvage_Asp_2mM_2_22 Jun 2022_01.#m4</t>
  </si>
  <si>
    <t>H1299-Nuc-RFP-SLC1A3_Asp-levels_post-salvage_Asp_2mM_3_22 Jun 2022_01.#m4</t>
  </si>
  <si>
    <t>H1299-Nuc-RFP-SLC1A3_Asp-levels_post-salvage_Asp_2mM_4_22 Jun 2022_01.#m4</t>
  </si>
  <si>
    <t>H1299-Nuc-RFP-SLC1A3_Asp-levels_post-salvage_Asp_3mM_1_22 Jun 2022_01.#m4</t>
  </si>
  <si>
    <t>H1299-Nuc-RFP-SLC1A3_Asp-levels_post-salvage_Asp_3mM_2_22 Jun 2022_01.#m4</t>
  </si>
  <si>
    <t>H1299-Nuc-RFP-SLC1A3_Asp-levels_post-salvage_Asp_3mM_3_22 Jun 2022_01.#m4</t>
  </si>
  <si>
    <t>H1299-Nuc-RFP-SLC1A3_Asp-levels_post-salvage_Asp_3mM_4_22 Jun 2022_01.#m4</t>
  </si>
  <si>
    <t>H1299-Nuc-RFP-SLC1A3_Asp-levels_post-salvage_Asp_6mM_1_22 Jun 2022_01.#m4</t>
  </si>
  <si>
    <t>H1299-Nuc-RFP-SLC1A3_Asp-levels_post-salvage_Asp_6mM_2_22 Jun 2022_01.#m4</t>
  </si>
  <si>
    <t>H1299-Nuc-RFP-SLC1A3_Asp-levels_post-salvage_Asp_6mM_3_22 Jun 2022_01.#m4</t>
  </si>
  <si>
    <t>H1299-Nuc-RFP-SLC1A3_Asp-levels_post-salvage_Asp_6mM_4_22 Jun 2022_01.#m4</t>
  </si>
  <si>
    <t>H1299-Nuc-RFP-SLC1A3_Asp-levels_post-salvage_t0_1_17 Jun 2022_01.#m4</t>
  </si>
  <si>
    <t>H1299-Nuc-RFP-SLC1A3_Asp-levels_post-salvage_t0_2_17 Jun 2022_01.#m4</t>
  </si>
  <si>
    <t>H1299-Nuc-RFP-SLC1A3_Asp-levels_post-salvage_t0_3_17 Jun 2022_01.#m4</t>
  </si>
  <si>
    <t>H1299-Nuc-RFP-SLC1A3_Asp-levels_post-salvage_t0_4_17 Jun 2022_01.#m4</t>
  </si>
  <si>
    <t>H1299-Nuc-RFP-SLC1A3_Asp-levels_post-salvage_t0_5_17 Jun 2022_01.#m4</t>
  </si>
  <si>
    <t>H1299-Nuc-RFP-SLC1A3_Asp-levels_post-salvage_t0_6_17 Jun 2022_01.#m4</t>
  </si>
  <si>
    <t>H1299-Nuc-RFP-SLC1A3_Asp-levels_post-salvage_t0_7_17 Jun 2022_01.#m4</t>
  </si>
  <si>
    <t>H1299-Nuc-RFP-SLC1A3_Asp-levels_post-salvage_t0_8_17 Jun 2022_01.#m4</t>
  </si>
  <si>
    <t>Volumetric,  1000  uL</t>
  </si>
  <si>
    <t>Volumetric,  2000  uL</t>
  </si>
  <si>
    <t>Avg</t>
  </si>
  <si>
    <t>Delta time</t>
  </si>
  <si>
    <t>Fold cells</t>
  </si>
  <si>
    <t>Prlfr</t>
  </si>
  <si>
    <t>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</si>
</sst>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Sheet1!$M$52</c:f>
              <c:strCache>
                <c:ptCount val="1"/>
                <c:pt idx="0">
                  <c:v>Prlfr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Sheet1!$L$53:$L$58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</c:numCache>
            </c:numRef>
          </c:xVal>
          <c:yVal>
            <c:numRef>
              <c:f>Sheet1!$M$53:$M$58</c:f>
              <c:numCache>
                <c:formatCode>General</c:formatCode>
                <c:ptCount val="6"/>
                <c:pt idx="0">
                  <c:v>0.98140154248402345</c:v>
                </c:pt>
                <c:pt idx="1">
                  <c:v>0.97568220959035457</c:v>
                </c:pt>
                <c:pt idx="2">
                  <c:v>0.94637686045690661</c:v>
                </c:pt>
                <c:pt idx="3">
                  <c:v>0.91293446991106775</c:v>
                </c:pt>
                <c:pt idx="4">
                  <c:v>0.79185688039970747</c:v>
                </c:pt>
                <c:pt idx="5">
                  <c:v>0.71330037074360009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DE-3C4F-A1AB-B00036C62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058160"/>
        <c:axId val="1932059808"/>
      </c:scatterChart>
      <c:valAx>
        <c:axId val="193205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59808"/>
        <c:crosses val="autoZero"/>
        <c:crossBetween val="midCat"/>
      </c:valAx>
      <c:valAx>
        <c:axId val="19320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5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527050</xdr:colOff>
      <xdr:row>60</xdr:row>
      <xdr:rowOff>171450</xdr:rowOff>
    </xdr:from>
    <xdr:to>
      <xdr:col>17</xdr:col>
      <xdr:colOff>387350</xdr:colOff>
      <xdr:row>75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C234E-E423-834E-A10B-ACCC3F75C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"/>
  <sheetViews>
    <sheetView tabSelected="1" topLeftCell="D44" workbookViewId="0">
      <selection activeCell="R59" sqref="R59"/>
    </sheetView>
  </sheetViews>
  <sheetFormatPr baseColWidth="10" defaultColWidth="8.83203125" defaultRowHeight="15" x14ac:dyDescent="0.2"/>
  <cols>
    <col min="1" max="1" width="11.5" bestFit="1" customWidth="1"/>
    <col min="5" max="5" width="17.6640625" bestFit="1" customWidth="1"/>
    <col min="15" max="15" width="9.33203125" bestFit="1" customWidth="1"/>
    <col min="16" max="16" width="8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81</v>
      </c>
      <c r="P1" s="5" t="s">
        <v>82</v>
      </c>
      <c r="Q1" s="5" t="s">
        <v>83</v>
      </c>
    </row>
    <row r="2" spans="1:17" x14ac:dyDescent="0.2">
      <c r="A2" t="s">
        <v>37</v>
      </c>
      <c r="B2" t="s">
        <v>45</v>
      </c>
      <c r="C2" t="s">
        <v>70</v>
      </c>
      <c r="D2" t="s">
        <v>79</v>
      </c>
      <c r="E2" s="2">
        <v>44729.803472222222</v>
      </c>
      <c r="F2">
        <v>2350</v>
      </c>
      <c r="G2">
        <v>2358</v>
      </c>
      <c r="H2">
        <v>1978</v>
      </c>
      <c r="I2">
        <v>60290</v>
      </c>
      <c r="J2">
        <v>15270</v>
      </c>
      <c r="K2">
        <v>6841</v>
      </c>
      <c r="L2">
        <v>6470</v>
      </c>
      <c r="M2">
        <v>2470</v>
      </c>
    </row>
    <row r="3" spans="1:17" x14ac:dyDescent="0.2">
      <c r="A3" t="s">
        <v>38</v>
      </c>
      <c r="B3" t="s">
        <v>45</v>
      </c>
      <c r="C3" t="s">
        <v>71</v>
      </c>
      <c r="D3" t="s">
        <v>79</v>
      </c>
      <c r="E3" s="2">
        <v>44729.804861111108</v>
      </c>
      <c r="F3">
        <v>2369</v>
      </c>
      <c r="G3">
        <v>2378</v>
      </c>
      <c r="H3">
        <v>1978</v>
      </c>
      <c r="I3">
        <v>60290</v>
      </c>
      <c r="J3">
        <v>16620</v>
      </c>
      <c r="K3">
        <v>6783</v>
      </c>
      <c r="L3">
        <v>6450</v>
      </c>
      <c r="M3">
        <v>2127</v>
      </c>
    </row>
    <row r="4" spans="1:17" x14ac:dyDescent="0.2">
      <c r="A4" t="s">
        <v>39</v>
      </c>
      <c r="B4" t="s">
        <v>45</v>
      </c>
      <c r="C4" t="s">
        <v>72</v>
      </c>
      <c r="D4" t="s">
        <v>79</v>
      </c>
      <c r="E4" s="2">
        <v>44729.805555555547</v>
      </c>
      <c r="F4">
        <v>2143</v>
      </c>
      <c r="G4">
        <v>2151</v>
      </c>
      <c r="H4">
        <v>1978</v>
      </c>
      <c r="I4">
        <v>60290</v>
      </c>
      <c r="J4">
        <v>15370</v>
      </c>
      <c r="K4">
        <v>7042</v>
      </c>
      <c r="L4">
        <v>6605</v>
      </c>
      <c r="M4">
        <v>2570</v>
      </c>
    </row>
    <row r="5" spans="1:17" x14ac:dyDescent="0.2">
      <c r="A5" t="s">
        <v>40</v>
      </c>
      <c r="B5" t="s">
        <v>45</v>
      </c>
      <c r="C5" t="s">
        <v>73</v>
      </c>
      <c r="D5" t="s">
        <v>79</v>
      </c>
      <c r="E5" s="2">
        <v>44729.806250000001</v>
      </c>
      <c r="F5">
        <v>2126</v>
      </c>
      <c r="G5">
        <v>2134</v>
      </c>
      <c r="H5">
        <v>1978</v>
      </c>
      <c r="I5">
        <v>60290</v>
      </c>
      <c r="J5">
        <v>15930</v>
      </c>
      <c r="K5">
        <v>6948</v>
      </c>
      <c r="L5">
        <v>6602</v>
      </c>
      <c r="M5">
        <v>2395</v>
      </c>
    </row>
    <row r="6" spans="1:17" x14ac:dyDescent="0.2">
      <c r="A6" t="s">
        <v>41</v>
      </c>
      <c r="B6" t="s">
        <v>45</v>
      </c>
      <c r="C6" t="s">
        <v>74</v>
      </c>
      <c r="D6" t="s">
        <v>79</v>
      </c>
      <c r="E6" s="2">
        <v>44729.807638888888</v>
      </c>
      <c r="F6">
        <v>2401</v>
      </c>
      <c r="G6">
        <v>2411</v>
      </c>
      <c r="H6">
        <v>1978</v>
      </c>
      <c r="I6">
        <v>60290</v>
      </c>
      <c r="J6">
        <v>17790</v>
      </c>
      <c r="K6">
        <v>7057</v>
      </c>
      <c r="L6">
        <v>6688</v>
      </c>
      <c r="M6">
        <v>2394</v>
      </c>
    </row>
    <row r="7" spans="1:17" x14ac:dyDescent="0.2">
      <c r="A7" t="s">
        <v>42</v>
      </c>
      <c r="B7" t="s">
        <v>45</v>
      </c>
      <c r="C7" t="s">
        <v>75</v>
      </c>
      <c r="D7" t="s">
        <v>79</v>
      </c>
      <c r="E7" s="2">
        <v>44729.808333333327</v>
      </c>
      <c r="F7">
        <v>2502</v>
      </c>
      <c r="G7">
        <v>2513</v>
      </c>
      <c r="H7">
        <v>1978</v>
      </c>
      <c r="I7">
        <v>60290</v>
      </c>
      <c r="J7">
        <v>18770</v>
      </c>
      <c r="K7">
        <v>7183</v>
      </c>
      <c r="L7">
        <v>6774</v>
      </c>
      <c r="M7">
        <v>2438</v>
      </c>
    </row>
    <row r="8" spans="1:17" x14ac:dyDescent="0.2">
      <c r="A8" t="s">
        <v>43</v>
      </c>
      <c r="B8" t="s">
        <v>45</v>
      </c>
      <c r="C8" t="s">
        <v>76</v>
      </c>
      <c r="D8" t="s">
        <v>79</v>
      </c>
      <c r="E8" s="2">
        <v>44729.811111111107</v>
      </c>
      <c r="F8">
        <v>2176</v>
      </c>
      <c r="G8">
        <v>2184</v>
      </c>
      <c r="H8">
        <v>1978</v>
      </c>
      <c r="I8">
        <v>60290</v>
      </c>
      <c r="J8">
        <v>16540</v>
      </c>
      <c r="K8">
        <v>7242</v>
      </c>
      <c r="L8">
        <v>6870</v>
      </c>
      <c r="M8">
        <v>2341</v>
      </c>
    </row>
    <row r="9" spans="1:17" x14ac:dyDescent="0.2">
      <c r="A9" t="s">
        <v>44</v>
      </c>
      <c r="B9" t="s">
        <v>45</v>
      </c>
      <c r="C9" t="s">
        <v>77</v>
      </c>
      <c r="D9" t="s">
        <v>79</v>
      </c>
      <c r="E9" s="2">
        <v>44729.811805555553</v>
      </c>
      <c r="F9">
        <v>2252</v>
      </c>
      <c r="G9">
        <v>2261</v>
      </c>
      <c r="H9">
        <v>1978</v>
      </c>
      <c r="I9">
        <v>60290</v>
      </c>
      <c r="J9">
        <v>16100</v>
      </c>
      <c r="K9">
        <v>7304</v>
      </c>
      <c r="L9">
        <v>6841</v>
      </c>
      <c r="M9">
        <v>2594</v>
      </c>
    </row>
    <row r="10" spans="1:17" x14ac:dyDescent="0.2">
      <c r="A10" t="s">
        <v>80</v>
      </c>
      <c r="E10" s="2">
        <f>E2</f>
        <v>44729.803472222222</v>
      </c>
      <c r="J10" s="4">
        <f>AVERAGE(J2:J9)</f>
        <v>16548.75</v>
      </c>
      <c r="K10" s="4">
        <f t="shared" ref="K10:L10" si="0">AVERAGE(K2:K9)</f>
        <v>7050</v>
      </c>
      <c r="L10" s="4">
        <f t="shared" si="0"/>
        <v>6662.5</v>
      </c>
    </row>
    <row r="13" spans="1:17" x14ac:dyDescent="0.2">
      <c r="A13" t="s">
        <v>13</v>
      </c>
      <c r="B13" t="s">
        <v>45</v>
      </c>
      <c r="C13" t="s">
        <v>46</v>
      </c>
      <c r="D13" t="s">
        <v>78</v>
      </c>
      <c r="E13" s="2">
        <v>44734.759027777778</v>
      </c>
      <c r="F13">
        <v>8082</v>
      </c>
      <c r="G13">
        <v>8294</v>
      </c>
      <c r="H13">
        <v>1978</v>
      </c>
      <c r="I13">
        <v>60290</v>
      </c>
      <c r="J13">
        <v>557200</v>
      </c>
      <c r="K13">
        <v>5753</v>
      </c>
      <c r="L13">
        <v>5423</v>
      </c>
      <c r="M13">
        <v>2003</v>
      </c>
      <c r="O13" s="6">
        <f>E17-$E$10</f>
        <v>4.9555555555562023</v>
      </c>
      <c r="P13" s="3">
        <f>J13/$J$10</f>
        <v>33.670216783744998</v>
      </c>
      <c r="Q13" s="6">
        <f>LOG(P13,2)/O13</f>
        <v>1.0237804919981457</v>
      </c>
    </row>
    <row r="14" spans="1:17" x14ac:dyDescent="0.2">
      <c r="A14" t="s">
        <v>14</v>
      </c>
      <c r="B14" t="s">
        <v>45</v>
      </c>
      <c r="C14" t="s">
        <v>47</v>
      </c>
      <c r="D14" t="s">
        <v>78</v>
      </c>
      <c r="E14" s="2">
        <v>44734.761805555558</v>
      </c>
      <c r="F14">
        <v>7317</v>
      </c>
      <c r="G14">
        <v>7474</v>
      </c>
      <c r="H14">
        <v>1978</v>
      </c>
      <c r="I14">
        <v>60290</v>
      </c>
      <c r="J14">
        <v>490900</v>
      </c>
      <c r="K14">
        <v>6240</v>
      </c>
      <c r="L14">
        <v>5816</v>
      </c>
      <c r="M14">
        <v>2262</v>
      </c>
      <c r="O14" s="6">
        <f>E17-$E$10</f>
        <v>4.9555555555562023</v>
      </c>
      <c r="P14" s="3">
        <f t="shared" ref="P14:P15" si="1">J14/$J$10</f>
        <v>29.663871893647556</v>
      </c>
      <c r="Q14" s="6">
        <f t="shared" ref="Q14:Q16" si="2">LOG(P14,2)/O14</f>
        <v>0.98689944219732451</v>
      </c>
    </row>
    <row r="15" spans="1:17" x14ac:dyDescent="0.2">
      <c r="A15" t="s">
        <v>15</v>
      </c>
      <c r="B15" t="s">
        <v>45</v>
      </c>
      <c r="C15" t="s">
        <v>48</v>
      </c>
      <c r="D15" t="s">
        <v>78</v>
      </c>
      <c r="E15" s="2">
        <v>44734.775000000001</v>
      </c>
      <c r="F15">
        <v>6376</v>
      </c>
      <c r="G15">
        <v>6505</v>
      </c>
      <c r="H15">
        <v>1978</v>
      </c>
      <c r="I15">
        <v>60290</v>
      </c>
      <c r="J15">
        <v>440900</v>
      </c>
      <c r="K15">
        <v>6131</v>
      </c>
      <c r="L15">
        <v>5786</v>
      </c>
      <c r="M15">
        <v>2105</v>
      </c>
      <c r="O15" s="6">
        <f>E17-$E$10</f>
        <v>4.9555555555562023</v>
      </c>
      <c r="P15" s="3">
        <f t="shared" si="1"/>
        <v>26.642495656771658</v>
      </c>
      <c r="Q15" s="6">
        <f t="shared" si="2"/>
        <v>0.95562591735982394</v>
      </c>
    </row>
    <row r="16" spans="1:17" x14ac:dyDescent="0.2">
      <c r="A16" t="s">
        <v>16</v>
      </c>
      <c r="B16" t="s">
        <v>45</v>
      </c>
      <c r="C16" t="s">
        <v>49</v>
      </c>
      <c r="D16" t="s">
        <v>78</v>
      </c>
      <c r="E16" s="2">
        <v>44734.776388888888</v>
      </c>
      <c r="F16">
        <v>6043</v>
      </c>
      <c r="G16">
        <v>6167</v>
      </c>
      <c r="H16">
        <v>1978</v>
      </c>
      <c r="I16">
        <v>60290</v>
      </c>
      <c r="J16">
        <v>446500</v>
      </c>
      <c r="K16">
        <v>6168</v>
      </c>
      <c r="L16">
        <v>5851</v>
      </c>
      <c r="M16">
        <v>2067</v>
      </c>
      <c r="O16" s="6">
        <f>E17-$E$10</f>
        <v>4.9555555555562023</v>
      </c>
      <c r="P16" s="3">
        <f>J16/$J$10</f>
        <v>26.98088979530176</v>
      </c>
      <c r="Q16" s="6">
        <f t="shared" si="2"/>
        <v>0.95930031838079954</v>
      </c>
    </row>
    <row r="17" spans="1:17" x14ac:dyDescent="0.2">
      <c r="A17" t="s">
        <v>80</v>
      </c>
      <c r="E17" s="2">
        <f>E13</f>
        <v>44734.759027777778</v>
      </c>
      <c r="J17" s="4">
        <f>AVERAGE(J13:J16)</f>
        <v>483875</v>
      </c>
      <c r="K17" s="4">
        <f t="shared" ref="K17:L17" si="3">AVERAGE(K13:K16)</f>
        <v>6073</v>
      </c>
      <c r="L17" s="4">
        <f t="shared" si="3"/>
        <v>5719</v>
      </c>
      <c r="Q17" s="6">
        <f>AVERAGE(Q13:Q16)</f>
        <v>0.98140154248402345</v>
      </c>
    </row>
    <row r="19" spans="1:17" x14ac:dyDescent="0.2">
      <c r="A19" t="s">
        <v>21</v>
      </c>
      <c r="B19" t="s">
        <v>45</v>
      </c>
      <c r="C19" t="s">
        <v>54</v>
      </c>
      <c r="D19" t="s">
        <v>78</v>
      </c>
      <c r="E19" s="2">
        <v>44734.759722222218</v>
      </c>
      <c r="F19">
        <v>8038</v>
      </c>
      <c r="G19">
        <v>8227</v>
      </c>
      <c r="H19">
        <v>1978</v>
      </c>
      <c r="I19">
        <v>60290</v>
      </c>
      <c r="J19">
        <v>498900</v>
      </c>
      <c r="K19">
        <v>5863</v>
      </c>
      <c r="L19">
        <v>5523</v>
      </c>
      <c r="M19">
        <v>2049</v>
      </c>
      <c r="O19" s="6">
        <f>E23-$E$10</f>
        <v>4.9555555555562023</v>
      </c>
      <c r="P19" s="3">
        <f>J19/$J$10</f>
        <v>30.147292091547701</v>
      </c>
      <c r="Q19" s="6">
        <f>LOG(P19,2)/O19</f>
        <v>0.99160557501753444</v>
      </c>
    </row>
    <row r="20" spans="1:17" x14ac:dyDescent="0.2">
      <c r="A20" t="s">
        <v>22</v>
      </c>
      <c r="B20" t="s">
        <v>45</v>
      </c>
      <c r="C20" t="s">
        <v>55</v>
      </c>
      <c r="D20" t="s">
        <v>78</v>
      </c>
      <c r="E20" s="2">
        <v>44734.772222222222</v>
      </c>
      <c r="F20">
        <v>6895</v>
      </c>
      <c r="G20">
        <v>7041</v>
      </c>
      <c r="H20">
        <v>1978</v>
      </c>
      <c r="I20">
        <v>60290</v>
      </c>
      <c r="J20">
        <v>494900</v>
      </c>
      <c r="K20">
        <v>6343</v>
      </c>
      <c r="L20">
        <v>5981</v>
      </c>
      <c r="M20">
        <v>2301</v>
      </c>
      <c r="O20" s="6">
        <f>E23-$E$10</f>
        <v>4.9555555555562023</v>
      </c>
      <c r="P20" s="3">
        <f t="shared" ref="P20:P21" si="4">J20/$J$10</f>
        <v>29.905581992597629</v>
      </c>
      <c r="Q20" s="6">
        <f t="shared" ref="Q20:Q22" si="5">LOG(P20,2)/O20</f>
        <v>0.98926201797105928</v>
      </c>
    </row>
    <row r="21" spans="1:17" x14ac:dyDescent="0.2">
      <c r="A21" t="s">
        <v>23</v>
      </c>
      <c r="B21" t="s">
        <v>45</v>
      </c>
      <c r="C21" t="s">
        <v>56</v>
      </c>
      <c r="D21" t="s">
        <v>78</v>
      </c>
      <c r="E21" s="2">
        <v>44734.775000000001</v>
      </c>
      <c r="F21">
        <v>7184</v>
      </c>
      <c r="G21">
        <v>7347</v>
      </c>
      <c r="H21">
        <v>1978</v>
      </c>
      <c r="I21">
        <v>60290</v>
      </c>
      <c r="J21">
        <v>494500</v>
      </c>
      <c r="K21">
        <v>6173</v>
      </c>
      <c r="L21">
        <v>5785</v>
      </c>
      <c r="M21">
        <v>2111</v>
      </c>
      <c r="O21" s="6">
        <f>E23-$E$10</f>
        <v>4.9555555555562023</v>
      </c>
      <c r="P21" s="3">
        <f t="shared" si="4"/>
        <v>29.881410982702622</v>
      </c>
      <c r="Q21" s="6">
        <f t="shared" si="5"/>
        <v>0.98902662131220809</v>
      </c>
    </row>
    <row r="22" spans="1:17" x14ac:dyDescent="0.2">
      <c r="A22" t="s">
        <v>24</v>
      </c>
      <c r="B22" t="s">
        <v>45</v>
      </c>
      <c r="C22" t="s">
        <v>57</v>
      </c>
      <c r="D22" t="s">
        <v>78</v>
      </c>
      <c r="E22" s="2">
        <v>44734.777083333327</v>
      </c>
      <c r="F22">
        <v>5910</v>
      </c>
      <c r="G22">
        <v>6024</v>
      </c>
      <c r="H22">
        <v>1978</v>
      </c>
      <c r="I22">
        <v>60290</v>
      </c>
      <c r="J22">
        <v>407700</v>
      </c>
      <c r="K22">
        <v>6428</v>
      </c>
      <c r="L22">
        <v>6074</v>
      </c>
      <c r="M22">
        <v>2167</v>
      </c>
      <c r="O22" s="6">
        <f>E23-$E$10</f>
        <v>4.9555555555562023</v>
      </c>
      <c r="P22" s="3">
        <f>J22/$J$10</f>
        <v>24.636301835486066</v>
      </c>
      <c r="Q22" s="6">
        <f t="shared" si="5"/>
        <v>0.93283462406061601</v>
      </c>
    </row>
    <row r="23" spans="1:17" x14ac:dyDescent="0.2">
      <c r="A23" t="s">
        <v>80</v>
      </c>
      <c r="E23" s="2">
        <f>E13</f>
        <v>44734.759027777778</v>
      </c>
      <c r="J23" s="4">
        <f>AVERAGE(J19:J22)</f>
        <v>474000</v>
      </c>
      <c r="K23" s="4">
        <f t="shared" ref="K23" si="6">AVERAGE(K19:K22)</f>
        <v>6201.75</v>
      </c>
      <c r="L23" s="4">
        <f t="shared" ref="L23" si="7">AVERAGE(L19:L22)</f>
        <v>5840.75</v>
      </c>
      <c r="Q23" s="6">
        <f>AVERAGE(Q19:Q22)</f>
        <v>0.97568220959035457</v>
      </c>
    </row>
    <row r="25" spans="1:17" x14ac:dyDescent="0.2">
      <c r="A25" t="s">
        <v>25</v>
      </c>
      <c r="B25" t="s">
        <v>45</v>
      </c>
      <c r="C25" t="s">
        <v>58</v>
      </c>
      <c r="D25" t="s">
        <v>78</v>
      </c>
      <c r="E25" s="2">
        <v>44734.760416666657</v>
      </c>
      <c r="F25">
        <v>7073</v>
      </c>
      <c r="G25">
        <v>7222</v>
      </c>
      <c r="H25">
        <v>1978</v>
      </c>
      <c r="I25">
        <v>60290</v>
      </c>
      <c r="J25">
        <v>441100</v>
      </c>
      <c r="K25">
        <v>6071</v>
      </c>
      <c r="L25">
        <v>5745</v>
      </c>
      <c r="M25">
        <v>2130</v>
      </c>
      <c r="O25" s="6">
        <f>E29-$E$10</f>
        <v>4.9555555555562023</v>
      </c>
      <c r="P25" s="3">
        <f>J25/$J$10</f>
        <v>26.654581161719165</v>
      </c>
      <c r="Q25" s="6">
        <f>LOG(P25,2)/O25</f>
        <v>0.95575794765776623</v>
      </c>
    </row>
    <row r="26" spans="1:17" x14ac:dyDescent="0.2">
      <c r="A26" t="s">
        <v>26</v>
      </c>
      <c r="B26" t="s">
        <v>45</v>
      </c>
      <c r="C26" t="s">
        <v>59</v>
      </c>
      <c r="D26" t="s">
        <v>78</v>
      </c>
      <c r="E26" s="2">
        <v>44734.774305555547</v>
      </c>
      <c r="F26">
        <v>7037</v>
      </c>
      <c r="G26">
        <v>7196</v>
      </c>
      <c r="H26">
        <v>1978</v>
      </c>
      <c r="I26">
        <v>60290</v>
      </c>
      <c r="J26">
        <v>479000</v>
      </c>
      <c r="K26">
        <v>6555</v>
      </c>
      <c r="L26">
        <v>6187</v>
      </c>
      <c r="M26">
        <v>2287</v>
      </c>
      <c r="O26" s="6">
        <f>E29-$E$10</f>
        <v>4.9555555555562023</v>
      </c>
      <c r="P26" s="3">
        <f t="shared" ref="P26:P27" si="8">J26/$J$10</f>
        <v>28.944784349271092</v>
      </c>
      <c r="Q26" s="6">
        <f t="shared" ref="Q26:Q28" si="9">LOG(P26,2)/O26</f>
        <v>0.97975523599368064</v>
      </c>
    </row>
    <row r="27" spans="1:17" x14ac:dyDescent="0.2">
      <c r="A27" t="s">
        <v>27</v>
      </c>
      <c r="B27" t="s">
        <v>45</v>
      </c>
      <c r="C27" t="s">
        <v>60</v>
      </c>
      <c r="D27" t="s">
        <v>78</v>
      </c>
      <c r="E27" s="2">
        <v>44734.775694444441</v>
      </c>
      <c r="F27">
        <v>6957</v>
      </c>
      <c r="G27">
        <v>7117</v>
      </c>
      <c r="H27">
        <v>1978</v>
      </c>
      <c r="I27">
        <v>60290</v>
      </c>
      <c r="J27">
        <v>483000</v>
      </c>
      <c r="K27">
        <v>6588</v>
      </c>
      <c r="L27">
        <v>6198</v>
      </c>
      <c r="M27">
        <v>2350</v>
      </c>
      <c r="O27" s="6">
        <f>E29-$E$10</f>
        <v>4.9555555555562023</v>
      </c>
      <c r="P27" s="3">
        <f t="shared" si="8"/>
        <v>29.186494448221165</v>
      </c>
      <c r="Q27" s="6">
        <f t="shared" si="9"/>
        <v>0.98217626285234272</v>
      </c>
    </row>
    <row r="28" spans="1:17" x14ac:dyDescent="0.2">
      <c r="A28" t="s">
        <v>28</v>
      </c>
      <c r="B28" t="s">
        <v>45</v>
      </c>
      <c r="C28" t="s">
        <v>61</v>
      </c>
      <c r="D28" t="s">
        <v>78</v>
      </c>
      <c r="E28" s="2">
        <v>44734.777777777781</v>
      </c>
      <c r="F28">
        <v>5160</v>
      </c>
      <c r="G28">
        <v>5243</v>
      </c>
      <c r="H28">
        <v>1978</v>
      </c>
      <c r="I28">
        <v>60290</v>
      </c>
      <c r="J28">
        <v>326100</v>
      </c>
      <c r="K28">
        <v>6614</v>
      </c>
      <c r="L28">
        <v>6311</v>
      </c>
      <c r="M28">
        <v>2156</v>
      </c>
      <c r="O28" s="6">
        <f>E29-$E$10</f>
        <v>4.9555555555562023</v>
      </c>
      <c r="P28" s="3">
        <f>J28/$J$10</f>
        <v>19.705415816904601</v>
      </c>
      <c r="Q28" s="6">
        <f t="shared" si="9"/>
        <v>0.86781799532383663</v>
      </c>
    </row>
    <row r="29" spans="1:17" x14ac:dyDescent="0.2">
      <c r="A29" t="s">
        <v>80</v>
      </c>
      <c r="E29" s="2">
        <f>E13</f>
        <v>44734.759027777778</v>
      </c>
      <c r="J29" s="4">
        <f>AVERAGE(J25:J28)</f>
        <v>432300</v>
      </c>
      <c r="K29" s="4">
        <f t="shared" ref="K29" si="10">AVERAGE(K25:K28)</f>
        <v>6457</v>
      </c>
      <c r="L29" s="4">
        <f t="shared" ref="L29" si="11">AVERAGE(L25:L28)</f>
        <v>6110.25</v>
      </c>
      <c r="Q29" s="6">
        <f>AVERAGE(Q25:Q28)</f>
        <v>0.94637686045690661</v>
      </c>
    </row>
    <row r="31" spans="1:17" x14ac:dyDescent="0.2">
      <c r="A31" t="s">
        <v>29</v>
      </c>
      <c r="B31" t="s">
        <v>45</v>
      </c>
      <c r="C31" t="s">
        <v>62</v>
      </c>
      <c r="D31" t="s">
        <v>78</v>
      </c>
      <c r="E31" s="2">
        <v>44734.850694444453</v>
      </c>
      <c r="F31">
        <v>30971</v>
      </c>
      <c r="G31">
        <v>33826</v>
      </c>
      <c r="H31">
        <v>1978</v>
      </c>
      <c r="I31">
        <v>60290</v>
      </c>
      <c r="J31">
        <v>368800</v>
      </c>
      <c r="K31">
        <v>6501</v>
      </c>
      <c r="L31">
        <v>6112</v>
      </c>
      <c r="M31">
        <v>2410</v>
      </c>
      <c r="O31" s="6">
        <f>E35-$E$10</f>
        <v>5.04722222223063</v>
      </c>
      <c r="P31" s="3">
        <f>J31/$J$10</f>
        <v>22.285671123196614</v>
      </c>
      <c r="Q31" s="6">
        <f>LOG(P31,2)/O31</f>
        <v>0.88722951069914979</v>
      </c>
    </row>
    <row r="32" spans="1:17" x14ac:dyDescent="0.2">
      <c r="A32" t="s">
        <v>30</v>
      </c>
      <c r="B32" t="s">
        <v>45</v>
      </c>
      <c r="C32" t="s">
        <v>63</v>
      </c>
      <c r="D32" t="s">
        <v>78</v>
      </c>
      <c r="E32" s="2">
        <v>44734.853472222218</v>
      </c>
      <c r="F32">
        <v>30344</v>
      </c>
      <c r="G32">
        <v>33602</v>
      </c>
      <c r="H32">
        <v>1978</v>
      </c>
      <c r="I32">
        <v>60290</v>
      </c>
      <c r="J32">
        <v>444300</v>
      </c>
      <c r="K32">
        <v>6590</v>
      </c>
      <c r="L32">
        <v>6146</v>
      </c>
      <c r="M32">
        <v>2536</v>
      </c>
      <c r="O32" s="6">
        <f>E35-$E$10</f>
        <v>5.04722222223063</v>
      </c>
      <c r="P32" s="3">
        <f t="shared" ref="P32:P33" si="12">J32/$J$10</f>
        <v>26.84794924087922</v>
      </c>
      <c r="Q32" s="6">
        <f t="shared" ref="Q32:Q34" si="13">LOG(P32,2)/O32</f>
        <v>0.94046582044536819</v>
      </c>
    </row>
    <row r="33" spans="1:17" x14ac:dyDescent="0.2">
      <c r="A33" t="s">
        <v>31</v>
      </c>
      <c r="B33" t="s">
        <v>45</v>
      </c>
      <c r="C33" t="s">
        <v>64</v>
      </c>
      <c r="D33" t="s">
        <v>78</v>
      </c>
      <c r="E33" s="2">
        <v>44734.855555555558</v>
      </c>
      <c r="F33">
        <v>29424</v>
      </c>
      <c r="G33">
        <v>32681</v>
      </c>
      <c r="H33">
        <v>1978</v>
      </c>
      <c r="I33">
        <v>60290</v>
      </c>
      <c r="J33">
        <v>469600</v>
      </c>
      <c r="K33">
        <v>6691</v>
      </c>
      <c r="L33">
        <v>6255</v>
      </c>
      <c r="M33">
        <v>2578</v>
      </c>
      <c r="O33" s="6">
        <f>E35-$E$10</f>
        <v>5.04722222223063</v>
      </c>
      <c r="P33" s="3">
        <f t="shared" si="12"/>
        <v>28.376765616738425</v>
      </c>
      <c r="Q33" s="6">
        <f t="shared" si="13"/>
        <v>0.95629596692636409</v>
      </c>
    </row>
    <row r="34" spans="1:17" x14ac:dyDescent="0.2">
      <c r="A34" t="s">
        <v>32</v>
      </c>
      <c r="B34" t="s">
        <v>45</v>
      </c>
      <c r="C34" t="s">
        <v>65</v>
      </c>
      <c r="D34" t="s">
        <v>78</v>
      </c>
      <c r="E34" s="2">
        <v>44734.86041666667</v>
      </c>
      <c r="F34">
        <v>24288</v>
      </c>
      <c r="G34">
        <v>26189</v>
      </c>
      <c r="H34">
        <v>1978</v>
      </c>
      <c r="I34">
        <v>60290</v>
      </c>
      <c r="J34">
        <v>344500</v>
      </c>
      <c r="K34">
        <v>6873</v>
      </c>
      <c r="L34">
        <v>6467</v>
      </c>
      <c r="M34">
        <v>2486</v>
      </c>
      <c r="O34" s="6">
        <f>E35-$E$10</f>
        <v>5.04722222223063</v>
      </c>
      <c r="P34" s="3">
        <f>J34/$J$10</f>
        <v>20.81728227207493</v>
      </c>
      <c r="Q34" s="6">
        <f t="shared" si="13"/>
        <v>0.86774658157338913</v>
      </c>
    </row>
    <row r="35" spans="1:17" x14ac:dyDescent="0.2">
      <c r="A35" t="s">
        <v>80</v>
      </c>
      <c r="E35" s="2">
        <f>E31</f>
        <v>44734.850694444453</v>
      </c>
      <c r="J35" s="4">
        <f>AVERAGE(J31:J34)</f>
        <v>406800</v>
      </c>
      <c r="K35" s="4">
        <f t="shared" ref="K35" si="14">AVERAGE(K31:K34)</f>
        <v>6663.75</v>
      </c>
      <c r="L35" s="4">
        <f t="shared" ref="L35" si="15">AVERAGE(L31:L34)</f>
        <v>6245</v>
      </c>
      <c r="Q35" s="6">
        <f>AVERAGE(Q31:Q34)</f>
        <v>0.91293446991106775</v>
      </c>
    </row>
    <row r="37" spans="1:17" x14ac:dyDescent="0.2">
      <c r="A37" t="s">
        <v>33</v>
      </c>
      <c r="B37" t="s">
        <v>45</v>
      </c>
      <c r="C37" t="s">
        <v>66</v>
      </c>
      <c r="D37" t="s">
        <v>78</v>
      </c>
      <c r="E37" s="2">
        <v>44734.851388888892</v>
      </c>
      <c r="F37">
        <v>18628</v>
      </c>
      <c r="G37">
        <v>19863</v>
      </c>
      <c r="H37">
        <v>1978</v>
      </c>
      <c r="I37">
        <v>60290</v>
      </c>
      <c r="J37">
        <v>265200</v>
      </c>
      <c r="K37">
        <v>6757</v>
      </c>
      <c r="L37">
        <v>6326</v>
      </c>
      <c r="M37">
        <v>2836</v>
      </c>
      <c r="O37" s="6">
        <f>E41-$E$10</f>
        <v>5.04722222223063</v>
      </c>
      <c r="P37" s="3">
        <f>J37/$J$10</f>
        <v>16.025379560389759</v>
      </c>
      <c r="Q37" s="6">
        <f>LOG(P37,2)/O37</f>
        <v>0.7929681805319817</v>
      </c>
    </row>
    <row r="38" spans="1:17" x14ac:dyDescent="0.2">
      <c r="A38" t="s">
        <v>34</v>
      </c>
      <c r="B38" t="s">
        <v>45</v>
      </c>
      <c r="C38" t="s">
        <v>67</v>
      </c>
      <c r="D38" t="s">
        <v>78</v>
      </c>
      <c r="E38" s="2">
        <v>44734.854166666657</v>
      </c>
      <c r="F38">
        <v>18429</v>
      </c>
      <c r="G38">
        <v>19743</v>
      </c>
      <c r="H38">
        <v>1978</v>
      </c>
      <c r="I38">
        <v>60290</v>
      </c>
      <c r="J38">
        <v>284500</v>
      </c>
      <c r="K38">
        <v>6726</v>
      </c>
      <c r="L38">
        <v>6276</v>
      </c>
      <c r="M38">
        <v>2837</v>
      </c>
      <c r="O38" s="6">
        <f>E41-$E$10</f>
        <v>5.04722222223063</v>
      </c>
      <c r="P38" s="3">
        <f t="shared" ref="P38:P39" si="16">J38/$J$10</f>
        <v>17.191630787823854</v>
      </c>
      <c r="Q38" s="6">
        <f t="shared" ref="Q38:Q40" si="17">LOG(P38,2)/O38</f>
        <v>0.81304811214960815</v>
      </c>
    </row>
    <row r="39" spans="1:17" x14ac:dyDescent="0.2">
      <c r="A39" t="s">
        <v>35</v>
      </c>
      <c r="B39" t="s">
        <v>45</v>
      </c>
      <c r="C39" t="s">
        <v>68</v>
      </c>
      <c r="D39" t="s">
        <v>78</v>
      </c>
      <c r="E39" s="2">
        <v>44734.856249999997</v>
      </c>
      <c r="F39">
        <v>17462</v>
      </c>
      <c r="G39">
        <v>18654</v>
      </c>
      <c r="H39">
        <v>1978</v>
      </c>
      <c r="I39">
        <v>60290</v>
      </c>
      <c r="J39">
        <v>269400</v>
      </c>
      <c r="K39">
        <v>6718</v>
      </c>
      <c r="L39">
        <v>6218</v>
      </c>
      <c r="M39">
        <v>2882</v>
      </c>
      <c r="O39" s="6">
        <f>E41-$E$10</f>
        <v>5.04722222223063</v>
      </c>
      <c r="P39" s="3">
        <f t="shared" si="16"/>
        <v>16.279175164287334</v>
      </c>
      <c r="Q39" s="6">
        <f t="shared" si="17"/>
        <v>0.7974595768588304</v>
      </c>
    </row>
    <row r="40" spans="1:17" x14ac:dyDescent="0.2">
      <c r="A40" t="s">
        <v>36</v>
      </c>
      <c r="B40" t="s">
        <v>45</v>
      </c>
      <c r="C40" t="s">
        <v>69</v>
      </c>
      <c r="D40" t="s">
        <v>78</v>
      </c>
      <c r="E40" s="2">
        <v>44734.861111111109</v>
      </c>
      <c r="F40">
        <v>16076</v>
      </c>
      <c r="G40">
        <v>17041</v>
      </c>
      <c r="H40">
        <v>1978</v>
      </c>
      <c r="I40">
        <v>60290</v>
      </c>
      <c r="J40">
        <v>239600</v>
      </c>
      <c r="K40">
        <v>7074</v>
      </c>
      <c r="L40">
        <v>6672</v>
      </c>
      <c r="M40">
        <v>2789</v>
      </c>
      <c r="O40" s="6">
        <f>E41-$E$10</f>
        <v>5.04722222223063</v>
      </c>
      <c r="P40" s="3">
        <f>J40/$J$10</f>
        <v>14.478434927109298</v>
      </c>
      <c r="Q40" s="6">
        <f t="shared" si="17"/>
        <v>0.76395165205840931</v>
      </c>
    </row>
    <row r="41" spans="1:17" x14ac:dyDescent="0.2">
      <c r="A41" t="s">
        <v>80</v>
      </c>
      <c r="E41" s="2">
        <f>E31</f>
        <v>44734.850694444453</v>
      </c>
      <c r="J41" s="4">
        <f>AVERAGE(J37:J40)</f>
        <v>264675</v>
      </c>
      <c r="K41" s="4">
        <f t="shared" ref="K41" si="18">AVERAGE(K37:K40)</f>
        <v>6818.75</v>
      </c>
      <c r="L41" s="4">
        <f t="shared" ref="L41" si="19">AVERAGE(L37:L40)</f>
        <v>6373</v>
      </c>
      <c r="Q41" s="6">
        <f>AVERAGE(Q37:Q40)</f>
        <v>0.79185688039970747</v>
      </c>
    </row>
    <row r="43" spans="1:17" x14ac:dyDescent="0.2">
      <c r="A43" t="s">
        <v>17</v>
      </c>
      <c r="B43" t="s">
        <v>45</v>
      </c>
      <c r="C43" t="s">
        <v>50</v>
      </c>
      <c r="D43" t="s">
        <v>78</v>
      </c>
      <c r="E43" s="2">
        <v>44734.852083333331</v>
      </c>
      <c r="F43">
        <v>14841</v>
      </c>
      <c r="G43">
        <v>15677</v>
      </c>
      <c r="H43">
        <v>1978</v>
      </c>
      <c r="I43">
        <v>60290</v>
      </c>
      <c r="J43">
        <v>227200</v>
      </c>
      <c r="K43">
        <v>6858</v>
      </c>
      <c r="L43">
        <v>6308</v>
      </c>
      <c r="M43">
        <v>3158</v>
      </c>
      <c r="O43" s="6">
        <f>E47-$E$10</f>
        <v>5.04722222223063</v>
      </c>
      <c r="P43" s="3">
        <f>J43/$J$10</f>
        <v>13.729133620364076</v>
      </c>
      <c r="Q43" s="6">
        <f>LOG(P43,2)/O43</f>
        <v>0.74876209433566221</v>
      </c>
    </row>
    <row r="44" spans="1:17" x14ac:dyDescent="0.2">
      <c r="A44" t="s">
        <v>18</v>
      </c>
      <c r="B44" t="s">
        <v>45</v>
      </c>
      <c r="C44" t="s">
        <v>51</v>
      </c>
      <c r="D44" t="s">
        <v>78</v>
      </c>
      <c r="E44" s="2">
        <v>44734.854861111111</v>
      </c>
      <c r="F44">
        <v>14532</v>
      </c>
      <c r="G44">
        <v>15362</v>
      </c>
      <c r="H44">
        <v>1978</v>
      </c>
      <c r="I44">
        <v>60290</v>
      </c>
      <c r="J44">
        <v>226500</v>
      </c>
      <c r="K44">
        <v>6980</v>
      </c>
      <c r="L44">
        <v>6323</v>
      </c>
      <c r="M44">
        <v>3426</v>
      </c>
      <c r="O44" s="6">
        <f>E47-$E$10</f>
        <v>5.04722222223063</v>
      </c>
      <c r="P44" s="3">
        <f t="shared" ref="P44:P45" si="20">J44/$J$10</f>
        <v>13.686834353047812</v>
      </c>
      <c r="Q44" s="6">
        <f t="shared" ref="Q44:Q46" si="21">LOG(P44,2)/O44</f>
        <v>0.74788006767325843</v>
      </c>
    </row>
    <row r="45" spans="1:17" x14ac:dyDescent="0.2">
      <c r="A45" t="s">
        <v>19</v>
      </c>
      <c r="B45" t="s">
        <v>45</v>
      </c>
      <c r="C45" t="s">
        <v>52</v>
      </c>
      <c r="D45" t="s">
        <v>78</v>
      </c>
      <c r="E45" s="2">
        <v>44734.856944444437</v>
      </c>
      <c r="F45">
        <v>13767</v>
      </c>
      <c r="G45">
        <v>14487</v>
      </c>
      <c r="H45">
        <v>1978</v>
      </c>
      <c r="I45">
        <v>60290</v>
      </c>
      <c r="J45">
        <v>205100</v>
      </c>
      <c r="K45">
        <v>6821</v>
      </c>
      <c r="L45">
        <v>6241</v>
      </c>
      <c r="M45">
        <v>3262</v>
      </c>
      <c r="O45" s="6">
        <f>E47-$E$10</f>
        <v>5.04722222223063</v>
      </c>
      <c r="P45" s="3">
        <f t="shared" si="20"/>
        <v>12.393685323664929</v>
      </c>
      <c r="Q45" s="6">
        <f t="shared" si="21"/>
        <v>0.71951128338967973</v>
      </c>
    </row>
    <row r="46" spans="1:17" x14ac:dyDescent="0.2">
      <c r="A46" t="s">
        <v>20</v>
      </c>
      <c r="B46" t="s">
        <v>45</v>
      </c>
      <c r="C46" t="s">
        <v>53</v>
      </c>
      <c r="D46" t="s">
        <v>78</v>
      </c>
      <c r="E46" s="2">
        <v>44734.862500000003</v>
      </c>
      <c r="F46">
        <v>11754</v>
      </c>
      <c r="G46">
        <v>12241</v>
      </c>
      <c r="H46">
        <v>1978</v>
      </c>
      <c r="I46">
        <v>60290</v>
      </c>
      <c r="J46">
        <v>153700</v>
      </c>
      <c r="K46">
        <v>7199</v>
      </c>
      <c r="L46">
        <v>6653</v>
      </c>
      <c r="M46">
        <v>3232</v>
      </c>
      <c r="O46" s="6">
        <f>E47-$E$10</f>
        <v>5.04722222223063</v>
      </c>
      <c r="P46" s="3">
        <f>J46/$J$10</f>
        <v>9.2877105521565078</v>
      </c>
      <c r="Q46" s="6">
        <f t="shared" si="21"/>
        <v>0.63704803757580009</v>
      </c>
    </row>
    <row r="47" spans="1:17" x14ac:dyDescent="0.2">
      <c r="A47" t="s">
        <v>80</v>
      </c>
      <c r="E47" s="2">
        <f>E31</f>
        <v>44734.850694444453</v>
      </c>
      <c r="J47" s="4">
        <f>AVERAGE(J43:J46)</f>
        <v>203125</v>
      </c>
      <c r="K47" s="4">
        <f t="shared" ref="K47" si="22">AVERAGE(K43:K46)</f>
        <v>6964.5</v>
      </c>
      <c r="L47" s="4">
        <f t="shared" ref="L47" si="23">AVERAGE(L43:L46)</f>
        <v>6381.25</v>
      </c>
      <c r="Q47" s="6">
        <f>AVERAGE(Q43:Q46)</f>
        <v>0.71330037074360009</v>
      </c>
    </row>
    <row r="52" spans="12:13" x14ac:dyDescent="0.2">
      <c r="L52" t="s">
        <v>84</v>
      </c>
      <c r="M52" t="s">
        <v>83</v>
      </c>
    </row>
    <row r="53" spans="12:13" x14ac:dyDescent="0.2">
      <c r="L53">
        <v>0</v>
      </c>
      <c r="M53">
        <v>0.98140154248402345</v>
      </c>
    </row>
    <row r="54" spans="12:13" x14ac:dyDescent="0.2">
      <c r="L54">
        <v>1</v>
      </c>
      <c r="M54">
        <v>0.97568220959035457</v>
      </c>
    </row>
    <row r="55" spans="12:13" x14ac:dyDescent="0.2">
      <c r="L55">
        <v>2</v>
      </c>
      <c r="M55">
        <v>0.94637686045690661</v>
      </c>
    </row>
    <row r="56" spans="12:13" x14ac:dyDescent="0.2">
      <c r="L56">
        <v>3</v>
      </c>
      <c r="M56">
        <v>0.91293446991106775</v>
      </c>
    </row>
    <row r="57" spans="12:13" x14ac:dyDescent="0.2">
      <c r="L57">
        <v>6</v>
      </c>
      <c r="M57">
        <v>0.79185688039970747</v>
      </c>
    </row>
    <row r="58" spans="12:13" x14ac:dyDescent="0.2">
      <c r="L58">
        <v>10</v>
      </c>
      <c r="M58">
        <v>0.71330037074360009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2022-06-24T18:57:38Z</dcterms:created>
  <dcterms:modified xsi:type="dcterms:W3CDTF">2022-09-02T20:42:12Z</dcterms:modified>
</cp:coreProperties>
</file>