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dav/Google Drive/MCB/Sullivan_lab/lab-work/ETCinhib_timeseries/H1299_metformin/H1299-Nuc-RFP_v1/"/>
    </mc:Choice>
  </mc:AlternateContent>
  <xr:revisionPtr revIDLastSave="0" documentId="13_ncr:1_{B96BE7E7-87F6-3240-9A10-5578F9BA7076}" xr6:coauthVersionLast="47" xr6:coauthVersionMax="47" xr10:uidLastSave="{00000000-0000-0000-0000-000000000000}"/>
  <bookViews>
    <workbookView xWindow="680" yWindow="3380" windowWidth="28040" windowHeight="14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06" i="1" l="1"/>
  <c r="K106" i="1"/>
  <c r="J106" i="1"/>
  <c r="L102" i="1"/>
  <c r="K102" i="1"/>
  <c r="J102" i="1"/>
  <c r="L98" i="1"/>
  <c r="K98" i="1"/>
  <c r="J98" i="1"/>
  <c r="L94" i="1"/>
  <c r="K94" i="1"/>
  <c r="J94" i="1"/>
  <c r="L90" i="1"/>
  <c r="K90" i="1"/>
  <c r="J90" i="1"/>
  <c r="L86" i="1"/>
  <c r="K86" i="1"/>
  <c r="J86" i="1"/>
  <c r="L81" i="1"/>
  <c r="K81" i="1"/>
  <c r="J81" i="1"/>
  <c r="L77" i="1"/>
  <c r="K77" i="1"/>
  <c r="J77" i="1"/>
  <c r="L73" i="1"/>
  <c r="K73" i="1"/>
  <c r="J73" i="1"/>
  <c r="L69" i="1"/>
  <c r="K69" i="1"/>
  <c r="J69" i="1"/>
  <c r="L65" i="1"/>
  <c r="K65" i="1"/>
  <c r="J65" i="1"/>
  <c r="L61" i="1"/>
  <c r="K61" i="1"/>
  <c r="J61" i="1"/>
  <c r="L56" i="1"/>
  <c r="K56" i="1"/>
  <c r="J56" i="1"/>
  <c r="L52" i="1"/>
  <c r="K52" i="1"/>
  <c r="J52" i="1"/>
  <c r="L48" i="1"/>
  <c r="K48" i="1"/>
  <c r="J48" i="1"/>
  <c r="L44" i="1"/>
  <c r="K44" i="1"/>
  <c r="J44" i="1"/>
  <c r="L40" i="1"/>
  <c r="K40" i="1"/>
  <c r="J40" i="1"/>
  <c r="L36" i="1"/>
  <c r="K36" i="1"/>
  <c r="J36" i="1"/>
  <c r="L31" i="1"/>
  <c r="K31" i="1"/>
  <c r="J31" i="1"/>
  <c r="L28" i="1"/>
  <c r="K28" i="1"/>
  <c r="J28" i="1"/>
  <c r="L25" i="1"/>
  <c r="K25" i="1"/>
  <c r="J25" i="1"/>
  <c r="L21" i="1"/>
  <c r="K21" i="1"/>
  <c r="J21" i="1"/>
  <c r="L17" i="1"/>
  <c r="K17" i="1"/>
  <c r="J17" i="1"/>
  <c r="J13" i="1"/>
  <c r="L13" i="1"/>
  <c r="K13" i="1"/>
  <c r="P105" i="1"/>
  <c r="Q105" i="1" s="1"/>
  <c r="P104" i="1"/>
  <c r="Q104" i="1" s="1"/>
  <c r="Q106" i="1" s="1"/>
  <c r="P101" i="1"/>
  <c r="Q101" i="1" s="1"/>
  <c r="Q100" i="1"/>
  <c r="Q102" i="1" s="1"/>
  <c r="P100" i="1"/>
  <c r="P97" i="1"/>
  <c r="Q97" i="1" s="1"/>
  <c r="Q96" i="1"/>
  <c r="Q98" i="1" s="1"/>
  <c r="P96" i="1"/>
  <c r="P93" i="1"/>
  <c r="Q93" i="1" s="1"/>
  <c r="Q92" i="1"/>
  <c r="Q94" i="1" s="1"/>
  <c r="P92" i="1"/>
  <c r="Q89" i="1"/>
  <c r="P89" i="1"/>
  <c r="P88" i="1"/>
  <c r="Q88" i="1" s="1"/>
  <c r="Q90" i="1" s="1"/>
  <c r="P85" i="1"/>
  <c r="Q85" i="1" s="1"/>
  <c r="P84" i="1"/>
  <c r="Q84" i="1" s="1"/>
  <c r="Q86" i="1" s="1"/>
  <c r="P80" i="1"/>
  <c r="Q80" i="1" s="1"/>
  <c r="Q79" i="1"/>
  <c r="Q81" i="1" s="1"/>
  <c r="P79" i="1"/>
  <c r="P76" i="1"/>
  <c r="Q76" i="1" s="1"/>
  <c r="Q75" i="1"/>
  <c r="Q77" i="1" s="1"/>
  <c r="P75" i="1"/>
  <c r="P72" i="1"/>
  <c r="Q72" i="1" s="1"/>
  <c r="P71" i="1"/>
  <c r="Q71" i="1" s="1"/>
  <c r="Q73" i="1" s="1"/>
  <c r="P68" i="1"/>
  <c r="Q68" i="1" s="1"/>
  <c r="P67" i="1"/>
  <c r="Q67" i="1" s="1"/>
  <c r="Q69" i="1" s="1"/>
  <c r="Q64" i="1"/>
  <c r="P64" i="1"/>
  <c r="P63" i="1"/>
  <c r="Q63" i="1" s="1"/>
  <c r="Q65" i="1" s="1"/>
  <c r="P60" i="1"/>
  <c r="Q60" i="1" s="1"/>
  <c r="P59" i="1"/>
  <c r="Q59" i="1" s="1"/>
  <c r="Q61" i="1" s="1"/>
  <c r="P55" i="1"/>
  <c r="Q55" i="1" s="1"/>
  <c r="P54" i="1"/>
  <c r="Q54" i="1" s="1"/>
  <c r="Q56" i="1" s="1"/>
  <c r="P51" i="1"/>
  <c r="Q51" i="1" s="1"/>
  <c r="P50" i="1"/>
  <c r="Q50" i="1" s="1"/>
  <c r="Q52" i="1" s="1"/>
  <c r="P47" i="1"/>
  <c r="Q47" i="1" s="1"/>
  <c r="Q46" i="1"/>
  <c r="Q48" i="1" s="1"/>
  <c r="P46" i="1"/>
  <c r="Q43" i="1"/>
  <c r="P43" i="1"/>
  <c r="Q42" i="1"/>
  <c r="Q44" i="1" s="1"/>
  <c r="P42" i="1"/>
  <c r="P39" i="1"/>
  <c r="Q39" i="1" s="1"/>
  <c r="Q38" i="1"/>
  <c r="P38" i="1"/>
  <c r="Q35" i="1"/>
  <c r="P35" i="1"/>
  <c r="P34" i="1"/>
  <c r="Q34" i="1" s="1"/>
  <c r="Q36" i="1" s="1"/>
  <c r="O105" i="1"/>
  <c r="O104" i="1"/>
  <c r="O101" i="1"/>
  <c r="O100" i="1"/>
  <c r="O97" i="1"/>
  <c r="O96" i="1"/>
  <c r="O93" i="1"/>
  <c r="O92" i="1"/>
  <c r="O89" i="1"/>
  <c r="O88" i="1"/>
  <c r="O85" i="1"/>
  <c r="O84" i="1"/>
  <c r="O80" i="1"/>
  <c r="O79" i="1"/>
  <c r="O76" i="1"/>
  <c r="O75" i="1"/>
  <c r="O72" i="1"/>
  <c r="O71" i="1"/>
  <c r="O68" i="1"/>
  <c r="O67" i="1"/>
  <c r="O64" i="1"/>
  <c r="O63" i="1"/>
  <c r="O60" i="1"/>
  <c r="O59" i="1"/>
  <c r="O55" i="1"/>
  <c r="O54" i="1"/>
  <c r="O51" i="1"/>
  <c r="O50" i="1"/>
  <c r="O47" i="1"/>
  <c r="O46" i="1"/>
  <c r="O43" i="1"/>
  <c r="O42" i="1"/>
  <c r="O39" i="1"/>
  <c r="O38" i="1"/>
  <c r="O35" i="1"/>
  <c r="O34" i="1"/>
  <c r="P30" i="1"/>
  <c r="Q30" i="1" s="1"/>
  <c r="Q31" i="1" s="1"/>
  <c r="Q28" i="1"/>
  <c r="Q27" i="1"/>
  <c r="P27" i="1"/>
  <c r="P24" i="1"/>
  <c r="Q24" i="1" s="1"/>
  <c r="P23" i="1"/>
  <c r="Q23" i="1" s="1"/>
  <c r="Q25" i="1" s="1"/>
  <c r="Q20" i="1"/>
  <c r="P20" i="1"/>
  <c r="P19" i="1"/>
  <c r="Q19" i="1" s="1"/>
  <c r="Q21" i="1" s="1"/>
  <c r="P16" i="1"/>
  <c r="Q16" i="1" s="1"/>
  <c r="P15" i="1"/>
  <c r="Q15" i="1" s="1"/>
  <c r="Q17" i="1" s="1"/>
  <c r="Q13" i="1"/>
  <c r="P12" i="1"/>
  <c r="Q12" i="1"/>
  <c r="Q11" i="1"/>
  <c r="P11" i="1"/>
  <c r="O30" i="1"/>
  <c r="O27" i="1"/>
  <c r="O24" i="1"/>
  <c r="O23" i="1"/>
  <c r="O20" i="1"/>
  <c r="O19" i="1"/>
  <c r="O16" i="1"/>
  <c r="O15" i="1"/>
  <c r="O12" i="1"/>
  <c r="O11" i="1"/>
  <c r="K8" i="1"/>
  <c r="L8" i="1"/>
  <c r="J8" i="1"/>
  <c r="E8" i="1"/>
  <c r="Q40" i="1" l="1"/>
</calcChain>
</file>

<file path=xl/sharedStrings.xml><?xml version="1.0" encoding="utf-8"?>
<sst xmlns="http://schemas.openxmlformats.org/spreadsheetml/2006/main" count="257" uniqueCount="127">
  <si>
    <t>Sample ID</t>
  </si>
  <si>
    <t>File ID</t>
  </si>
  <si>
    <t>File name</t>
  </si>
  <si>
    <t>Control mode</t>
  </si>
  <si>
    <t>Acquired</t>
  </si>
  <si>
    <t>Counts above threshold</t>
  </si>
  <si>
    <t>Coincidence corrected</t>
  </si>
  <si>
    <t>From</t>
  </si>
  <si>
    <t>To</t>
  </si>
  <si>
    <t>Number</t>
  </si>
  <si>
    <t>Mean</t>
  </si>
  <si>
    <t>Median</t>
  </si>
  <si>
    <t>S.D.</t>
  </si>
  <si>
    <t>d4_0mM_1</t>
  </si>
  <si>
    <t>d4_0mM_2</t>
  </si>
  <si>
    <t>d4_1mM_1</t>
  </si>
  <si>
    <t>d4_1.5mM_2</t>
  </si>
  <si>
    <t>d4_2.5mM_1</t>
  </si>
  <si>
    <t>d4_2.5mM_2</t>
  </si>
  <si>
    <t>d4_4mM-Asp_1</t>
  </si>
  <si>
    <t>d4_4mM-Asp_2</t>
  </si>
  <si>
    <t>d4_4mM-Pyr_1</t>
  </si>
  <si>
    <t>d4_4mM-Pyr_2</t>
  </si>
  <si>
    <t>d4_4mM_1</t>
  </si>
  <si>
    <t>d4_4mM_2</t>
  </si>
  <si>
    <t>t0_1</t>
  </si>
  <si>
    <t>t0_2</t>
  </si>
  <si>
    <t>t0_3</t>
  </si>
  <si>
    <t>t0_4</t>
  </si>
  <si>
    <t>t0_5</t>
  </si>
  <si>
    <t>t0_6</t>
  </si>
  <si>
    <t>d2_0mM_1</t>
  </si>
  <si>
    <t>d2_0mM_2</t>
  </si>
  <si>
    <t>d2_1.5mM_1</t>
  </si>
  <si>
    <t>d2_1.5mM_2</t>
  </si>
  <si>
    <t>d2_2.5mM_1</t>
  </si>
  <si>
    <t>d2_2.5mM_2</t>
  </si>
  <si>
    <t>d2_4mM-Asp_2</t>
  </si>
  <si>
    <t>d2_4mM-Pyr_2</t>
  </si>
  <si>
    <t>d2_4mM_1</t>
  </si>
  <si>
    <t>d2_4mM_2</t>
  </si>
  <si>
    <t>d3_0uM_1</t>
  </si>
  <si>
    <t>d3_0mM_2</t>
  </si>
  <si>
    <t>d3_1.5uM_1</t>
  </si>
  <si>
    <t>d3_1.5mM_2</t>
  </si>
  <si>
    <t>d3_2.5uM_1</t>
  </si>
  <si>
    <t>d3_2.5mM_2</t>
  </si>
  <si>
    <t>d3_4uM-Asp_1</t>
  </si>
  <si>
    <t>d3_4mM-Asp_2</t>
  </si>
  <si>
    <t>d3_4uM-Pyr_1</t>
  </si>
  <si>
    <t>d3_4mM-Pyr_2</t>
  </si>
  <si>
    <t>d3_4uM_1</t>
  </si>
  <si>
    <t>d3_4mM_2</t>
  </si>
  <si>
    <t>d5_0mM_1</t>
  </si>
  <si>
    <t>d5_1.5mM_1</t>
  </si>
  <si>
    <t>d5_1.5mM_2</t>
  </si>
  <si>
    <t>d5_2.5mM_1</t>
  </si>
  <si>
    <t>d5_2.5mM_2</t>
  </si>
  <si>
    <t>d5_4mM-Asp_1</t>
  </si>
  <si>
    <t>d5_4mM-Asp_2</t>
  </si>
  <si>
    <t>d5_4mM-Pyr_1</t>
  </si>
  <si>
    <t>d5_4mM-Pyr_2</t>
  </si>
  <si>
    <t>d5_4mM_1</t>
  </si>
  <si>
    <t>d5_4mM_2</t>
  </si>
  <si>
    <t>count-metab_time_metformin_H1299</t>
  </si>
  <si>
    <t>count-metab_time_rotenone_H1299</t>
  </si>
  <si>
    <t>count-metab_time_metformin_H1299_d4_0mM_1_ 8 Sep 2022_01.#m4</t>
  </si>
  <si>
    <t>count-metab_time_metformin_H1299_d4_0mM_2_ 8 Sep 2022_01.#m4</t>
  </si>
  <si>
    <t>count-metab_time_metformin_H1299_d4_1mM_1_ 8 Sep 2022_01.#m4</t>
  </si>
  <si>
    <t>count-metab_time_metformin_H1299_d4_1.5mM_2_ 8 Sep 2022_01.#m4</t>
  </si>
  <si>
    <t>count-metab_time_metformin_H1299_d4_2.5mM_1_ 8 Sep 2022_01.#m4</t>
  </si>
  <si>
    <t>count-metab_time_metformin_H1299_d4_2.5mM_2_ 8 Sep 2022_01.#m4</t>
  </si>
  <si>
    <t>count-metab_time_metformin_H1299_d4_4mM-Asp_1_ 8 Sep 2022_01.#m4</t>
  </si>
  <si>
    <t>count-metab_time_metformin_H1299_d4_4mM-Asp_2_ 8 Sep 2022_01.#m4</t>
  </si>
  <si>
    <t>count-metab_time_metformin_H1299_d4_4mM-Pyr_1_ 8 Sep 2022_01.#m4</t>
  </si>
  <si>
    <t>count-metab_time_metformin_H1299_d4_4mM-Pyr_2_ 8 Sep 2022_01.#m4</t>
  </si>
  <si>
    <t>count-metab_time_metformin_H1299_d4_4mM_1_ 8 Sep 2022_01.#m4</t>
  </si>
  <si>
    <t>count-metab_time_metformin_H1299_d4_4mM_2_ 8 Sep 2022_01.#m4</t>
  </si>
  <si>
    <t>count-metab_time_metformin_H1299_t0_1_ 4 Sep 2022_01.#m4</t>
  </si>
  <si>
    <t>count-metab_time_metformin_H1299_t0_2_ 4 Sep 2022_01.#m4</t>
  </si>
  <si>
    <t>count-metab_time_metformin_H1299_t0_3_ 4 Sep 2022_01.#m4</t>
  </si>
  <si>
    <t>count-metab_time_metformin_H1299_t0_4_ 4 Sep 2022_01.#m4</t>
  </si>
  <si>
    <t>count-metab_time_metformin_H1299_t0_5_ 4 Sep 2022_01.#m4</t>
  </si>
  <si>
    <t>count-metab_time_metformin_H1299_t0_6_ 4 Sep 2022_01.#m4</t>
  </si>
  <si>
    <t>count-metab_time_rotenone_H1299_d2_0mM_1_ 6 Sep 2022_01.#m4</t>
  </si>
  <si>
    <t>count-metab_time_rotenone_H1299_d2_0mM_2_ 6 Sep 2022_01.#m4</t>
  </si>
  <si>
    <t>count-metab_time_rotenone_H1299_d2_1.5mM_1_ 6 Sep 2022_01.#m4</t>
  </si>
  <si>
    <t>count-metab_time_rotenone_H1299_d2_1.5mM_2_ 6 Sep 2022_01.#m4</t>
  </si>
  <si>
    <t>count-metab_time_rotenone_H1299_d2_2.5mM_1_ 6 Sep 2022_01.#m4</t>
  </si>
  <si>
    <t>count-metab_time_rotenone_H1299_d2_2.5mM_2_ 6 Sep 2022_01.#m4</t>
  </si>
  <si>
    <t>count-metab_time_rotenone_H1299_d2_4mM-Asp_2_ 6 Sep 2022_01.#m4</t>
  </si>
  <si>
    <t>count-metab_time_rotenone_H1299_d2_4mM-Pyr_2_ 6 Sep 2022_01.#m4</t>
  </si>
  <si>
    <t>count-metab_time_rotenone_H1299_d2_4mM_1_ 6 Sep 2022_01.#m4</t>
  </si>
  <si>
    <t>count-metab_time_rotenone_H1299_d2_4mM_2_ 6 Sep 2022_01.#m4</t>
  </si>
  <si>
    <t>count-metab_time_rotenone_H1299_d3_0uM_1_ 7 Sep 2022_01.#m4</t>
  </si>
  <si>
    <t>count-metab_time_rotenone_H1299_d3_0mM_2_ 7 Sep 2022_01.#m4</t>
  </si>
  <si>
    <t>count-metab_time_rotenone_H1299_d3_1.5uM_1_ 7 Sep 2022_01.#m4</t>
  </si>
  <si>
    <t>count-metab_time_rotenone_H1299_d3_1.5mM_2_ 7 Sep 2022_01.#m4</t>
  </si>
  <si>
    <t>count-metab_time_rotenone_H1299_d3_2.5uM_1_ 7 Sep 2022_01.#m4</t>
  </si>
  <si>
    <t>count-metab_time_rotenone_H1299_d3_2.5mM_2_ 7 Sep 2022_01.#m4</t>
  </si>
  <si>
    <t>count-metab_time_rotenone_H1299_d3_4uM-Asp_1_ 7 Sep 2022_01.#m4</t>
  </si>
  <si>
    <t>count-metab_time_rotenone_H1299_d3_4mM-Asp_2_ 7 Sep 2022_01.#m4</t>
  </si>
  <si>
    <t>count-metab_time_rotenone_H1299_d3_4uM-Pyr_1_ 7 Sep 2022_01.#m4</t>
  </si>
  <si>
    <t>count-metab_time_rotenone_H1299_d3_4mM-Pyr_2_ 7 Sep 2022_01.#m4</t>
  </si>
  <si>
    <t>count-metab_time_rotenone_H1299_d3_4uM_1_ 7 Sep 2022_01.#m4</t>
  </si>
  <si>
    <t>count-metab_time_rotenone_H1299_d3_4mM_2_ 7 Sep 2022_01.#m4</t>
  </si>
  <si>
    <t>C:\Users\sullivanlab\Desktop\MS4_data_dump\count-metab_time_rotenone_H1299_d5_0mM_1_ 9 Sep 2022_01.#m4.tab</t>
  </si>
  <si>
    <t>count-metab_time_rotenone_H1299_d5_0mM_2_ 9 Sep 2022_01.#m4</t>
  </si>
  <si>
    <t>count-metab_time_rotenone_H1299_d5_1.5mM_1_ 9 Sep 2022_01.#m4</t>
  </si>
  <si>
    <t>count-metab_time_rotenone_H1299_d5_1.5mM_2_ 9 Sep 2022_01.#m4</t>
  </si>
  <si>
    <t>count-metab_time_rotenone_H1299_d5_2.5mM_1_ 9 Sep 2022_01.#m4</t>
  </si>
  <si>
    <t>count-metab_time_rotenone_H1299_d5_2.5mM_2_ 9 Sep 2022_01.#m4</t>
  </si>
  <si>
    <t>count-metab_time_rotenone_H1299_d5_4mM-Asp_1_ 9 Sep 2022_01.#m4</t>
  </si>
  <si>
    <t>count-metab_time_rotenone_H1299_d5_4mM-Asp_2_ 9 Sep 2022_01.#m4</t>
  </si>
  <si>
    <t>count-metab_time_rotenone_H1299_d5_4mM-Pyr_1_ 9 Sep 2022_01.#m4</t>
  </si>
  <si>
    <t>count-metab_time_rotenone_H1299_d5_4mM-Pyr_2_ 9 Sep 2022_01.#m4</t>
  </si>
  <si>
    <t>count-metab_time_rotenone_H1299_d5_4mM_1_ 9 Sep 2022_01.#m4</t>
  </si>
  <si>
    <t>count-metab_time_rotenone_H1299_d5_4mM_2_ 9 Sep 2022_01.#m4</t>
  </si>
  <si>
    <t>Volumetric,  2000  uL</t>
  </si>
  <si>
    <t>Avg</t>
  </si>
  <si>
    <t>Delta time</t>
  </si>
  <si>
    <t>Fold cells</t>
  </si>
  <si>
    <t>Prlfr</t>
  </si>
  <si>
    <t>day</t>
  </si>
  <si>
    <t>4-Asp</t>
  </si>
  <si>
    <t>4-Pyr</t>
  </si>
  <si>
    <t>Mean 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</si>
</sst>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Sheet1!$G$118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Sheet1!$F$119:$F$122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Sheet1!$G$119:$G$122</c:f>
              <c:numCache>
                <c:formatCode>General</c:formatCode>
                <c:ptCount val="4"/>
                <c:pt idx="0">
                  <c:v>1.0971795179028119</c:v>
                </c:pt>
                <c:pt idx="1">
                  <c:v>1.1727039482906159</c:v>
                </c:pt>
                <c:pt idx="2">
                  <c:v>1.1509184131844949</c:v>
                </c:pt>
                <c:pt idx="3">
                  <c:v>1.1876559414331787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8A-A745-83B1-AB1E402D22CE}"/>
            </c:ext>
          </c:extLst>
        </c:ser>
        <c:ser>
          <c:idx val="1"/>
          <c:order val="1"/>
          <c:tx>
            <c:strRef>
              <c:f>Sheet1!$H$118</c:f>
              <c:strCache>
                <c:ptCount val="1"/>
                <c:pt idx="0">
                  <c:v>1.5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Sheet1!$F$119:$F$122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Sheet1!$H$119:$H$122</c:f>
              <c:numCache>
                <c:formatCode>General</c:formatCode>
                <c:ptCount val="4"/>
                <c:pt idx="0">
                  <c:v>0.78808731987260905</c:v>
                </c:pt>
                <c:pt idx="1">
                  <c:v>0.85290977683928682</c:v>
                </c:pt>
                <c:pt idx="2">
                  <c:v>0.94267419992151869</c:v>
                </c:pt>
                <c:pt idx="3">
                  <c:v>0.96648213678435102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8A-A745-83B1-AB1E402D22CE}"/>
            </c:ext>
          </c:extLst>
        </c:ser>
        <c:ser>
          <c:idx val="2"/>
          <c:order val="2"/>
          <c:tx>
            <c:strRef>
              <c:f>Sheet1!$I$118</c:f>
              <c:strCache>
                <c:ptCount val="1"/>
                <c:pt idx="0">
                  <c:v>2.5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Sheet1!$F$119:$F$122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Sheet1!$I$119:$I$122</c:f>
              <c:numCache>
                <c:formatCode>General</c:formatCode>
                <c:ptCount val="4"/>
                <c:pt idx="0">
                  <c:v>0.57480964968005521</c:v>
                </c:pt>
                <c:pt idx="1">
                  <c:v>0.56326949240233104</c:v>
                </c:pt>
                <c:pt idx="2">
                  <c:v>0.59313602176231839</c:v>
                </c:pt>
                <c:pt idx="3">
                  <c:v>0.65817308304772559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8A-A745-83B1-AB1E402D22CE}"/>
            </c:ext>
          </c:extLst>
        </c:ser>
        <c:ser>
          <c:idx val="3"/>
          <c:order val="3"/>
          <c:tx>
            <c:strRef>
              <c:f>Sheet1!$J$118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Sheet1!$F$119:$F$122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Sheet1!$J$119:$J$122</c:f>
              <c:numCache>
                <c:formatCode>General</c:formatCode>
                <c:ptCount val="4"/>
                <c:pt idx="0">
                  <c:v>0.4049827896853192</c:v>
                </c:pt>
                <c:pt idx="1">
                  <c:v>0.28746625561601197</c:v>
                </c:pt>
                <c:pt idx="2">
                  <c:v>0.21514587926808906</c:v>
                </c:pt>
                <c:pt idx="3">
                  <c:v>0.25531528893007405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58A-A745-83B1-AB1E402D22CE}"/>
            </c:ext>
          </c:extLst>
        </c:ser>
        <c:ser>
          <c:idx val="4"/>
          <c:order val="4"/>
          <c:tx>
            <c:strRef>
              <c:f>Sheet1!$K$118</c:f>
              <c:strCache>
                <c:ptCount val="1"/>
                <c:pt idx="0">
                  <c:v>4-Asp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Sheet1!$F$119:$F$122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Sheet1!$K$119:$K$122</c:f>
              <c:numCache>
                <c:formatCode>General</c:formatCode>
                <c:ptCount val="4"/>
                <c:pt idx="0">
                  <c:v>0.53986416421847383</c:v>
                </c:pt>
                <c:pt idx="1">
                  <c:v>0.63228698998703492</c:v>
                </c:pt>
                <c:pt idx="2">
                  <c:v>0.63568377115121644</c:v>
                </c:pt>
                <c:pt idx="3">
                  <c:v>0.70806809971167539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58A-A745-83B1-AB1E402D22CE}"/>
            </c:ext>
          </c:extLst>
        </c:ser>
        <c:ser>
          <c:idx val="5"/>
          <c:order val="5"/>
          <c:tx>
            <c:strRef>
              <c:f>Sheet1!$L$118</c:f>
              <c:strCache>
                <c:ptCount val="1"/>
                <c:pt idx="0">
                  <c:v>4-Pyr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Sheet1!$F$119:$F$122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Sheet1!$L$119:$L$122</c:f>
              <c:numCache>
                <c:formatCode>General</c:formatCode>
                <c:ptCount val="4"/>
                <c:pt idx="0">
                  <c:v>0.56016720300900402</c:v>
                </c:pt>
                <c:pt idx="1">
                  <c:v>0.82762138273596952</c:v>
                </c:pt>
                <c:pt idx="2">
                  <c:v>0.89398331632452077</c:v>
                </c:pt>
                <c:pt idx="3">
                  <c:v>0.93669235190843803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58A-A745-83B1-AB1E402D2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639808"/>
        <c:axId val="1690522992"/>
      </c:scatterChart>
      <c:valAx>
        <c:axId val="1686639808"/>
        <c:scaling>
          <c:orientation val="minMax"/>
          <c:max val="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522992"/>
        <c:crosses val="autoZero"/>
        <c:crossBetween val="midCat"/>
      </c:valAx>
      <c:valAx>
        <c:axId val="169052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63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Sheet1!$G$140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Sheet1!$F$141:$F$144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Sheet1!$G$141:$G$144</c:f>
              <c:numCache>
                <c:formatCode>General</c:formatCode>
                <c:ptCount val="4"/>
                <c:pt idx="0">
                  <c:v>8113.5</c:v>
                </c:pt>
                <c:pt idx="1">
                  <c:v>7608.5</c:v>
                </c:pt>
                <c:pt idx="2">
                  <c:v>6925.5</c:v>
                </c:pt>
                <c:pt idx="3">
                  <c:v>6177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F5-7847-83B2-161215291FED}"/>
            </c:ext>
          </c:extLst>
        </c:ser>
        <c:ser>
          <c:idx val="1"/>
          <c:order val="1"/>
          <c:tx>
            <c:strRef>
              <c:f>Sheet1!$H$140</c:f>
              <c:strCache>
                <c:ptCount val="1"/>
                <c:pt idx="0">
                  <c:v>1.5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Sheet1!$F$141:$F$144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Sheet1!$H$141:$H$144</c:f>
              <c:numCache>
                <c:formatCode>General</c:formatCode>
                <c:ptCount val="4"/>
                <c:pt idx="0">
                  <c:v>8475</c:v>
                </c:pt>
                <c:pt idx="1">
                  <c:v>8535.5</c:v>
                </c:pt>
                <c:pt idx="2">
                  <c:v>7651.5</c:v>
                </c:pt>
                <c:pt idx="3">
                  <c:v>7294.5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F5-7847-83B2-161215291FED}"/>
            </c:ext>
          </c:extLst>
        </c:ser>
        <c:ser>
          <c:idx val="2"/>
          <c:order val="2"/>
          <c:tx>
            <c:strRef>
              <c:f>Sheet1!$I$140</c:f>
              <c:strCache>
                <c:ptCount val="1"/>
                <c:pt idx="0">
                  <c:v>2.5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Sheet1!$F$141:$F$144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Sheet1!$I$141:$I$144</c:f>
              <c:numCache>
                <c:formatCode>General</c:formatCode>
                <c:ptCount val="4"/>
                <c:pt idx="0">
                  <c:v>9092</c:v>
                </c:pt>
                <c:pt idx="1">
                  <c:v>10211</c:v>
                </c:pt>
                <c:pt idx="2">
                  <c:v>9806</c:v>
                </c:pt>
                <c:pt idx="3">
                  <c:v>9498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F5-7847-83B2-161215291FED}"/>
            </c:ext>
          </c:extLst>
        </c:ser>
        <c:ser>
          <c:idx val="3"/>
          <c:order val="3"/>
          <c:tx>
            <c:strRef>
              <c:f>Sheet1!$J$140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Sheet1!$F$141:$F$144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Sheet1!$J$141:$J$144</c:f>
              <c:numCache>
                <c:formatCode>General</c:formatCode>
                <c:ptCount val="4"/>
                <c:pt idx="0">
                  <c:v>8851.5</c:v>
                </c:pt>
                <c:pt idx="1">
                  <c:v>10872.5</c:v>
                </c:pt>
                <c:pt idx="2">
                  <c:v>12854</c:v>
                </c:pt>
                <c:pt idx="3">
                  <c:v>13226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2F5-7847-83B2-161215291FED}"/>
            </c:ext>
          </c:extLst>
        </c:ser>
        <c:ser>
          <c:idx val="4"/>
          <c:order val="4"/>
          <c:tx>
            <c:strRef>
              <c:f>Sheet1!$K$140</c:f>
              <c:strCache>
                <c:ptCount val="1"/>
                <c:pt idx="0">
                  <c:v>4-Asp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Sheet1!$F$141:$F$144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Sheet1!$K$141:$K$144</c:f>
              <c:numCache>
                <c:formatCode>General</c:formatCode>
                <c:ptCount val="4"/>
                <c:pt idx="0">
                  <c:v>9647</c:v>
                </c:pt>
                <c:pt idx="1">
                  <c:v>9848.5</c:v>
                </c:pt>
                <c:pt idx="2">
                  <c:v>9771.5</c:v>
                </c:pt>
                <c:pt idx="3">
                  <c:v>9567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2F5-7847-83B2-161215291FED}"/>
            </c:ext>
          </c:extLst>
        </c:ser>
        <c:ser>
          <c:idx val="5"/>
          <c:order val="5"/>
          <c:tx>
            <c:strRef>
              <c:f>Sheet1!$L$140</c:f>
              <c:strCache>
                <c:ptCount val="1"/>
                <c:pt idx="0">
                  <c:v>4-Pyr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Sheet1!$F$141:$F$144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Sheet1!$L$141:$L$144</c:f>
              <c:numCache>
                <c:formatCode>General</c:formatCode>
                <c:ptCount val="4"/>
                <c:pt idx="0">
                  <c:v>9483</c:v>
                </c:pt>
                <c:pt idx="1">
                  <c:v>8756.5</c:v>
                </c:pt>
                <c:pt idx="2">
                  <c:v>8276</c:v>
                </c:pt>
                <c:pt idx="3">
                  <c:v>7869.5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2F5-7847-83B2-161215291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7876768"/>
        <c:axId val="1737878416"/>
      </c:scatterChart>
      <c:valAx>
        <c:axId val="1737876768"/>
        <c:scaling>
          <c:orientation val="minMax"/>
          <c:max val="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878416"/>
        <c:crosses val="autoZero"/>
        <c:crossBetween val="midCat"/>
      </c:valAx>
      <c:valAx>
        <c:axId val="1737878416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876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107</xdr:row>
      <xdr:rowOff>12700</xdr:rowOff>
    </xdr:from>
    <xdr:to>
      <xdr:col>23</xdr:col>
      <xdr:colOff>222250</xdr:colOff>
      <xdr:row>131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FEABA5-D455-239F-2D76-9B1FC24A3E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158750</xdr:colOff>
      <xdr:row>134</xdr:row>
      <xdr:rowOff>139700</xdr:rowOff>
    </xdr:from>
    <xdr:to>
      <xdr:col>23</xdr:col>
      <xdr:colOff>469900</xdr:colOff>
      <xdr:row>159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BF80AE-971C-6B9F-DD9A-97AC9B312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4"/>
  <sheetViews>
    <sheetView tabSelected="1" topLeftCell="E135" workbookViewId="0">
      <selection activeCell="I149" sqref="I149"/>
    </sheetView>
  </sheetViews>
  <sheetFormatPr baseColWidth="10" defaultColWidth="8.83203125" defaultRowHeight="15" x14ac:dyDescent="0.2"/>
  <cols>
    <col min="1" max="1" width="13" bestFit="1" customWidth="1"/>
    <col min="5" max="5" width="17.6640625" bestFit="1" customWidth="1"/>
    <col min="15" max="15" width="9.33203125" bestFit="1" customWidth="1"/>
    <col min="16" max="16" width="8.332031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4" t="s">
        <v>120</v>
      </c>
      <c r="P1" s="4" t="s">
        <v>121</v>
      </c>
      <c r="Q1" s="4" t="s">
        <v>122</v>
      </c>
    </row>
    <row r="2" spans="1:17" x14ac:dyDescent="0.2">
      <c r="A2" t="s">
        <v>25</v>
      </c>
      <c r="B2" t="s">
        <v>64</v>
      </c>
      <c r="C2" t="s">
        <v>78</v>
      </c>
      <c r="D2" t="s">
        <v>118</v>
      </c>
      <c r="E2" s="2">
        <v>44808.879861111112</v>
      </c>
      <c r="F2">
        <v>1858</v>
      </c>
      <c r="G2">
        <v>1862</v>
      </c>
      <c r="H2">
        <v>1978</v>
      </c>
      <c r="I2">
        <v>60290</v>
      </c>
      <c r="J2">
        <v>11150</v>
      </c>
      <c r="K2">
        <v>6471</v>
      </c>
      <c r="L2">
        <v>6148</v>
      </c>
      <c r="M2">
        <v>2197</v>
      </c>
    </row>
    <row r="3" spans="1:17" x14ac:dyDescent="0.2">
      <c r="A3" t="s">
        <v>26</v>
      </c>
      <c r="B3" t="s">
        <v>64</v>
      </c>
      <c r="C3" t="s">
        <v>79</v>
      </c>
      <c r="D3" t="s">
        <v>118</v>
      </c>
      <c r="E3" s="2">
        <v>44808.881249999999</v>
      </c>
      <c r="F3">
        <v>1771</v>
      </c>
      <c r="G3">
        <v>1775</v>
      </c>
      <c r="H3">
        <v>1978</v>
      </c>
      <c r="I3">
        <v>60290</v>
      </c>
      <c r="J3">
        <v>11120</v>
      </c>
      <c r="K3">
        <v>6729</v>
      </c>
      <c r="L3">
        <v>6367</v>
      </c>
      <c r="M3">
        <v>2242</v>
      </c>
    </row>
    <row r="4" spans="1:17" x14ac:dyDescent="0.2">
      <c r="A4" t="s">
        <v>27</v>
      </c>
      <c r="B4" t="s">
        <v>64</v>
      </c>
      <c r="C4" t="s">
        <v>80</v>
      </c>
      <c r="D4" t="s">
        <v>118</v>
      </c>
      <c r="E4" s="2">
        <v>44808.881944444453</v>
      </c>
      <c r="F4">
        <v>1724</v>
      </c>
      <c r="G4">
        <v>1729</v>
      </c>
      <c r="H4">
        <v>1978</v>
      </c>
      <c r="I4">
        <v>60290</v>
      </c>
      <c r="J4">
        <v>11710</v>
      </c>
      <c r="K4">
        <v>6791</v>
      </c>
      <c r="L4">
        <v>6433</v>
      </c>
      <c r="M4">
        <v>2359</v>
      </c>
    </row>
    <row r="5" spans="1:17" x14ac:dyDescent="0.2">
      <c r="A5" t="s">
        <v>28</v>
      </c>
      <c r="B5" t="s">
        <v>64</v>
      </c>
      <c r="C5" t="s">
        <v>81</v>
      </c>
      <c r="D5" t="s">
        <v>118</v>
      </c>
      <c r="E5" s="2">
        <v>44808.882638888892</v>
      </c>
      <c r="F5">
        <v>1805</v>
      </c>
      <c r="G5">
        <v>1810</v>
      </c>
      <c r="H5">
        <v>1978</v>
      </c>
      <c r="I5">
        <v>60290</v>
      </c>
      <c r="J5">
        <v>12360</v>
      </c>
      <c r="K5">
        <v>6799</v>
      </c>
      <c r="L5">
        <v>6518</v>
      </c>
      <c r="M5">
        <v>2150</v>
      </c>
    </row>
    <row r="6" spans="1:17" x14ac:dyDescent="0.2">
      <c r="A6" t="s">
        <v>29</v>
      </c>
      <c r="B6" t="s">
        <v>64</v>
      </c>
      <c r="C6" t="s">
        <v>82</v>
      </c>
      <c r="D6" t="s">
        <v>118</v>
      </c>
      <c r="E6" s="2">
        <v>44808.883333333331</v>
      </c>
      <c r="F6">
        <v>1638</v>
      </c>
      <c r="G6">
        <v>1642</v>
      </c>
      <c r="H6">
        <v>1978</v>
      </c>
      <c r="I6">
        <v>60290</v>
      </c>
      <c r="J6">
        <v>11520</v>
      </c>
      <c r="K6">
        <v>6830</v>
      </c>
      <c r="L6">
        <v>6486</v>
      </c>
      <c r="M6">
        <v>2374</v>
      </c>
    </row>
    <row r="7" spans="1:17" x14ac:dyDescent="0.2">
      <c r="A7" t="s">
        <v>30</v>
      </c>
      <c r="B7" t="s">
        <v>64</v>
      </c>
      <c r="C7" t="s">
        <v>83</v>
      </c>
      <c r="D7" t="s">
        <v>118</v>
      </c>
      <c r="E7" s="2">
        <v>44808.884722222218</v>
      </c>
      <c r="F7">
        <v>1661</v>
      </c>
      <c r="G7">
        <v>1665</v>
      </c>
      <c r="H7">
        <v>1978</v>
      </c>
      <c r="I7">
        <v>60290</v>
      </c>
      <c r="J7">
        <v>11390</v>
      </c>
      <c r="K7">
        <v>6867</v>
      </c>
      <c r="L7">
        <v>6497</v>
      </c>
      <c r="M7">
        <v>2397</v>
      </c>
    </row>
    <row r="8" spans="1:17" x14ac:dyDescent="0.2">
      <c r="A8" t="s">
        <v>119</v>
      </c>
      <c r="E8" s="2">
        <f>E2</f>
        <v>44808.879861111112</v>
      </c>
      <c r="J8" s="3">
        <f>AVERAGE(J2:J7)</f>
        <v>11541.666666666666</v>
      </c>
      <c r="K8" s="3">
        <f t="shared" ref="K8:L8" si="0">AVERAGE(K2:K7)</f>
        <v>6747.833333333333</v>
      </c>
      <c r="L8" s="3">
        <f t="shared" si="0"/>
        <v>6408.166666666667</v>
      </c>
    </row>
    <row r="11" spans="1:17" x14ac:dyDescent="0.2">
      <c r="A11" t="s">
        <v>31</v>
      </c>
      <c r="B11" t="s">
        <v>65</v>
      </c>
      <c r="C11" t="s">
        <v>84</v>
      </c>
      <c r="D11" t="s">
        <v>118</v>
      </c>
      <c r="E11" s="2">
        <v>44810.869444444441</v>
      </c>
      <c r="F11">
        <v>7224</v>
      </c>
      <c r="G11">
        <v>7321</v>
      </c>
      <c r="H11">
        <v>1978</v>
      </c>
      <c r="I11">
        <v>60290</v>
      </c>
      <c r="J11">
        <v>55610</v>
      </c>
      <c r="K11">
        <v>7804</v>
      </c>
      <c r="L11">
        <v>7269</v>
      </c>
      <c r="M11">
        <v>2963</v>
      </c>
      <c r="O11">
        <f>E11-$E$8</f>
        <v>1.9895833333284827</v>
      </c>
      <c r="P11" s="5">
        <f>J11/$J$8</f>
        <v>4.8181949458483757</v>
      </c>
      <c r="Q11" s="5">
        <f>LOG(P11,2)/O11</f>
        <v>1.1401848460938075</v>
      </c>
    </row>
    <row r="12" spans="1:17" x14ac:dyDescent="0.2">
      <c r="A12" t="s">
        <v>32</v>
      </c>
      <c r="B12" t="s">
        <v>65</v>
      </c>
      <c r="C12" t="s">
        <v>85</v>
      </c>
      <c r="D12" t="s">
        <v>118</v>
      </c>
      <c r="E12" s="2">
        <v>44810.877083333333</v>
      </c>
      <c r="F12">
        <v>6432</v>
      </c>
      <c r="G12">
        <v>6511</v>
      </c>
      <c r="H12">
        <v>1978</v>
      </c>
      <c r="I12">
        <v>60290</v>
      </c>
      <c r="J12">
        <v>49390</v>
      </c>
      <c r="K12">
        <v>8423</v>
      </c>
      <c r="L12">
        <v>7874</v>
      </c>
      <c r="M12">
        <v>3327</v>
      </c>
      <c r="O12">
        <f>E11-$E$8</f>
        <v>1.9895833333284827</v>
      </c>
      <c r="P12" s="5">
        <f>J12/$J$8</f>
        <v>4.2792779783393504</v>
      </c>
      <c r="Q12" s="5">
        <f>LOG(P12,2)/O12</f>
        <v>1.054174189711816</v>
      </c>
    </row>
    <row r="13" spans="1:17" x14ac:dyDescent="0.2">
      <c r="A13" t="s">
        <v>119</v>
      </c>
      <c r="J13" s="3">
        <f>AVERAGE(J11:J12)</f>
        <v>52500</v>
      </c>
      <c r="K13" s="3">
        <f>AVERAGE(K11:K12)</f>
        <v>8113.5</v>
      </c>
      <c r="L13" s="3">
        <f>AVERAGE(L11:L12)</f>
        <v>7571.5</v>
      </c>
      <c r="Q13" s="5">
        <f>AVERAGE(Q11:Q12)</f>
        <v>1.0971795179028119</v>
      </c>
    </row>
    <row r="15" spans="1:17" x14ac:dyDescent="0.2">
      <c r="A15" t="s">
        <v>33</v>
      </c>
      <c r="B15" t="s">
        <v>65</v>
      </c>
      <c r="C15" t="s">
        <v>86</v>
      </c>
      <c r="D15" t="s">
        <v>118</v>
      </c>
      <c r="E15" s="2">
        <v>44810.870833333327</v>
      </c>
      <c r="F15">
        <v>5339</v>
      </c>
      <c r="G15">
        <v>5392</v>
      </c>
      <c r="H15">
        <v>1978</v>
      </c>
      <c r="I15">
        <v>60290</v>
      </c>
      <c r="J15">
        <v>36570</v>
      </c>
      <c r="K15">
        <v>8142</v>
      </c>
      <c r="L15">
        <v>7545</v>
      </c>
      <c r="M15">
        <v>3221</v>
      </c>
      <c r="O15">
        <f>E11-$E$8</f>
        <v>1.9895833333284827</v>
      </c>
      <c r="P15" s="5">
        <f>J15/$J$8</f>
        <v>3.168519855595668</v>
      </c>
      <c r="Q15" s="5">
        <f>LOG(P15,2)/O15</f>
        <v>0.83626004921097452</v>
      </c>
    </row>
    <row r="16" spans="1:17" x14ac:dyDescent="0.2">
      <c r="A16" t="s">
        <v>34</v>
      </c>
      <c r="B16" t="s">
        <v>65</v>
      </c>
      <c r="C16" t="s">
        <v>87</v>
      </c>
      <c r="D16" t="s">
        <v>118</v>
      </c>
      <c r="E16" s="2">
        <v>44810.87777777778</v>
      </c>
      <c r="F16">
        <v>4912</v>
      </c>
      <c r="G16">
        <v>4957</v>
      </c>
      <c r="H16">
        <v>1978</v>
      </c>
      <c r="I16">
        <v>60290</v>
      </c>
      <c r="J16">
        <v>32020</v>
      </c>
      <c r="K16">
        <v>8808</v>
      </c>
      <c r="L16">
        <v>8208</v>
      </c>
      <c r="M16">
        <v>3488</v>
      </c>
      <c r="O16">
        <f>E11-$E$8</f>
        <v>1.9895833333284827</v>
      </c>
      <c r="P16" s="5">
        <f>J16/$J$8</f>
        <v>2.7742960288808667</v>
      </c>
      <c r="Q16" s="5">
        <f>LOG(P16,2)/O16</f>
        <v>0.73991459053424369</v>
      </c>
    </row>
    <row r="17" spans="1:17" x14ac:dyDescent="0.2">
      <c r="A17" t="s">
        <v>119</v>
      </c>
      <c r="J17" s="3">
        <f>AVERAGE(J15:J16)</f>
        <v>34295</v>
      </c>
      <c r="K17" s="3">
        <f>AVERAGE(K15:K16)</f>
        <v>8475</v>
      </c>
      <c r="L17" s="3">
        <f>AVERAGE(L15:L16)</f>
        <v>7876.5</v>
      </c>
      <c r="Q17" s="5">
        <f>AVERAGE(Q15:Q16)</f>
        <v>0.78808731987260905</v>
      </c>
    </row>
    <row r="19" spans="1:17" x14ac:dyDescent="0.2">
      <c r="A19" t="s">
        <v>35</v>
      </c>
      <c r="B19" t="s">
        <v>65</v>
      </c>
      <c r="C19" t="s">
        <v>88</v>
      </c>
      <c r="D19" t="s">
        <v>118</v>
      </c>
      <c r="E19" s="2">
        <v>44810.871527777781</v>
      </c>
      <c r="F19">
        <v>4268</v>
      </c>
      <c r="G19">
        <v>4300</v>
      </c>
      <c r="H19">
        <v>1978</v>
      </c>
      <c r="I19">
        <v>60290</v>
      </c>
      <c r="J19">
        <v>26660</v>
      </c>
      <c r="K19">
        <v>8718</v>
      </c>
      <c r="L19">
        <v>8157</v>
      </c>
      <c r="M19">
        <v>3601</v>
      </c>
      <c r="O19">
        <f>E11-$E$8</f>
        <v>1.9895833333284827</v>
      </c>
      <c r="P19" s="5">
        <f>J19/$J$8</f>
        <v>2.3098916967509027</v>
      </c>
      <c r="Q19" s="5">
        <f>LOG(P19,2)/O19</f>
        <v>0.60707445109402858</v>
      </c>
    </row>
    <row r="20" spans="1:17" x14ac:dyDescent="0.2">
      <c r="A20" t="s">
        <v>36</v>
      </c>
      <c r="B20" t="s">
        <v>65</v>
      </c>
      <c r="C20" t="s">
        <v>89</v>
      </c>
      <c r="D20" t="s">
        <v>118</v>
      </c>
      <c r="E20" s="2">
        <v>44810.878472222219</v>
      </c>
      <c r="F20">
        <v>4335</v>
      </c>
      <c r="G20">
        <v>4367</v>
      </c>
      <c r="H20">
        <v>1978</v>
      </c>
      <c r="I20">
        <v>60290</v>
      </c>
      <c r="J20">
        <v>24390</v>
      </c>
      <c r="K20">
        <v>9466</v>
      </c>
      <c r="L20">
        <v>8860</v>
      </c>
      <c r="M20">
        <v>3787</v>
      </c>
      <c r="O20">
        <f>E11-$E$8</f>
        <v>1.9895833333284827</v>
      </c>
      <c r="P20" s="5">
        <f>J20/$J$8</f>
        <v>2.1132129963898918</v>
      </c>
      <c r="Q20" s="5">
        <f>LOG(P20,2)/O20</f>
        <v>0.54254484826608196</v>
      </c>
    </row>
    <row r="21" spans="1:17" x14ac:dyDescent="0.2">
      <c r="A21" t="s">
        <v>119</v>
      </c>
      <c r="J21" s="3">
        <f>AVERAGE(J19:J20)</f>
        <v>25525</v>
      </c>
      <c r="K21" s="3">
        <f>AVERAGE(K19:K20)</f>
        <v>9092</v>
      </c>
      <c r="L21" s="3">
        <f>AVERAGE(L19:L20)</f>
        <v>8508.5</v>
      </c>
      <c r="Q21" s="5">
        <f>AVERAGE(Q19:Q20)</f>
        <v>0.57480964968005521</v>
      </c>
    </row>
    <row r="23" spans="1:17" x14ac:dyDescent="0.2">
      <c r="A23" t="s">
        <v>39</v>
      </c>
      <c r="B23" t="s">
        <v>65</v>
      </c>
      <c r="C23" t="s">
        <v>92</v>
      </c>
      <c r="D23" t="s">
        <v>118</v>
      </c>
      <c r="E23" s="2">
        <v>44810.87222222222</v>
      </c>
      <c r="F23">
        <v>3445</v>
      </c>
      <c r="G23">
        <v>3465</v>
      </c>
      <c r="H23">
        <v>1978</v>
      </c>
      <c r="I23">
        <v>60290</v>
      </c>
      <c r="J23">
        <v>20610</v>
      </c>
      <c r="K23">
        <v>8741</v>
      </c>
      <c r="L23">
        <v>8038</v>
      </c>
      <c r="M23">
        <v>3744</v>
      </c>
      <c r="O23">
        <f>E11-$E$8</f>
        <v>1.9895833333284827</v>
      </c>
      <c r="P23" s="5">
        <f>J23/$J$8</f>
        <v>1.7857039711191336</v>
      </c>
      <c r="Q23" s="5">
        <f>LOG(P23,2)/O23</f>
        <v>0.42043623929895152</v>
      </c>
    </row>
    <row r="24" spans="1:17" x14ac:dyDescent="0.2">
      <c r="A24" t="s">
        <v>40</v>
      </c>
      <c r="B24" t="s">
        <v>65</v>
      </c>
      <c r="C24" t="s">
        <v>93</v>
      </c>
      <c r="D24" t="s">
        <v>118</v>
      </c>
      <c r="E24" s="2">
        <v>44810.879861111112</v>
      </c>
      <c r="F24">
        <v>3555</v>
      </c>
      <c r="G24">
        <v>3576</v>
      </c>
      <c r="H24">
        <v>1978</v>
      </c>
      <c r="I24">
        <v>60290</v>
      </c>
      <c r="J24">
        <v>19750</v>
      </c>
      <c r="K24">
        <v>8962</v>
      </c>
      <c r="L24">
        <v>8237</v>
      </c>
      <c r="M24">
        <v>3641</v>
      </c>
      <c r="O24">
        <f>E11-$E$8</f>
        <v>1.9895833333284827</v>
      </c>
      <c r="P24" s="5">
        <f>J24/$J$8</f>
        <v>1.7111913357400723</v>
      </c>
      <c r="Q24" s="5">
        <f>LOG(P24,2)/O24</f>
        <v>0.38952934007168688</v>
      </c>
    </row>
    <row r="25" spans="1:17" x14ac:dyDescent="0.2">
      <c r="A25" t="s">
        <v>119</v>
      </c>
      <c r="J25" s="3">
        <f>AVERAGE(J23:J24)</f>
        <v>20180</v>
      </c>
      <c r="K25" s="3">
        <f>AVERAGE(K23:K24)</f>
        <v>8851.5</v>
      </c>
      <c r="L25" s="3">
        <f>AVERAGE(L23:L24)</f>
        <v>8137.5</v>
      </c>
      <c r="Q25" s="5">
        <f>AVERAGE(Q23:Q24)</f>
        <v>0.4049827896853192</v>
      </c>
    </row>
    <row r="27" spans="1:17" x14ac:dyDescent="0.2">
      <c r="A27" t="s">
        <v>37</v>
      </c>
      <c r="B27" t="s">
        <v>65</v>
      </c>
      <c r="C27" t="s">
        <v>90</v>
      </c>
      <c r="D27" t="s">
        <v>118</v>
      </c>
      <c r="E27" s="2">
        <v>44810.882638888892</v>
      </c>
      <c r="F27">
        <v>3612</v>
      </c>
      <c r="G27">
        <v>3635</v>
      </c>
      <c r="H27">
        <v>1978</v>
      </c>
      <c r="I27">
        <v>60290</v>
      </c>
      <c r="J27">
        <v>24300</v>
      </c>
      <c r="K27">
        <v>9647</v>
      </c>
      <c r="L27">
        <v>9030</v>
      </c>
      <c r="M27">
        <v>3792</v>
      </c>
      <c r="O27">
        <f>E11-$E$8</f>
        <v>1.9895833333284827</v>
      </c>
      <c r="P27" s="5">
        <f>J27/$J$8</f>
        <v>2.1054151624548738</v>
      </c>
      <c r="Q27" s="5">
        <f>LOG(P27,2)/O27</f>
        <v>0.53986416421847383</v>
      </c>
    </row>
    <row r="28" spans="1:17" x14ac:dyDescent="0.2">
      <c r="A28" t="s">
        <v>119</v>
      </c>
      <c r="J28" s="3">
        <f>AVERAGE(J26:J27)</f>
        <v>24300</v>
      </c>
      <c r="K28" s="3">
        <f>AVERAGE(K26:K27)</f>
        <v>9647</v>
      </c>
      <c r="L28" s="3">
        <f>AVERAGE(L26:L27)</f>
        <v>9030</v>
      </c>
      <c r="P28" s="5"/>
      <c r="Q28" s="5">
        <f>AVERAGE(Q27)</f>
        <v>0.53986416421847383</v>
      </c>
    </row>
    <row r="29" spans="1:17" x14ac:dyDescent="0.2">
      <c r="Q29" s="5"/>
    </row>
    <row r="30" spans="1:17" x14ac:dyDescent="0.2">
      <c r="A30" t="s">
        <v>38</v>
      </c>
      <c r="B30" t="s">
        <v>65</v>
      </c>
      <c r="C30" t="s">
        <v>91</v>
      </c>
      <c r="D30" t="s">
        <v>118</v>
      </c>
      <c r="E30" s="2">
        <v>44810.884027777778</v>
      </c>
      <c r="F30">
        <v>4551</v>
      </c>
      <c r="G30">
        <v>4585</v>
      </c>
      <c r="H30">
        <v>1978</v>
      </c>
      <c r="I30">
        <v>60290</v>
      </c>
      <c r="J30">
        <v>24990</v>
      </c>
      <c r="K30">
        <v>9483</v>
      </c>
      <c r="L30">
        <v>8978</v>
      </c>
      <c r="M30">
        <v>3713</v>
      </c>
      <c r="O30">
        <f>E11-$E$8</f>
        <v>1.9895833333284827</v>
      </c>
      <c r="P30" s="5">
        <f>J30/$J$8</f>
        <v>2.1651985559566786</v>
      </c>
      <c r="Q30" s="5">
        <f>LOG(P30,2)/O30</f>
        <v>0.56016720300900402</v>
      </c>
    </row>
    <row r="31" spans="1:17" x14ac:dyDescent="0.2">
      <c r="A31" t="s">
        <v>119</v>
      </c>
      <c r="J31" s="3">
        <f>AVERAGE(J29:J30)</f>
        <v>24990</v>
      </c>
      <c r="K31" s="3">
        <f>AVERAGE(K29:K30)</f>
        <v>9483</v>
      </c>
      <c r="L31" s="3">
        <f>AVERAGE(L29:L30)</f>
        <v>8978</v>
      </c>
      <c r="P31" s="5"/>
      <c r="Q31" s="5">
        <f>AVERAGE(Q30)</f>
        <v>0.56016720300900402</v>
      </c>
    </row>
    <row r="34" spans="1:17" x14ac:dyDescent="0.2">
      <c r="A34" t="s">
        <v>41</v>
      </c>
      <c r="B34" t="s">
        <v>65</v>
      </c>
      <c r="C34" t="s">
        <v>94</v>
      </c>
      <c r="D34" t="s">
        <v>118</v>
      </c>
      <c r="E34" s="2">
        <v>44811.890277777777</v>
      </c>
      <c r="F34">
        <v>17018</v>
      </c>
      <c r="G34">
        <v>17587</v>
      </c>
      <c r="H34">
        <v>1978</v>
      </c>
      <c r="I34">
        <v>60290</v>
      </c>
      <c r="J34">
        <v>140800</v>
      </c>
      <c r="K34">
        <v>7508</v>
      </c>
      <c r="L34">
        <v>7069</v>
      </c>
      <c r="M34">
        <v>2638</v>
      </c>
      <c r="O34">
        <f>E34-$E$8</f>
        <v>3.0104166666642413</v>
      </c>
      <c r="P34" s="5">
        <f>J34/$J$8</f>
        <v>12.199277978339351</v>
      </c>
      <c r="Q34" s="5">
        <f>LOG(P34,2)/O34</f>
        <v>1.1987456415528783</v>
      </c>
    </row>
    <row r="35" spans="1:17" x14ac:dyDescent="0.2">
      <c r="A35" t="s">
        <v>42</v>
      </c>
      <c r="B35" t="s">
        <v>65</v>
      </c>
      <c r="C35" t="s">
        <v>95</v>
      </c>
      <c r="D35" t="s">
        <v>118</v>
      </c>
      <c r="E35" s="2">
        <v>44811.895833333343</v>
      </c>
      <c r="F35">
        <v>16718</v>
      </c>
      <c r="G35">
        <v>17259</v>
      </c>
      <c r="H35">
        <v>1978</v>
      </c>
      <c r="I35">
        <v>60290</v>
      </c>
      <c r="J35">
        <v>126300</v>
      </c>
      <c r="K35">
        <v>7709</v>
      </c>
      <c r="L35">
        <v>7268</v>
      </c>
      <c r="M35">
        <v>2704</v>
      </c>
      <c r="O35">
        <f>E34-$E$8</f>
        <v>3.0104166666642413</v>
      </c>
      <c r="P35" s="5">
        <f>J35/$J$8</f>
        <v>10.942960288808665</v>
      </c>
      <c r="Q35" s="5">
        <f>LOG(P35,2)/O35</f>
        <v>1.1466622550283534</v>
      </c>
    </row>
    <row r="36" spans="1:17" x14ac:dyDescent="0.2">
      <c r="A36" t="s">
        <v>119</v>
      </c>
      <c r="J36" s="3">
        <f>AVERAGE(J34:J35)</f>
        <v>133550</v>
      </c>
      <c r="K36" s="3">
        <f>AVERAGE(K34:K35)</f>
        <v>7608.5</v>
      </c>
      <c r="L36" s="3">
        <f>AVERAGE(L34:L35)</f>
        <v>7168.5</v>
      </c>
      <c r="Q36" s="5">
        <f>AVERAGE(Q34:Q35)</f>
        <v>1.1727039482906159</v>
      </c>
    </row>
    <row r="38" spans="1:17" x14ac:dyDescent="0.2">
      <c r="A38" t="s">
        <v>43</v>
      </c>
      <c r="B38" t="s">
        <v>65</v>
      </c>
      <c r="C38" t="s">
        <v>96</v>
      </c>
      <c r="D38" t="s">
        <v>118</v>
      </c>
      <c r="E38" s="2">
        <v>44811.890972222223</v>
      </c>
      <c r="F38">
        <v>10357</v>
      </c>
      <c r="G38">
        <v>10576</v>
      </c>
      <c r="H38">
        <v>1978</v>
      </c>
      <c r="I38">
        <v>60290</v>
      </c>
      <c r="J38">
        <v>75840</v>
      </c>
      <c r="K38">
        <v>8329</v>
      </c>
      <c r="L38">
        <v>7594</v>
      </c>
      <c r="M38">
        <v>3735</v>
      </c>
      <c r="O38">
        <f>E34-$E$8</f>
        <v>3.0104166666642413</v>
      </c>
      <c r="P38" s="5">
        <f>J38/$J$8</f>
        <v>6.5709747292418772</v>
      </c>
      <c r="Q38" s="5">
        <f>LOG(P38,2)/O38</f>
        <v>0.90223636610580726</v>
      </c>
    </row>
    <row r="39" spans="1:17" x14ac:dyDescent="0.2">
      <c r="A39" t="s">
        <v>44</v>
      </c>
      <c r="B39" t="s">
        <v>65</v>
      </c>
      <c r="C39" t="s">
        <v>97</v>
      </c>
      <c r="D39" t="s">
        <v>118</v>
      </c>
      <c r="E39" s="2">
        <v>44811.896527777782</v>
      </c>
      <c r="F39">
        <v>9640</v>
      </c>
      <c r="G39">
        <v>9819</v>
      </c>
      <c r="H39">
        <v>1978</v>
      </c>
      <c r="I39">
        <v>60290</v>
      </c>
      <c r="J39">
        <v>61730</v>
      </c>
      <c r="K39">
        <v>8742</v>
      </c>
      <c r="L39">
        <v>8113</v>
      </c>
      <c r="M39">
        <v>3570</v>
      </c>
      <c r="O39">
        <f>E34-$E$8</f>
        <v>3.0104166666642413</v>
      </c>
      <c r="P39" s="5">
        <f>J39/$J$8</f>
        <v>5.348447653429603</v>
      </c>
      <c r="Q39" s="5">
        <f>LOG(P39,2)/O39</f>
        <v>0.80358318757276637</v>
      </c>
    </row>
    <row r="40" spans="1:17" x14ac:dyDescent="0.2">
      <c r="A40" t="s">
        <v>119</v>
      </c>
      <c r="J40" s="3">
        <f>AVERAGE(J38:J39)</f>
        <v>68785</v>
      </c>
      <c r="K40" s="3">
        <f>AVERAGE(K38:K39)</f>
        <v>8535.5</v>
      </c>
      <c r="L40" s="3">
        <f>AVERAGE(L38:L39)</f>
        <v>7853.5</v>
      </c>
      <c r="Q40" s="5">
        <f>AVERAGE(Q38:Q39)</f>
        <v>0.85290977683928682</v>
      </c>
    </row>
    <row r="42" spans="1:17" x14ac:dyDescent="0.2">
      <c r="A42" t="s">
        <v>45</v>
      </c>
      <c r="B42" t="s">
        <v>65</v>
      </c>
      <c r="C42" t="s">
        <v>98</v>
      </c>
      <c r="D42" t="s">
        <v>118</v>
      </c>
      <c r="E42" s="2">
        <v>44811.892361111109</v>
      </c>
      <c r="F42">
        <v>6183</v>
      </c>
      <c r="G42">
        <v>6258</v>
      </c>
      <c r="H42">
        <v>1978</v>
      </c>
      <c r="I42">
        <v>60290</v>
      </c>
      <c r="J42">
        <v>38180</v>
      </c>
      <c r="K42">
        <v>10036</v>
      </c>
      <c r="L42">
        <v>8956</v>
      </c>
      <c r="M42">
        <v>4921</v>
      </c>
      <c r="O42">
        <f>E34-$E$8</f>
        <v>3.0104166666642413</v>
      </c>
      <c r="P42" s="5">
        <f>J42/$J$8</f>
        <v>3.308014440433213</v>
      </c>
      <c r="Q42" s="5">
        <f>LOG(P42,2)/O42</f>
        <v>0.57333111107628665</v>
      </c>
    </row>
    <row r="43" spans="1:17" x14ac:dyDescent="0.2">
      <c r="A43" t="s">
        <v>46</v>
      </c>
      <c r="B43" t="s">
        <v>65</v>
      </c>
      <c r="C43" t="s">
        <v>99</v>
      </c>
      <c r="D43" t="s">
        <v>118</v>
      </c>
      <c r="E43" s="2">
        <v>44811.897916666669</v>
      </c>
      <c r="F43">
        <v>6225</v>
      </c>
      <c r="G43">
        <v>6298</v>
      </c>
      <c r="H43">
        <v>1978</v>
      </c>
      <c r="I43">
        <v>60290</v>
      </c>
      <c r="J43">
        <v>36610</v>
      </c>
      <c r="K43">
        <v>10386</v>
      </c>
      <c r="L43">
        <v>9407</v>
      </c>
      <c r="M43">
        <v>4785</v>
      </c>
      <c r="O43">
        <f>E34-$E$8</f>
        <v>3.0104166666642413</v>
      </c>
      <c r="P43" s="5">
        <f>J43/$J$8</f>
        <v>3.171985559566787</v>
      </c>
      <c r="Q43" s="5">
        <f>LOG(P43,2)/O43</f>
        <v>0.55320787372837543</v>
      </c>
    </row>
    <row r="44" spans="1:17" x14ac:dyDescent="0.2">
      <c r="A44" t="s">
        <v>119</v>
      </c>
      <c r="J44" s="3">
        <f>AVERAGE(J42:J43)</f>
        <v>37395</v>
      </c>
      <c r="K44" s="3">
        <f>AVERAGE(K42:K43)</f>
        <v>10211</v>
      </c>
      <c r="L44" s="3">
        <f>AVERAGE(L42:L43)</f>
        <v>9181.5</v>
      </c>
      <c r="Q44" s="5">
        <f>AVERAGE(Q42:Q43)</f>
        <v>0.56326949240233104</v>
      </c>
    </row>
    <row r="46" spans="1:17" x14ac:dyDescent="0.2">
      <c r="A46" t="s">
        <v>51</v>
      </c>
      <c r="B46" t="s">
        <v>65</v>
      </c>
      <c r="C46" t="s">
        <v>104</v>
      </c>
      <c r="D46" t="s">
        <v>118</v>
      </c>
      <c r="E46" s="2">
        <v>44811.893055555563</v>
      </c>
      <c r="F46">
        <v>4185</v>
      </c>
      <c r="G46">
        <v>4217</v>
      </c>
      <c r="H46">
        <v>1978</v>
      </c>
      <c r="I46">
        <v>60290</v>
      </c>
      <c r="J46">
        <v>22140</v>
      </c>
      <c r="K46">
        <v>10868</v>
      </c>
      <c r="L46">
        <v>9872</v>
      </c>
      <c r="M46">
        <v>5124</v>
      </c>
      <c r="O46">
        <f>E34-$E$8</f>
        <v>3.0104166666642413</v>
      </c>
      <c r="P46" s="5">
        <f>J46/$J$8</f>
        <v>1.9182671480144404</v>
      </c>
      <c r="Q46" s="5">
        <f>LOG(P46,2)/O46</f>
        <v>0.31218391197659873</v>
      </c>
    </row>
    <row r="47" spans="1:17" x14ac:dyDescent="0.2">
      <c r="A47" t="s">
        <v>52</v>
      </c>
      <c r="B47" t="s">
        <v>65</v>
      </c>
      <c r="C47" t="s">
        <v>105</v>
      </c>
      <c r="D47" t="s">
        <v>118</v>
      </c>
      <c r="E47" s="2">
        <v>44811.898611111108</v>
      </c>
      <c r="F47">
        <v>4241</v>
      </c>
      <c r="G47">
        <v>4273</v>
      </c>
      <c r="H47">
        <v>1978</v>
      </c>
      <c r="I47">
        <v>60290</v>
      </c>
      <c r="J47">
        <v>19970</v>
      </c>
      <c r="K47">
        <v>10877</v>
      </c>
      <c r="L47">
        <v>9879</v>
      </c>
      <c r="M47">
        <v>5253</v>
      </c>
      <c r="O47">
        <f>E34-$E$8</f>
        <v>3.0104166666642413</v>
      </c>
      <c r="P47" s="5">
        <f>J47/$J$8</f>
        <v>1.7302527075812275</v>
      </c>
      <c r="Q47" s="5">
        <f>LOG(P47,2)/O47</f>
        <v>0.26274859925542521</v>
      </c>
    </row>
    <row r="48" spans="1:17" x14ac:dyDescent="0.2">
      <c r="A48" t="s">
        <v>119</v>
      </c>
      <c r="J48" s="3">
        <f>AVERAGE(J46:J47)</f>
        <v>21055</v>
      </c>
      <c r="K48" s="3">
        <f>AVERAGE(K46:K47)</f>
        <v>10872.5</v>
      </c>
      <c r="L48" s="3">
        <f>AVERAGE(L46:L47)</f>
        <v>9875.5</v>
      </c>
      <c r="Q48" s="5">
        <f>AVERAGE(Q46:Q47)</f>
        <v>0.28746625561601197</v>
      </c>
    </row>
    <row r="50" spans="1:17" x14ac:dyDescent="0.2">
      <c r="A50" t="s">
        <v>47</v>
      </c>
      <c r="B50" t="s">
        <v>65</v>
      </c>
      <c r="C50" t="s">
        <v>100</v>
      </c>
      <c r="D50" t="s">
        <v>118</v>
      </c>
      <c r="E50" s="2">
        <v>44811.893750000003</v>
      </c>
      <c r="F50">
        <v>6649</v>
      </c>
      <c r="G50">
        <v>6737</v>
      </c>
      <c r="H50">
        <v>1978</v>
      </c>
      <c r="I50">
        <v>60290</v>
      </c>
      <c r="J50">
        <v>45650</v>
      </c>
      <c r="K50">
        <v>9944</v>
      </c>
      <c r="L50">
        <v>8918</v>
      </c>
      <c r="M50">
        <v>4740</v>
      </c>
      <c r="O50">
        <f>E34-$E$8</f>
        <v>3.0104166666642413</v>
      </c>
      <c r="P50" s="5">
        <f>J50/$J$8</f>
        <v>3.9552346570397114</v>
      </c>
      <c r="Q50" s="5">
        <f>LOG(P50,2)/O50</f>
        <v>0.65896635231128331</v>
      </c>
    </row>
    <row r="51" spans="1:17" x14ac:dyDescent="0.2">
      <c r="A51" t="s">
        <v>48</v>
      </c>
      <c r="B51" t="s">
        <v>65</v>
      </c>
      <c r="C51" t="s">
        <v>101</v>
      </c>
      <c r="D51" t="s">
        <v>118</v>
      </c>
      <c r="E51" s="2">
        <v>44811.899305555547</v>
      </c>
      <c r="F51">
        <v>6228</v>
      </c>
      <c r="G51">
        <v>6302</v>
      </c>
      <c r="H51">
        <v>1978</v>
      </c>
      <c r="I51">
        <v>60290</v>
      </c>
      <c r="J51">
        <v>40840</v>
      </c>
      <c r="K51">
        <v>9753</v>
      </c>
      <c r="L51">
        <v>8838</v>
      </c>
      <c r="M51">
        <v>4376</v>
      </c>
      <c r="O51">
        <f>E34-$E$8</f>
        <v>3.0104166666642413</v>
      </c>
      <c r="P51" s="5">
        <f>J51/$J$8</f>
        <v>3.5384837545126357</v>
      </c>
      <c r="Q51" s="5">
        <f>LOG(P51,2)/O51</f>
        <v>0.60560762766278653</v>
      </c>
    </row>
    <row r="52" spans="1:17" x14ac:dyDescent="0.2">
      <c r="A52" t="s">
        <v>119</v>
      </c>
      <c r="J52" s="3">
        <f>AVERAGE(J50:J51)</f>
        <v>43245</v>
      </c>
      <c r="K52" s="3">
        <f>AVERAGE(K50:K51)</f>
        <v>9848.5</v>
      </c>
      <c r="L52" s="3">
        <f>AVERAGE(L50:L51)</f>
        <v>8878</v>
      </c>
      <c r="Q52" s="5">
        <f>AVERAGE(Q50:Q51)</f>
        <v>0.63228698998703492</v>
      </c>
    </row>
    <row r="54" spans="1:17" x14ac:dyDescent="0.2">
      <c r="A54" t="s">
        <v>49</v>
      </c>
      <c r="B54" t="s">
        <v>65</v>
      </c>
      <c r="C54" t="s">
        <v>102</v>
      </c>
      <c r="D54" t="s">
        <v>118</v>
      </c>
      <c r="E54" s="2">
        <v>44811.895138888889</v>
      </c>
      <c r="F54">
        <v>9643</v>
      </c>
      <c r="G54">
        <v>9823</v>
      </c>
      <c r="H54">
        <v>1978</v>
      </c>
      <c r="I54">
        <v>60290</v>
      </c>
      <c r="J54">
        <v>68880</v>
      </c>
      <c r="K54">
        <v>8691</v>
      </c>
      <c r="L54">
        <v>8108</v>
      </c>
      <c r="M54">
        <v>3421</v>
      </c>
      <c r="O54">
        <f>E34-$E$8</f>
        <v>3.0104166666642413</v>
      </c>
      <c r="P54" s="5">
        <f>J54/$J$8</f>
        <v>5.9679422382671481</v>
      </c>
      <c r="Q54" s="5">
        <f>LOG(P54,2)/O54</f>
        <v>0.85610526969007517</v>
      </c>
    </row>
    <row r="55" spans="1:17" x14ac:dyDescent="0.2">
      <c r="A55" t="s">
        <v>50</v>
      </c>
      <c r="B55" t="s">
        <v>65</v>
      </c>
      <c r="C55" t="s">
        <v>103</v>
      </c>
      <c r="D55" t="s">
        <v>118</v>
      </c>
      <c r="E55" s="2">
        <v>44811.900694444441</v>
      </c>
      <c r="F55">
        <v>9372</v>
      </c>
      <c r="G55">
        <v>9536</v>
      </c>
      <c r="H55">
        <v>1978</v>
      </c>
      <c r="I55">
        <v>60290</v>
      </c>
      <c r="J55">
        <v>61160</v>
      </c>
      <c r="K55">
        <v>8822</v>
      </c>
      <c r="L55">
        <v>8278</v>
      </c>
      <c r="M55">
        <v>3290</v>
      </c>
      <c r="O55">
        <f>E34-$E$8</f>
        <v>3.0104166666642413</v>
      </c>
      <c r="P55" s="5">
        <f>J55/$J$8</f>
        <v>5.2990613718411552</v>
      </c>
      <c r="Q55" s="5">
        <f>LOG(P55,2)/O55</f>
        <v>0.79913749578186388</v>
      </c>
    </row>
    <row r="56" spans="1:17" x14ac:dyDescent="0.2">
      <c r="A56" t="s">
        <v>119</v>
      </c>
      <c r="J56" s="3">
        <f>AVERAGE(J54:J55)</f>
        <v>65020</v>
      </c>
      <c r="K56" s="3">
        <f>AVERAGE(K54:K55)</f>
        <v>8756.5</v>
      </c>
      <c r="L56" s="3">
        <f>AVERAGE(L54:L55)</f>
        <v>8193</v>
      </c>
      <c r="Q56" s="5">
        <f>AVERAGE(Q54:Q55)</f>
        <v>0.82762138273596952</v>
      </c>
    </row>
    <row r="59" spans="1:17" x14ac:dyDescent="0.2">
      <c r="A59" t="s">
        <v>13</v>
      </c>
      <c r="B59" t="s">
        <v>64</v>
      </c>
      <c r="C59" t="s">
        <v>66</v>
      </c>
      <c r="D59" t="s">
        <v>118</v>
      </c>
      <c r="E59" s="2">
        <v>44812.90902777778</v>
      </c>
      <c r="F59">
        <v>32586</v>
      </c>
      <c r="G59">
        <v>34443</v>
      </c>
      <c r="H59">
        <v>1978</v>
      </c>
      <c r="I59">
        <v>60290</v>
      </c>
      <c r="J59">
        <v>244000</v>
      </c>
      <c r="K59">
        <v>6885</v>
      </c>
      <c r="L59">
        <v>6470</v>
      </c>
      <c r="M59">
        <v>2420</v>
      </c>
      <c r="O59">
        <f>E59-$E$8</f>
        <v>4.0291666666671517</v>
      </c>
      <c r="P59" s="5">
        <f>J59/$J$8</f>
        <v>21.140794223826717</v>
      </c>
      <c r="Q59" s="5">
        <f>LOG(P59,2)/O59</f>
        <v>1.0925231037603287</v>
      </c>
    </row>
    <row r="60" spans="1:17" x14ac:dyDescent="0.2">
      <c r="A60" t="s">
        <v>14</v>
      </c>
      <c r="B60" t="s">
        <v>64</v>
      </c>
      <c r="C60" t="s">
        <v>67</v>
      </c>
      <c r="D60" t="s">
        <v>118</v>
      </c>
      <c r="E60" s="2">
        <v>44812.915972222218</v>
      </c>
      <c r="F60">
        <v>39255</v>
      </c>
      <c r="G60">
        <v>42337</v>
      </c>
      <c r="H60">
        <v>1978</v>
      </c>
      <c r="I60">
        <v>60290</v>
      </c>
      <c r="J60">
        <v>338100</v>
      </c>
      <c r="K60">
        <v>6966</v>
      </c>
      <c r="L60">
        <v>6487</v>
      </c>
      <c r="M60">
        <v>2605</v>
      </c>
      <c r="O60">
        <f>E59-$E$8</f>
        <v>4.0291666666671517</v>
      </c>
      <c r="P60" s="5">
        <f>J60/$J$8</f>
        <v>29.293862815884477</v>
      </c>
      <c r="Q60" s="5">
        <f>LOG(P60,2)/O60</f>
        <v>1.209313722608661</v>
      </c>
    </row>
    <row r="61" spans="1:17" x14ac:dyDescent="0.2">
      <c r="A61" t="s">
        <v>119</v>
      </c>
      <c r="J61" s="3">
        <f>AVERAGE(J59:J60)</f>
        <v>291050</v>
      </c>
      <c r="K61" s="3">
        <f>AVERAGE(K59:K60)</f>
        <v>6925.5</v>
      </c>
      <c r="L61" s="3">
        <f>AVERAGE(L59:L60)</f>
        <v>6478.5</v>
      </c>
      <c r="Q61" s="5">
        <f>AVERAGE(Q59:Q60)</f>
        <v>1.1509184131844949</v>
      </c>
    </row>
    <row r="63" spans="1:17" x14ac:dyDescent="0.2">
      <c r="A63" t="s">
        <v>15</v>
      </c>
      <c r="B63" t="s">
        <v>64</v>
      </c>
      <c r="C63" t="s">
        <v>68</v>
      </c>
      <c r="D63" t="s">
        <v>118</v>
      </c>
      <c r="E63" s="2">
        <v>44812.910416666673</v>
      </c>
      <c r="F63">
        <v>21402</v>
      </c>
      <c r="G63">
        <v>22327</v>
      </c>
      <c r="H63">
        <v>1978</v>
      </c>
      <c r="I63">
        <v>60290</v>
      </c>
      <c r="J63">
        <v>167400</v>
      </c>
      <c r="K63">
        <v>7572</v>
      </c>
      <c r="L63">
        <v>6933</v>
      </c>
      <c r="M63">
        <v>3328</v>
      </c>
      <c r="O63">
        <f>E59-$E$8</f>
        <v>4.0291666666671517</v>
      </c>
      <c r="P63" s="5">
        <f>J63/$J$8</f>
        <v>14.503971119133574</v>
      </c>
      <c r="Q63" s="5">
        <f>LOG(P63,2)/O63</f>
        <v>0.95761142974175428</v>
      </c>
    </row>
    <row r="64" spans="1:17" x14ac:dyDescent="0.2">
      <c r="A64" t="s">
        <v>16</v>
      </c>
      <c r="B64" t="s">
        <v>64</v>
      </c>
      <c r="C64" t="s">
        <v>69</v>
      </c>
      <c r="D64" t="s">
        <v>118</v>
      </c>
      <c r="E64" s="2">
        <v>44812.916666666657</v>
      </c>
      <c r="F64">
        <v>20349</v>
      </c>
      <c r="G64">
        <v>21200</v>
      </c>
      <c r="H64">
        <v>1978</v>
      </c>
      <c r="I64">
        <v>60290</v>
      </c>
      <c r="J64">
        <v>154000</v>
      </c>
      <c r="K64">
        <v>7731</v>
      </c>
      <c r="L64">
        <v>7115</v>
      </c>
      <c r="M64">
        <v>3297</v>
      </c>
      <c r="O64">
        <f>E59-$E$8</f>
        <v>4.0291666666671517</v>
      </c>
      <c r="P64" s="5">
        <f>J64/$J$8</f>
        <v>13.342960288808666</v>
      </c>
      <c r="Q64" s="5">
        <f>LOG(P64,2)/O64</f>
        <v>0.92773697010128298</v>
      </c>
    </row>
    <row r="65" spans="1:17" x14ac:dyDescent="0.2">
      <c r="A65" t="s">
        <v>119</v>
      </c>
      <c r="J65" s="3">
        <f>AVERAGE(J63:J64)</f>
        <v>160700</v>
      </c>
      <c r="K65" s="3">
        <f>AVERAGE(K63:K64)</f>
        <v>7651.5</v>
      </c>
      <c r="L65" s="3">
        <f>AVERAGE(L63:L64)</f>
        <v>7024</v>
      </c>
      <c r="Q65" s="5">
        <f>AVERAGE(Q63:Q64)</f>
        <v>0.94267419992151869</v>
      </c>
    </row>
    <row r="67" spans="1:17" x14ac:dyDescent="0.2">
      <c r="A67" t="s">
        <v>17</v>
      </c>
      <c r="B67" t="s">
        <v>64</v>
      </c>
      <c r="C67" t="s">
        <v>70</v>
      </c>
      <c r="D67" t="s">
        <v>118</v>
      </c>
      <c r="E67" s="2">
        <v>44812.911111111112</v>
      </c>
      <c r="F67">
        <v>9627</v>
      </c>
      <c r="G67">
        <v>9815</v>
      </c>
      <c r="H67">
        <v>1978</v>
      </c>
      <c r="I67">
        <v>60290</v>
      </c>
      <c r="J67">
        <v>62870</v>
      </c>
      <c r="K67">
        <v>9511</v>
      </c>
      <c r="L67">
        <v>8333</v>
      </c>
      <c r="M67">
        <v>4893</v>
      </c>
      <c r="O67">
        <f>E59-$E$8</f>
        <v>4.0291666666671517</v>
      </c>
      <c r="P67" s="5">
        <f>J67/$J$8</f>
        <v>5.4472202166064987</v>
      </c>
      <c r="Q67" s="5">
        <f>LOG(P67,2)/O67</f>
        <v>0.60695433944374122</v>
      </c>
    </row>
    <row r="68" spans="1:17" x14ac:dyDescent="0.2">
      <c r="A68" t="s">
        <v>18</v>
      </c>
      <c r="B68" t="s">
        <v>64</v>
      </c>
      <c r="C68" t="s">
        <v>71</v>
      </c>
      <c r="D68" t="s">
        <v>118</v>
      </c>
      <c r="E68" s="2">
        <v>44812.918055555558</v>
      </c>
      <c r="F68">
        <v>10705</v>
      </c>
      <c r="G68">
        <v>10928</v>
      </c>
      <c r="H68">
        <v>1978</v>
      </c>
      <c r="I68">
        <v>60290</v>
      </c>
      <c r="J68">
        <v>58200</v>
      </c>
      <c r="K68">
        <v>10101</v>
      </c>
      <c r="L68">
        <v>9021</v>
      </c>
      <c r="M68">
        <v>5306</v>
      </c>
      <c r="O68">
        <f>E59-$E$8</f>
        <v>4.0291666666671517</v>
      </c>
      <c r="P68" s="5">
        <f>J68/$J$8</f>
        <v>5.04259927797834</v>
      </c>
      <c r="Q68" s="5">
        <f>LOG(P68,2)/O68</f>
        <v>0.57931770408089556</v>
      </c>
    </row>
    <row r="69" spans="1:17" x14ac:dyDescent="0.2">
      <c r="A69" t="s">
        <v>119</v>
      </c>
      <c r="J69" s="3">
        <f>AVERAGE(J67:J68)</f>
        <v>60535</v>
      </c>
      <c r="K69" s="3">
        <f>AVERAGE(K67:K68)</f>
        <v>9806</v>
      </c>
      <c r="L69" s="3">
        <f>AVERAGE(L67:L68)</f>
        <v>8677</v>
      </c>
      <c r="Q69" s="5">
        <f>AVERAGE(Q67:Q68)</f>
        <v>0.59313602176231839</v>
      </c>
    </row>
    <row r="71" spans="1:17" x14ac:dyDescent="0.2">
      <c r="A71" t="s">
        <v>23</v>
      </c>
      <c r="B71" t="s">
        <v>64</v>
      </c>
      <c r="C71" t="s">
        <v>76</v>
      </c>
      <c r="D71" t="s">
        <v>118</v>
      </c>
      <c r="E71" s="2">
        <v>44812.911805555559</v>
      </c>
      <c r="F71">
        <v>4383</v>
      </c>
      <c r="G71">
        <v>4421</v>
      </c>
      <c r="H71">
        <v>1978</v>
      </c>
      <c r="I71">
        <v>60290</v>
      </c>
      <c r="J71">
        <v>21310</v>
      </c>
      <c r="K71">
        <v>12746</v>
      </c>
      <c r="L71">
        <v>11280</v>
      </c>
      <c r="M71">
        <v>6453</v>
      </c>
      <c r="O71">
        <f>E59-$E$8</f>
        <v>4.0291666666671517</v>
      </c>
      <c r="P71" s="5">
        <f>J71/$J$8</f>
        <v>1.8463537906137184</v>
      </c>
      <c r="Q71" s="5">
        <f>LOG(P71,2)/O71</f>
        <v>0.21956873365373486</v>
      </c>
    </row>
    <row r="72" spans="1:17" x14ac:dyDescent="0.2">
      <c r="A72" t="s">
        <v>24</v>
      </c>
      <c r="B72" t="s">
        <v>64</v>
      </c>
      <c r="C72" t="s">
        <v>77</v>
      </c>
      <c r="D72" t="s">
        <v>118</v>
      </c>
      <c r="E72" s="2">
        <v>44812.918749999997</v>
      </c>
      <c r="F72">
        <v>5028</v>
      </c>
      <c r="G72">
        <v>5074</v>
      </c>
      <c r="H72">
        <v>1978</v>
      </c>
      <c r="I72">
        <v>60290</v>
      </c>
      <c r="J72">
        <v>20790</v>
      </c>
      <c r="K72">
        <v>12962</v>
      </c>
      <c r="L72">
        <v>11699</v>
      </c>
      <c r="M72">
        <v>6537</v>
      </c>
      <c r="O72">
        <f>E59-$E$8</f>
        <v>4.0291666666671517</v>
      </c>
      <c r="P72" s="5">
        <f>J72/$J$8</f>
        <v>1.8012996389891698</v>
      </c>
      <c r="Q72" s="5">
        <f>LOG(P72,2)/O72</f>
        <v>0.21072302488244327</v>
      </c>
    </row>
    <row r="73" spans="1:17" x14ac:dyDescent="0.2">
      <c r="A73" t="s">
        <v>119</v>
      </c>
      <c r="J73" s="3">
        <f>AVERAGE(J71:J72)</f>
        <v>21050</v>
      </c>
      <c r="K73" s="3">
        <f>AVERAGE(K71:K72)</f>
        <v>12854</v>
      </c>
      <c r="L73" s="3">
        <f>AVERAGE(L71:L72)</f>
        <v>11489.5</v>
      </c>
      <c r="Q73" s="5">
        <f>AVERAGE(Q71:Q72)</f>
        <v>0.21514587926808906</v>
      </c>
    </row>
    <row r="75" spans="1:17" x14ac:dyDescent="0.2">
      <c r="A75" t="s">
        <v>19</v>
      </c>
      <c r="B75" t="s">
        <v>64</v>
      </c>
      <c r="C75" t="s">
        <v>72</v>
      </c>
      <c r="D75" t="s">
        <v>118</v>
      </c>
      <c r="E75" s="2">
        <v>44812.913888888892</v>
      </c>
      <c r="F75">
        <v>10217</v>
      </c>
      <c r="G75">
        <v>10418</v>
      </c>
      <c r="H75">
        <v>1978</v>
      </c>
      <c r="I75">
        <v>60290</v>
      </c>
      <c r="J75">
        <v>68730</v>
      </c>
      <c r="K75">
        <v>9798</v>
      </c>
      <c r="L75">
        <v>8833</v>
      </c>
      <c r="M75">
        <v>4663</v>
      </c>
      <c r="O75">
        <f>E59-$E$8</f>
        <v>4.0291666666671517</v>
      </c>
      <c r="P75" s="5">
        <f>J75/$J$8</f>
        <v>5.9549458483754512</v>
      </c>
      <c r="Q75" s="5">
        <f>LOG(P75,2)/O75</f>
        <v>0.6388637159684214</v>
      </c>
    </row>
    <row r="76" spans="1:17" x14ac:dyDescent="0.2">
      <c r="A76" t="s">
        <v>20</v>
      </c>
      <c r="B76" t="s">
        <v>64</v>
      </c>
      <c r="C76" t="s">
        <v>73</v>
      </c>
      <c r="D76" t="s">
        <v>118</v>
      </c>
      <c r="E76" s="2">
        <v>44812.919444444437</v>
      </c>
      <c r="F76">
        <v>10199</v>
      </c>
      <c r="G76">
        <v>10397</v>
      </c>
      <c r="H76">
        <v>1978</v>
      </c>
      <c r="I76">
        <v>60290</v>
      </c>
      <c r="J76">
        <v>67520</v>
      </c>
      <c r="K76">
        <v>9745</v>
      </c>
      <c r="L76">
        <v>8821</v>
      </c>
      <c r="M76">
        <v>4580</v>
      </c>
      <c r="O76">
        <f>E59-$E$8</f>
        <v>4.0291666666671517</v>
      </c>
      <c r="P76" s="5">
        <f>J76/$J$8</f>
        <v>5.8501083032490975</v>
      </c>
      <c r="Q76" s="5">
        <f>LOG(P76,2)/O76</f>
        <v>0.63250382633401159</v>
      </c>
    </row>
    <row r="77" spans="1:17" x14ac:dyDescent="0.2">
      <c r="A77" t="s">
        <v>119</v>
      </c>
      <c r="J77" s="3">
        <f>AVERAGE(J75:J76)</f>
        <v>68125</v>
      </c>
      <c r="K77" s="3">
        <f>AVERAGE(K75:K76)</f>
        <v>9771.5</v>
      </c>
      <c r="L77" s="3">
        <f>AVERAGE(L75:L76)</f>
        <v>8827</v>
      </c>
      <c r="Q77" s="5">
        <f>AVERAGE(Q75:Q76)</f>
        <v>0.63568377115121644</v>
      </c>
    </row>
    <row r="79" spans="1:17" x14ac:dyDescent="0.2">
      <c r="A79" t="s">
        <v>21</v>
      </c>
      <c r="B79" t="s">
        <v>64</v>
      </c>
      <c r="C79" t="s">
        <v>74</v>
      </c>
      <c r="D79" t="s">
        <v>118</v>
      </c>
      <c r="E79" s="2">
        <v>44812.915277777778</v>
      </c>
      <c r="F79">
        <v>19397</v>
      </c>
      <c r="G79">
        <v>20120</v>
      </c>
      <c r="H79">
        <v>1978</v>
      </c>
      <c r="I79">
        <v>60290</v>
      </c>
      <c r="J79">
        <v>141200</v>
      </c>
      <c r="K79">
        <v>8228</v>
      </c>
      <c r="L79">
        <v>7705</v>
      </c>
      <c r="M79">
        <v>3161</v>
      </c>
      <c r="O79">
        <f>E59-$E$8</f>
        <v>4.0291666666671517</v>
      </c>
      <c r="P79" s="5">
        <f>J79/$J$8</f>
        <v>12.233935018050541</v>
      </c>
      <c r="Q79" s="5">
        <f>LOG(P79,2)/O79</f>
        <v>0.89666596394341691</v>
      </c>
    </row>
    <row r="80" spans="1:17" x14ac:dyDescent="0.2">
      <c r="A80" t="s">
        <v>22</v>
      </c>
      <c r="B80" t="s">
        <v>64</v>
      </c>
      <c r="C80" t="s">
        <v>75</v>
      </c>
      <c r="D80" t="s">
        <v>118</v>
      </c>
      <c r="E80" s="2">
        <v>44812.92083333333</v>
      </c>
      <c r="F80">
        <v>19008</v>
      </c>
      <c r="G80">
        <v>19706</v>
      </c>
      <c r="H80">
        <v>1978</v>
      </c>
      <c r="I80">
        <v>60290</v>
      </c>
      <c r="J80">
        <v>139100</v>
      </c>
      <c r="K80">
        <v>8324</v>
      </c>
      <c r="L80">
        <v>7827</v>
      </c>
      <c r="M80">
        <v>3078</v>
      </c>
      <c r="O80">
        <f>E59-$E$8</f>
        <v>4.0291666666671517</v>
      </c>
      <c r="P80" s="5">
        <f>J80/$J$8</f>
        <v>12.051985559566788</v>
      </c>
      <c r="Q80" s="5">
        <f>LOG(P80,2)/O80</f>
        <v>0.89130066870562452</v>
      </c>
    </row>
    <row r="81" spans="1:17" x14ac:dyDescent="0.2">
      <c r="A81" t="s">
        <v>119</v>
      </c>
      <c r="J81" s="3">
        <f>AVERAGE(J79:J80)</f>
        <v>140150</v>
      </c>
      <c r="K81" s="3">
        <f>AVERAGE(K79:K80)</f>
        <v>8276</v>
      </c>
      <c r="L81" s="3">
        <f>AVERAGE(L79:L80)</f>
        <v>7766</v>
      </c>
      <c r="Q81" s="5">
        <f>AVERAGE(Q79:Q80)</f>
        <v>0.89398331632452077</v>
      </c>
    </row>
    <row r="84" spans="1:17" x14ac:dyDescent="0.2">
      <c r="A84" t="s">
        <v>53</v>
      </c>
      <c r="B84" t="s">
        <v>65</v>
      </c>
      <c r="C84" t="s">
        <v>106</v>
      </c>
      <c r="D84" t="s">
        <v>118</v>
      </c>
      <c r="E84" s="2">
        <v>44813.85833333333</v>
      </c>
      <c r="F84">
        <v>75451</v>
      </c>
      <c r="G84">
        <v>86545</v>
      </c>
      <c r="H84">
        <v>1978</v>
      </c>
      <c r="I84">
        <v>60290</v>
      </c>
      <c r="J84">
        <v>695300</v>
      </c>
      <c r="K84">
        <v>6177</v>
      </c>
      <c r="L84">
        <v>5676</v>
      </c>
      <c r="M84">
        <v>2471</v>
      </c>
      <c r="O84">
        <f>E84-$E$8</f>
        <v>4.9784722222175333</v>
      </c>
      <c r="P84" s="5">
        <f>J84/$J$8</f>
        <v>60.242599277978343</v>
      </c>
      <c r="Q84" s="5">
        <f>LOG(P84,2)/O84</f>
        <v>1.1876559414331787</v>
      </c>
    </row>
    <row r="85" spans="1:17" x14ac:dyDescent="0.2">
      <c r="A85" t="s">
        <v>53</v>
      </c>
      <c r="B85" t="s">
        <v>65</v>
      </c>
      <c r="C85" t="s">
        <v>107</v>
      </c>
      <c r="D85" t="s">
        <v>118</v>
      </c>
      <c r="E85" s="2">
        <v>44813.85833333333</v>
      </c>
      <c r="F85">
        <v>75451</v>
      </c>
      <c r="G85">
        <v>86545</v>
      </c>
      <c r="H85">
        <v>1978</v>
      </c>
      <c r="I85">
        <v>60290</v>
      </c>
      <c r="J85">
        <v>695300</v>
      </c>
      <c r="K85">
        <v>6177</v>
      </c>
      <c r="L85">
        <v>5676</v>
      </c>
      <c r="M85">
        <v>2471</v>
      </c>
      <c r="O85">
        <f>E84-$E$8</f>
        <v>4.9784722222175333</v>
      </c>
      <c r="P85" s="5">
        <f>J85/$J$8</f>
        <v>60.242599277978343</v>
      </c>
      <c r="Q85" s="5">
        <f>LOG(P85,2)/O85</f>
        <v>1.1876559414331787</v>
      </c>
    </row>
    <row r="86" spans="1:17" x14ac:dyDescent="0.2">
      <c r="A86" t="s">
        <v>119</v>
      </c>
      <c r="J86" s="3">
        <f>AVERAGE(J84:J85)</f>
        <v>695300</v>
      </c>
      <c r="K86" s="3">
        <f>AVERAGE(K84:K85)</f>
        <v>6177</v>
      </c>
      <c r="L86" s="3">
        <f>AVERAGE(L84:L85)</f>
        <v>5676</v>
      </c>
      <c r="Q86" s="5">
        <f>AVERAGE(Q84:Q85)</f>
        <v>1.1876559414331787</v>
      </c>
    </row>
    <row r="88" spans="1:17" x14ac:dyDescent="0.2">
      <c r="A88" t="s">
        <v>54</v>
      </c>
      <c r="B88" t="s">
        <v>65</v>
      </c>
      <c r="C88" t="s">
        <v>108</v>
      </c>
      <c r="D88" t="s">
        <v>118</v>
      </c>
      <c r="E88" s="2">
        <v>44813.853472222218</v>
      </c>
      <c r="F88">
        <v>41709</v>
      </c>
      <c r="G88">
        <v>45384</v>
      </c>
      <c r="H88">
        <v>1978</v>
      </c>
      <c r="I88">
        <v>60290</v>
      </c>
      <c r="J88">
        <v>340200</v>
      </c>
      <c r="K88">
        <v>7291</v>
      </c>
      <c r="L88">
        <v>6715</v>
      </c>
      <c r="M88">
        <v>3133</v>
      </c>
      <c r="O88">
        <f>E84-$E$8</f>
        <v>4.9784722222175333</v>
      </c>
      <c r="P88" s="5">
        <f>J88/$J$8</f>
        <v>29.475812274368234</v>
      </c>
      <c r="Q88" s="5">
        <f>LOG(P88,2)/O88</f>
        <v>0.98051358882015993</v>
      </c>
    </row>
    <row r="89" spans="1:17" x14ac:dyDescent="0.2">
      <c r="A89" t="s">
        <v>55</v>
      </c>
      <c r="B89" t="s">
        <v>65</v>
      </c>
      <c r="C89" t="s">
        <v>109</v>
      </c>
      <c r="D89" t="s">
        <v>118</v>
      </c>
      <c r="E89" s="2">
        <v>44813.859722222223</v>
      </c>
      <c r="F89">
        <v>39190</v>
      </c>
      <c r="G89">
        <v>42377</v>
      </c>
      <c r="H89">
        <v>1978</v>
      </c>
      <c r="I89">
        <v>60290</v>
      </c>
      <c r="J89">
        <v>308800</v>
      </c>
      <c r="K89">
        <v>7298</v>
      </c>
      <c r="L89">
        <v>6737</v>
      </c>
      <c r="M89">
        <v>3038</v>
      </c>
      <c r="O89">
        <f>E84-$E$8</f>
        <v>4.9784722222175333</v>
      </c>
      <c r="P89" s="5">
        <f>J89/$J$8</f>
        <v>26.755234657039711</v>
      </c>
      <c r="Q89" s="5">
        <f>LOG(P89,2)/O89</f>
        <v>0.95245068474854222</v>
      </c>
    </row>
    <row r="90" spans="1:17" x14ac:dyDescent="0.2">
      <c r="A90" t="s">
        <v>119</v>
      </c>
      <c r="J90" s="3">
        <f>AVERAGE(J88:J89)</f>
        <v>324500</v>
      </c>
      <c r="K90" s="3">
        <f>AVERAGE(K88:K89)</f>
        <v>7294.5</v>
      </c>
      <c r="L90" s="3">
        <f>AVERAGE(L88:L89)</f>
        <v>6726</v>
      </c>
      <c r="Q90" s="5">
        <f>AVERAGE(Q88:Q89)</f>
        <v>0.96648213678435102</v>
      </c>
    </row>
    <row r="92" spans="1:17" x14ac:dyDescent="0.2">
      <c r="A92" t="s">
        <v>56</v>
      </c>
      <c r="B92" t="s">
        <v>65</v>
      </c>
      <c r="C92" t="s">
        <v>110</v>
      </c>
      <c r="D92" t="s">
        <v>118</v>
      </c>
      <c r="E92" s="2">
        <v>44813.854861111111</v>
      </c>
      <c r="F92">
        <v>16894</v>
      </c>
      <c r="G92">
        <v>17506</v>
      </c>
      <c r="H92">
        <v>1978</v>
      </c>
      <c r="I92">
        <v>60290</v>
      </c>
      <c r="J92">
        <v>115100</v>
      </c>
      <c r="K92">
        <v>8893</v>
      </c>
      <c r="L92">
        <v>7740</v>
      </c>
      <c r="M92">
        <v>4971</v>
      </c>
      <c r="O92">
        <f>E84-$E$8</f>
        <v>4.9784722222175333</v>
      </c>
      <c r="P92" s="5">
        <f>J92/$J$8</f>
        <v>9.9725631768953082</v>
      </c>
      <c r="Q92" s="5">
        <f>LOG(P92,2)/O92</f>
        <v>0.66646236231060729</v>
      </c>
    </row>
    <row r="93" spans="1:17" x14ac:dyDescent="0.2">
      <c r="A93" t="s">
        <v>57</v>
      </c>
      <c r="B93" t="s">
        <v>65</v>
      </c>
      <c r="C93" t="s">
        <v>111</v>
      </c>
      <c r="D93" t="s">
        <v>118</v>
      </c>
      <c r="E93" s="2">
        <v>44813.86041666667</v>
      </c>
      <c r="F93">
        <v>18915</v>
      </c>
      <c r="G93">
        <v>19643</v>
      </c>
      <c r="H93">
        <v>1978</v>
      </c>
      <c r="I93">
        <v>60290</v>
      </c>
      <c r="J93">
        <v>108700</v>
      </c>
      <c r="K93">
        <v>10103</v>
      </c>
      <c r="L93">
        <v>9120</v>
      </c>
      <c r="M93">
        <v>5158</v>
      </c>
      <c r="O93">
        <f>E84-$E$8</f>
        <v>4.9784722222175333</v>
      </c>
      <c r="P93" s="5">
        <f>J93/$J$8</f>
        <v>9.4180505415162461</v>
      </c>
      <c r="Q93" s="5">
        <f>LOG(P93,2)/O93</f>
        <v>0.64988380378484389</v>
      </c>
    </row>
    <row r="94" spans="1:17" x14ac:dyDescent="0.2">
      <c r="A94" t="s">
        <v>119</v>
      </c>
      <c r="J94" s="3">
        <f>AVERAGE(J92:J93)</f>
        <v>111900</v>
      </c>
      <c r="K94" s="3">
        <f>AVERAGE(K92:K93)</f>
        <v>9498</v>
      </c>
      <c r="L94" s="3">
        <f>AVERAGE(L92:L93)</f>
        <v>8430</v>
      </c>
      <c r="Q94" s="5">
        <f>AVERAGE(Q92:Q93)</f>
        <v>0.65817308304772559</v>
      </c>
    </row>
    <row r="96" spans="1:17" x14ac:dyDescent="0.2">
      <c r="A96" t="s">
        <v>62</v>
      </c>
      <c r="B96" t="s">
        <v>65</v>
      </c>
      <c r="C96" t="s">
        <v>116</v>
      </c>
      <c r="D96" t="s">
        <v>118</v>
      </c>
      <c r="E96" s="2">
        <v>44813.855555555558</v>
      </c>
      <c r="F96">
        <v>5768</v>
      </c>
      <c r="G96">
        <v>5838</v>
      </c>
      <c r="H96">
        <v>1978</v>
      </c>
      <c r="I96">
        <v>60290</v>
      </c>
      <c r="J96">
        <v>29390</v>
      </c>
      <c r="K96">
        <v>13076</v>
      </c>
      <c r="L96">
        <v>11350</v>
      </c>
      <c r="M96">
        <v>7069</v>
      </c>
      <c r="O96">
        <f>E84-$E$8</f>
        <v>4.9784722222175333</v>
      </c>
      <c r="P96" s="5">
        <f>J96/$J$8</f>
        <v>2.5464259927797834</v>
      </c>
      <c r="Q96" s="5">
        <f>LOG(P96,2)/O96</f>
        <v>0.27086096464106263</v>
      </c>
    </row>
    <row r="97" spans="1:17" x14ac:dyDescent="0.2">
      <c r="A97" t="s">
        <v>63</v>
      </c>
      <c r="B97" t="s">
        <v>65</v>
      </c>
      <c r="C97" t="s">
        <v>117</v>
      </c>
      <c r="D97" t="s">
        <v>118</v>
      </c>
      <c r="E97" s="2">
        <v>44813.861805555563</v>
      </c>
      <c r="F97">
        <v>6354</v>
      </c>
      <c r="G97">
        <v>6432</v>
      </c>
      <c r="H97">
        <v>1978</v>
      </c>
      <c r="I97">
        <v>60290</v>
      </c>
      <c r="J97">
        <v>26400</v>
      </c>
      <c r="K97">
        <v>13376</v>
      </c>
      <c r="L97">
        <v>11660</v>
      </c>
      <c r="M97">
        <v>7302</v>
      </c>
      <c r="O97">
        <f>E84-$E$8</f>
        <v>4.9784722222175333</v>
      </c>
      <c r="P97" s="5">
        <f>J97/$J$8</f>
        <v>2.2873646209386282</v>
      </c>
      <c r="Q97" s="5">
        <f>LOG(P97,2)/O97</f>
        <v>0.23976961321908552</v>
      </c>
    </row>
    <row r="98" spans="1:17" x14ac:dyDescent="0.2">
      <c r="A98" t="s">
        <v>119</v>
      </c>
      <c r="J98" s="3">
        <f>AVERAGE(J96:J97)</f>
        <v>27895</v>
      </c>
      <c r="K98" s="3">
        <f>AVERAGE(K96:K97)</f>
        <v>13226</v>
      </c>
      <c r="L98" s="3">
        <f>AVERAGE(L96:L97)</f>
        <v>11505</v>
      </c>
      <c r="Q98" s="5">
        <f>AVERAGE(Q96:Q97)</f>
        <v>0.25531528893007405</v>
      </c>
    </row>
    <row r="100" spans="1:17" x14ac:dyDescent="0.2">
      <c r="A100" t="s">
        <v>58</v>
      </c>
      <c r="B100" t="s">
        <v>65</v>
      </c>
      <c r="C100" t="s">
        <v>112</v>
      </c>
      <c r="D100" t="s">
        <v>118</v>
      </c>
      <c r="E100" s="2">
        <v>44813.856249999997</v>
      </c>
      <c r="F100">
        <v>19571</v>
      </c>
      <c r="G100">
        <v>20327</v>
      </c>
      <c r="H100">
        <v>1978</v>
      </c>
      <c r="I100">
        <v>60290</v>
      </c>
      <c r="J100">
        <v>135700</v>
      </c>
      <c r="K100">
        <v>9631</v>
      </c>
      <c r="L100">
        <v>8705</v>
      </c>
      <c r="M100">
        <v>4626</v>
      </c>
      <c r="O100">
        <f>E84-$E$8</f>
        <v>4.9784722222175333</v>
      </c>
      <c r="P100" s="5">
        <f>J100/$J$8</f>
        <v>11.757400722021661</v>
      </c>
      <c r="Q100" s="5">
        <f>LOG(P100,2)/O100</f>
        <v>0.71417436645247656</v>
      </c>
    </row>
    <row r="101" spans="1:17" x14ac:dyDescent="0.2">
      <c r="A101" t="s">
        <v>59</v>
      </c>
      <c r="B101" t="s">
        <v>65</v>
      </c>
      <c r="C101" t="s">
        <v>113</v>
      </c>
      <c r="D101" t="s">
        <v>118</v>
      </c>
      <c r="E101" s="2">
        <v>44813.862500000003</v>
      </c>
      <c r="F101">
        <v>18316</v>
      </c>
      <c r="G101">
        <v>18984</v>
      </c>
      <c r="H101">
        <v>1978</v>
      </c>
      <c r="I101">
        <v>60290</v>
      </c>
      <c r="J101">
        <v>130100</v>
      </c>
      <c r="K101">
        <v>9503</v>
      </c>
      <c r="L101">
        <v>8489</v>
      </c>
      <c r="M101">
        <v>4741</v>
      </c>
      <c r="O101">
        <f>E84-$E$8</f>
        <v>4.9784722222175333</v>
      </c>
      <c r="P101" s="5">
        <f>J101/$J$8</f>
        <v>11.272202166064982</v>
      </c>
      <c r="Q101" s="5">
        <f>LOG(P101,2)/O101</f>
        <v>0.70196183297087422</v>
      </c>
    </row>
    <row r="102" spans="1:17" x14ac:dyDescent="0.2">
      <c r="A102" t="s">
        <v>119</v>
      </c>
      <c r="J102" s="3">
        <f>AVERAGE(J100:J101)</f>
        <v>132900</v>
      </c>
      <c r="K102" s="3">
        <f>AVERAGE(K100:K101)</f>
        <v>9567</v>
      </c>
      <c r="L102" s="3">
        <f>AVERAGE(L100:L101)</f>
        <v>8597</v>
      </c>
      <c r="Q102" s="5">
        <f>AVERAGE(Q100:Q101)</f>
        <v>0.70806809971167539</v>
      </c>
    </row>
    <row r="104" spans="1:17" x14ac:dyDescent="0.2">
      <c r="A104" t="s">
        <v>60</v>
      </c>
      <c r="B104" t="s">
        <v>65</v>
      </c>
      <c r="C104" t="s">
        <v>114</v>
      </c>
      <c r="D104" t="s">
        <v>118</v>
      </c>
      <c r="E104" s="2">
        <v>44813.857638888891</v>
      </c>
      <c r="F104">
        <v>40088</v>
      </c>
      <c r="G104">
        <v>43183</v>
      </c>
      <c r="H104">
        <v>1978</v>
      </c>
      <c r="I104">
        <v>60290</v>
      </c>
      <c r="J104">
        <v>303300</v>
      </c>
      <c r="K104">
        <v>7735</v>
      </c>
      <c r="L104">
        <v>7199</v>
      </c>
      <c r="M104">
        <v>3026</v>
      </c>
      <c r="O104">
        <f>E84-$E$8</f>
        <v>4.9784722222175333</v>
      </c>
      <c r="P104" s="5">
        <f>J104/$J$8</f>
        <v>26.278700361010831</v>
      </c>
      <c r="Q104" s="5">
        <f>LOG(P104,2)/O104</f>
        <v>0.94724281103013441</v>
      </c>
    </row>
    <row r="105" spans="1:17" x14ac:dyDescent="0.2">
      <c r="A105" t="s">
        <v>61</v>
      </c>
      <c r="B105" t="s">
        <v>65</v>
      </c>
      <c r="C105" t="s">
        <v>115</v>
      </c>
      <c r="D105" t="s">
        <v>118</v>
      </c>
      <c r="E105" s="2">
        <v>44813.863194444442</v>
      </c>
      <c r="F105">
        <v>38847</v>
      </c>
      <c r="G105">
        <v>41744</v>
      </c>
      <c r="H105">
        <v>1978</v>
      </c>
      <c r="I105">
        <v>60290</v>
      </c>
      <c r="J105">
        <v>282000</v>
      </c>
      <c r="K105">
        <v>8004</v>
      </c>
      <c r="L105">
        <v>7516</v>
      </c>
      <c r="M105">
        <v>2957</v>
      </c>
      <c r="O105">
        <f>E84-$E$8</f>
        <v>4.9784722222175333</v>
      </c>
      <c r="P105" s="5">
        <f>J105/$J$8</f>
        <v>24.433212996389894</v>
      </c>
      <c r="Q105" s="5">
        <f>LOG(P105,2)/O105</f>
        <v>0.92614189278674153</v>
      </c>
    </row>
    <row r="106" spans="1:17" x14ac:dyDescent="0.2">
      <c r="A106" t="s">
        <v>119</v>
      </c>
      <c r="J106" s="3">
        <f>AVERAGE(J104:J105)</f>
        <v>292650</v>
      </c>
      <c r="K106" s="3">
        <f>AVERAGE(K104:K105)</f>
        <v>7869.5</v>
      </c>
      <c r="L106" s="3">
        <f>AVERAGE(L104:L105)</f>
        <v>7357.5</v>
      </c>
      <c r="Q106" s="5">
        <f>AVERAGE(Q104:Q105)</f>
        <v>0.93669235190843803</v>
      </c>
    </row>
    <row r="116" spans="6:12" x14ac:dyDescent="0.2">
      <c r="G116" s="6" t="s">
        <v>122</v>
      </c>
    </row>
    <row r="118" spans="6:12" x14ac:dyDescent="0.2">
      <c r="F118" t="s">
        <v>123</v>
      </c>
      <c r="G118">
        <v>0</v>
      </c>
      <c r="H118">
        <v>1.5</v>
      </c>
      <c r="I118">
        <v>2.5</v>
      </c>
      <c r="J118">
        <v>4</v>
      </c>
      <c r="K118" t="s">
        <v>124</v>
      </c>
      <c r="L118" t="s">
        <v>125</v>
      </c>
    </row>
    <row r="119" spans="6:12" x14ac:dyDescent="0.2">
      <c r="F119">
        <v>2</v>
      </c>
      <c r="G119">
        <v>1.0971795179028119</v>
      </c>
      <c r="H119">
        <v>0.78808731987260905</v>
      </c>
      <c r="I119">
        <v>0.57480964968005521</v>
      </c>
      <c r="J119">
        <v>0.4049827896853192</v>
      </c>
      <c r="K119">
        <v>0.53986416421847383</v>
      </c>
      <c r="L119">
        <v>0.56016720300900402</v>
      </c>
    </row>
    <row r="120" spans="6:12" x14ac:dyDescent="0.2">
      <c r="F120">
        <v>3</v>
      </c>
      <c r="G120">
        <v>1.1727039482906159</v>
      </c>
      <c r="H120">
        <v>0.85290977683928682</v>
      </c>
      <c r="I120">
        <v>0.56326949240233104</v>
      </c>
      <c r="J120">
        <v>0.28746625561601197</v>
      </c>
      <c r="K120">
        <v>0.63228698998703492</v>
      </c>
      <c r="L120">
        <v>0.82762138273596952</v>
      </c>
    </row>
    <row r="121" spans="6:12" x14ac:dyDescent="0.2">
      <c r="F121">
        <v>4</v>
      </c>
      <c r="G121">
        <v>1.1509184131844949</v>
      </c>
      <c r="H121">
        <v>0.94267419992151869</v>
      </c>
      <c r="I121">
        <v>0.59313602176231839</v>
      </c>
      <c r="J121">
        <v>0.21514587926808906</v>
      </c>
      <c r="K121">
        <v>0.63568377115121644</v>
      </c>
      <c r="L121">
        <v>0.89398331632452077</v>
      </c>
    </row>
    <row r="122" spans="6:12" x14ac:dyDescent="0.2">
      <c r="F122">
        <v>5</v>
      </c>
      <c r="G122">
        <v>1.1876559414331787</v>
      </c>
      <c r="H122">
        <v>0.96648213678435102</v>
      </c>
      <c r="I122">
        <v>0.65817308304772559</v>
      </c>
      <c r="J122">
        <v>0.25531528893007405</v>
      </c>
      <c r="K122">
        <v>0.70806809971167539</v>
      </c>
      <c r="L122">
        <v>0.93669235190843803</v>
      </c>
    </row>
    <row r="138" spans="6:12" x14ac:dyDescent="0.2">
      <c r="G138" s="6" t="s">
        <v>126</v>
      </c>
    </row>
    <row r="140" spans="6:12" x14ac:dyDescent="0.2">
      <c r="F140" t="s">
        <v>123</v>
      </c>
      <c r="G140">
        <v>0</v>
      </c>
      <c r="H140">
        <v>1.5</v>
      </c>
      <c r="I140">
        <v>2.5</v>
      </c>
      <c r="J140">
        <v>4</v>
      </c>
      <c r="K140" t="s">
        <v>124</v>
      </c>
      <c r="L140" t="s">
        <v>125</v>
      </c>
    </row>
    <row r="141" spans="6:12" x14ac:dyDescent="0.2">
      <c r="F141">
        <v>2</v>
      </c>
      <c r="G141">
        <v>8113.5</v>
      </c>
      <c r="H141">
        <v>8475</v>
      </c>
      <c r="I141">
        <v>9092</v>
      </c>
      <c r="J141">
        <v>8851.5</v>
      </c>
      <c r="K141">
        <v>9647</v>
      </c>
      <c r="L141">
        <v>9483</v>
      </c>
    </row>
    <row r="142" spans="6:12" x14ac:dyDescent="0.2">
      <c r="F142">
        <v>3</v>
      </c>
      <c r="G142">
        <v>7608.5</v>
      </c>
      <c r="H142">
        <v>8535.5</v>
      </c>
      <c r="I142">
        <v>10211</v>
      </c>
      <c r="J142">
        <v>10872.5</v>
      </c>
      <c r="K142">
        <v>9848.5</v>
      </c>
      <c r="L142">
        <v>8756.5</v>
      </c>
    </row>
    <row r="143" spans="6:12" x14ac:dyDescent="0.2">
      <c r="F143">
        <v>4</v>
      </c>
      <c r="G143">
        <v>6925.5</v>
      </c>
      <c r="H143">
        <v>7651.5</v>
      </c>
      <c r="I143">
        <v>9806</v>
      </c>
      <c r="J143">
        <v>12854</v>
      </c>
      <c r="K143">
        <v>9771.5</v>
      </c>
      <c r="L143">
        <v>8276</v>
      </c>
    </row>
    <row r="144" spans="6:12" x14ac:dyDescent="0.2">
      <c r="F144">
        <v>5</v>
      </c>
      <c r="G144">
        <v>6177</v>
      </c>
      <c r="H144">
        <v>7294.5</v>
      </c>
      <c r="I144">
        <v>9498</v>
      </c>
      <c r="J144">
        <v>13226</v>
      </c>
      <c r="K144">
        <v>9567</v>
      </c>
      <c r="L144">
        <v>7869.5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Kristian Davidsen</cp:lastModifiedBy>
  <dcterms:created xsi:type="dcterms:W3CDTF">2022-09-13T02:05:29Z</dcterms:created>
  <dcterms:modified xsi:type="dcterms:W3CDTF">2022-09-13T04:03:03Z</dcterms:modified>
</cp:coreProperties>
</file>