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2xGOT-KO_characterization/Uridine-Brequinar/"/>
    </mc:Choice>
  </mc:AlternateContent>
  <xr:revisionPtr revIDLastSave="0" documentId="13_ncr:1_{CCCF92BD-B1F0-494D-A3DC-094087B829E5}" xr6:coauthVersionLast="45" xr6:coauthVersionMax="45" xr10:uidLastSave="{00000000-0000-0000-0000-000000000000}"/>
  <bookViews>
    <workbookView xWindow="0" yWindow="1780" windowWidth="28800" windowHeight="142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1" l="1"/>
  <c r="O44" i="1"/>
  <c r="N46" i="1"/>
  <c r="P46" i="1" s="1"/>
  <c r="O46" i="1"/>
  <c r="N47" i="1"/>
  <c r="P47" i="1" s="1"/>
  <c r="O47" i="1"/>
  <c r="N48" i="1"/>
  <c r="O48" i="1"/>
  <c r="P48" i="1"/>
  <c r="N50" i="1"/>
  <c r="P50" i="1" s="1"/>
  <c r="O50" i="1"/>
  <c r="N51" i="1"/>
  <c r="P51" i="1" s="1"/>
  <c r="O51" i="1"/>
  <c r="N52" i="1"/>
  <c r="O52" i="1"/>
  <c r="P52" i="1"/>
  <c r="E36" i="1"/>
  <c r="M36" i="1"/>
  <c r="L36" i="1"/>
  <c r="K36" i="1"/>
  <c r="J36" i="1"/>
  <c r="N39" i="1" s="1"/>
  <c r="E10" i="1"/>
  <c r="O13" i="1" s="1"/>
  <c r="K10" i="1"/>
  <c r="L10" i="1"/>
  <c r="M10" i="1"/>
  <c r="J10" i="1"/>
  <c r="N12" i="1" s="1"/>
  <c r="N43" i="1" l="1"/>
  <c r="O40" i="1"/>
  <c r="N40" i="1"/>
  <c r="P40" i="1" s="1"/>
  <c r="N38" i="1"/>
  <c r="N44" i="1"/>
  <c r="O42" i="1"/>
  <c r="O39" i="1"/>
  <c r="P39" i="1" s="1"/>
  <c r="P43" i="1"/>
  <c r="O38" i="1"/>
  <c r="N42" i="1"/>
  <c r="P42" i="1" s="1"/>
  <c r="O25" i="1"/>
  <c r="N25" i="1"/>
  <c r="O26" i="1"/>
  <c r="O24" i="1"/>
  <c r="N26" i="1"/>
  <c r="N24" i="1"/>
  <c r="N21" i="1"/>
  <c r="O21" i="1"/>
  <c r="O22" i="1"/>
  <c r="O20" i="1"/>
  <c r="N22" i="1"/>
  <c r="N20" i="1"/>
  <c r="O17" i="1"/>
  <c r="O12" i="1"/>
  <c r="P12" i="1" s="1"/>
  <c r="N17" i="1"/>
  <c r="O14" i="1"/>
  <c r="O18" i="1"/>
  <c r="O16" i="1"/>
  <c r="N18" i="1"/>
  <c r="N16" i="1"/>
  <c r="N14" i="1"/>
  <c r="N13" i="1"/>
  <c r="P38" i="1" l="1"/>
  <c r="P44" i="1"/>
  <c r="P24" i="1"/>
  <c r="P26" i="1"/>
  <c r="P25" i="1"/>
  <c r="P21" i="1"/>
  <c r="P20" i="1"/>
  <c r="P18" i="1"/>
  <c r="P22" i="1"/>
  <c r="P16" i="1"/>
  <c r="P17" i="1"/>
  <c r="P13" i="1" l="1"/>
  <c r="P14" i="1"/>
</calcChain>
</file>

<file path=xl/sharedStrings.xml><?xml version="1.0" encoding="utf-8"?>
<sst xmlns="http://schemas.openxmlformats.org/spreadsheetml/2006/main" count="190" uniqueCount="81">
  <si>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</si>
  <si>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</si>
  <si>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</si>
  <si>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</si>
  <si>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</si>
  <si>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</si>
  <si>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</si>
  <si>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</si>
  <si>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</si>
  <si>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</si>
  <si>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</si>
  <si>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</si>
  <si>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</si>
  <si>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200uM-Uridine-10uM-Brequinar_1</t>
  </si>
  <si>
    <t>200uM-Uridine-10uM-Brequinar_2</t>
  </si>
  <si>
    <t>200uM-Uridine-10uM-Brequinar_3</t>
  </si>
  <si>
    <t>200uM-Uridine-vec_1</t>
  </si>
  <si>
    <t>200uM-Uridine-vec_2</t>
  </si>
  <si>
    <t>200uM-Uridine-vec_3</t>
  </si>
  <si>
    <t>vec-10uM-Brequinar_1</t>
  </si>
  <si>
    <t>vec-10uM-Brequinar_2</t>
  </si>
  <si>
    <t>vec-10uM-Brequinar_3</t>
  </si>
  <si>
    <t>vec-vec_1</t>
  </si>
  <si>
    <t>vec-vec_2</t>
  </si>
  <si>
    <t>vec-vec_3</t>
  </si>
  <si>
    <t>200uM-Uridine-10uM-Brequinar-1</t>
  </si>
  <si>
    <t>vec-10uM-2</t>
  </si>
  <si>
    <t>vec-Brequinar-10uM-3</t>
  </si>
  <si>
    <t>#10_t0_1</t>
  </si>
  <si>
    <t>#10_t0_2</t>
  </si>
  <si>
    <t>#10_t0_3</t>
  </si>
  <si>
    <t>#7_t0</t>
  </si>
  <si>
    <t>#7_t0_2</t>
  </si>
  <si>
    <t>#7_t0_3</t>
  </si>
  <si>
    <t>2xGOT-KO-#10</t>
  </si>
  <si>
    <t>2xGOT-KO-#7</t>
  </si>
  <si>
    <t>proliferation_recovery_Asp-replete-deplete</t>
  </si>
  <si>
    <t>2xGOT-KO-#10_200uM-Uridine-10uM-Brequinar_1_ 4 Mar 2021_01.#m4</t>
  </si>
  <si>
    <t>2xGOT-KO-#10_200uM-Uridine-10uM-Brequinar_2_ 4 Mar 2021_01.#m4</t>
  </si>
  <si>
    <t>2xGOT-KO-#10_200uM-Uridine-10uM-Brequinar_3_ 4 Mar 2021_01.#m4</t>
  </si>
  <si>
    <t>2xGOT-KO-#10_200uM-Uridine-vec_1_ 4 Mar 2021_01.#m4</t>
  </si>
  <si>
    <t>2xGOT-KO-#10_200uM-Uridine-vec_2_ 4 Mar 2021_01.#m4</t>
  </si>
  <si>
    <t>2xGOT-KO-#10_200uM-Uridine-vec_3_ 4 Mar 2021_01.#m4</t>
  </si>
  <si>
    <t>2xGOT-KO-#10_vec-10uM-Brequinar_1_ 4 Mar 2021_01.#m4</t>
  </si>
  <si>
    <t>2xGOT-KO-#10_vec-10uM-Brequinar_2_ 4 Mar 2021_01.#m4</t>
  </si>
  <si>
    <t>2xGOT-KO-#10_vec-10uM-Brequinar_3_ 4 Mar 2021_01.#m4</t>
  </si>
  <si>
    <t>2xGOT-KO-#10_vec-vec_1_ 4 Mar 2021_01.#m4</t>
  </si>
  <si>
    <t>2xGOT-KO-#10_vec-vec_2_ 4 Mar 2021_01.#m4</t>
  </si>
  <si>
    <t>2xGOT-KO-#10_vec-vec_3_ 4 Mar 2021_01.#m4</t>
  </si>
  <si>
    <t>2xGOT-KO-#7_200uM-Uridine-10uM-Brequinar-1_ 4 Mar 2021_01.#m4</t>
  </si>
  <si>
    <t>2xGOT-KO-#7_200uM-Uridine-10uM-Brequinar_2_ 4 Mar 2021_01.#m4</t>
  </si>
  <si>
    <t>2xGOT-KO-#7_200uM-Uridine-10uM-Brequinar_3_ 4 Mar 2021_01.#m4</t>
  </si>
  <si>
    <t>2xGOT-KO-#7_200uM-Uridine-vec_1_ 4 Mar 2021_01.#m4</t>
  </si>
  <si>
    <t>2xGOT-KO-#7_200uM-Uridine-vec_2_ 4 Mar 2021_01.#m4</t>
  </si>
  <si>
    <t>2xGOT-KO-#7_200uM-Uridine-vec_3_ 4 Mar 2021_01.#m4</t>
  </si>
  <si>
    <t>2xGOT-KO-#7_vec-10uM-Brequinar_1_ 4 Mar 2021_01.#m4</t>
  </si>
  <si>
    <t>2xGOT-KO-#7_vec-10uM-2_ 4 Mar 2021_01.#m4</t>
  </si>
  <si>
    <t>2xGOT-KO-#7_vec-Brequinar-10uM-3_ 4 Mar 2021_01.#m4</t>
  </si>
  <si>
    <t>2xGOT-KO-#7_vec-vec_1_ 4 Mar 2021_01.#m4</t>
  </si>
  <si>
    <t>2xGOT-KO-#7_vec-vec_2_ 4 Mar 2021_01.#m4</t>
  </si>
  <si>
    <t>2xGOT-KO-#7_vec-vec_3_ 4 Mar 2021_01.#m4</t>
  </si>
  <si>
    <t>proliferation_recovery_Asp-replete-deplete_#10_t0_1_28 Feb 2021_01.#m4</t>
  </si>
  <si>
    <t>proliferation_recovery_Asp-replete-deplete_#10_t0_2_28 Feb 2021_01.#m4</t>
  </si>
  <si>
    <t>proliferation_recovery_Asp-replete-deplete_#10_t0_3_28 Feb 2021_01.#m4</t>
  </si>
  <si>
    <t>proliferation_recovery_Asp-replete-deplete_#7_t0_28 Feb 2021_01.#m4</t>
  </si>
  <si>
    <t>proliferation_recovery_Asp-replete-deplete_#7_t0_2_28 Feb 2021_01.#m4</t>
  </si>
  <si>
    <t>proliferation_recovery_Asp-replete-deplete_#7_t0_3_28 Feb 2021_01.#m4</t>
  </si>
  <si>
    <t>Volumetric,  2000  uL</t>
  </si>
  <si>
    <t>X cell number</t>
  </si>
  <si>
    <t>Delta time (days)</t>
  </si>
  <si>
    <t>Proliferation rate</t>
  </si>
  <si>
    <t>Average</t>
  </si>
  <si>
    <t>Drug</t>
  </si>
  <si>
    <t>Replicate</t>
  </si>
  <si>
    <t>Cell line</t>
  </si>
  <si>
    <t>#7</t>
  </si>
  <si>
    <t>Vec/Vec</t>
  </si>
  <si>
    <t>Uridine/Vec</t>
  </si>
  <si>
    <t>Vec/Brequinar</t>
  </si>
  <si>
    <t>Uridine/Brequinar</t>
  </si>
  <si>
    <t>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</si>
</sst>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workbookViewId="0"/>
  </sheetViews>
  <sheetFormatPr baseColWidth="10" defaultColWidth="8.83203125" defaultRowHeight="15" x14ac:dyDescent="0.2"/>
  <cols>
    <col min="1" max="1" width="28.1640625" bestFit="1" customWidth="1"/>
    <col min="2" max="2" width="34.33203125" bestFit="1" customWidth="1"/>
    <col min="5" max="5" width="17.6640625" bestFit="1" customWidth="1"/>
    <col min="15" max="15" width="10.1640625" customWidth="1"/>
    <col min="16" max="16" width="11.6640625" customWidth="1"/>
    <col min="18" max="18" width="10.5" customWidth="1"/>
  </cols>
  <sheetData>
    <row r="1" spans="1:18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68</v>
      </c>
      <c r="O1" s="4" t="s">
        <v>69</v>
      </c>
      <c r="P1" s="3" t="s">
        <v>70</v>
      </c>
      <c r="Q1" s="3"/>
      <c r="R1" s="3"/>
    </row>
    <row r="6" spans="1:18" x14ac:dyDescent="0.2">
      <c r="E6" s="2"/>
    </row>
    <row r="7" spans="1:18" x14ac:dyDescent="0.2">
      <c r="A7" t="s">
        <v>31</v>
      </c>
      <c r="B7" t="s">
        <v>36</v>
      </c>
      <c r="C7" t="s">
        <v>64</v>
      </c>
      <c r="D7" t="s">
        <v>67</v>
      </c>
      <c r="E7" s="2">
        <v>44255.691666666673</v>
      </c>
      <c r="F7">
        <v>1531</v>
      </c>
      <c r="G7">
        <v>1534</v>
      </c>
      <c r="H7">
        <v>11.97</v>
      </c>
      <c r="I7">
        <v>30.2</v>
      </c>
      <c r="J7">
        <v>10010</v>
      </c>
      <c r="K7">
        <v>19.899999999999999</v>
      </c>
      <c r="L7">
        <v>19.93</v>
      </c>
      <c r="M7">
        <v>2.7959999999999998</v>
      </c>
    </row>
    <row r="8" spans="1:18" x14ac:dyDescent="0.2">
      <c r="A8" t="s">
        <v>32</v>
      </c>
      <c r="B8" t="s">
        <v>36</v>
      </c>
      <c r="C8" t="s">
        <v>65</v>
      </c>
      <c r="D8" t="s">
        <v>67</v>
      </c>
      <c r="E8" s="2">
        <v>44255.694444444453</v>
      </c>
      <c r="F8">
        <v>1625</v>
      </c>
      <c r="G8">
        <v>1628</v>
      </c>
      <c r="H8">
        <v>11.97</v>
      </c>
      <c r="I8">
        <v>30.2</v>
      </c>
      <c r="J8">
        <v>11940</v>
      </c>
      <c r="K8">
        <v>20.100000000000001</v>
      </c>
      <c r="L8">
        <v>20.12</v>
      </c>
      <c r="M8">
        <v>2.6909999999999998</v>
      </c>
    </row>
    <row r="9" spans="1:18" x14ac:dyDescent="0.2">
      <c r="A9" t="s">
        <v>33</v>
      </c>
      <c r="B9" t="s">
        <v>36</v>
      </c>
      <c r="C9" t="s">
        <v>66</v>
      </c>
      <c r="D9" t="s">
        <v>67</v>
      </c>
      <c r="E9" s="2">
        <v>44255.696527777778</v>
      </c>
      <c r="F9">
        <v>1356</v>
      </c>
      <c r="G9">
        <v>1358</v>
      </c>
      <c r="H9">
        <v>11.97</v>
      </c>
      <c r="I9">
        <v>30.2</v>
      </c>
      <c r="J9">
        <v>9760</v>
      </c>
      <c r="K9">
        <v>20.3</v>
      </c>
      <c r="L9">
        <v>20.28</v>
      </c>
      <c r="M9">
        <v>2.69</v>
      </c>
    </row>
    <row r="10" spans="1:18" x14ac:dyDescent="0.2">
      <c r="A10" t="s">
        <v>71</v>
      </c>
      <c r="E10" s="2">
        <f>E7</f>
        <v>44255.691666666673</v>
      </c>
      <c r="J10">
        <f>AVERAGE(J7:J9)</f>
        <v>10570</v>
      </c>
      <c r="K10">
        <f>AVERAGE(K7:K9)</f>
        <v>20.099999999999998</v>
      </c>
      <c r="L10">
        <f>AVERAGE(L7:L9)</f>
        <v>20.11</v>
      </c>
      <c r="M10">
        <f>AVERAGE(M7:M9)</f>
        <v>2.7256666666666667</v>
      </c>
    </row>
    <row r="12" spans="1:18" x14ac:dyDescent="0.2">
      <c r="A12" t="s">
        <v>22</v>
      </c>
      <c r="B12" t="s">
        <v>35</v>
      </c>
      <c r="C12" t="s">
        <v>58</v>
      </c>
      <c r="D12" t="s">
        <v>67</v>
      </c>
      <c r="E12" s="2">
        <v>44259.893055555563</v>
      </c>
      <c r="F12">
        <v>43505</v>
      </c>
      <c r="G12">
        <v>45779</v>
      </c>
      <c r="H12">
        <v>11.97</v>
      </c>
      <c r="I12">
        <v>30.2</v>
      </c>
      <c r="J12">
        <v>255700</v>
      </c>
      <c r="K12">
        <v>19.190000000000001</v>
      </c>
      <c r="L12">
        <v>18.96</v>
      </c>
      <c r="M12">
        <v>2.7429999999999999</v>
      </c>
      <c r="N12" s="6">
        <f>J12/$J$10</f>
        <v>24.191106906338696</v>
      </c>
      <c r="O12" s="6">
        <f>E12-$E$10</f>
        <v>4.2013888888905058</v>
      </c>
      <c r="P12" s="6">
        <f>LOG(N12,2)/O12</f>
        <v>1.0940203347755646</v>
      </c>
    </row>
    <row r="13" spans="1:18" x14ac:dyDescent="0.2">
      <c r="A13" t="s">
        <v>23</v>
      </c>
      <c r="B13" t="s">
        <v>35</v>
      </c>
      <c r="C13" t="s">
        <v>59</v>
      </c>
      <c r="D13" t="s">
        <v>67</v>
      </c>
      <c r="E13" s="2">
        <v>44259.894444444442</v>
      </c>
      <c r="F13">
        <v>43170</v>
      </c>
      <c r="G13">
        <v>45539</v>
      </c>
      <c r="H13">
        <v>11.97</v>
      </c>
      <c r="I13">
        <v>30.2</v>
      </c>
      <c r="J13">
        <v>256200</v>
      </c>
      <c r="K13">
        <v>19.36</v>
      </c>
      <c r="L13">
        <v>19.2</v>
      </c>
      <c r="M13">
        <v>2.7040000000000002</v>
      </c>
      <c r="N13" s="6">
        <f t="shared" ref="N13:N14" si="0">J13/$J$10</f>
        <v>24.23841059602649</v>
      </c>
      <c r="O13" s="6">
        <f t="shared" ref="O13:O14" si="1">E13-$E$10</f>
        <v>4.20277777776937</v>
      </c>
      <c r="P13" s="6">
        <f t="shared" ref="P13:P14" si="2">LOG(N13,2)/O13</f>
        <v>1.0943293785776533</v>
      </c>
    </row>
    <row r="14" spans="1:18" x14ac:dyDescent="0.2">
      <c r="A14" t="s">
        <v>24</v>
      </c>
      <c r="B14" t="s">
        <v>35</v>
      </c>
      <c r="C14" t="s">
        <v>60</v>
      </c>
      <c r="D14" t="s">
        <v>67</v>
      </c>
      <c r="E14" s="2">
        <v>44259.895833333343</v>
      </c>
      <c r="F14">
        <v>44094</v>
      </c>
      <c r="G14">
        <v>46506</v>
      </c>
      <c r="H14">
        <v>11.97</v>
      </c>
      <c r="I14">
        <v>30.2</v>
      </c>
      <c r="J14">
        <v>247800</v>
      </c>
      <c r="K14">
        <v>19.55</v>
      </c>
      <c r="L14">
        <v>19.41</v>
      </c>
      <c r="M14">
        <v>2.6920000000000002</v>
      </c>
      <c r="N14" s="6">
        <f t="shared" si="0"/>
        <v>23.443708609271525</v>
      </c>
      <c r="O14" s="6">
        <f t="shared" si="1"/>
        <v>4.2041666666700621</v>
      </c>
      <c r="P14" s="6">
        <f t="shared" si="2"/>
        <v>1.082528183700679</v>
      </c>
    </row>
    <row r="15" spans="1:18" x14ac:dyDescent="0.2">
      <c r="N15" s="6"/>
      <c r="O15" s="6"/>
      <c r="P15" s="6"/>
    </row>
    <row r="16" spans="1:18" x14ac:dyDescent="0.2">
      <c r="A16" t="s">
        <v>16</v>
      </c>
      <c r="B16" t="s">
        <v>35</v>
      </c>
      <c r="C16" t="s">
        <v>52</v>
      </c>
      <c r="D16" t="s">
        <v>67</v>
      </c>
      <c r="E16" s="2">
        <v>44259.897222222222</v>
      </c>
      <c r="F16">
        <v>48420</v>
      </c>
      <c r="G16">
        <v>51362</v>
      </c>
      <c r="H16">
        <v>11.97</v>
      </c>
      <c r="I16">
        <v>30.2</v>
      </c>
      <c r="J16">
        <v>278100</v>
      </c>
      <c r="K16">
        <v>19.47</v>
      </c>
      <c r="L16">
        <v>19.37</v>
      </c>
      <c r="M16">
        <v>2.6339999999999999</v>
      </c>
      <c r="N16" s="6">
        <f>J16/$J$10</f>
        <v>26.310312204351938</v>
      </c>
      <c r="O16" s="6">
        <f>E16-$E$10</f>
        <v>4.2055555555489263</v>
      </c>
      <c r="P16" s="6">
        <f t="shared" ref="P16:P18" si="3">LOG(N16,2)/O16</f>
        <v>1.1217439409703889</v>
      </c>
    </row>
    <row r="17" spans="1:16" x14ac:dyDescent="0.2">
      <c r="A17" t="s">
        <v>17</v>
      </c>
      <c r="B17" t="s">
        <v>35</v>
      </c>
      <c r="C17" t="s">
        <v>53</v>
      </c>
      <c r="D17" t="s">
        <v>67</v>
      </c>
      <c r="E17" s="2">
        <v>44259.898611111108</v>
      </c>
      <c r="F17">
        <v>41273</v>
      </c>
      <c r="G17">
        <v>43429</v>
      </c>
      <c r="H17">
        <v>11.97</v>
      </c>
      <c r="I17">
        <v>30.2</v>
      </c>
      <c r="J17">
        <v>237400</v>
      </c>
      <c r="K17">
        <v>19.52</v>
      </c>
      <c r="L17">
        <v>19.45</v>
      </c>
      <c r="M17">
        <v>2.6309999999999998</v>
      </c>
      <c r="N17" s="6">
        <f>J17/$J$10</f>
        <v>22.459791863765375</v>
      </c>
      <c r="O17" s="6">
        <f>E17-$E$10</f>
        <v>4.2069444444350665</v>
      </c>
      <c r="P17" s="6">
        <f t="shared" si="3"/>
        <v>1.0671100397070807</v>
      </c>
    </row>
    <row r="18" spans="1:16" x14ac:dyDescent="0.2">
      <c r="A18" t="s">
        <v>18</v>
      </c>
      <c r="B18" t="s">
        <v>35</v>
      </c>
      <c r="C18" t="s">
        <v>54</v>
      </c>
      <c r="D18" t="s">
        <v>67</v>
      </c>
      <c r="E18" s="2">
        <v>44259.9</v>
      </c>
      <c r="F18">
        <v>39638</v>
      </c>
      <c r="G18">
        <v>41590</v>
      </c>
      <c r="H18">
        <v>4.9950000000000001</v>
      </c>
      <c r="I18">
        <v>60</v>
      </c>
      <c r="J18">
        <v>415900</v>
      </c>
      <c r="K18">
        <v>13.76</v>
      </c>
      <c r="L18">
        <v>15.64</v>
      </c>
      <c r="M18">
        <v>6.6859999999999999</v>
      </c>
      <c r="N18" s="6">
        <f>J18/$J$10</f>
        <v>39.347209082308417</v>
      </c>
      <c r="O18" s="6">
        <f>E18-$E$10</f>
        <v>4.2083333333284827</v>
      </c>
      <c r="P18" s="6">
        <f t="shared" si="3"/>
        <v>1.2589756997601129</v>
      </c>
    </row>
    <row r="19" spans="1:16" x14ac:dyDescent="0.2">
      <c r="N19" s="6"/>
      <c r="O19" s="6"/>
      <c r="P19" s="6"/>
    </row>
    <row r="20" spans="1:16" x14ac:dyDescent="0.2">
      <c r="A20" t="s">
        <v>19</v>
      </c>
      <c r="B20" t="s">
        <v>35</v>
      </c>
      <c r="C20" t="s">
        <v>55</v>
      </c>
      <c r="D20" t="s">
        <v>67</v>
      </c>
      <c r="E20" s="2">
        <v>44259.929166666669</v>
      </c>
      <c r="F20">
        <v>732</v>
      </c>
      <c r="G20">
        <v>732</v>
      </c>
      <c r="H20">
        <v>11.87</v>
      </c>
      <c r="I20">
        <v>30.3</v>
      </c>
      <c r="J20">
        <v>2090</v>
      </c>
      <c r="K20">
        <v>19.989999999999998</v>
      </c>
      <c r="L20">
        <v>20.14</v>
      </c>
      <c r="M20">
        <v>4.0960000000000001</v>
      </c>
      <c r="N20" s="6">
        <f>J20/$J$10</f>
        <v>0.1977294228949858</v>
      </c>
      <c r="O20" s="6">
        <f>E20-$E$10</f>
        <v>4.2374999999956344</v>
      </c>
      <c r="P20" s="6">
        <f t="shared" ref="P20:P22" si="4">LOG(N20,2)/O20</f>
        <v>-0.5518349331691349</v>
      </c>
    </row>
    <row r="21" spans="1:16" x14ac:dyDescent="0.2">
      <c r="A21" t="s">
        <v>26</v>
      </c>
      <c r="B21" t="s">
        <v>35</v>
      </c>
      <c r="C21" t="s">
        <v>56</v>
      </c>
      <c r="D21" t="s">
        <v>67</v>
      </c>
      <c r="E21" s="2">
        <v>44259.929861111108</v>
      </c>
      <c r="F21">
        <v>890</v>
      </c>
      <c r="G21">
        <v>890</v>
      </c>
      <c r="H21">
        <v>11.87</v>
      </c>
      <c r="I21">
        <v>30.3</v>
      </c>
      <c r="J21">
        <v>2430</v>
      </c>
      <c r="K21">
        <v>19.329999999999998</v>
      </c>
      <c r="L21">
        <v>20.07</v>
      </c>
      <c r="M21">
        <v>3.5310000000000001</v>
      </c>
      <c r="N21" s="6">
        <f>J21/$J$10</f>
        <v>0.22989593188268684</v>
      </c>
      <c r="O21" s="6">
        <f>E21-$E$10</f>
        <v>4.2381944444350665</v>
      </c>
      <c r="P21" s="6">
        <f t="shared" si="4"/>
        <v>-0.50043649143134483</v>
      </c>
    </row>
    <row r="22" spans="1:16" x14ac:dyDescent="0.2">
      <c r="A22" t="s">
        <v>27</v>
      </c>
      <c r="B22" t="s">
        <v>35</v>
      </c>
      <c r="C22" t="s">
        <v>57</v>
      </c>
      <c r="D22" t="s">
        <v>67</v>
      </c>
      <c r="E22" s="2">
        <v>44259.931250000001</v>
      </c>
      <c r="F22">
        <v>880</v>
      </c>
      <c r="G22">
        <v>880</v>
      </c>
      <c r="H22">
        <v>11.87</v>
      </c>
      <c r="I22">
        <v>30.3</v>
      </c>
      <c r="J22">
        <v>2640</v>
      </c>
      <c r="K22">
        <v>19.87</v>
      </c>
      <c r="L22">
        <v>20.32</v>
      </c>
      <c r="M22">
        <v>3.56</v>
      </c>
      <c r="N22" s="6">
        <f>J22/$J$10</f>
        <v>0.24976348155156103</v>
      </c>
      <c r="O22" s="6">
        <f>E22-$E$10</f>
        <v>4.2395833333284827</v>
      </c>
      <c r="P22" s="6">
        <f t="shared" si="4"/>
        <v>-0.47206656519544443</v>
      </c>
    </row>
    <row r="23" spans="1:16" x14ac:dyDescent="0.2">
      <c r="N23" s="6"/>
      <c r="O23" s="6"/>
      <c r="P23" s="6"/>
    </row>
    <row r="24" spans="1:16" x14ac:dyDescent="0.2">
      <c r="A24" t="s">
        <v>25</v>
      </c>
      <c r="B24" t="s">
        <v>35</v>
      </c>
      <c r="C24" t="s">
        <v>49</v>
      </c>
      <c r="D24" t="s">
        <v>67</v>
      </c>
      <c r="E24" s="2">
        <v>44259.935416666667</v>
      </c>
      <c r="F24">
        <v>33343</v>
      </c>
      <c r="G24">
        <v>34752</v>
      </c>
      <c r="H24">
        <v>11.87</v>
      </c>
      <c r="I24">
        <v>30.3</v>
      </c>
      <c r="J24">
        <v>206400</v>
      </c>
      <c r="K24">
        <v>19.690000000000001</v>
      </c>
      <c r="L24">
        <v>19.64</v>
      </c>
      <c r="M24">
        <v>2.6760000000000002</v>
      </c>
      <c r="N24" s="6">
        <f>J24/$J$10</f>
        <v>19.526963103122043</v>
      </c>
      <c r="O24" s="6">
        <f>E24-$E$10</f>
        <v>4.2437499999941792</v>
      </c>
      <c r="P24" s="6">
        <f t="shared" ref="P24:P26" si="5">LOG(N24,2)/O24</f>
        <v>1.0102846984232845</v>
      </c>
    </row>
    <row r="25" spans="1:16" x14ac:dyDescent="0.2">
      <c r="A25" t="s">
        <v>14</v>
      </c>
      <c r="B25" t="s">
        <v>35</v>
      </c>
      <c r="C25" t="s">
        <v>50</v>
      </c>
      <c r="D25" t="s">
        <v>67</v>
      </c>
      <c r="E25" s="2">
        <v>44259.938194444447</v>
      </c>
      <c r="F25">
        <v>32350</v>
      </c>
      <c r="G25">
        <v>33710</v>
      </c>
      <c r="H25">
        <v>11.87</v>
      </c>
      <c r="I25">
        <v>30.3</v>
      </c>
      <c r="J25">
        <v>202000</v>
      </c>
      <c r="K25">
        <v>19.78</v>
      </c>
      <c r="L25">
        <v>19.760000000000002</v>
      </c>
      <c r="M25">
        <v>2.645</v>
      </c>
      <c r="N25" s="6">
        <f>J25/$J$10</f>
        <v>19.110690633869442</v>
      </c>
      <c r="O25" s="6">
        <f>E25-$E$10</f>
        <v>4.2465277777737356</v>
      </c>
      <c r="P25" s="6">
        <f t="shared" si="5"/>
        <v>1.0023031130094782</v>
      </c>
    </row>
    <row r="26" spans="1:16" x14ac:dyDescent="0.2">
      <c r="A26" t="s">
        <v>15</v>
      </c>
      <c r="B26" t="s">
        <v>35</v>
      </c>
      <c r="C26" t="s">
        <v>51</v>
      </c>
      <c r="D26" t="s">
        <v>67</v>
      </c>
      <c r="E26" s="2">
        <v>44259.939583333333</v>
      </c>
      <c r="F26">
        <v>31790</v>
      </c>
      <c r="G26">
        <v>33147</v>
      </c>
      <c r="H26">
        <v>11.87</v>
      </c>
      <c r="I26">
        <v>30.3</v>
      </c>
      <c r="J26">
        <v>197600</v>
      </c>
      <c r="K26">
        <v>19.86</v>
      </c>
      <c r="L26">
        <v>19.86</v>
      </c>
      <c r="M26">
        <v>2.6469999999999998</v>
      </c>
      <c r="N26" s="6">
        <f>J26/$J$10</f>
        <v>18.694418164616842</v>
      </c>
      <c r="O26" s="6">
        <f>E26-$E$10</f>
        <v>4.2479166666598758</v>
      </c>
      <c r="P26" s="6">
        <f t="shared" si="5"/>
        <v>0.99449588977250281</v>
      </c>
    </row>
    <row r="33" spans="1:16" x14ac:dyDescent="0.2">
      <c r="A33" t="s">
        <v>28</v>
      </c>
      <c r="B33" t="s">
        <v>36</v>
      </c>
      <c r="C33" t="s">
        <v>61</v>
      </c>
      <c r="D33" t="s">
        <v>67</v>
      </c>
      <c r="E33" s="2">
        <v>44255.699305555558</v>
      </c>
      <c r="F33">
        <v>1347</v>
      </c>
      <c r="G33">
        <v>1349</v>
      </c>
      <c r="H33">
        <v>11.97</v>
      </c>
      <c r="I33">
        <v>30.2</v>
      </c>
      <c r="J33">
        <v>9630</v>
      </c>
      <c r="K33">
        <v>20.32</v>
      </c>
      <c r="L33">
        <v>20.2</v>
      </c>
      <c r="M33">
        <v>2.681</v>
      </c>
    </row>
    <row r="34" spans="1:16" x14ac:dyDescent="0.2">
      <c r="A34" t="s">
        <v>29</v>
      </c>
      <c r="B34" t="s">
        <v>36</v>
      </c>
      <c r="C34" t="s">
        <v>62</v>
      </c>
      <c r="D34" t="s">
        <v>67</v>
      </c>
      <c r="E34" s="2">
        <v>44255.701388888891</v>
      </c>
      <c r="F34">
        <v>1300</v>
      </c>
      <c r="G34">
        <v>1302</v>
      </c>
      <c r="H34">
        <v>11.97</v>
      </c>
      <c r="I34">
        <v>30.2</v>
      </c>
      <c r="J34">
        <v>8900</v>
      </c>
      <c r="K34">
        <v>20.65</v>
      </c>
      <c r="L34">
        <v>20.53</v>
      </c>
      <c r="M34">
        <v>2.726</v>
      </c>
    </row>
    <row r="35" spans="1:16" x14ac:dyDescent="0.2">
      <c r="A35" t="s">
        <v>30</v>
      </c>
      <c r="B35" t="s">
        <v>36</v>
      </c>
      <c r="C35" t="s">
        <v>63</v>
      </c>
      <c r="D35" t="s">
        <v>67</v>
      </c>
      <c r="E35" s="2">
        <v>44255.70416666667</v>
      </c>
      <c r="F35">
        <v>1163</v>
      </c>
      <c r="G35">
        <v>1165</v>
      </c>
      <c r="H35">
        <v>11.97</v>
      </c>
      <c r="I35">
        <v>30.2</v>
      </c>
      <c r="J35">
        <v>8270</v>
      </c>
      <c r="K35">
        <v>20.41</v>
      </c>
      <c r="L35">
        <v>20.29</v>
      </c>
      <c r="M35">
        <v>2.8140000000000001</v>
      </c>
    </row>
    <row r="36" spans="1:16" x14ac:dyDescent="0.2">
      <c r="A36" t="s">
        <v>71</v>
      </c>
      <c r="E36" s="2">
        <f>E33</f>
        <v>44255.699305555558</v>
      </c>
      <c r="J36">
        <f>AVERAGE(J33:J35)</f>
        <v>8933.3333333333339</v>
      </c>
      <c r="K36">
        <f>AVERAGE(K33:K35)</f>
        <v>20.459999999999997</v>
      </c>
      <c r="L36">
        <f>AVERAGE(L33:L35)</f>
        <v>20.34</v>
      </c>
      <c r="M36">
        <f>AVERAGE(M33:M35)</f>
        <v>2.7403333333333335</v>
      </c>
    </row>
    <row r="38" spans="1:16" x14ac:dyDescent="0.2">
      <c r="A38" t="s">
        <v>22</v>
      </c>
      <c r="B38" t="s">
        <v>34</v>
      </c>
      <c r="C38" t="s">
        <v>46</v>
      </c>
      <c r="D38" t="s">
        <v>67</v>
      </c>
      <c r="E38" s="2">
        <v>44259.911111111112</v>
      </c>
      <c r="F38">
        <v>28090</v>
      </c>
      <c r="G38">
        <v>29173</v>
      </c>
      <c r="H38">
        <v>11.87</v>
      </c>
      <c r="I38">
        <v>30.3</v>
      </c>
      <c r="J38">
        <v>188300</v>
      </c>
      <c r="K38">
        <v>20.03</v>
      </c>
      <c r="L38">
        <v>19.829999999999998</v>
      </c>
      <c r="M38">
        <v>2.7330000000000001</v>
      </c>
      <c r="N38" s="6">
        <f>J38/$J$36</f>
        <v>21.078358208955223</v>
      </c>
      <c r="O38" s="6">
        <f>E38-$E$36</f>
        <v>4.2118055555547471</v>
      </c>
      <c r="P38" s="6">
        <f>LOG(N38,2)/O38</f>
        <v>1.0441342879843325</v>
      </c>
    </row>
    <row r="39" spans="1:16" x14ac:dyDescent="0.2">
      <c r="A39" t="s">
        <v>23</v>
      </c>
      <c r="B39" t="s">
        <v>34</v>
      </c>
      <c r="C39" t="s">
        <v>47</v>
      </c>
      <c r="D39" t="s">
        <v>67</v>
      </c>
      <c r="E39" s="2">
        <v>44259.912499999999</v>
      </c>
      <c r="F39">
        <v>26895</v>
      </c>
      <c r="G39">
        <v>27923</v>
      </c>
      <c r="H39">
        <v>11.87</v>
      </c>
      <c r="I39">
        <v>30.3</v>
      </c>
      <c r="J39">
        <v>180400</v>
      </c>
      <c r="K39">
        <v>20.11</v>
      </c>
      <c r="L39">
        <v>19.93</v>
      </c>
      <c r="M39">
        <v>2.7589999999999999</v>
      </c>
      <c r="N39" s="6">
        <f>J39/$J$36</f>
        <v>20.194029850746269</v>
      </c>
      <c r="O39" s="6">
        <f>E39-$E$36</f>
        <v>4.2131944444408873</v>
      </c>
      <c r="P39" s="6">
        <f t="shared" ref="P39:P44" si="6">LOG(N39,2)/O39</f>
        <v>1.0291138922486061</v>
      </c>
    </row>
    <row r="40" spans="1:16" x14ac:dyDescent="0.2">
      <c r="A40" t="s">
        <v>24</v>
      </c>
      <c r="B40" t="s">
        <v>34</v>
      </c>
      <c r="C40" t="s">
        <v>48</v>
      </c>
      <c r="D40" t="s">
        <v>67</v>
      </c>
      <c r="E40" s="2">
        <v>44259.913888888892</v>
      </c>
      <c r="F40">
        <v>28190</v>
      </c>
      <c r="G40">
        <v>29302</v>
      </c>
      <c r="H40">
        <v>11.87</v>
      </c>
      <c r="I40">
        <v>30.3</v>
      </c>
      <c r="J40">
        <v>182900</v>
      </c>
      <c r="K40">
        <v>20.29</v>
      </c>
      <c r="L40">
        <v>20.149999999999999</v>
      </c>
      <c r="M40">
        <v>2.7589999999999999</v>
      </c>
      <c r="N40" s="6">
        <f>J40/$J$36</f>
        <v>20.473880597014922</v>
      </c>
      <c r="O40" s="6">
        <f>E40-$E$36</f>
        <v>4.2145833333343035</v>
      </c>
      <c r="P40" s="6">
        <f t="shared" si="6"/>
        <v>1.0334859523506312</v>
      </c>
    </row>
    <row r="41" spans="1:16" x14ac:dyDescent="0.2">
      <c r="N41" s="6"/>
      <c r="O41" s="6"/>
      <c r="P41" s="6"/>
    </row>
    <row r="42" spans="1:16" x14ac:dyDescent="0.2">
      <c r="A42" t="s">
        <v>16</v>
      </c>
      <c r="B42" t="s">
        <v>34</v>
      </c>
      <c r="C42" t="s">
        <v>40</v>
      </c>
      <c r="D42" t="s">
        <v>67</v>
      </c>
      <c r="E42" s="2">
        <v>44259.915277777778</v>
      </c>
      <c r="F42">
        <v>26835</v>
      </c>
      <c r="G42">
        <v>27842</v>
      </c>
      <c r="H42">
        <v>11.87</v>
      </c>
      <c r="I42">
        <v>30.3</v>
      </c>
      <c r="J42">
        <v>171500</v>
      </c>
      <c r="K42">
        <v>20.18</v>
      </c>
      <c r="L42">
        <v>20.07</v>
      </c>
      <c r="M42">
        <v>2.7389999999999999</v>
      </c>
      <c r="N42" s="6">
        <f>J42/$J$36</f>
        <v>19.197761194029848</v>
      </c>
      <c r="O42" s="6">
        <f>E42-$E$36</f>
        <v>4.2159722222204437</v>
      </c>
      <c r="P42" s="6">
        <f t="shared" si="6"/>
        <v>1.0111229264879777</v>
      </c>
    </row>
    <row r="43" spans="1:16" x14ac:dyDescent="0.2">
      <c r="A43" t="s">
        <v>17</v>
      </c>
      <c r="B43" t="s">
        <v>34</v>
      </c>
      <c r="C43" t="s">
        <v>41</v>
      </c>
      <c r="D43" t="s">
        <v>67</v>
      </c>
      <c r="E43" s="2">
        <v>44259.916666666657</v>
      </c>
      <c r="F43">
        <v>26806</v>
      </c>
      <c r="G43">
        <v>27839</v>
      </c>
      <c r="H43">
        <v>11.87</v>
      </c>
      <c r="I43">
        <v>30.3</v>
      </c>
      <c r="J43">
        <v>179600</v>
      </c>
      <c r="K43">
        <v>20.22</v>
      </c>
      <c r="L43">
        <v>20.11</v>
      </c>
      <c r="M43">
        <v>2.702</v>
      </c>
      <c r="N43" s="6">
        <f>J43/$J$36</f>
        <v>20.104477611940297</v>
      </c>
      <c r="O43" s="6">
        <f>E43-$E$36</f>
        <v>4.2173611110993079</v>
      </c>
      <c r="P43" s="6">
        <f t="shared" si="6"/>
        <v>1.0265767694424457</v>
      </c>
    </row>
    <row r="44" spans="1:16" x14ac:dyDescent="0.2">
      <c r="A44" t="s">
        <v>18</v>
      </c>
      <c r="B44" t="s">
        <v>34</v>
      </c>
      <c r="C44" t="s">
        <v>42</v>
      </c>
      <c r="D44" t="s">
        <v>67</v>
      </c>
      <c r="E44" s="2">
        <v>44259.918055555558</v>
      </c>
      <c r="F44">
        <v>25711</v>
      </c>
      <c r="G44">
        <v>26641</v>
      </c>
      <c r="H44">
        <v>11.87</v>
      </c>
      <c r="I44">
        <v>30.3</v>
      </c>
      <c r="J44">
        <v>164400</v>
      </c>
      <c r="K44">
        <v>20.350000000000001</v>
      </c>
      <c r="L44">
        <v>20.3</v>
      </c>
      <c r="M44">
        <v>2.7080000000000002</v>
      </c>
      <c r="N44" s="6">
        <f>J44/$J$36</f>
        <v>18.402985074626866</v>
      </c>
      <c r="O44" s="6">
        <f>E44-$E$36</f>
        <v>4.21875</v>
      </c>
      <c r="P44" s="6">
        <f t="shared" si="6"/>
        <v>0.99599831560179353</v>
      </c>
    </row>
    <row r="45" spans="1:16" x14ac:dyDescent="0.2">
      <c r="N45" s="6"/>
      <c r="O45" s="6"/>
      <c r="P45" s="6"/>
    </row>
    <row r="46" spans="1:16" x14ac:dyDescent="0.2">
      <c r="A46" t="s">
        <v>19</v>
      </c>
      <c r="B46" t="s">
        <v>34</v>
      </c>
      <c r="C46" t="s">
        <v>43</v>
      </c>
      <c r="D46" t="s">
        <v>67</v>
      </c>
      <c r="E46" s="2">
        <v>44259.95</v>
      </c>
      <c r="F46">
        <v>1387</v>
      </c>
      <c r="G46">
        <v>1388</v>
      </c>
      <c r="H46">
        <v>11.87</v>
      </c>
      <c r="I46">
        <v>30.3</v>
      </c>
      <c r="J46">
        <v>4800</v>
      </c>
      <c r="K46">
        <v>19.96</v>
      </c>
      <c r="L46">
        <v>20.18</v>
      </c>
      <c r="M46">
        <v>3.4710000000000001</v>
      </c>
      <c r="N46" s="6">
        <f t="shared" ref="N45:N52" si="7">J46/$J$36</f>
        <v>0.53731343283582089</v>
      </c>
      <c r="O46" s="6">
        <f t="shared" ref="O45:O52" si="8">E46-$E$36</f>
        <v>4.2506944444394321</v>
      </c>
      <c r="P46" s="6">
        <f t="shared" ref="P45:P52" si="9">LOG(N46,2)/O46</f>
        <v>-0.21082771314879661</v>
      </c>
    </row>
    <row r="47" spans="1:16" x14ac:dyDescent="0.2">
      <c r="A47" t="s">
        <v>20</v>
      </c>
      <c r="B47" t="s">
        <v>34</v>
      </c>
      <c r="C47" t="s">
        <v>44</v>
      </c>
      <c r="D47" t="s">
        <v>67</v>
      </c>
      <c r="E47" s="2">
        <v>44259.951388888891</v>
      </c>
      <c r="F47">
        <v>1620</v>
      </c>
      <c r="G47">
        <v>1622</v>
      </c>
      <c r="H47">
        <v>11.87</v>
      </c>
      <c r="I47">
        <v>30.3</v>
      </c>
      <c r="J47">
        <v>5250</v>
      </c>
      <c r="K47">
        <v>19.55</v>
      </c>
      <c r="L47">
        <v>19.78</v>
      </c>
      <c r="M47">
        <v>3.51</v>
      </c>
      <c r="N47" s="6">
        <f t="shared" si="7"/>
        <v>0.58768656716417911</v>
      </c>
      <c r="O47" s="6">
        <f t="shared" si="8"/>
        <v>4.2520833333328483</v>
      </c>
      <c r="P47" s="6">
        <f t="shared" si="9"/>
        <v>-0.18035421979121949</v>
      </c>
    </row>
    <row r="48" spans="1:16" x14ac:dyDescent="0.2">
      <c r="A48" t="s">
        <v>21</v>
      </c>
      <c r="B48" t="s">
        <v>34</v>
      </c>
      <c r="C48" t="s">
        <v>45</v>
      </c>
      <c r="D48" t="s">
        <v>67</v>
      </c>
      <c r="E48" s="2">
        <v>44259.952777777777</v>
      </c>
      <c r="F48">
        <v>1498</v>
      </c>
      <c r="G48">
        <v>1500</v>
      </c>
      <c r="H48">
        <v>11.87</v>
      </c>
      <c r="I48">
        <v>30.3</v>
      </c>
      <c r="J48">
        <v>5160</v>
      </c>
      <c r="K48">
        <v>19.760000000000002</v>
      </c>
      <c r="L48">
        <v>20.11</v>
      </c>
      <c r="M48">
        <v>3.891</v>
      </c>
      <c r="N48" s="6">
        <f t="shared" si="7"/>
        <v>0.57761194029850738</v>
      </c>
      <c r="O48" s="6">
        <f t="shared" si="8"/>
        <v>4.2534722222189885</v>
      </c>
      <c r="P48" s="6">
        <f t="shared" si="9"/>
        <v>-0.18616026808978131</v>
      </c>
    </row>
    <row r="49" spans="1:16" x14ac:dyDescent="0.2">
      <c r="N49" s="6"/>
      <c r="O49" s="6"/>
      <c r="P49" s="6"/>
    </row>
    <row r="50" spans="1:16" x14ac:dyDescent="0.2">
      <c r="A50" t="s">
        <v>13</v>
      </c>
      <c r="B50" t="s">
        <v>34</v>
      </c>
      <c r="C50" t="s">
        <v>37</v>
      </c>
      <c r="D50" t="s">
        <v>67</v>
      </c>
      <c r="E50" s="2">
        <v>44259.95416666667</v>
      </c>
      <c r="F50">
        <v>22160</v>
      </c>
      <c r="G50">
        <v>22810</v>
      </c>
      <c r="H50">
        <v>11.87</v>
      </c>
      <c r="I50">
        <v>30.3</v>
      </c>
      <c r="J50">
        <v>143600</v>
      </c>
      <c r="K50">
        <v>20.149999999999999</v>
      </c>
      <c r="L50">
        <v>20.02</v>
      </c>
      <c r="M50">
        <v>2.71</v>
      </c>
      <c r="N50" s="6">
        <f t="shared" si="7"/>
        <v>16.07462686567164</v>
      </c>
      <c r="O50" s="6">
        <f t="shared" si="8"/>
        <v>4.2548611111124046</v>
      </c>
      <c r="P50" s="6">
        <f t="shared" si="9"/>
        <v>0.94167899714096837</v>
      </c>
    </row>
    <row r="51" spans="1:16" x14ac:dyDescent="0.2">
      <c r="A51" t="s">
        <v>14</v>
      </c>
      <c r="B51" t="s">
        <v>34</v>
      </c>
      <c r="C51" t="s">
        <v>38</v>
      </c>
      <c r="D51" t="s">
        <v>67</v>
      </c>
      <c r="E51" s="2">
        <v>44259.955555555563</v>
      </c>
      <c r="F51">
        <v>23678</v>
      </c>
      <c r="G51">
        <v>24464</v>
      </c>
      <c r="H51">
        <v>11.87</v>
      </c>
      <c r="I51">
        <v>30.3</v>
      </c>
      <c r="J51">
        <v>156600</v>
      </c>
      <c r="K51">
        <v>20.16</v>
      </c>
      <c r="L51">
        <v>20.04</v>
      </c>
      <c r="M51">
        <v>2.7349999999999999</v>
      </c>
      <c r="N51" s="6">
        <f t="shared" si="7"/>
        <v>17.529850746268657</v>
      </c>
      <c r="O51" s="6">
        <f t="shared" si="8"/>
        <v>4.2562500000058208</v>
      </c>
      <c r="P51" s="6">
        <f t="shared" si="9"/>
        <v>0.97074697387342701</v>
      </c>
    </row>
    <row r="52" spans="1:16" x14ac:dyDescent="0.2">
      <c r="A52" t="s">
        <v>15</v>
      </c>
      <c r="B52" t="s">
        <v>34</v>
      </c>
      <c r="C52" t="s">
        <v>39</v>
      </c>
      <c r="D52" t="s">
        <v>67</v>
      </c>
      <c r="E52" s="2">
        <v>44259.956944444442</v>
      </c>
      <c r="F52">
        <v>20754</v>
      </c>
      <c r="G52">
        <v>21356</v>
      </c>
      <c r="H52">
        <v>11.87</v>
      </c>
      <c r="I52">
        <v>30.3</v>
      </c>
      <c r="J52">
        <v>130900</v>
      </c>
      <c r="K52">
        <v>20.25</v>
      </c>
      <c r="L52">
        <v>20.190000000000001</v>
      </c>
      <c r="M52">
        <v>2.802</v>
      </c>
      <c r="N52" s="6">
        <f t="shared" si="7"/>
        <v>14.652985074626864</v>
      </c>
      <c r="O52" s="6">
        <f t="shared" si="8"/>
        <v>4.257638888884685</v>
      </c>
      <c r="P52" s="6">
        <f t="shared" si="9"/>
        <v>0.9096879264044897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B4A6-19AC-3E48-9A90-9E0880F54571}">
  <dimension ref="A1:D25"/>
  <sheetViews>
    <sheetView workbookViewId="0">
      <selection activeCell="I9" sqref="I9"/>
    </sheetView>
  </sheetViews>
  <sheetFormatPr baseColWidth="10" defaultRowHeight="15" x14ac:dyDescent="0.2"/>
  <cols>
    <col min="1" max="1" width="14.1640625" bestFit="1" customWidth="1"/>
    <col min="3" max="3" width="16.33203125" bestFit="1" customWidth="1"/>
  </cols>
  <sheetData>
    <row r="1" spans="1:4" x14ac:dyDescent="0.2">
      <c r="A1" t="s">
        <v>70</v>
      </c>
      <c r="B1" t="s">
        <v>74</v>
      </c>
      <c r="C1" t="s">
        <v>72</v>
      </c>
      <c r="D1" t="s">
        <v>73</v>
      </c>
    </row>
    <row r="2" spans="1:4" x14ac:dyDescent="0.2">
      <c r="A2" s="5">
        <v>1.0940203347755646</v>
      </c>
      <c r="B2" t="s">
        <v>75</v>
      </c>
      <c r="C2" t="s">
        <v>76</v>
      </c>
      <c r="D2">
        <v>1</v>
      </c>
    </row>
    <row r="3" spans="1:4" x14ac:dyDescent="0.2">
      <c r="A3" s="5">
        <v>1.0943293785776533</v>
      </c>
      <c r="B3" t="s">
        <v>75</v>
      </c>
      <c r="C3" t="s">
        <v>76</v>
      </c>
      <c r="D3">
        <v>2</v>
      </c>
    </row>
    <row r="4" spans="1:4" x14ac:dyDescent="0.2">
      <c r="A4" s="5">
        <v>1.082528183700679</v>
      </c>
      <c r="B4" t="s">
        <v>75</v>
      </c>
      <c r="C4" t="s">
        <v>76</v>
      </c>
      <c r="D4">
        <v>3</v>
      </c>
    </row>
    <row r="5" spans="1:4" x14ac:dyDescent="0.2">
      <c r="A5" s="5">
        <v>1.1217439409703889</v>
      </c>
      <c r="B5" t="s">
        <v>75</v>
      </c>
      <c r="C5" t="s">
        <v>77</v>
      </c>
      <c r="D5">
        <v>1</v>
      </c>
    </row>
    <row r="6" spans="1:4" x14ac:dyDescent="0.2">
      <c r="A6" s="5">
        <v>1.0671100397070807</v>
      </c>
      <c r="B6" t="s">
        <v>75</v>
      </c>
      <c r="C6" t="s">
        <v>77</v>
      </c>
      <c r="D6">
        <v>2</v>
      </c>
    </row>
    <row r="7" spans="1:4" x14ac:dyDescent="0.2">
      <c r="A7" s="5">
        <v>1.2589756997601129</v>
      </c>
      <c r="B7" t="s">
        <v>75</v>
      </c>
      <c r="C7" t="s">
        <v>77</v>
      </c>
      <c r="D7">
        <v>3</v>
      </c>
    </row>
    <row r="8" spans="1:4" x14ac:dyDescent="0.2">
      <c r="A8" s="5">
        <v>-0.5518349331691349</v>
      </c>
      <c r="B8" t="s">
        <v>75</v>
      </c>
      <c r="C8" t="s">
        <v>78</v>
      </c>
      <c r="D8">
        <v>1</v>
      </c>
    </row>
    <row r="9" spans="1:4" x14ac:dyDescent="0.2">
      <c r="A9" s="5">
        <v>-0.50043649143134483</v>
      </c>
      <c r="B9" t="s">
        <v>75</v>
      </c>
      <c r="C9" t="s">
        <v>78</v>
      </c>
      <c r="D9">
        <v>2</v>
      </c>
    </row>
    <row r="10" spans="1:4" x14ac:dyDescent="0.2">
      <c r="A10" s="5">
        <v>-0.47206656519544443</v>
      </c>
      <c r="B10" t="s">
        <v>75</v>
      </c>
      <c r="C10" t="s">
        <v>78</v>
      </c>
      <c r="D10">
        <v>3</v>
      </c>
    </row>
    <row r="11" spans="1:4" x14ac:dyDescent="0.2">
      <c r="A11" s="5">
        <v>1.0102846984232845</v>
      </c>
      <c r="B11" t="s">
        <v>75</v>
      </c>
      <c r="C11" t="s">
        <v>79</v>
      </c>
      <c r="D11">
        <v>1</v>
      </c>
    </row>
    <row r="12" spans="1:4" x14ac:dyDescent="0.2">
      <c r="A12" s="5">
        <v>1.0023031130094782</v>
      </c>
      <c r="B12" t="s">
        <v>75</v>
      </c>
      <c r="C12" t="s">
        <v>79</v>
      </c>
      <c r="D12">
        <v>2</v>
      </c>
    </row>
    <row r="13" spans="1:4" x14ac:dyDescent="0.2">
      <c r="A13" s="5">
        <v>0.99449588977250281</v>
      </c>
      <c r="B13" t="s">
        <v>75</v>
      </c>
      <c r="C13" t="s">
        <v>79</v>
      </c>
      <c r="D13">
        <v>3</v>
      </c>
    </row>
    <row r="14" spans="1:4" x14ac:dyDescent="0.2">
      <c r="A14" s="5">
        <v>1.0441342879843325</v>
      </c>
      <c r="B14" t="s">
        <v>80</v>
      </c>
      <c r="C14" t="s">
        <v>76</v>
      </c>
      <c r="D14">
        <v>1</v>
      </c>
    </row>
    <row r="15" spans="1:4" x14ac:dyDescent="0.2">
      <c r="A15" s="5">
        <v>1.0291138922486061</v>
      </c>
      <c r="B15" t="s">
        <v>80</v>
      </c>
      <c r="C15" t="s">
        <v>76</v>
      </c>
      <c r="D15">
        <v>2</v>
      </c>
    </row>
    <row r="16" spans="1:4" x14ac:dyDescent="0.2">
      <c r="A16" s="5">
        <v>1.0334859523506312</v>
      </c>
      <c r="B16" t="s">
        <v>80</v>
      </c>
      <c r="C16" t="s">
        <v>76</v>
      </c>
      <c r="D16">
        <v>3</v>
      </c>
    </row>
    <row r="17" spans="1:4" x14ac:dyDescent="0.2">
      <c r="A17" s="5">
        <v>1.0111229264879777</v>
      </c>
      <c r="B17" t="s">
        <v>80</v>
      </c>
      <c r="C17" t="s">
        <v>77</v>
      </c>
      <c r="D17">
        <v>1</v>
      </c>
    </row>
    <row r="18" spans="1:4" x14ac:dyDescent="0.2">
      <c r="A18" s="5">
        <v>1.0265767694424457</v>
      </c>
      <c r="B18" t="s">
        <v>80</v>
      </c>
      <c r="C18" t="s">
        <v>77</v>
      </c>
      <c r="D18">
        <v>2</v>
      </c>
    </row>
    <row r="19" spans="1:4" x14ac:dyDescent="0.2">
      <c r="A19" s="5">
        <v>0.99599831560179353</v>
      </c>
      <c r="B19" t="s">
        <v>80</v>
      </c>
      <c r="C19" t="s">
        <v>77</v>
      </c>
      <c r="D19">
        <v>3</v>
      </c>
    </row>
    <row r="20" spans="1:4" x14ac:dyDescent="0.2">
      <c r="A20" s="5">
        <v>-0.21082771314879661</v>
      </c>
      <c r="B20" t="s">
        <v>80</v>
      </c>
      <c r="C20" t="s">
        <v>78</v>
      </c>
      <c r="D20">
        <v>1</v>
      </c>
    </row>
    <row r="21" spans="1:4" x14ac:dyDescent="0.2">
      <c r="A21" s="5">
        <v>-0.18035421979121949</v>
      </c>
      <c r="B21" t="s">
        <v>80</v>
      </c>
      <c r="C21" t="s">
        <v>78</v>
      </c>
      <c r="D21">
        <v>2</v>
      </c>
    </row>
    <row r="22" spans="1:4" x14ac:dyDescent="0.2">
      <c r="A22" s="5">
        <v>-0.18616026808978131</v>
      </c>
      <c r="B22" t="s">
        <v>80</v>
      </c>
      <c r="C22" t="s">
        <v>78</v>
      </c>
      <c r="D22">
        <v>3</v>
      </c>
    </row>
    <row r="23" spans="1:4" x14ac:dyDescent="0.2">
      <c r="A23" s="5">
        <v>0.94167899714096837</v>
      </c>
      <c r="B23" t="s">
        <v>80</v>
      </c>
      <c r="C23" t="s">
        <v>79</v>
      </c>
      <c r="D23">
        <v>1</v>
      </c>
    </row>
    <row r="24" spans="1:4" x14ac:dyDescent="0.2">
      <c r="A24" s="5">
        <v>0.97074697387342701</v>
      </c>
      <c r="B24" t="s">
        <v>80</v>
      </c>
      <c r="C24" t="s">
        <v>79</v>
      </c>
      <c r="D24">
        <v>2</v>
      </c>
    </row>
    <row r="25" spans="1:4" x14ac:dyDescent="0.2">
      <c r="A25" s="5">
        <v>0.9096879264044897</v>
      </c>
      <c r="B25" t="s">
        <v>80</v>
      </c>
      <c r="C25" t="s">
        <v>79</v>
      </c>
      <c r="D25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2021-03-07T21:33:55Z</dcterms:created>
  <dcterms:modified xsi:type="dcterms:W3CDTF">2021-03-08T00:03:45Z</dcterms:modified>
</cp:coreProperties>
</file>