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tmp_data_dump/2xGOT-KO_characterization/post-depletion_Asp-levels/"/>
    </mc:Choice>
  </mc:AlternateContent>
  <xr:revisionPtr revIDLastSave="0" documentId="13_ncr:1_{4A2042FB-EA7F-6C49-A982-02C9E747EF26}" xr6:coauthVersionLast="45" xr6:coauthVersionMax="45" xr10:uidLastSave="{00000000-0000-0000-0000-000000000000}"/>
  <bookViews>
    <workbookView xWindow="220" yWindow="460" windowWidth="28500" windowHeight="11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M29" i="1"/>
  <c r="M28" i="1"/>
  <c r="M27" i="1"/>
  <c r="M26" i="1"/>
  <c r="M25" i="1"/>
  <c r="W3" i="1" l="1"/>
  <c r="W18" i="1" l="1"/>
  <c r="W15" i="1"/>
  <c r="W12" i="1"/>
  <c r="W9" i="1"/>
  <c r="W6" i="1"/>
  <c r="V18" i="1"/>
  <c r="V15" i="1"/>
  <c r="V12" i="1"/>
  <c r="V9" i="1"/>
  <c r="V6" i="1"/>
  <c r="V3" i="1"/>
  <c r="P18" i="1"/>
  <c r="P15" i="1"/>
  <c r="P12" i="1"/>
  <c r="P9" i="1"/>
  <c r="P6" i="1"/>
  <c r="P3" i="1"/>
  <c r="O18" i="1"/>
  <c r="O15" i="1"/>
  <c r="O12" i="1"/>
  <c r="O9" i="1"/>
  <c r="O6" i="1"/>
  <c r="O3" i="1"/>
  <c r="N3" i="1"/>
  <c r="N5" i="1"/>
  <c r="N6" i="1"/>
  <c r="N8" i="1"/>
  <c r="N9" i="1"/>
  <c r="N11" i="1"/>
  <c r="N12" i="1"/>
  <c r="N14" i="1"/>
  <c r="N15" i="1"/>
  <c r="N17" i="1"/>
  <c r="N18" i="1"/>
  <c r="N2" i="1"/>
</calcChain>
</file>

<file path=xl/sharedStrings.xml><?xml version="1.0" encoding="utf-8"?>
<sst xmlns="http://schemas.openxmlformats.org/spreadsheetml/2006/main" count="73" uniqueCount="50">
  <si>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</si>
  <si>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</si>
  <si>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</si>
  <si>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</si>
  <si>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</si>
  <si>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</si>
  <si>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</si>
  <si>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</si>
  <si>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</si>
  <si>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</si>
  <si>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</si>
  <si>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</si>
  <si>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</si>
  <si>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10h_GCN2i</t>
  </si>
  <si>
    <t>10h_vec</t>
  </si>
  <si>
    <t>14h_GCN2i</t>
  </si>
  <si>
    <t>14h_vec</t>
  </si>
  <si>
    <t>26h_GCN2i</t>
  </si>
  <si>
    <t>26h_vec</t>
  </si>
  <si>
    <t>2h_GCN2i</t>
  </si>
  <si>
    <t>2h_vec</t>
  </si>
  <si>
    <t>6h_GCN2i</t>
  </si>
  <si>
    <t>6h_vec</t>
  </si>
  <si>
    <t>t0_1</t>
  </si>
  <si>
    <t>t0_2</t>
  </si>
  <si>
    <t>post-depletion_Asp-levels_#7</t>
  </si>
  <si>
    <t>post-depletion_Asp-levels_#7_10h_GCN2i_12 Mar 2021_01.#m4</t>
  </si>
  <si>
    <t>post-depletion_Asp-levels_#7_10h_vec_12 Mar 2021_01.#m4</t>
  </si>
  <si>
    <t>post-depletion_Asp-levels_#7_14h_GCN2i_13 Mar 2021_01.#m4</t>
  </si>
  <si>
    <t>post-depletion_Asp-levels_#7_14h_vec_13 Mar 2021_01.#m4</t>
  </si>
  <si>
    <t>post-depletion_Asp-levels_#7_26h_GCN2i_13 Mar 2021_01.#m4</t>
  </si>
  <si>
    <t>post-depletion_Asp-levels_#7_26h_vec_13 Mar 2021_01.#m4</t>
  </si>
  <si>
    <t>post-depletion_Asp-levels_#7_2h_GCN2i_12 Mar 2021_01.#m4</t>
  </si>
  <si>
    <t>post-depletion_Asp-levels_#7_2h_vec_12 Mar 2021_01.#m4</t>
  </si>
  <si>
    <t>post-depletion_Asp-levels_#7_6h_GCN2i_12 Mar 2021_01.#m4</t>
  </si>
  <si>
    <t>post-depletion_Asp-levels_#7_6h_vec_12 Mar 2021_01.#m4</t>
  </si>
  <si>
    <t>post-depletion_Asp-levels_#7_t0_1_12 Mar 2021_01.#m4</t>
  </si>
  <si>
    <t>post-depletion_Asp-levels_#7_t0_2_12 Mar 2021_01.#m4</t>
  </si>
  <si>
    <t>Volumetric,  2000  uL</t>
  </si>
  <si>
    <t>Total cell vol (uL)</t>
  </si>
  <si>
    <t>% diff</t>
  </si>
  <si>
    <t>Transfer</t>
  </si>
  <si>
    <t>Extraction vol (uL)</t>
  </si>
  <si>
    <t>vol after transfer</t>
  </si>
  <si>
    <t>vol dry</t>
  </si>
  <si>
    <t>vol recon</t>
  </si>
  <si>
    <t>cell vol in vial</t>
  </si>
  <si>
    <t>dil factor</t>
  </si>
  <si>
    <t>Time</t>
  </si>
  <si>
    <t>Cell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</si>
</sst>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165" fontId="0" fillId="0" borderId="0" xfId="0" applyNumberFormat="1"/>
    <xf numFmtId="166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Sheet1!$M$24</c:f>
              <c:strCache>
                <c:ptCount val="1"/>
                <c:pt idx="0">
                  <c:v>Cell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Sheet1!$L$25:$L$30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26</c:v>
                </c:pt>
              </c:numCache>
            </c:numRef>
          </c:xVal>
          <c:yVal>
            <c:numRef>
              <c:f>Sheet1!$M$25:$M$30</c:f>
              <c:numCache>
                <c:formatCode>0.000</c:formatCode>
                <c:ptCount val="6"/>
                <c:pt idx="0">
                  <c:v>0.42490710000000004</c:v>
                </c:pt>
                <c:pt idx="1">
                  <c:v>0.50363840000000004</c:v>
                </c:pt>
                <c:pt idx="2">
                  <c:v>0.56553760000000008</c:v>
                </c:pt>
                <c:pt idx="3">
                  <c:v>0.56099390000000005</c:v>
                </c:pt>
                <c:pt idx="4">
                  <c:v>0.62484819999999996</c:v>
                </c:pt>
                <c:pt idx="5">
                  <c:v>0.57250875000000012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0-1047-9DA7-2C7F5281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36431"/>
        <c:axId val="266985567"/>
      </c:scatterChart>
      <c:valAx>
        <c:axId val="26693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85567"/>
        <c:crosses val="autoZero"/>
        <c:crossBetween val="midCat"/>
      </c:valAx>
      <c:valAx>
        <c:axId val="2669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3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558800</xdr:colOff>
      <xdr:row>23</xdr:row>
      <xdr:rowOff>44450</xdr:rowOff>
    </xdr:from>
    <xdr:to>
      <xdr:col>20</xdr:col>
      <xdr:colOff>266700</xdr:colOff>
      <xdr:row>37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3D9CC-6936-F94D-B550-06EEF5F35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topLeftCell="D21" zoomScale="114" workbookViewId="0">
      <selection activeCell="G29" sqref="G29"/>
    </sheetView>
  </sheetViews>
  <sheetFormatPr baseColWidth="10" defaultColWidth="8.83203125" defaultRowHeight="15" x14ac:dyDescent="0.2"/>
  <cols>
    <col min="1" max="1" width="9.83203125" bestFit="1" customWidth="1"/>
    <col min="5" max="5" width="17.6640625" bestFit="1" customWidth="1"/>
    <col min="6" max="6" width="10" customWidth="1"/>
    <col min="14" max="14" width="10.83203125" bestFit="1" customWidth="1"/>
    <col min="23" max="23" width="8.6640625" bestFit="1" customWidth="1"/>
  </cols>
  <sheetData>
    <row r="1" spans="1:23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39</v>
      </c>
      <c r="O1" s="3" t="s">
        <v>40</v>
      </c>
      <c r="P1" s="7" t="s">
        <v>10</v>
      </c>
      <c r="Q1" s="8" t="s">
        <v>42</v>
      </c>
      <c r="R1" s="9" t="s">
        <v>41</v>
      </c>
      <c r="S1" s="9" t="s">
        <v>43</v>
      </c>
      <c r="T1" t="s">
        <v>44</v>
      </c>
      <c r="U1" s="9" t="s">
        <v>45</v>
      </c>
      <c r="V1" s="9" t="s">
        <v>46</v>
      </c>
      <c r="W1" s="9" t="s">
        <v>47</v>
      </c>
    </row>
    <row r="2" spans="1:23" x14ac:dyDescent="0.2">
      <c r="A2" t="s">
        <v>23</v>
      </c>
      <c r="B2" t="s">
        <v>25</v>
      </c>
      <c r="C2" t="s">
        <v>36</v>
      </c>
      <c r="D2" t="s">
        <v>38</v>
      </c>
      <c r="E2" s="2">
        <v>44267.539583333331</v>
      </c>
      <c r="F2">
        <v>14015</v>
      </c>
      <c r="G2">
        <v>14283</v>
      </c>
      <c r="H2">
        <v>1303</v>
      </c>
      <c r="I2">
        <v>21037</v>
      </c>
      <c r="J2">
        <v>100200</v>
      </c>
      <c r="K2">
        <v>4309</v>
      </c>
      <c r="L2">
        <v>3885</v>
      </c>
      <c r="M2">
        <v>2002</v>
      </c>
      <c r="N2" s="6">
        <f>K2*J2*0.000000001</f>
        <v>0.43176180000000003</v>
      </c>
    </row>
    <row r="3" spans="1:23" x14ac:dyDescent="0.2">
      <c r="A3" t="s">
        <v>24</v>
      </c>
      <c r="B3" t="s">
        <v>25</v>
      </c>
      <c r="C3" t="s">
        <v>37</v>
      </c>
      <c r="D3" t="s">
        <v>38</v>
      </c>
      <c r="E3" s="2">
        <v>44267.540972222218</v>
      </c>
      <c r="F3">
        <v>14980</v>
      </c>
      <c r="G3">
        <v>15282</v>
      </c>
      <c r="H3">
        <v>1369</v>
      </c>
      <c r="I3">
        <v>21454</v>
      </c>
      <c r="J3">
        <v>95120</v>
      </c>
      <c r="K3">
        <v>4395</v>
      </c>
      <c r="L3">
        <v>3963</v>
      </c>
      <c r="M3">
        <v>2080</v>
      </c>
      <c r="N3" s="6">
        <f t="shared" ref="N3:N18" si="0">K3*J3*0.000000001</f>
        <v>0.41805240000000005</v>
      </c>
      <c r="O3">
        <f>(1-N2/N3)*100</f>
        <v>-3.2793496700413538</v>
      </c>
      <c r="P3" s="6">
        <f>AVERAGE(N2:N3)</f>
        <v>0.42490710000000004</v>
      </c>
      <c r="Q3">
        <v>1000</v>
      </c>
      <c r="R3">
        <v>800</v>
      </c>
      <c r="S3">
        <v>850</v>
      </c>
      <c r="T3">
        <v>600</v>
      </c>
      <c r="U3">
        <v>40</v>
      </c>
      <c r="V3" s="6">
        <f>P3*(R3/Q3)*(T3/S3)</f>
        <v>0.23994753882352948</v>
      </c>
      <c r="W3" s="5">
        <f>V3/U3</f>
        <v>5.9986884705882371E-3</v>
      </c>
    </row>
    <row r="4" spans="1:23" x14ac:dyDescent="0.2">
      <c r="N4" s="6"/>
      <c r="V4" s="6"/>
      <c r="W4" s="5"/>
    </row>
    <row r="5" spans="1:23" x14ac:dyDescent="0.2">
      <c r="A5" t="s">
        <v>20</v>
      </c>
      <c r="B5" t="s">
        <v>25</v>
      </c>
      <c r="C5" t="s">
        <v>33</v>
      </c>
      <c r="D5" t="s">
        <v>38</v>
      </c>
      <c r="E5" s="2">
        <v>44267.62777777778</v>
      </c>
      <c r="F5">
        <v>15738</v>
      </c>
      <c r="G5">
        <v>16087</v>
      </c>
      <c r="H5">
        <v>1239</v>
      </c>
      <c r="I5">
        <v>20218</v>
      </c>
      <c r="J5">
        <v>114800</v>
      </c>
      <c r="K5">
        <v>4401</v>
      </c>
      <c r="L5">
        <v>4035</v>
      </c>
      <c r="M5">
        <v>1937</v>
      </c>
      <c r="N5" s="6">
        <f t="shared" si="0"/>
        <v>0.50523479999999998</v>
      </c>
      <c r="V5" s="6"/>
      <c r="W5" s="5"/>
    </row>
    <row r="6" spans="1:23" x14ac:dyDescent="0.2">
      <c r="A6" t="s">
        <v>19</v>
      </c>
      <c r="B6" t="s">
        <v>25</v>
      </c>
      <c r="C6" t="s">
        <v>32</v>
      </c>
      <c r="D6" t="s">
        <v>38</v>
      </c>
      <c r="E6" s="2">
        <v>44267.628472222219</v>
      </c>
      <c r="F6">
        <v>16644</v>
      </c>
      <c r="G6">
        <v>17036</v>
      </c>
      <c r="H6">
        <v>1239</v>
      </c>
      <c r="I6">
        <v>20625</v>
      </c>
      <c r="J6">
        <v>113200</v>
      </c>
      <c r="K6">
        <v>4435</v>
      </c>
      <c r="L6">
        <v>4065</v>
      </c>
      <c r="M6">
        <v>2001</v>
      </c>
      <c r="N6" s="6">
        <f t="shared" si="0"/>
        <v>0.50204199999999999</v>
      </c>
      <c r="O6">
        <f>(1-N5/N6)*100</f>
        <v>-0.63596272821795363</v>
      </c>
      <c r="P6" s="6">
        <f>AVERAGE(N5:N6)</f>
        <v>0.50363840000000004</v>
      </c>
      <c r="Q6">
        <v>1000</v>
      </c>
      <c r="R6">
        <v>800</v>
      </c>
      <c r="S6">
        <v>850</v>
      </c>
      <c r="T6">
        <v>600</v>
      </c>
      <c r="U6">
        <v>40</v>
      </c>
      <c r="V6" s="6">
        <f>P6*(R6/Q6)*(T6/S6)</f>
        <v>0.28440756705882358</v>
      </c>
      <c r="W6" s="5">
        <f>V6/U6</f>
        <v>7.1101891764705893E-3</v>
      </c>
    </row>
    <row r="7" spans="1:23" x14ac:dyDescent="0.2">
      <c r="N7" s="6"/>
      <c r="V7" s="6"/>
      <c r="W7" s="5"/>
    </row>
    <row r="8" spans="1:23" x14ac:dyDescent="0.2">
      <c r="A8" t="s">
        <v>22</v>
      </c>
      <c r="B8" t="s">
        <v>25</v>
      </c>
      <c r="C8" t="s">
        <v>35</v>
      </c>
      <c r="D8" t="s">
        <v>38</v>
      </c>
      <c r="E8" s="2">
        <v>44267.79583333333</v>
      </c>
      <c r="F8">
        <v>16320</v>
      </c>
      <c r="G8">
        <v>16722</v>
      </c>
      <c r="H8">
        <v>1303</v>
      </c>
      <c r="I8">
        <v>20218</v>
      </c>
      <c r="J8">
        <v>129700</v>
      </c>
      <c r="K8">
        <v>4532</v>
      </c>
      <c r="L8">
        <v>4096</v>
      </c>
      <c r="M8">
        <v>2029</v>
      </c>
      <c r="N8" s="6">
        <f t="shared" si="0"/>
        <v>0.5878004</v>
      </c>
      <c r="V8" s="6"/>
      <c r="W8" s="5"/>
    </row>
    <row r="9" spans="1:23" x14ac:dyDescent="0.2">
      <c r="A9" t="s">
        <v>21</v>
      </c>
      <c r="B9" t="s">
        <v>25</v>
      </c>
      <c r="C9" t="s">
        <v>34</v>
      </c>
      <c r="D9" t="s">
        <v>38</v>
      </c>
      <c r="E9" s="2">
        <v>44267.796527777777</v>
      </c>
      <c r="F9">
        <v>16209</v>
      </c>
      <c r="G9">
        <v>16606</v>
      </c>
      <c r="H9">
        <v>1239</v>
      </c>
      <c r="I9">
        <v>20625</v>
      </c>
      <c r="J9">
        <v>120300</v>
      </c>
      <c r="K9">
        <v>4516</v>
      </c>
      <c r="L9">
        <v>4117</v>
      </c>
      <c r="M9">
        <v>2027</v>
      </c>
      <c r="N9" s="6">
        <f t="shared" si="0"/>
        <v>0.54327480000000006</v>
      </c>
      <c r="O9">
        <f>(1-N8/N9)*100</f>
        <v>-8.1957786372568684</v>
      </c>
      <c r="P9" s="6">
        <f>AVERAGE(N8:N9)</f>
        <v>0.56553760000000008</v>
      </c>
      <c r="Q9">
        <v>1000</v>
      </c>
      <c r="R9">
        <v>800</v>
      </c>
      <c r="S9">
        <v>850</v>
      </c>
      <c r="T9">
        <v>600</v>
      </c>
      <c r="U9">
        <v>40</v>
      </c>
      <c r="V9" s="6">
        <f>P9*(R9/Q9)*(T9/S9)</f>
        <v>0.31936240941176475</v>
      </c>
      <c r="W9" s="5">
        <f>V9/U9</f>
        <v>7.9840602352941187E-3</v>
      </c>
    </row>
    <row r="10" spans="1:23" x14ac:dyDescent="0.2">
      <c r="N10" s="6"/>
      <c r="V10" s="6"/>
      <c r="W10" s="5"/>
    </row>
    <row r="11" spans="1:23" x14ac:dyDescent="0.2">
      <c r="A11" t="s">
        <v>14</v>
      </c>
      <c r="B11" t="s">
        <v>25</v>
      </c>
      <c r="C11" t="s">
        <v>27</v>
      </c>
      <c r="D11" t="s">
        <v>38</v>
      </c>
      <c r="E11" s="2">
        <v>44267.960416666669</v>
      </c>
      <c r="F11">
        <v>16315</v>
      </c>
      <c r="G11">
        <v>16721</v>
      </c>
      <c r="H11">
        <v>1239</v>
      </c>
      <c r="I11">
        <v>20218</v>
      </c>
      <c r="J11">
        <v>132500</v>
      </c>
      <c r="K11">
        <v>4378</v>
      </c>
      <c r="L11">
        <v>3964</v>
      </c>
      <c r="M11">
        <v>1960</v>
      </c>
      <c r="N11" s="6">
        <f t="shared" si="0"/>
        <v>0.58008500000000007</v>
      </c>
      <c r="V11" s="6"/>
      <c r="W11" s="5"/>
    </row>
    <row r="12" spans="1:23" x14ac:dyDescent="0.2">
      <c r="A12" t="s">
        <v>13</v>
      </c>
      <c r="B12" t="s">
        <v>25</v>
      </c>
      <c r="C12" t="s">
        <v>26</v>
      </c>
      <c r="D12" t="s">
        <v>38</v>
      </c>
      <c r="E12" s="2">
        <v>44267.961805555547</v>
      </c>
      <c r="F12">
        <v>16930</v>
      </c>
      <c r="G12">
        <v>17351</v>
      </c>
      <c r="H12">
        <v>1239</v>
      </c>
      <c r="I12">
        <v>20218</v>
      </c>
      <c r="J12">
        <v>126200</v>
      </c>
      <c r="K12">
        <v>4294</v>
      </c>
      <c r="L12">
        <v>3908</v>
      </c>
      <c r="M12">
        <v>1919</v>
      </c>
      <c r="N12" s="6">
        <f t="shared" si="0"/>
        <v>0.54190280000000002</v>
      </c>
      <c r="O12">
        <f>(1-N11/N12)*100</f>
        <v>-7.0459499378855428</v>
      </c>
      <c r="P12" s="6">
        <f>AVERAGE(N11:N12)</f>
        <v>0.56099390000000005</v>
      </c>
      <c r="Q12">
        <v>1000</v>
      </c>
      <c r="R12">
        <v>800</v>
      </c>
      <c r="S12">
        <v>850</v>
      </c>
      <c r="T12">
        <v>600</v>
      </c>
      <c r="U12">
        <v>40</v>
      </c>
      <c r="V12" s="6">
        <f>P12*(R12/Q12)*(T12/S12)</f>
        <v>0.31679655529411771</v>
      </c>
      <c r="W12" s="5">
        <f>V12/U12</f>
        <v>7.9199138823529431E-3</v>
      </c>
    </row>
    <row r="13" spans="1:23" x14ac:dyDescent="0.2">
      <c r="N13" s="6"/>
      <c r="V13" s="6"/>
      <c r="W13" s="5"/>
    </row>
    <row r="14" spans="1:23" x14ac:dyDescent="0.2">
      <c r="A14" t="s">
        <v>16</v>
      </c>
      <c r="B14" t="s">
        <v>25</v>
      </c>
      <c r="C14" t="s">
        <v>29</v>
      </c>
      <c r="D14" t="s">
        <v>38</v>
      </c>
      <c r="E14" s="2">
        <v>44268.11041666667</v>
      </c>
      <c r="F14">
        <v>18044</v>
      </c>
      <c r="G14">
        <v>18525</v>
      </c>
      <c r="H14">
        <v>1239</v>
      </c>
      <c r="I14">
        <v>21037</v>
      </c>
      <c r="J14">
        <v>144000</v>
      </c>
      <c r="K14">
        <v>4261</v>
      </c>
      <c r="L14">
        <v>3836</v>
      </c>
      <c r="M14">
        <v>1963</v>
      </c>
      <c r="N14" s="6">
        <f t="shared" si="0"/>
        <v>0.61358400000000002</v>
      </c>
      <c r="V14" s="6"/>
      <c r="W14" s="5"/>
    </row>
    <row r="15" spans="1:23" x14ac:dyDescent="0.2">
      <c r="A15" t="s">
        <v>15</v>
      </c>
      <c r="B15" t="s">
        <v>25</v>
      </c>
      <c r="C15" t="s">
        <v>28</v>
      </c>
      <c r="D15" t="s">
        <v>38</v>
      </c>
      <c r="E15" s="2">
        <v>44268.111805555563</v>
      </c>
      <c r="F15">
        <v>18826</v>
      </c>
      <c r="G15">
        <v>19367</v>
      </c>
      <c r="H15">
        <v>1303</v>
      </c>
      <c r="I15">
        <v>20625</v>
      </c>
      <c r="J15">
        <v>146300</v>
      </c>
      <c r="K15">
        <v>4348</v>
      </c>
      <c r="L15">
        <v>3894</v>
      </c>
      <c r="M15">
        <v>2044</v>
      </c>
      <c r="N15" s="6">
        <f t="shared" si="0"/>
        <v>0.63611240000000002</v>
      </c>
      <c r="O15">
        <f>(1-N14/N15)*100</f>
        <v>3.5415753568080133</v>
      </c>
      <c r="P15" s="6">
        <f>AVERAGE(N14:N15)</f>
        <v>0.62484819999999996</v>
      </c>
      <c r="Q15">
        <v>1000</v>
      </c>
      <c r="R15">
        <v>800</v>
      </c>
      <c r="S15">
        <v>850</v>
      </c>
      <c r="T15">
        <v>600</v>
      </c>
      <c r="U15">
        <v>40</v>
      </c>
      <c r="V15" s="6">
        <f>P15*(R15/Q15)*(T15/S15)</f>
        <v>0.35285545411764707</v>
      </c>
      <c r="W15" s="5">
        <f>V15/U15</f>
        <v>8.8213863529411768E-3</v>
      </c>
    </row>
    <row r="16" spans="1:23" x14ac:dyDescent="0.2">
      <c r="N16" s="6"/>
      <c r="V16" s="6"/>
      <c r="W16" s="5"/>
    </row>
    <row r="17" spans="1:23" x14ac:dyDescent="0.2">
      <c r="A17" t="s">
        <v>18</v>
      </c>
      <c r="B17" t="s">
        <v>25</v>
      </c>
      <c r="C17" t="s">
        <v>31</v>
      </c>
      <c r="D17" t="s">
        <v>38</v>
      </c>
      <c r="E17" s="2">
        <v>44268.652777777781</v>
      </c>
      <c r="F17">
        <v>20953</v>
      </c>
      <c r="G17">
        <v>21522</v>
      </c>
      <c r="H17">
        <v>1303</v>
      </c>
      <c r="I17">
        <v>20218</v>
      </c>
      <c r="J17">
        <v>148100</v>
      </c>
      <c r="K17">
        <v>3798</v>
      </c>
      <c r="L17">
        <v>3395</v>
      </c>
      <c r="M17">
        <v>1730</v>
      </c>
      <c r="N17" s="6">
        <f t="shared" si="0"/>
        <v>0.56248380000000009</v>
      </c>
      <c r="V17" s="6"/>
      <c r="W17" s="5"/>
    </row>
    <row r="18" spans="1:23" x14ac:dyDescent="0.2">
      <c r="A18" t="s">
        <v>17</v>
      </c>
      <c r="B18" t="s">
        <v>25</v>
      </c>
      <c r="C18" t="s">
        <v>30</v>
      </c>
      <c r="D18" t="s">
        <v>38</v>
      </c>
      <c r="E18" s="2">
        <v>44268.654166666667</v>
      </c>
      <c r="F18">
        <v>21380</v>
      </c>
      <c r="G18">
        <v>22000</v>
      </c>
      <c r="H18">
        <v>1303</v>
      </c>
      <c r="I18">
        <v>19817</v>
      </c>
      <c r="J18">
        <v>149100</v>
      </c>
      <c r="K18">
        <v>3907</v>
      </c>
      <c r="L18">
        <v>3503</v>
      </c>
      <c r="M18">
        <v>1798</v>
      </c>
      <c r="N18" s="6">
        <f t="shared" si="0"/>
        <v>0.58253370000000004</v>
      </c>
      <c r="O18">
        <f>(1-N17/N18)*100</f>
        <v>3.4418437937581925</v>
      </c>
      <c r="P18" s="6">
        <f>AVERAGE(N17:N18)</f>
        <v>0.57250875000000012</v>
      </c>
      <c r="Q18">
        <v>1000</v>
      </c>
      <c r="R18">
        <v>800</v>
      </c>
      <c r="S18">
        <v>850</v>
      </c>
      <c r="T18">
        <v>600</v>
      </c>
      <c r="U18">
        <v>40</v>
      </c>
      <c r="V18" s="6">
        <f>P18*(R18/Q18)*(T18/S18)</f>
        <v>0.32329905882352949</v>
      </c>
      <c r="W18" s="5">
        <f>V18/U18</f>
        <v>8.0824764705882367E-3</v>
      </c>
    </row>
    <row r="22" spans="1:23" x14ac:dyDescent="0.2">
      <c r="P22" s="6"/>
      <c r="V22" s="6"/>
      <c r="W22" s="6"/>
    </row>
    <row r="24" spans="1:23" x14ac:dyDescent="0.2">
      <c r="L24" t="s">
        <v>48</v>
      </c>
      <c r="M24" t="s">
        <v>49</v>
      </c>
    </row>
    <row r="25" spans="1:23" x14ac:dyDescent="0.2">
      <c r="L25">
        <v>0</v>
      </c>
      <c r="M25" s="6">
        <f>P3</f>
        <v>0.42490710000000004</v>
      </c>
    </row>
    <row r="26" spans="1:23" x14ac:dyDescent="0.2">
      <c r="L26">
        <v>2</v>
      </c>
      <c r="M26" s="6">
        <f>P6</f>
        <v>0.50363840000000004</v>
      </c>
    </row>
    <row r="27" spans="1:23" x14ac:dyDescent="0.2">
      <c r="L27">
        <v>6</v>
      </c>
      <c r="M27" s="6">
        <f>P9</f>
        <v>0.56553760000000008</v>
      </c>
    </row>
    <row r="28" spans="1:23" x14ac:dyDescent="0.2">
      <c r="L28">
        <v>10</v>
      </c>
      <c r="M28" s="6">
        <f>P12</f>
        <v>0.56099390000000005</v>
      </c>
    </row>
    <row r="29" spans="1:23" x14ac:dyDescent="0.2">
      <c r="L29">
        <v>14</v>
      </c>
      <c r="M29" s="6">
        <f>P15</f>
        <v>0.62484819999999996</v>
      </c>
    </row>
    <row r="30" spans="1:23" x14ac:dyDescent="0.2">
      <c r="L30">
        <v>26</v>
      </c>
      <c r="M30" s="6">
        <f>P18</f>
        <v>0.57250875000000012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2021-04-15T20:09:47Z</dcterms:created>
  <dcterms:modified xsi:type="dcterms:W3CDTF">2021-04-16T23:23:51Z</dcterms:modified>
</cp:coreProperties>
</file>