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Asp_post_salvage/inhibitor-titration/H1299_rot-gradient/second/"/>
    </mc:Choice>
  </mc:AlternateContent>
  <xr:revisionPtr revIDLastSave="0" documentId="13_ncr:1_{3EC9876C-817E-CD4C-9DC6-DDA04914A718}" xr6:coauthVersionLast="45" xr6:coauthVersionMax="45" xr10:uidLastSave="{00000000-0000-0000-0000-000000000000}"/>
  <bookViews>
    <workbookView xWindow="280" yWindow="4540" windowWidth="28360" windowHeight="13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5" i="1" l="1"/>
  <c r="L54" i="1"/>
  <c r="L52" i="1"/>
  <c r="L51" i="1"/>
  <c r="L48" i="1"/>
  <c r="K55" i="1"/>
  <c r="K52" i="1"/>
  <c r="K53" i="1"/>
  <c r="K54" i="1"/>
  <c r="K51" i="1"/>
  <c r="K48" i="1"/>
  <c r="J54" i="1"/>
  <c r="J51" i="1"/>
  <c r="J52" i="1"/>
  <c r="J53" i="1"/>
  <c r="J50" i="1"/>
  <c r="J48" i="1"/>
  <c r="I53" i="1"/>
  <c r="I49" i="1"/>
  <c r="I50" i="1"/>
  <c r="I51" i="1"/>
  <c r="I52" i="1"/>
  <c r="I48" i="1"/>
  <c r="P12" i="1"/>
  <c r="P13" i="1"/>
  <c r="P14" i="1"/>
  <c r="P15" i="1"/>
  <c r="P16" i="1"/>
  <c r="P19" i="1"/>
  <c r="P20" i="1"/>
  <c r="P21" i="1"/>
  <c r="P22" i="1"/>
  <c r="P23" i="1"/>
  <c r="P24" i="1"/>
  <c r="P27" i="1"/>
  <c r="P28" i="1"/>
  <c r="P29" i="1"/>
  <c r="P30" i="1"/>
  <c r="P31" i="1"/>
  <c r="P32" i="1"/>
  <c r="P35" i="1"/>
  <c r="P36" i="1"/>
  <c r="P37" i="1"/>
  <c r="P38" i="1"/>
  <c r="P39" i="1"/>
  <c r="P11" i="1"/>
  <c r="O39" i="1"/>
  <c r="O38" i="1"/>
  <c r="O37" i="1"/>
  <c r="O36" i="1"/>
  <c r="O35" i="1"/>
  <c r="O32" i="1"/>
  <c r="O31" i="1"/>
  <c r="O30" i="1"/>
  <c r="O29" i="1"/>
  <c r="O28" i="1"/>
  <c r="O27" i="1"/>
  <c r="O24" i="1"/>
  <c r="O23" i="1"/>
  <c r="O22" i="1"/>
  <c r="O21" i="1"/>
  <c r="O20" i="1"/>
  <c r="O19" i="1"/>
  <c r="O16" i="1"/>
  <c r="O15" i="1"/>
  <c r="O14" i="1"/>
  <c r="O13" i="1"/>
  <c r="O12" i="1"/>
  <c r="O11" i="1"/>
  <c r="N12" i="1"/>
  <c r="N13" i="1"/>
  <c r="N14" i="1"/>
  <c r="N15" i="1"/>
  <c r="N16" i="1"/>
  <c r="N19" i="1"/>
  <c r="N20" i="1"/>
  <c r="N21" i="1"/>
  <c r="N22" i="1"/>
  <c r="N23" i="1"/>
  <c r="N24" i="1"/>
  <c r="N27" i="1"/>
  <c r="N28" i="1"/>
  <c r="N29" i="1"/>
  <c r="N30" i="1"/>
  <c r="N31" i="1"/>
  <c r="N32" i="1"/>
  <c r="N35" i="1"/>
  <c r="N36" i="1"/>
  <c r="N37" i="1"/>
  <c r="N38" i="1"/>
  <c r="N39" i="1"/>
  <c r="N11" i="1"/>
  <c r="J8" i="1"/>
  <c r="E8" i="1"/>
</calcChain>
</file>

<file path=xl/sharedStrings.xml><?xml version="1.0" encoding="utf-8"?>
<sst xmlns="http://schemas.openxmlformats.org/spreadsheetml/2006/main" count="137" uniqueCount="80">
  <si>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</si>
  <si>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</si>
  <si>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</si>
  <si>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</si>
  <si>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</si>
  <si>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</si>
  <si>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</si>
  <si>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</si>
  <si>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</si>
  <si>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</si>
  <si>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</si>
  <si>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</si>
  <si>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</si>
  <si>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Asp_0nM</t>
  </si>
  <si>
    <t>Asp_160nM</t>
  </si>
  <si>
    <t>Asp_20nM</t>
  </si>
  <si>
    <t>Asp_320nM</t>
  </si>
  <si>
    <t>Asp_40nM</t>
  </si>
  <si>
    <t>Asp_80nM</t>
  </si>
  <si>
    <t>Pyr_0nM</t>
  </si>
  <si>
    <t>Pyr_160nM</t>
  </si>
  <si>
    <t>Pyr_20nM</t>
  </si>
  <si>
    <t>Pyr_320nM</t>
  </si>
  <si>
    <t>Pyr_40nM</t>
  </si>
  <si>
    <t>SM_0nM</t>
  </si>
  <si>
    <t>SM_10nM</t>
  </si>
  <si>
    <t>SM_160nM</t>
  </si>
  <si>
    <t>SM_20nM</t>
  </si>
  <si>
    <t>SM_40nM</t>
  </si>
  <si>
    <t>SM_80nM</t>
  </si>
  <si>
    <t>t0_1</t>
  </si>
  <si>
    <t>t0_2</t>
  </si>
  <si>
    <t>t0_3</t>
  </si>
  <si>
    <t>t0_4</t>
  </si>
  <si>
    <t>t0_5</t>
  </si>
  <si>
    <t>t0_6</t>
  </si>
  <si>
    <t>Vec_0nM</t>
  </si>
  <si>
    <t>Vec_10nM</t>
  </si>
  <si>
    <t>Vec_20nM</t>
  </si>
  <si>
    <t>Vec_40nM</t>
  </si>
  <si>
    <t>Vec_5nM</t>
  </si>
  <si>
    <t>Vec_80nM</t>
  </si>
  <si>
    <t>H1299-Nuc-RFP_rot-gradient</t>
  </si>
  <si>
    <t>H1299-Nuc-RFP_rot-gradient_Asp_0nM_29 Jun 2021_01.#m4</t>
  </si>
  <si>
    <t>H1299-Nuc-RFP_rot-gradient_Asp_160nM_29 Jun 2021_01.#m4</t>
  </si>
  <si>
    <t>H1299-Nuc-RFP_rot-gradient_Asp_20nM_29 Jun 2021_01.#m4</t>
  </si>
  <si>
    <t>H1299-Nuc-RFP_rot-gradient_Asp_320nM_29 Jun 2021_01.#m4</t>
  </si>
  <si>
    <t>H1299-Nuc-RFP_rot-gradient_Asp_40nM_29 Jun 2021_01.#m4</t>
  </si>
  <si>
    <t>H1299-Nuc-RFP_rot-gradient_Asp_80nM_29 Jun 2021_01.#m4</t>
  </si>
  <si>
    <t>H1299-Nuc-RFP_rot-gradient_Pyr_0nM_29 Jun 2021_01.#m4</t>
  </si>
  <si>
    <t>H1299-Nuc-RFP_rot-gradient_Pyr_160nM_29 Jun 2021_01.#m4</t>
  </si>
  <si>
    <t>H1299-Nuc-RFP_rot-gradient_Pyr_20nM_29 Jun 2021_01.#m4</t>
  </si>
  <si>
    <t>H1299-Nuc-RFP_rot-gradient_Pyr_320nM_29 Jun 2021_01.#m4</t>
  </si>
  <si>
    <t>H1299-Nuc-RFP_rot-gradient_Pyr_40nM_29 Jun 2021_01.#m4</t>
  </si>
  <si>
    <t>H1299-Nuc-RFP_rot-gradient_SM_0nM_29 Jun 2021_01.#m4</t>
  </si>
  <si>
    <t>H1299-Nuc-RFP_rot-gradient_SM_10nM_29 Jun 2021_01.#m4</t>
  </si>
  <si>
    <t>H1299-Nuc-RFP_rot-gradient_SM_160nM_29 Jun 2021_01.#m4</t>
  </si>
  <si>
    <t>H1299-Nuc-RFP_rot-gradient_SM_20nM_29 Jun 2021_01.#m4</t>
  </si>
  <si>
    <t>H1299-Nuc-RFP_rot-gradient_SM_40nM_29 Jun 2021_01.#m4</t>
  </si>
  <si>
    <t>H1299-Nuc-RFP_rot-gradient_SM_80nM_29 Jun 2021_01.#m4</t>
  </si>
  <si>
    <t>H1299-Nuc-RFP_rot-gradient_t0_1_25 Jun 2021_01.#m4</t>
  </si>
  <si>
    <t>H1299-Nuc-RFP_rot-gradient_t0_2_25 Jun 2021_01.#m4</t>
  </si>
  <si>
    <t>H1299-Nuc-RFP_rot-gradient_t0_3_25 Jun 2021_01.#m4</t>
  </si>
  <si>
    <t>H1299-Nuc-RFP_rot-gradient_t0_4_25 Jun 2021_01.#m4</t>
  </si>
  <si>
    <t>H1299-Nuc-RFP_rot-gradient_t0_5_25 Jun 2021_01.#m4</t>
  </si>
  <si>
    <t>H1299-Nuc-RFP_rot-gradient_t0_6_25 Jun 2021_01.#m4</t>
  </si>
  <si>
    <t>H1299-Nuc-RFP_rot-gradient_Vec_0nM_29 Jun 2021_01.#m4</t>
  </si>
  <si>
    <t>H1299-Nuc-RFP_rot-gradient_Vec_10nM_29 Jun 2021_01.#m4</t>
  </si>
  <si>
    <t>H1299-Nuc-RFP_rot-gradient_Vec_20nM_29 Jun 2021_01.#m4</t>
  </si>
  <si>
    <t>H1299-Nuc-RFP_rot-gradient_Vec_40nM_29 Jun 2021_01.#m4</t>
  </si>
  <si>
    <t>H1299-Nuc-RFP_rot-gradient_Vec_5nM_29 Jun 2021_01.#m4</t>
  </si>
  <si>
    <t>H1299-Nuc-RFP_rot-gradient_Vec_80nM_29 Jun 2021_01.#m4</t>
  </si>
  <si>
    <t>Volumetric,  2000  uL</t>
  </si>
  <si>
    <t>Fold cells</t>
  </si>
  <si>
    <t>Time diff</t>
  </si>
  <si>
    <t>Prlfr</t>
  </si>
  <si>
    <t>Vec</t>
  </si>
  <si>
    <t>SM</t>
  </si>
  <si>
    <t>Asp</t>
  </si>
  <si>
    <t>Pyr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</si>
</sst>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Sheet1!$I$47</c:f>
              <c:strCache>
                <c:ptCount val="1"/>
                <c:pt idx="0">
                  <c:v>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Sheet1!$H$48:$H$55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cat>
          <c:val>
            <c:numRef>
              <c:f>Sheet1!$I$48:$I$55</c:f>
              <c:numCache>
                <c:formatCode>General</c:formatCode>
                <c:ptCount val="8"/>
                <c:pt idx="0">
                  <c:v>1.258095802584819</c:v>
                </c:pt>
                <c:pt idx="1">
                  <c:v>1.1684636469068959</c:v>
                </c:pt>
                <c:pt idx="2">
                  <c:v>1.0607499631967718</c:v>
                </c:pt>
                <c:pt idx="3">
                  <c:v>0.86527567933766081</c:v>
                </c:pt>
                <c:pt idx="4">
                  <c:v>0.62219025049099608</c:v>
                </c:pt>
                <c:pt idx="5">
                  <c:v>0.30732028311944165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8-DF42-80F0-1DCE9149D945}"/>
            </c:ext>
          </c:extLst>
        </c:ser>
        <c:ser>
          <c:idx val="1"/>
          <c:order val="1"/>
          <c:tx>
            <c:strRef>
              <c:f>Sheet1!$J$47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Sheet1!$H$48:$H$55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cat>
          <c:val>
            <c:numRef>
              <c:f>Sheet1!$J$48:$J$55</c:f>
              <c:numCache>
                <c:formatCode>General</c:formatCode>
                <c:ptCount val="8"/>
                <c:pt idx="0">
                  <c:v>1.2301159118497245</c:v>
                </c:pt>
                <c:pt idx="2">
                  <c:v>1.1012888171805388</c:v>
                </c:pt>
                <c:pt idx="3">
                  <c:v>0.89226896104990583</c:v>
                </c:pt>
                <c:pt idx="4">
                  <c:v>0.69525603372765066</c:v>
                </c:pt>
                <c:pt idx="5">
                  <c:v>0.52324661440949649</c:v>
                </c:pt>
                <c:pt idx="6">
                  <c:v>0.298448963844269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8-DF42-80F0-1DCE9149D945}"/>
            </c:ext>
          </c:extLst>
        </c:ser>
        <c:ser>
          <c:idx val="2"/>
          <c:order val="2"/>
          <c:tx>
            <c:strRef>
              <c:f>Sheet1!$K$47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Sheet1!$H$48:$H$55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cat>
          <c:val>
            <c:numRef>
              <c:f>Sheet1!$K$48:$K$55</c:f>
              <c:numCache>
                <c:formatCode>General</c:formatCode>
                <c:ptCount val="8"/>
                <c:pt idx="0">
                  <c:v>1.2718120375452031</c:v>
                </c:pt>
                <c:pt idx="3">
                  <c:v>0.96321686278553931</c:v>
                </c:pt>
                <c:pt idx="4">
                  <c:v>0.74068155049541362</c:v>
                </c:pt>
                <c:pt idx="5">
                  <c:v>0.58754893836076361</c:v>
                </c:pt>
                <c:pt idx="6">
                  <c:v>0.41703644707512183</c:v>
                </c:pt>
                <c:pt idx="7">
                  <c:v>0.13983139060518643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8-DF42-80F0-1DCE9149D945}"/>
            </c:ext>
          </c:extLst>
        </c:ser>
        <c:ser>
          <c:idx val="3"/>
          <c:order val="3"/>
          <c:tx>
            <c:strRef>
              <c:f>Sheet1!$L$47</c:f>
              <c:strCache>
                <c:ptCount val="1"/>
                <c:pt idx="0">
                  <c:v>Pyr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Sheet1!$H$48:$H$55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</c:numCache>
            </c:numRef>
          </c:cat>
          <c:val>
            <c:numRef>
              <c:f>Sheet1!$L$48:$L$55</c:f>
              <c:numCache>
                <c:formatCode>General</c:formatCode>
                <c:ptCount val="8"/>
                <c:pt idx="0">
                  <c:v>1.3701695259954929</c:v>
                </c:pt>
                <c:pt idx="3">
                  <c:v>1.1778495097802948</c:v>
                </c:pt>
                <c:pt idx="4">
                  <c:v>1.0826062464905397</c:v>
                </c:pt>
                <c:pt idx="6">
                  <c:v>0.73156484237121511</c:v>
                </c:pt>
                <c:pt idx="7">
                  <c:v>0.24408268237606592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8-DF42-80F0-1DCE9149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195327"/>
        <c:axId val="1192733055"/>
      </c:barChart>
      <c:catAx>
        <c:axId val="119319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3055"/>
        <c:crosses val="autoZero"/>
        <c:auto val="1"/>
        <c:lblAlgn val="ctr"/>
        <c:lblOffset val="100"/>
        <c:noMultiLvlLbl val="0"/>
      </c:catAx>
      <c:valAx>
        <c:axId val="11927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9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56</xdr:row>
      <xdr:rowOff>38100</xdr:rowOff>
    </xdr:from>
    <xdr:to>
      <xdr:col>19</xdr:col>
      <xdr:colOff>368300</xdr:colOff>
      <xdr:row>86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A9661-551F-894D-AC2E-8D9745FD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T13" sqref="T13"/>
    </sheetView>
  </sheetViews>
  <sheetFormatPr baseColWidth="10" defaultColWidth="8.83203125" defaultRowHeight="15" x14ac:dyDescent="0.2"/>
  <cols>
    <col min="1" max="1" width="10.1640625" bestFit="1" customWidth="1"/>
    <col min="5" max="5" width="17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73</v>
      </c>
      <c r="O1" s="3" t="s">
        <v>74</v>
      </c>
      <c r="P1" s="3" t="s">
        <v>75</v>
      </c>
    </row>
    <row r="2" spans="1:16" x14ac:dyDescent="0.2">
      <c r="A2" t="s">
        <v>30</v>
      </c>
      <c r="B2" t="s">
        <v>42</v>
      </c>
      <c r="C2" t="s">
        <v>60</v>
      </c>
      <c r="D2" t="s">
        <v>72</v>
      </c>
      <c r="E2" s="2">
        <v>44372.619444444441</v>
      </c>
      <c r="F2">
        <v>1681</v>
      </c>
      <c r="G2">
        <v>1685</v>
      </c>
      <c r="H2">
        <v>14.9</v>
      </c>
      <c r="I2">
        <v>35.15</v>
      </c>
      <c r="J2">
        <v>11280</v>
      </c>
      <c r="K2">
        <v>24.55</v>
      </c>
      <c r="L2">
        <v>24.47</v>
      </c>
      <c r="M2">
        <v>2.6680000000000001</v>
      </c>
    </row>
    <row r="3" spans="1:16" x14ac:dyDescent="0.2">
      <c r="A3" t="s">
        <v>31</v>
      </c>
      <c r="B3" t="s">
        <v>42</v>
      </c>
      <c r="C3" t="s">
        <v>61</v>
      </c>
      <c r="D3" t="s">
        <v>72</v>
      </c>
      <c r="E3" s="2">
        <v>44372.620138888888</v>
      </c>
      <c r="F3">
        <v>1498</v>
      </c>
      <c r="G3">
        <v>1501</v>
      </c>
      <c r="H3">
        <v>14.9</v>
      </c>
      <c r="I3">
        <v>35.15</v>
      </c>
      <c r="J3">
        <v>9060</v>
      </c>
      <c r="K3">
        <v>24.67</v>
      </c>
      <c r="L3">
        <v>24.51</v>
      </c>
      <c r="M3">
        <v>2.6219999999999999</v>
      </c>
    </row>
    <row r="4" spans="1:16" x14ac:dyDescent="0.2">
      <c r="A4" t="s">
        <v>32</v>
      </c>
      <c r="B4" t="s">
        <v>42</v>
      </c>
      <c r="C4" t="s">
        <v>62</v>
      </c>
      <c r="D4" t="s">
        <v>72</v>
      </c>
      <c r="E4" s="2">
        <v>44372.621527777781</v>
      </c>
      <c r="F4">
        <v>1603</v>
      </c>
      <c r="G4">
        <v>1607</v>
      </c>
      <c r="H4">
        <v>14.9</v>
      </c>
      <c r="I4">
        <v>35.15</v>
      </c>
      <c r="J4">
        <v>9810</v>
      </c>
      <c r="K4">
        <v>24.69</v>
      </c>
      <c r="L4">
        <v>24.61</v>
      </c>
      <c r="M4">
        <v>2.5830000000000002</v>
      </c>
    </row>
    <row r="5" spans="1:16" x14ac:dyDescent="0.2">
      <c r="A5" t="s">
        <v>33</v>
      </c>
      <c r="B5" t="s">
        <v>42</v>
      </c>
      <c r="C5" t="s">
        <v>63</v>
      </c>
      <c r="D5" t="s">
        <v>72</v>
      </c>
      <c r="E5" s="2">
        <v>44372.622916666667</v>
      </c>
      <c r="F5">
        <v>1913</v>
      </c>
      <c r="G5">
        <v>1919</v>
      </c>
      <c r="H5">
        <v>14.9</v>
      </c>
      <c r="I5">
        <v>35.15</v>
      </c>
      <c r="J5">
        <v>11170</v>
      </c>
      <c r="K5">
        <v>24.84</v>
      </c>
      <c r="L5">
        <v>24.75</v>
      </c>
      <c r="M5">
        <v>2.8380000000000001</v>
      </c>
    </row>
    <row r="6" spans="1:16" x14ac:dyDescent="0.2">
      <c r="A6" t="s">
        <v>34</v>
      </c>
      <c r="B6" t="s">
        <v>42</v>
      </c>
      <c r="C6" t="s">
        <v>64</v>
      </c>
      <c r="D6" t="s">
        <v>72</v>
      </c>
      <c r="E6" s="2">
        <v>44372.623611111107</v>
      </c>
      <c r="F6">
        <v>1740</v>
      </c>
      <c r="G6">
        <v>1745</v>
      </c>
      <c r="H6">
        <v>14.9</v>
      </c>
      <c r="I6">
        <v>35.15</v>
      </c>
      <c r="J6">
        <v>10510</v>
      </c>
      <c r="K6">
        <v>24.9</v>
      </c>
      <c r="L6">
        <v>24.95</v>
      </c>
      <c r="M6">
        <v>2.7530000000000001</v>
      </c>
    </row>
    <row r="7" spans="1:16" x14ac:dyDescent="0.2">
      <c r="A7" t="s">
        <v>35</v>
      </c>
      <c r="B7" t="s">
        <v>42</v>
      </c>
      <c r="C7" t="s">
        <v>65</v>
      </c>
      <c r="D7" t="s">
        <v>72</v>
      </c>
      <c r="E7" s="2">
        <v>44372.625694444447</v>
      </c>
      <c r="F7">
        <v>1618</v>
      </c>
      <c r="G7">
        <v>1622</v>
      </c>
      <c r="H7">
        <v>14.9</v>
      </c>
      <c r="I7">
        <v>35.15</v>
      </c>
      <c r="J7">
        <v>9520</v>
      </c>
      <c r="K7">
        <v>25.19</v>
      </c>
      <c r="L7">
        <v>25.17</v>
      </c>
      <c r="M7">
        <v>2.85</v>
      </c>
    </row>
    <row r="8" spans="1:16" x14ac:dyDescent="0.2">
      <c r="A8" t="s">
        <v>10</v>
      </c>
      <c r="E8" s="2">
        <f>E2</f>
        <v>44372.619444444441</v>
      </c>
      <c r="J8">
        <f>AVERAGE(J2:J7)</f>
        <v>10225</v>
      </c>
    </row>
    <row r="11" spans="1:16" x14ac:dyDescent="0.2">
      <c r="A11" t="s">
        <v>36</v>
      </c>
      <c r="B11" t="s">
        <v>42</v>
      </c>
      <c r="C11" t="s">
        <v>66</v>
      </c>
      <c r="D11" t="s">
        <v>72</v>
      </c>
      <c r="E11" s="2">
        <v>44376.632638888892</v>
      </c>
      <c r="F11">
        <v>37471</v>
      </c>
      <c r="G11">
        <v>40144</v>
      </c>
      <c r="H11">
        <v>14</v>
      </c>
      <c r="I11">
        <v>35.15</v>
      </c>
      <c r="J11">
        <v>338500</v>
      </c>
      <c r="K11">
        <v>22.26</v>
      </c>
      <c r="L11">
        <v>22.1</v>
      </c>
      <c r="M11">
        <v>2.6989999999999998</v>
      </c>
      <c r="N11">
        <f>J11/$J$8</f>
        <v>33.105134474327627</v>
      </c>
      <c r="O11">
        <f t="shared" ref="O11:O16" si="0">$E$11-$E$8</f>
        <v>4.0131944444510737</v>
      </c>
      <c r="P11">
        <f>LOG(N11,2)/O11</f>
        <v>1.258095802584819</v>
      </c>
    </row>
    <row r="12" spans="1:16" x14ac:dyDescent="0.2">
      <c r="A12" t="s">
        <v>40</v>
      </c>
      <c r="B12" t="s">
        <v>42</v>
      </c>
      <c r="C12" t="s">
        <v>70</v>
      </c>
      <c r="D12" t="s">
        <v>72</v>
      </c>
      <c r="E12" s="2">
        <v>44376.634027777778</v>
      </c>
      <c r="F12">
        <v>31174</v>
      </c>
      <c r="G12">
        <v>33074</v>
      </c>
      <c r="H12">
        <v>14</v>
      </c>
      <c r="I12">
        <v>35.15</v>
      </c>
      <c r="J12">
        <v>263800</v>
      </c>
      <c r="K12">
        <v>22.58</v>
      </c>
      <c r="L12">
        <v>22.44</v>
      </c>
      <c r="M12">
        <v>2.7250000000000001</v>
      </c>
      <c r="N12">
        <f t="shared" ref="N12:N39" si="1">J12/$J$8</f>
        <v>25.799511002444987</v>
      </c>
      <c r="O12">
        <f t="shared" si="0"/>
        <v>4.0131944444510737</v>
      </c>
      <c r="P12">
        <f t="shared" ref="P12:P39" si="2">LOG(N12,2)/O12</f>
        <v>1.1684636469068959</v>
      </c>
    </row>
    <row r="13" spans="1:16" x14ac:dyDescent="0.2">
      <c r="A13" t="s">
        <v>37</v>
      </c>
      <c r="B13" t="s">
        <v>42</v>
      </c>
      <c r="C13" t="s">
        <v>67</v>
      </c>
      <c r="D13" t="s">
        <v>72</v>
      </c>
      <c r="E13" s="2">
        <v>44376.635416666657</v>
      </c>
      <c r="F13">
        <v>24566</v>
      </c>
      <c r="G13">
        <v>25735</v>
      </c>
      <c r="H13">
        <v>14</v>
      </c>
      <c r="I13">
        <v>35.15</v>
      </c>
      <c r="J13">
        <v>195500</v>
      </c>
      <c r="K13">
        <v>22.98</v>
      </c>
      <c r="L13">
        <v>22.84</v>
      </c>
      <c r="M13">
        <v>2.9020000000000001</v>
      </c>
      <c r="N13">
        <f t="shared" si="1"/>
        <v>19.119804400977994</v>
      </c>
      <c r="O13">
        <f t="shared" si="0"/>
        <v>4.0131944444510737</v>
      </c>
      <c r="P13">
        <f t="shared" si="2"/>
        <v>1.0607499631967718</v>
      </c>
    </row>
    <row r="14" spans="1:16" x14ac:dyDescent="0.2">
      <c r="A14" t="s">
        <v>38</v>
      </c>
      <c r="B14" t="s">
        <v>42</v>
      </c>
      <c r="C14" t="s">
        <v>68</v>
      </c>
      <c r="D14" t="s">
        <v>72</v>
      </c>
      <c r="E14" s="2">
        <v>44376.636805555558</v>
      </c>
      <c r="F14">
        <v>15715</v>
      </c>
      <c r="G14">
        <v>16195</v>
      </c>
      <c r="H14">
        <v>14</v>
      </c>
      <c r="I14">
        <v>35.15</v>
      </c>
      <c r="J14">
        <v>113500</v>
      </c>
      <c r="K14">
        <v>23.75</v>
      </c>
      <c r="L14">
        <v>23.62</v>
      </c>
      <c r="M14">
        <v>3.3029999999999999</v>
      </c>
      <c r="N14">
        <f t="shared" si="1"/>
        <v>11.100244498777506</v>
      </c>
      <c r="O14">
        <f t="shared" si="0"/>
        <v>4.0131944444510737</v>
      </c>
      <c r="P14">
        <f t="shared" si="2"/>
        <v>0.86527567933766081</v>
      </c>
    </row>
    <row r="15" spans="1:16" x14ac:dyDescent="0.2">
      <c r="A15" t="s">
        <v>39</v>
      </c>
      <c r="B15" t="s">
        <v>42</v>
      </c>
      <c r="C15" t="s">
        <v>69</v>
      </c>
      <c r="D15" t="s">
        <v>72</v>
      </c>
      <c r="E15" s="2">
        <v>44376.637499999997</v>
      </c>
      <c r="F15">
        <v>9016</v>
      </c>
      <c r="G15">
        <v>9180</v>
      </c>
      <c r="H15">
        <v>14</v>
      </c>
      <c r="I15">
        <v>35.15</v>
      </c>
      <c r="J15">
        <v>57720</v>
      </c>
      <c r="K15">
        <v>25.15</v>
      </c>
      <c r="L15">
        <v>25.12</v>
      </c>
      <c r="M15">
        <v>3.8969999999999998</v>
      </c>
      <c r="N15">
        <f t="shared" si="1"/>
        <v>5.644987775061125</v>
      </c>
      <c r="O15">
        <f t="shared" si="0"/>
        <v>4.0131944444510737</v>
      </c>
      <c r="P15">
        <f t="shared" si="2"/>
        <v>0.62219025049099608</v>
      </c>
    </row>
    <row r="16" spans="1:16" x14ac:dyDescent="0.2">
      <c r="A16" t="s">
        <v>41</v>
      </c>
      <c r="B16" t="s">
        <v>42</v>
      </c>
      <c r="C16" t="s">
        <v>71</v>
      </c>
      <c r="D16" t="s">
        <v>72</v>
      </c>
      <c r="E16" s="2">
        <v>44376.638888888891</v>
      </c>
      <c r="F16">
        <v>4877</v>
      </c>
      <c r="G16">
        <v>4922</v>
      </c>
      <c r="H16">
        <v>14</v>
      </c>
      <c r="I16">
        <v>35.15</v>
      </c>
      <c r="J16">
        <v>24040</v>
      </c>
      <c r="K16">
        <v>26.3</v>
      </c>
      <c r="L16">
        <v>26.56</v>
      </c>
      <c r="M16">
        <v>4.5839999999999996</v>
      </c>
      <c r="N16">
        <f t="shared" si="1"/>
        <v>2.3511002444987774</v>
      </c>
      <c r="O16">
        <f t="shared" si="0"/>
        <v>4.0131944444510737</v>
      </c>
      <c r="P16">
        <f t="shared" si="2"/>
        <v>0.30732028311944165</v>
      </c>
    </row>
    <row r="19" spans="1:16" x14ac:dyDescent="0.2">
      <c r="A19" t="s">
        <v>24</v>
      </c>
      <c r="B19" t="s">
        <v>42</v>
      </c>
      <c r="C19" t="s">
        <v>54</v>
      </c>
      <c r="D19" t="s">
        <v>72</v>
      </c>
      <c r="E19" s="2">
        <v>44376.617361111108</v>
      </c>
      <c r="F19">
        <v>35810</v>
      </c>
      <c r="G19">
        <v>38331</v>
      </c>
      <c r="H19">
        <v>14</v>
      </c>
      <c r="I19">
        <v>35.15</v>
      </c>
      <c r="J19">
        <v>309100</v>
      </c>
      <c r="K19">
        <v>23.21</v>
      </c>
      <c r="L19">
        <v>23.03</v>
      </c>
      <c r="M19">
        <v>2.855</v>
      </c>
      <c r="N19">
        <f t="shared" si="1"/>
        <v>30.229828850855746</v>
      </c>
      <c r="O19">
        <f t="shared" ref="O19:O24" si="3">$E$19-$E$8</f>
        <v>3.9979166666671517</v>
      </c>
      <c r="P19">
        <f t="shared" si="2"/>
        <v>1.2301159118497245</v>
      </c>
    </row>
    <row r="20" spans="1:16" x14ac:dyDescent="0.2">
      <c r="A20" t="s">
        <v>25</v>
      </c>
      <c r="B20" t="s">
        <v>42</v>
      </c>
      <c r="C20" t="s">
        <v>55</v>
      </c>
      <c r="D20" t="s">
        <v>72</v>
      </c>
      <c r="E20" s="2">
        <v>44376.618055555547</v>
      </c>
      <c r="F20">
        <v>27060</v>
      </c>
      <c r="G20">
        <v>28531</v>
      </c>
      <c r="H20">
        <v>14</v>
      </c>
      <c r="I20">
        <v>35.15</v>
      </c>
      <c r="J20">
        <v>216300</v>
      </c>
      <c r="K20">
        <v>23.55</v>
      </c>
      <c r="L20">
        <v>23.41</v>
      </c>
      <c r="M20">
        <v>3.01</v>
      </c>
      <c r="N20">
        <f t="shared" si="1"/>
        <v>21.154034229828852</v>
      </c>
      <c r="O20">
        <f t="shared" si="3"/>
        <v>3.9979166666671517</v>
      </c>
      <c r="P20">
        <f t="shared" si="2"/>
        <v>1.1012888171805388</v>
      </c>
    </row>
    <row r="21" spans="1:16" x14ac:dyDescent="0.2">
      <c r="A21" t="s">
        <v>27</v>
      </c>
      <c r="B21" t="s">
        <v>42</v>
      </c>
      <c r="C21" t="s">
        <v>57</v>
      </c>
      <c r="D21" t="s">
        <v>72</v>
      </c>
      <c r="E21" s="2">
        <v>44376.619444444441</v>
      </c>
      <c r="F21">
        <v>16808</v>
      </c>
      <c r="G21">
        <v>17368</v>
      </c>
      <c r="H21">
        <v>14</v>
      </c>
      <c r="I21">
        <v>35.15</v>
      </c>
      <c r="J21">
        <v>121200</v>
      </c>
      <c r="K21">
        <v>24.05</v>
      </c>
      <c r="L21">
        <v>23.92</v>
      </c>
      <c r="M21">
        <v>3.2549999999999999</v>
      </c>
      <c r="N21">
        <f t="shared" si="1"/>
        <v>11.853300733496333</v>
      </c>
      <c r="O21">
        <f t="shared" si="3"/>
        <v>3.9979166666671517</v>
      </c>
      <c r="P21">
        <f t="shared" si="2"/>
        <v>0.89226896104990583</v>
      </c>
    </row>
    <row r="22" spans="1:16" x14ac:dyDescent="0.2">
      <c r="A22" t="s">
        <v>28</v>
      </c>
      <c r="B22" t="s">
        <v>42</v>
      </c>
      <c r="C22" t="s">
        <v>58</v>
      </c>
      <c r="D22" t="s">
        <v>72</v>
      </c>
      <c r="E22" s="2">
        <v>44376.620833333327</v>
      </c>
      <c r="F22">
        <v>10619</v>
      </c>
      <c r="G22">
        <v>10841</v>
      </c>
      <c r="H22">
        <v>14</v>
      </c>
      <c r="I22">
        <v>35.15</v>
      </c>
      <c r="J22">
        <v>70210</v>
      </c>
      <c r="K22">
        <v>24.78</v>
      </c>
      <c r="L22">
        <v>24.7</v>
      </c>
      <c r="M22">
        <v>3.722</v>
      </c>
      <c r="N22">
        <f t="shared" si="1"/>
        <v>6.8665036674816626</v>
      </c>
      <c r="O22">
        <f t="shared" si="3"/>
        <v>3.9979166666671517</v>
      </c>
      <c r="P22">
        <f t="shared" si="2"/>
        <v>0.69525603372765066</v>
      </c>
    </row>
    <row r="23" spans="1:16" x14ac:dyDescent="0.2">
      <c r="A23" t="s">
        <v>29</v>
      </c>
      <c r="B23" t="s">
        <v>42</v>
      </c>
      <c r="C23" t="s">
        <v>59</v>
      </c>
      <c r="D23" t="s">
        <v>72</v>
      </c>
      <c r="E23" s="2">
        <v>44376.62222222222</v>
      </c>
      <c r="F23">
        <v>7181</v>
      </c>
      <c r="G23">
        <v>7281</v>
      </c>
      <c r="H23">
        <v>14</v>
      </c>
      <c r="I23">
        <v>35.15</v>
      </c>
      <c r="J23">
        <v>43590</v>
      </c>
      <c r="K23">
        <v>25.53</v>
      </c>
      <c r="L23">
        <v>25.53</v>
      </c>
      <c r="M23">
        <v>4.0430000000000001</v>
      </c>
      <c r="N23">
        <f t="shared" si="1"/>
        <v>4.2630806845965772</v>
      </c>
      <c r="O23">
        <f t="shared" si="3"/>
        <v>3.9979166666671517</v>
      </c>
      <c r="P23">
        <f t="shared" si="2"/>
        <v>0.52324661440949649</v>
      </c>
    </row>
    <row r="24" spans="1:16" x14ac:dyDescent="0.2">
      <c r="A24" t="s">
        <v>26</v>
      </c>
      <c r="B24" t="s">
        <v>42</v>
      </c>
      <c r="C24" t="s">
        <v>56</v>
      </c>
      <c r="D24" t="s">
        <v>72</v>
      </c>
      <c r="E24" s="2">
        <v>44376.623611111107</v>
      </c>
      <c r="F24">
        <v>4606</v>
      </c>
      <c r="G24">
        <v>4644</v>
      </c>
      <c r="H24">
        <v>14</v>
      </c>
      <c r="I24">
        <v>35.15</v>
      </c>
      <c r="J24">
        <v>23380</v>
      </c>
      <c r="K24">
        <v>25.63</v>
      </c>
      <c r="L24">
        <v>25.86</v>
      </c>
      <c r="M24">
        <v>4.5739999999999998</v>
      </c>
      <c r="N24">
        <f t="shared" si="1"/>
        <v>2.2865525672371638</v>
      </c>
      <c r="O24">
        <f t="shared" si="3"/>
        <v>3.9979166666671517</v>
      </c>
      <c r="P24">
        <f t="shared" si="2"/>
        <v>0.298448963844269</v>
      </c>
    </row>
    <row r="27" spans="1:16" x14ac:dyDescent="0.2">
      <c r="A27" t="s">
        <v>13</v>
      </c>
      <c r="B27" t="s">
        <v>42</v>
      </c>
      <c r="C27" t="s">
        <v>43</v>
      </c>
      <c r="D27" t="s">
        <v>72</v>
      </c>
      <c r="E27" s="2">
        <v>44376.600694444453</v>
      </c>
      <c r="F27">
        <v>40015</v>
      </c>
      <c r="G27">
        <v>43098</v>
      </c>
      <c r="H27">
        <v>14</v>
      </c>
      <c r="I27">
        <v>35.15</v>
      </c>
      <c r="J27">
        <v>341900</v>
      </c>
      <c r="K27">
        <v>23.06</v>
      </c>
      <c r="L27">
        <v>22.93</v>
      </c>
      <c r="M27">
        <v>2.6440000000000001</v>
      </c>
      <c r="N27">
        <f t="shared" si="1"/>
        <v>33.437652811735944</v>
      </c>
      <c r="O27">
        <f t="shared" ref="O27:O32" si="4">$E$27-$E$8</f>
        <v>3.9812500000116415</v>
      </c>
      <c r="P27">
        <f t="shared" si="2"/>
        <v>1.2718120375452031</v>
      </c>
    </row>
    <row r="28" spans="1:16" x14ac:dyDescent="0.2">
      <c r="A28" t="s">
        <v>15</v>
      </c>
      <c r="B28" t="s">
        <v>42</v>
      </c>
      <c r="C28" t="s">
        <v>45</v>
      </c>
      <c r="D28" t="s">
        <v>72</v>
      </c>
      <c r="E28" s="2">
        <v>44376.601388888892</v>
      </c>
      <c r="F28">
        <v>20169</v>
      </c>
      <c r="G28">
        <v>20989</v>
      </c>
      <c r="H28">
        <v>14</v>
      </c>
      <c r="I28">
        <v>35.15</v>
      </c>
      <c r="J28">
        <v>145900</v>
      </c>
      <c r="K28">
        <v>23.9</v>
      </c>
      <c r="L28">
        <v>23.8</v>
      </c>
      <c r="M28">
        <v>3.089</v>
      </c>
      <c r="N28">
        <f t="shared" si="1"/>
        <v>14.268948655256724</v>
      </c>
      <c r="O28">
        <f t="shared" si="4"/>
        <v>3.9812500000116415</v>
      </c>
      <c r="P28">
        <f t="shared" si="2"/>
        <v>0.96321686278553931</v>
      </c>
    </row>
    <row r="29" spans="1:16" x14ac:dyDescent="0.2">
      <c r="A29" t="s">
        <v>17</v>
      </c>
      <c r="B29" t="s">
        <v>42</v>
      </c>
      <c r="C29" t="s">
        <v>47</v>
      </c>
      <c r="D29" t="s">
        <v>72</v>
      </c>
      <c r="E29" s="2">
        <v>44376.602777777778</v>
      </c>
      <c r="F29">
        <v>11833</v>
      </c>
      <c r="G29">
        <v>12116</v>
      </c>
      <c r="H29">
        <v>14</v>
      </c>
      <c r="I29">
        <v>35.15</v>
      </c>
      <c r="J29">
        <v>78950</v>
      </c>
      <c r="K29">
        <v>25.14</v>
      </c>
      <c r="L29">
        <v>25.04</v>
      </c>
      <c r="M29">
        <v>3.488</v>
      </c>
      <c r="N29">
        <f t="shared" si="1"/>
        <v>7.7212713936430317</v>
      </c>
      <c r="O29">
        <f t="shared" si="4"/>
        <v>3.9812500000116415</v>
      </c>
      <c r="P29">
        <f t="shared" si="2"/>
        <v>0.74068155049541362</v>
      </c>
    </row>
    <row r="30" spans="1:16" x14ac:dyDescent="0.2">
      <c r="A30" t="s">
        <v>18</v>
      </c>
      <c r="B30" t="s">
        <v>42</v>
      </c>
      <c r="C30" t="s">
        <v>48</v>
      </c>
      <c r="D30" t="s">
        <v>72</v>
      </c>
      <c r="E30" s="2">
        <v>44376.604166666657</v>
      </c>
      <c r="F30">
        <v>8805</v>
      </c>
      <c r="G30">
        <v>8959</v>
      </c>
      <c r="H30">
        <v>14</v>
      </c>
      <c r="I30">
        <v>35.15</v>
      </c>
      <c r="J30">
        <v>51740</v>
      </c>
      <c r="K30">
        <v>25.92</v>
      </c>
      <c r="L30">
        <v>25.94</v>
      </c>
      <c r="M30">
        <v>3.9569999999999999</v>
      </c>
      <c r="N30">
        <f t="shared" si="1"/>
        <v>5.0601466992665038</v>
      </c>
      <c r="O30">
        <f t="shared" si="4"/>
        <v>3.9812500000116415</v>
      </c>
      <c r="P30">
        <f t="shared" si="2"/>
        <v>0.58754893836076361</v>
      </c>
    </row>
    <row r="31" spans="1:16" x14ac:dyDescent="0.2">
      <c r="A31" t="s">
        <v>14</v>
      </c>
      <c r="B31" t="s">
        <v>42</v>
      </c>
      <c r="C31" t="s">
        <v>44</v>
      </c>
      <c r="D31" t="s">
        <v>72</v>
      </c>
      <c r="E31" s="2">
        <v>44376.604861111111</v>
      </c>
      <c r="F31">
        <v>6310</v>
      </c>
      <c r="G31">
        <v>6385</v>
      </c>
      <c r="H31">
        <v>14</v>
      </c>
      <c r="I31">
        <v>35.15</v>
      </c>
      <c r="J31">
        <v>32320</v>
      </c>
      <c r="K31">
        <v>26.2</v>
      </c>
      <c r="L31">
        <v>26.56</v>
      </c>
      <c r="M31">
        <v>4.556</v>
      </c>
      <c r="N31">
        <f t="shared" si="1"/>
        <v>3.160880195599022</v>
      </c>
      <c r="O31">
        <f t="shared" si="4"/>
        <v>3.9812500000116415</v>
      </c>
      <c r="P31">
        <f t="shared" si="2"/>
        <v>0.41703644707512183</v>
      </c>
    </row>
    <row r="32" spans="1:16" x14ac:dyDescent="0.2">
      <c r="A32" t="s">
        <v>16</v>
      </c>
      <c r="B32" t="s">
        <v>42</v>
      </c>
      <c r="C32" t="s">
        <v>46</v>
      </c>
      <c r="D32" t="s">
        <v>72</v>
      </c>
      <c r="E32" s="2">
        <v>44376.606249999997</v>
      </c>
      <c r="F32">
        <v>3681</v>
      </c>
      <c r="G32">
        <v>3706</v>
      </c>
      <c r="H32">
        <v>14</v>
      </c>
      <c r="I32">
        <v>35.15</v>
      </c>
      <c r="J32">
        <v>15040</v>
      </c>
      <c r="K32">
        <v>26.38</v>
      </c>
      <c r="L32">
        <v>26.91</v>
      </c>
      <c r="M32">
        <v>5.2570000000000006</v>
      </c>
      <c r="N32">
        <f t="shared" si="1"/>
        <v>1.4709046454767727</v>
      </c>
      <c r="O32">
        <f t="shared" si="4"/>
        <v>3.9812500000116415</v>
      </c>
      <c r="P32">
        <f t="shared" si="2"/>
        <v>0.13983139060518643</v>
      </c>
    </row>
    <row r="35" spans="1:16" x14ac:dyDescent="0.2">
      <c r="A35" t="s">
        <v>19</v>
      </c>
      <c r="B35" t="s">
        <v>42</v>
      </c>
      <c r="C35" t="s">
        <v>49</v>
      </c>
      <c r="D35" t="s">
        <v>72</v>
      </c>
      <c r="E35" s="2">
        <v>44376.581944444442</v>
      </c>
      <c r="F35">
        <v>49936</v>
      </c>
      <c r="G35">
        <v>54901</v>
      </c>
      <c r="H35">
        <v>14</v>
      </c>
      <c r="I35">
        <v>35.15</v>
      </c>
      <c r="J35">
        <v>440600</v>
      </c>
      <c r="K35">
        <v>23.29</v>
      </c>
      <c r="L35">
        <v>23.17</v>
      </c>
      <c r="M35">
        <v>2.6760000000000002</v>
      </c>
      <c r="N35">
        <f t="shared" si="1"/>
        <v>43.090464547677264</v>
      </c>
      <c r="O35">
        <f>$E$35-$E$8</f>
        <v>3.9625000000014552</v>
      </c>
      <c r="P35">
        <f t="shared" si="2"/>
        <v>1.3701695259954929</v>
      </c>
    </row>
    <row r="36" spans="1:16" x14ac:dyDescent="0.2">
      <c r="A36" t="s">
        <v>21</v>
      </c>
      <c r="B36" t="s">
        <v>42</v>
      </c>
      <c r="C36" t="s">
        <v>51</v>
      </c>
      <c r="D36" t="s">
        <v>72</v>
      </c>
      <c r="E36" s="2">
        <v>44376.582638888889</v>
      </c>
      <c r="F36">
        <v>34904</v>
      </c>
      <c r="G36">
        <v>37283</v>
      </c>
      <c r="H36">
        <v>14</v>
      </c>
      <c r="I36">
        <v>35.15</v>
      </c>
      <c r="J36">
        <v>259800</v>
      </c>
      <c r="K36">
        <v>23.68</v>
      </c>
      <c r="L36">
        <v>23.64</v>
      </c>
      <c r="M36">
        <v>2.8069999999999999</v>
      </c>
      <c r="N36">
        <f t="shared" si="1"/>
        <v>25.408312958435207</v>
      </c>
      <c r="O36">
        <f>$E$35-$E$8</f>
        <v>3.9625000000014552</v>
      </c>
      <c r="P36">
        <f t="shared" si="2"/>
        <v>1.1778495097802948</v>
      </c>
    </row>
    <row r="37" spans="1:16" x14ac:dyDescent="0.2">
      <c r="A37" t="s">
        <v>23</v>
      </c>
      <c r="B37" t="s">
        <v>42</v>
      </c>
      <c r="C37" t="s">
        <v>53</v>
      </c>
      <c r="D37" t="s">
        <v>72</v>
      </c>
      <c r="E37" s="2">
        <v>44376.584027777782</v>
      </c>
      <c r="F37">
        <v>27815</v>
      </c>
      <c r="G37">
        <v>29301</v>
      </c>
      <c r="H37">
        <v>14</v>
      </c>
      <c r="I37">
        <v>35.15</v>
      </c>
      <c r="J37">
        <v>200000</v>
      </c>
      <c r="K37">
        <v>23.83</v>
      </c>
      <c r="L37">
        <v>23.8</v>
      </c>
      <c r="M37">
        <v>2.9550000000000001</v>
      </c>
      <c r="N37">
        <f t="shared" si="1"/>
        <v>19.559902200488999</v>
      </c>
      <c r="O37">
        <f>$E$35-$E$8</f>
        <v>3.9625000000014552</v>
      </c>
      <c r="P37">
        <f t="shared" si="2"/>
        <v>1.0826062464905397</v>
      </c>
    </row>
    <row r="38" spans="1:16" x14ac:dyDescent="0.2">
      <c r="A38" t="s">
        <v>20</v>
      </c>
      <c r="B38" t="s">
        <v>42</v>
      </c>
      <c r="C38" t="s">
        <v>50</v>
      </c>
      <c r="D38" t="s">
        <v>72</v>
      </c>
      <c r="E38" s="2">
        <v>44376.586805555547</v>
      </c>
      <c r="F38">
        <v>13258</v>
      </c>
      <c r="G38">
        <v>13577</v>
      </c>
      <c r="H38">
        <v>14</v>
      </c>
      <c r="I38">
        <v>35.15</v>
      </c>
      <c r="J38">
        <v>76260</v>
      </c>
      <c r="K38">
        <v>24.26</v>
      </c>
      <c r="L38">
        <v>24.38</v>
      </c>
      <c r="M38">
        <v>3.8159999999999998</v>
      </c>
      <c r="N38">
        <f t="shared" si="1"/>
        <v>7.4581907090464545</v>
      </c>
      <c r="O38">
        <f>$E$35-$E$8</f>
        <v>3.9625000000014552</v>
      </c>
      <c r="P38">
        <f t="shared" si="2"/>
        <v>0.73156484237121511</v>
      </c>
    </row>
    <row r="39" spans="1:16" x14ac:dyDescent="0.2">
      <c r="A39" t="s">
        <v>22</v>
      </c>
      <c r="B39" t="s">
        <v>42</v>
      </c>
      <c r="C39" t="s">
        <v>52</v>
      </c>
      <c r="D39" t="s">
        <v>72</v>
      </c>
      <c r="E39" s="2">
        <v>44376.587500000001</v>
      </c>
      <c r="F39">
        <v>5275</v>
      </c>
      <c r="G39">
        <v>5317</v>
      </c>
      <c r="H39">
        <v>14</v>
      </c>
      <c r="I39">
        <v>35.15</v>
      </c>
      <c r="J39">
        <v>19990</v>
      </c>
      <c r="K39">
        <v>24.08</v>
      </c>
      <c r="L39">
        <v>24.28</v>
      </c>
      <c r="M39">
        <v>4.9880000000000004</v>
      </c>
      <c r="N39">
        <f t="shared" si="1"/>
        <v>1.9550122249388753</v>
      </c>
      <c r="O39">
        <f>$E$35-$E$8</f>
        <v>3.9625000000014552</v>
      </c>
      <c r="P39">
        <f t="shared" si="2"/>
        <v>0.24408268237606592</v>
      </c>
    </row>
    <row r="47" spans="1:16" x14ac:dyDescent="0.2">
      <c r="I47" t="s">
        <v>76</v>
      </c>
      <c r="J47" t="s">
        <v>77</v>
      </c>
      <c r="K47" t="s">
        <v>78</v>
      </c>
      <c r="L47" t="s">
        <v>79</v>
      </c>
    </row>
    <row r="48" spans="1:16" x14ac:dyDescent="0.2">
      <c r="H48">
        <v>0</v>
      </c>
      <c r="I48">
        <f>P11</f>
        <v>1.258095802584819</v>
      </c>
      <c r="J48">
        <f>P19</f>
        <v>1.2301159118497245</v>
      </c>
      <c r="K48">
        <f>P27</f>
        <v>1.2718120375452031</v>
      </c>
      <c r="L48">
        <f>P35</f>
        <v>1.3701695259954929</v>
      </c>
    </row>
    <row r="49" spans="8:12" x14ac:dyDescent="0.2">
      <c r="H49">
        <v>5</v>
      </c>
      <c r="I49">
        <f t="shared" ref="I49:I52" si="5">P12</f>
        <v>1.1684636469068959</v>
      </c>
    </row>
    <row r="50" spans="8:12" x14ac:dyDescent="0.2">
      <c r="H50">
        <v>10</v>
      </c>
      <c r="I50">
        <f t="shared" si="5"/>
        <v>1.0607499631967718</v>
      </c>
      <c r="J50">
        <f>P20</f>
        <v>1.1012888171805388</v>
      </c>
    </row>
    <row r="51" spans="8:12" x14ac:dyDescent="0.2">
      <c r="H51">
        <v>20</v>
      </c>
      <c r="I51">
        <f t="shared" si="5"/>
        <v>0.86527567933766081</v>
      </c>
      <c r="J51">
        <f t="shared" ref="J51:J53" si="6">P21</f>
        <v>0.89226896104990583</v>
      </c>
      <c r="K51">
        <f>P28</f>
        <v>0.96321686278553931</v>
      </c>
      <c r="L51">
        <f>P36</f>
        <v>1.1778495097802948</v>
      </c>
    </row>
    <row r="52" spans="8:12" x14ac:dyDescent="0.2">
      <c r="H52">
        <v>40</v>
      </c>
      <c r="I52">
        <f t="shared" si="5"/>
        <v>0.62219025049099608</v>
      </c>
      <c r="J52">
        <f t="shared" si="6"/>
        <v>0.69525603372765066</v>
      </c>
      <c r="K52">
        <f t="shared" ref="K52:K54" si="7">P29</f>
        <v>0.74068155049541362</v>
      </c>
      <c r="L52">
        <f>P37</f>
        <v>1.0826062464905397</v>
      </c>
    </row>
    <row r="53" spans="8:12" x14ac:dyDescent="0.2">
      <c r="H53">
        <v>80</v>
      </c>
      <c r="I53">
        <f>P16</f>
        <v>0.30732028311944165</v>
      </c>
      <c r="J53">
        <f t="shared" si="6"/>
        <v>0.52324661440949649</v>
      </c>
      <c r="K53">
        <f t="shared" si="7"/>
        <v>0.58754893836076361</v>
      </c>
    </row>
    <row r="54" spans="8:12" x14ac:dyDescent="0.2">
      <c r="H54">
        <v>160</v>
      </c>
      <c r="J54">
        <f>P24</f>
        <v>0.298448963844269</v>
      </c>
      <c r="K54">
        <f t="shared" si="7"/>
        <v>0.41703644707512183</v>
      </c>
      <c r="L54">
        <f>P38</f>
        <v>0.73156484237121511</v>
      </c>
    </row>
    <row r="55" spans="8:12" x14ac:dyDescent="0.2">
      <c r="H55">
        <v>320</v>
      </c>
      <c r="K55">
        <f>P32</f>
        <v>0.13983139060518643</v>
      </c>
      <c r="L55">
        <f>P39</f>
        <v>0.24408268237606592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2021-06-29T22:22:55Z</dcterms:created>
  <dcterms:modified xsi:type="dcterms:W3CDTF">2021-08-18T22:06:55Z</dcterms:modified>
</cp:coreProperties>
</file>