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inhibitor-titration/mito-inhibitor-titration_8-27-21/"/>
    </mc:Choice>
  </mc:AlternateContent>
  <xr:revisionPtr revIDLastSave="0" documentId="13_ncr:1_{CA2AB0FE-9930-A843-B060-F430818F780D}" xr6:coauthVersionLast="45" xr6:coauthVersionMax="45" xr10:uidLastSave="{00000000-0000-0000-0000-000000000000}"/>
  <bookViews>
    <workbookView xWindow="0" yWindow="3360" windowWidth="28800" windowHeight="14640" activeTab="1" xr2:uid="{00000000-000D-0000-FFFF-FFFF00000000}"/>
  </bookViews>
  <sheets>
    <sheet name="143B" sheetId="1" r:id="rId1"/>
    <sheet name="H129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1" i="2" l="1"/>
  <c r="T62" i="2" s="1"/>
  <c r="T63" i="2" s="1"/>
  <c r="T64" i="2" s="1"/>
  <c r="T65" i="2" s="1"/>
  <c r="T66" i="2" s="1"/>
  <c r="T67" i="2" s="1"/>
  <c r="T68" i="2" s="1"/>
  <c r="T69" i="2" s="1"/>
  <c r="T70" i="2" s="1"/>
  <c r="T35" i="2"/>
  <c r="T36" i="2" s="1"/>
  <c r="T37" i="2" s="1"/>
  <c r="T38" i="2" s="1"/>
  <c r="T39" i="2" s="1"/>
  <c r="T40" i="2" s="1"/>
  <c r="T41" i="2" s="1"/>
  <c r="T42" i="2" s="1"/>
  <c r="T43" i="2" s="1"/>
  <c r="T44" i="2" s="1"/>
  <c r="T48" i="2"/>
  <c r="T49" i="2" s="1"/>
  <c r="T50" i="2" s="1"/>
  <c r="T51" i="2" s="1"/>
  <c r="T52" i="2" s="1"/>
  <c r="T53" i="2" s="1"/>
  <c r="T54" i="2" s="1"/>
  <c r="T55" i="2" s="1"/>
  <c r="T56" i="2" s="1"/>
  <c r="T57" i="2" s="1"/>
  <c r="T48" i="1"/>
  <c r="T49" i="1" s="1"/>
  <c r="T50" i="1" s="1"/>
  <c r="T51" i="1" s="1"/>
  <c r="T52" i="1" s="1"/>
  <c r="T53" i="1" s="1"/>
  <c r="T54" i="1" s="1"/>
  <c r="T55" i="1" s="1"/>
  <c r="T56" i="1" s="1"/>
  <c r="T47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60" i="1" l="1"/>
  <c r="T61" i="1" s="1"/>
  <c r="T62" i="1" s="1"/>
  <c r="T63" i="1" s="1"/>
  <c r="T64" i="1" s="1"/>
  <c r="T65" i="1" s="1"/>
  <c r="T66" i="1" s="1"/>
  <c r="T67" i="1" s="1"/>
  <c r="T68" i="1" s="1"/>
  <c r="T69" i="1" s="1"/>
  <c r="T9" i="2"/>
  <c r="T10" i="2" s="1"/>
  <c r="T11" i="2" s="1"/>
  <c r="T12" i="2" s="1"/>
  <c r="T13" i="2" s="1"/>
  <c r="T14" i="2" s="1"/>
  <c r="T15" i="2" s="1"/>
  <c r="T16" i="2" s="1"/>
  <c r="T17" i="2" s="1"/>
  <c r="T18" i="2" s="1"/>
  <c r="T35" i="1"/>
  <c r="T36" i="1" s="1"/>
  <c r="T37" i="1" s="1"/>
  <c r="T38" i="1" s="1"/>
  <c r="T39" i="1" s="1"/>
  <c r="T40" i="1" s="1"/>
  <c r="T41" i="1" s="1"/>
  <c r="T42" i="1" s="1"/>
  <c r="T43" i="1" s="1"/>
  <c r="T34" i="1"/>
  <c r="T30" i="1"/>
  <c r="T22" i="1"/>
  <c r="T23" i="1" s="1"/>
  <c r="T24" i="1" s="1"/>
  <c r="T25" i="1" s="1"/>
  <c r="T26" i="1" s="1"/>
  <c r="T27" i="1" s="1"/>
  <c r="T28" i="1" s="1"/>
  <c r="T29" i="1" s="1"/>
  <c r="T21" i="1"/>
  <c r="P71" i="2"/>
  <c r="P70" i="2"/>
  <c r="P69" i="2"/>
  <c r="P68" i="2"/>
  <c r="P67" i="2"/>
  <c r="P66" i="2"/>
  <c r="P65" i="2"/>
  <c r="P64" i="2"/>
  <c r="P63" i="2"/>
  <c r="P62" i="2"/>
  <c r="P61" i="2"/>
  <c r="P60" i="2"/>
  <c r="P58" i="2"/>
  <c r="P57" i="2"/>
  <c r="P56" i="2"/>
  <c r="P55" i="2"/>
  <c r="P54" i="2"/>
  <c r="P53" i="2"/>
  <c r="P52" i="2"/>
  <c r="P51" i="2"/>
  <c r="P50" i="2"/>
  <c r="P49" i="2"/>
  <c r="P48" i="2"/>
  <c r="P47" i="2"/>
  <c r="P45" i="2"/>
  <c r="P44" i="2"/>
  <c r="P43" i="2"/>
  <c r="P42" i="2"/>
  <c r="P41" i="2"/>
  <c r="P40" i="2"/>
  <c r="P39" i="2"/>
  <c r="P38" i="2"/>
  <c r="P37" i="2"/>
  <c r="P36" i="2"/>
  <c r="P35" i="2"/>
  <c r="P34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T22" i="2"/>
  <c r="T23" i="2" s="1"/>
  <c r="T24" i="2" s="1"/>
  <c r="T25" i="2" s="1"/>
  <c r="T26" i="2" s="1"/>
  <c r="T27" i="2" s="1"/>
  <c r="T28" i="2" s="1"/>
  <c r="T29" i="2" s="1"/>
  <c r="T30" i="2" s="1"/>
  <c r="T31" i="2" s="1"/>
  <c r="K5" i="1"/>
  <c r="L5" i="1"/>
  <c r="J5" i="1"/>
  <c r="O17" i="1" s="1"/>
  <c r="E5" i="1"/>
  <c r="P18" i="1" s="1"/>
  <c r="O64" i="2"/>
  <c r="O55" i="2"/>
  <c r="O47" i="2"/>
  <c r="K5" i="2"/>
  <c r="L5" i="2"/>
  <c r="J5" i="2"/>
  <c r="O10" i="2" s="1"/>
  <c r="E5" i="2"/>
  <c r="P59" i="1" l="1"/>
  <c r="P61" i="1"/>
  <c r="O60" i="1"/>
  <c r="P63" i="1"/>
  <c r="P65" i="1"/>
  <c r="P67" i="1"/>
  <c r="P69" i="1"/>
  <c r="O63" i="1"/>
  <c r="Q63" i="1" s="1"/>
  <c r="O65" i="1"/>
  <c r="Q65" i="1" s="1"/>
  <c r="O67" i="1"/>
  <c r="Q67" i="1" s="1"/>
  <c r="O69" i="1"/>
  <c r="Q69" i="1" s="1"/>
  <c r="P60" i="1"/>
  <c r="O62" i="1"/>
  <c r="O64" i="1"/>
  <c r="O66" i="1"/>
  <c r="O68" i="1"/>
  <c r="Q68" i="1" s="1"/>
  <c r="O70" i="1"/>
  <c r="O59" i="1"/>
  <c r="Q59" i="1" s="1"/>
  <c r="O61" i="1"/>
  <c r="Q61" i="1" s="1"/>
  <c r="P62" i="1"/>
  <c r="P64" i="1"/>
  <c r="P66" i="1"/>
  <c r="P68" i="1"/>
  <c r="P70" i="1"/>
  <c r="O46" i="1"/>
  <c r="O48" i="1"/>
  <c r="O50" i="1"/>
  <c r="O52" i="1"/>
  <c r="O54" i="1"/>
  <c r="O56" i="1"/>
  <c r="P46" i="1"/>
  <c r="P48" i="1"/>
  <c r="P50" i="1"/>
  <c r="P52" i="1"/>
  <c r="P54" i="1"/>
  <c r="P56" i="1"/>
  <c r="O36" i="1"/>
  <c r="O47" i="1"/>
  <c r="O49" i="1"/>
  <c r="O51" i="1"/>
  <c r="Q51" i="1" s="1"/>
  <c r="O53" i="1"/>
  <c r="O55" i="1"/>
  <c r="O57" i="1"/>
  <c r="O38" i="1"/>
  <c r="P47" i="1"/>
  <c r="P49" i="1"/>
  <c r="P51" i="1"/>
  <c r="P53" i="1"/>
  <c r="P55" i="1"/>
  <c r="P57" i="1"/>
  <c r="O33" i="1"/>
  <c r="O35" i="1"/>
  <c r="Q35" i="1" s="1"/>
  <c r="P36" i="1"/>
  <c r="Q36" i="1" s="1"/>
  <c r="P38" i="1"/>
  <c r="O40" i="1"/>
  <c r="O42" i="1"/>
  <c r="P43" i="1"/>
  <c r="P33" i="1"/>
  <c r="P35" i="1"/>
  <c r="O37" i="1"/>
  <c r="O39" i="1"/>
  <c r="P40" i="1"/>
  <c r="P42" i="1"/>
  <c r="O44" i="1"/>
  <c r="P34" i="1"/>
  <c r="P41" i="1"/>
  <c r="O34" i="1"/>
  <c r="P37" i="1"/>
  <c r="P39" i="1"/>
  <c r="O41" i="1"/>
  <c r="Q41" i="1" s="1"/>
  <c r="O43" i="1"/>
  <c r="P44" i="1"/>
  <c r="P21" i="1"/>
  <c r="O22" i="1"/>
  <c r="O28" i="1"/>
  <c r="O23" i="1"/>
  <c r="O31" i="1"/>
  <c r="O27" i="1"/>
  <c r="O25" i="1"/>
  <c r="P28" i="1"/>
  <c r="P25" i="1"/>
  <c r="P20" i="1"/>
  <c r="O20" i="1"/>
  <c r="P22" i="1"/>
  <c r="O24" i="1"/>
  <c r="O26" i="1"/>
  <c r="O29" i="1"/>
  <c r="P26" i="1"/>
  <c r="P30" i="1"/>
  <c r="P23" i="1"/>
  <c r="P29" i="1"/>
  <c r="O21" i="1"/>
  <c r="P24" i="1"/>
  <c r="O30" i="1"/>
  <c r="P27" i="1"/>
  <c r="P31" i="1"/>
  <c r="O7" i="1"/>
  <c r="O8" i="1"/>
  <c r="P7" i="1"/>
  <c r="O11" i="1"/>
  <c r="P11" i="1"/>
  <c r="O14" i="1"/>
  <c r="P15" i="1"/>
  <c r="O9" i="1"/>
  <c r="O15" i="1"/>
  <c r="O18" i="1"/>
  <c r="Q18" i="1" s="1"/>
  <c r="P8" i="1"/>
  <c r="P12" i="1"/>
  <c r="P16" i="1"/>
  <c r="O10" i="1"/>
  <c r="O12" i="1"/>
  <c r="O16" i="1"/>
  <c r="P9" i="1"/>
  <c r="P13" i="1"/>
  <c r="P17" i="1"/>
  <c r="Q17" i="1" s="1"/>
  <c r="O13" i="1"/>
  <c r="P10" i="1"/>
  <c r="P14" i="1"/>
  <c r="Q14" i="1" s="1"/>
  <c r="Q51" i="2"/>
  <c r="O48" i="2"/>
  <c r="O50" i="2"/>
  <c r="Q50" i="2" s="1"/>
  <c r="O53" i="2"/>
  <c r="O56" i="2"/>
  <c r="O58" i="2"/>
  <c r="O62" i="2"/>
  <c r="Q62" i="2" s="1"/>
  <c r="O65" i="2"/>
  <c r="O67" i="2"/>
  <c r="O70" i="2"/>
  <c r="Q70" i="2" s="1"/>
  <c r="Q64" i="2"/>
  <c r="Q55" i="2"/>
  <c r="O51" i="2"/>
  <c r="O60" i="2"/>
  <c r="Q60" i="2" s="1"/>
  <c r="O68" i="2"/>
  <c r="Q68" i="2" s="1"/>
  <c r="Q10" i="2"/>
  <c r="O49" i="2"/>
  <c r="Q49" i="2" s="1"/>
  <c r="O52" i="2"/>
  <c r="O54" i="2"/>
  <c r="Q54" i="2" s="1"/>
  <c r="O57" i="2"/>
  <c r="O61" i="2"/>
  <c r="O63" i="2"/>
  <c r="O66" i="2"/>
  <c r="Q66" i="2" s="1"/>
  <c r="O69" i="2"/>
  <c r="O71" i="2"/>
  <c r="Q63" i="2"/>
  <c r="Q71" i="2"/>
  <c r="Q47" i="2"/>
  <c r="O25" i="2"/>
  <c r="O43" i="2"/>
  <c r="O27" i="2"/>
  <c r="O31" i="2"/>
  <c r="Q31" i="2" s="1"/>
  <c r="O34" i="2"/>
  <c r="Q34" i="2" s="1"/>
  <c r="O24" i="2"/>
  <c r="O26" i="2"/>
  <c r="O28" i="2"/>
  <c r="O30" i="2"/>
  <c r="O32" i="2"/>
  <c r="O35" i="2"/>
  <c r="O37" i="2"/>
  <c r="O42" i="2"/>
  <c r="O29" i="2"/>
  <c r="O36" i="2"/>
  <c r="O22" i="2"/>
  <c r="O45" i="2"/>
  <c r="O38" i="2"/>
  <c r="O40" i="2"/>
  <c r="O21" i="2"/>
  <c r="O23" i="2"/>
  <c r="O44" i="2"/>
  <c r="O39" i="2"/>
  <c r="Q39" i="2" s="1"/>
  <c r="O41" i="2"/>
  <c r="O13" i="2"/>
  <c r="O16" i="2"/>
  <c r="O8" i="2"/>
  <c r="O12" i="2"/>
  <c r="O17" i="2"/>
  <c r="O9" i="2"/>
  <c r="O19" i="2"/>
  <c r="O15" i="2"/>
  <c r="O11" i="2"/>
  <c r="O18" i="2"/>
  <c r="O14" i="2"/>
  <c r="Q31" i="1" l="1"/>
  <c r="Q7" i="1"/>
  <c r="Q21" i="1"/>
  <c r="Q64" i="1"/>
  <c r="Q70" i="1"/>
  <c r="Q62" i="1"/>
  <c r="Q22" i="1"/>
  <c r="Q52" i="1"/>
  <c r="Q8" i="1"/>
  <c r="Q27" i="1"/>
  <c r="Q43" i="1"/>
  <c r="Q40" i="1"/>
  <c r="Q33" i="1"/>
  <c r="Q57" i="1"/>
  <c r="Q49" i="1"/>
  <c r="Q50" i="1"/>
  <c r="Q66" i="1"/>
  <c r="Q60" i="1"/>
  <c r="Q38" i="1"/>
  <c r="Q55" i="1"/>
  <c r="Q47" i="1"/>
  <c r="Q56" i="1"/>
  <c r="Q48" i="1"/>
  <c r="Q44" i="1"/>
  <c r="Q53" i="1"/>
  <c r="Q54" i="1"/>
  <c r="Q46" i="1"/>
  <c r="Q34" i="1"/>
  <c r="Q39" i="1"/>
  <c r="Q42" i="1"/>
  <c r="Q37" i="1"/>
  <c r="Q28" i="1"/>
  <c r="Q25" i="1"/>
  <c r="Q30" i="1"/>
  <c r="Q23" i="1"/>
  <c r="Q29" i="1"/>
  <c r="Q26" i="1"/>
  <c r="Q24" i="1"/>
  <c r="Q16" i="1"/>
  <c r="Q11" i="1"/>
  <c r="Q20" i="1"/>
  <c r="Q12" i="1"/>
  <c r="Q10" i="1"/>
  <c r="Q15" i="1"/>
  <c r="Q13" i="1"/>
  <c r="Q9" i="1"/>
  <c r="Q58" i="2"/>
  <c r="Q48" i="2"/>
  <c r="Q41" i="2"/>
  <c r="Q61" i="2"/>
  <c r="Q67" i="2"/>
  <c r="Q56" i="2"/>
  <c r="Q52" i="2"/>
  <c r="Q19" i="2"/>
  <c r="Q27" i="2"/>
  <c r="Q69" i="2"/>
  <c r="Q57" i="2"/>
  <c r="Q65" i="2"/>
  <c r="Q53" i="2"/>
  <c r="Q38" i="2"/>
  <c r="Q29" i="2"/>
  <c r="Q23" i="2"/>
  <c r="Q45" i="2"/>
  <c r="Q43" i="2"/>
  <c r="Q21" i="2"/>
  <c r="Q16" i="2"/>
  <c r="Q9" i="2"/>
  <c r="Q44" i="2"/>
  <c r="Q13" i="2"/>
  <c r="Q40" i="2"/>
  <c r="Q36" i="2"/>
  <c r="Q30" i="2"/>
  <c r="Q22" i="2"/>
  <c r="Q25" i="2"/>
  <c r="Q11" i="2"/>
  <c r="Q37" i="2"/>
  <c r="Q32" i="2"/>
  <c r="Q24" i="2"/>
  <c r="Q42" i="2"/>
  <c r="Q8" i="2"/>
  <c r="Q26" i="2"/>
  <c r="Q12" i="2"/>
  <c r="Q35" i="2"/>
  <c r="Q28" i="2"/>
  <c r="Q17" i="2"/>
  <c r="Q14" i="2"/>
  <c r="Q15" i="2"/>
  <c r="Q18" i="2"/>
</calcChain>
</file>

<file path=xl/sharedStrings.xml><?xml version="1.0" encoding="utf-8"?>
<sst xmlns="http://schemas.openxmlformats.org/spreadsheetml/2006/main" count="670" uniqueCount="214">
  <si>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</si>
  <si>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</si>
  <si>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</si>
  <si>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</si>
  <si>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</si>
  <si>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</si>
  <si>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</si>
  <si>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</si>
  <si>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</si>
  <si>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</si>
  <si>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</si>
  <si>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</si>
  <si>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</si>
  <si>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</si>
  <si>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</si>
  <si>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</si>
  <si>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7</t>
  </si>
  <si>
    <t>8</t>
  </si>
  <si>
    <t>9</t>
  </si>
  <si>
    <t>5mM_1</t>
  </si>
  <si>
    <t>5mM_2</t>
  </si>
  <si>
    <t>5mM_3</t>
  </si>
  <si>
    <t>5mM_4</t>
  </si>
  <si>
    <t>5mM_5</t>
  </si>
  <si>
    <t>5mM_6</t>
  </si>
  <si>
    <t>1</t>
  </si>
  <si>
    <t>2</t>
  </si>
  <si>
    <t>3</t>
  </si>
  <si>
    <t>4</t>
  </si>
  <si>
    <t>5</t>
  </si>
  <si>
    <t>6</t>
  </si>
  <si>
    <t>1mM_1</t>
  </si>
  <si>
    <t>1mM_2</t>
  </si>
  <si>
    <t>1mM_3</t>
  </si>
  <si>
    <t>1mM_4</t>
  </si>
  <si>
    <t>1mM_5</t>
  </si>
  <si>
    <t>1mM_6</t>
  </si>
  <si>
    <t>t0_1</t>
  </si>
  <si>
    <t>t0_2</t>
  </si>
  <si>
    <t>t0_3</t>
  </si>
  <si>
    <t>143B+AA</t>
  </si>
  <si>
    <t>143B+atgenin</t>
  </si>
  <si>
    <t>143B+atpenin</t>
  </si>
  <si>
    <t>143B+Chloramphenicol</t>
  </si>
  <si>
    <t>143B+oligo</t>
  </si>
  <si>
    <t>143B+uni-1AA</t>
  </si>
  <si>
    <t>143B</t>
  </si>
  <si>
    <t>143B_chlor_1</t>
  </si>
  <si>
    <t>143B_chlor_2</t>
  </si>
  <si>
    <t>143B_chlor_3</t>
  </si>
  <si>
    <t>143B_chlor_4</t>
  </si>
  <si>
    <t>143B_chlor_5</t>
  </si>
  <si>
    <t>143B_chlor_6</t>
  </si>
  <si>
    <t>143B_mito-inhib_titration</t>
  </si>
  <si>
    <t>143B_oligo_high-plate</t>
  </si>
  <si>
    <t>143B_rot_high-dose-plate</t>
  </si>
  <si>
    <t>H1299_400uM-uri_antimycin</t>
  </si>
  <si>
    <t>H1299_atpenin</t>
  </si>
  <si>
    <t>H1299_chlor_10</t>
  </si>
  <si>
    <t>H1299_chlor_11</t>
  </si>
  <si>
    <t>H1299_chlor_12</t>
  </si>
  <si>
    <t>H1299_chlor_1</t>
  </si>
  <si>
    <t>H1299_chlor_2</t>
  </si>
  <si>
    <t>H1299_chlor_3</t>
  </si>
  <si>
    <t>H1299_chlor_4</t>
  </si>
  <si>
    <t>H1299_chlor_5</t>
  </si>
  <si>
    <t>H1299_chlor_6</t>
  </si>
  <si>
    <t>H1299_chlor_7</t>
  </si>
  <si>
    <t>H1299_chlor_8</t>
  </si>
  <si>
    <t>H1299_chlor_9</t>
  </si>
  <si>
    <t>H1299_mito-inhib_titration</t>
  </si>
  <si>
    <t>H1299_oligo</t>
  </si>
  <si>
    <t>HCT116_rot</t>
  </si>
  <si>
    <t>H1299_rot</t>
  </si>
  <si>
    <t>143B+AA_10_31 Aug 2021_17.#m4</t>
  </si>
  <si>
    <t>143B+AA_11_31 Aug 2021_18.#m4</t>
  </si>
  <si>
    <t>143B+AA_12_31 Aug 2021_19.#m4</t>
  </si>
  <si>
    <t>143B+AA_7_31 Aug 2021_14.#m4</t>
  </si>
  <si>
    <t>143B+AA_8_31 Aug 2021_15.#m4</t>
  </si>
  <si>
    <t>143B+AA_9_31 Aug 2021_16.#m4</t>
  </si>
  <si>
    <t>143B+atgenin_5mM_1_31 Aug 2021_20.#m4</t>
  </si>
  <si>
    <t>143B+atgenin_5mM_2_31 Aug 2021_21.#m4</t>
  </si>
  <si>
    <t>143B+atgenin_5mM_3_31 Aug 2021_22.#m4</t>
  </si>
  <si>
    <t>143B+atgenin_5mM_4_31 Aug 2021_23.#m4</t>
  </si>
  <si>
    <t>143B+atgenin_5mM_5_31 Aug 2021_24.#m4</t>
  </si>
  <si>
    <t>143B+atgenin_5mM_6_31 Aug 2021_25.#m4</t>
  </si>
  <si>
    <t>143B+atpenin_1_31 Aug 2021_04.#m4</t>
  </si>
  <si>
    <t>143B+atpenin_2_31 Aug 2021_05.#m4</t>
  </si>
  <si>
    <t>143B+atpenin_3_31 Aug 2021_06.#m4</t>
  </si>
  <si>
    <t>143B+atpenin_4_31 Aug 2021_07.#m4</t>
  </si>
  <si>
    <t>143B+atpenin_5_31 Aug 2021_08.#m4</t>
  </si>
  <si>
    <t>143B+atpenin_6_31 Aug 2021_09.#m4</t>
  </si>
  <si>
    <t>143B+Chloramphenicol_10_31 Aug 2021_11.#m4</t>
  </si>
  <si>
    <t>143B+Chloramphenicol_11_31 Aug 2021_13.#m4</t>
  </si>
  <si>
    <t>143B+Chloramphenicol_12_31 Aug 2021_12.#m4</t>
  </si>
  <si>
    <t>143B+Chloramphenicol_7_31 Aug 2021_08.#m4</t>
  </si>
  <si>
    <t>143B+Chloramphenicol_8_31 Aug 2021_09.#m4</t>
  </si>
  <si>
    <t>143B+Chloramphenicol_9_31 Aug 2021_10.#m4</t>
  </si>
  <si>
    <t>143B+oligo_1_31 Aug 2021_26.#m4</t>
  </si>
  <si>
    <t>143B+oligo_2_31 Aug 2021_27.#m4</t>
  </si>
  <si>
    <t>143B+oligo_3_31 Aug 2021_28.#m4</t>
  </si>
  <si>
    <t>143B+oligo_4_31 Aug 2021_29.#m4</t>
  </si>
  <si>
    <t>143B+oligo_5_31 Aug 2021_30.#m4</t>
  </si>
  <si>
    <t>143B+oligo_6_31 Aug 2021_31.#m4</t>
  </si>
  <si>
    <t>143B+uni-1AA_1mM_1_31 Aug 2021_10.#m4</t>
  </si>
  <si>
    <t>143B+uni-1AA_1mM_2_31 Aug 2021_11.#m4</t>
  </si>
  <si>
    <t>143B+uni-1AA_1mM_3_31 Aug 2021_12.#m4</t>
  </si>
  <si>
    <t>143B+uni-1AA_1mM_4_31 Aug 2021_13.#m4</t>
  </si>
  <si>
    <t>143B+uni-1AA_1mM_5_31 Aug 2021_14.#m4</t>
  </si>
  <si>
    <t>143B+uni-1AA_1mM_6_31 Aug 2021_15.#m4</t>
  </si>
  <si>
    <t>143B_10_31 Aug 2021_06.#m4</t>
  </si>
  <si>
    <t>143B_11_31 Aug 2021_07.#m4</t>
  </si>
  <si>
    <t>143B_12_31 Aug 2021_05.#m4</t>
  </si>
  <si>
    <t>143B_7_31 Aug 2021_02.#m4</t>
  </si>
  <si>
    <t>143B_8_31 Aug 2021_03.#m4</t>
  </si>
  <si>
    <t>143B_9_31 Aug 2021_04.#m4</t>
  </si>
  <si>
    <t>143B_chlor_1__ 1 Sep 2021_01.#m4</t>
  </si>
  <si>
    <t>143B_chlor_2__ 1 Sep 2021_02.#m4</t>
  </si>
  <si>
    <t>143B_chlor_3__ 1 Sep 2021_03.#m4</t>
  </si>
  <si>
    <t>143B_chlor_4__ 1 Sep 2021_04.#m4</t>
  </si>
  <si>
    <t>143B_chlor_5__ 1 Sep 2021_05.#m4</t>
  </si>
  <si>
    <t>143B_chlor_6__ 1 Sep 2021_06.#m4</t>
  </si>
  <si>
    <t>143B_mito-inhib_titration_t0_1_27 Aug 2021_01.#m4</t>
  </si>
  <si>
    <t>143B_mito-inhib_titration_t0_2_27 Aug 2021_01.#m4</t>
  </si>
  <si>
    <t>143B_mito-inhib_titration_t0_3_27 Aug 2021_01.#m4</t>
  </si>
  <si>
    <t>143B_oligo_high-plate__ 1 Sep 2021_01.#m4</t>
  </si>
  <si>
    <t>143B_oligo_high-plate__ 1 Sep 2021_02.#m4</t>
  </si>
  <si>
    <t>143B_oligo_high-plate__ 1 Sep 2021_03.#m4</t>
  </si>
  <si>
    <t>143B_oligo_high-plate__ 1 Sep 2021_04.#m4</t>
  </si>
  <si>
    <t>143B_oligo_high-plate__ 1 Sep 2021_05.#m4</t>
  </si>
  <si>
    <t>143B_oligo_high-plate__ 1 Sep 2021_06.#m4</t>
  </si>
  <si>
    <t>143B_rot_high-dose-plate__ 1 Sep 2021_01.#m4</t>
  </si>
  <si>
    <t>143B_rot_high-dose-plate__ 1 Sep 2021_02.#m4</t>
  </si>
  <si>
    <t>143B_rot_high-dose-plate__ 1 Sep 2021_03.#m4</t>
  </si>
  <si>
    <t>143B_rot_high-dose-plate__ 1 Sep 2021_04.#m4</t>
  </si>
  <si>
    <t>143B_rot_high-dose-plate__ 1 Sep 2021_05.#m4</t>
  </si>
  <si>
    <t>143B_rot_high-dose-plate__ 1 Sep 2021_06.#m4</t>
  </si>
  <si>
    <t>H1299_400uM-uri_antimycin__ 1 Sep 2021_01.#m4</t>
  </si>
  <si>
    <t>H1299_400uM-uri_antimycin__ 1 Sep 2021_02.#m4</t>
  </si>
  <si>
    <t>H1299_400uM-uri_antimycin__ 1 Sep 2021_03.#m4</t>
  </si>
  <si>
    <t>H1299_400uM-uri_antimycin__ 1 Sep 2021_04.#m4</t>
  </si>
  <si>
    <t>H1299_400uM-uri_antimycin__ 1 Sep 2021_05.#m4</t>
  </si>
  <si>
    <t>H1299_400uM-uri_antimycin__ 1 Sep 2021_06.#m4</t>
  </si>
  <si>
    <t>H1299_400uM-uri_antimycin__ 1 Sep 2021_07.#m4</t>
  </si>
  <si>
    <t>H1299_400uM-uri_antimycin__ 1 Sep 2021_08.#m4</t>
  </si>
  <si>
    <t>H1299_400uM-uri_antimycin__ 1 Sep 2021_09.#m4</t>
  </si>
  <si>
    <t>H1299_400uM-uri_antimycin__ 1 Sep 2021_10.#m4</t>
  </si>
  <si>
    <t>H1299_400uM-uri_antimycin__ 1 Sep 2021_11.#m4</t>
  </si>
  <si>
    <t>H1299_400uM-uri_antimycin__ 1 Sep 2021_12.#m4</t>
  </si>
  <si>
    <t>H1299_atpenin__ 1 Sep 2021_01.#m4</t>
  </si>
  <si>
    <t>H1299_atpenin__ 1 Sep 2021_02.#m4</t>
  </si>
  <si>
    <t>H1299_atpenin__ 1 Sep 2021_03.#m4</t>
  </si>
  <si>
    <t>H1299_atpenin__ 1 Sep 2021_04.#m4</t>
  </si>
  <si>
    <t>H1299_atpenin__ 1 Sep 2021_05.#m4</t>
  </si>
  <si>
    <t>H1299_atpenin__ 1 Sep 2021_06.#m4</t>
  </si>
  <si>
    <t>H1299_atpenin__ 1 Sep 2021_07.#m4</t>
  </si>
  <si>
    <t>H1299_atpenin__ 1 Sep 2021_08.#m4</t>
  </si>
  <si>
    <t>H1299_atpenin__ 1 Sep 2021_09.#m4</t>
  </si>
  <si>
    <t>H1299_atpenin__ 1 Sep 2021_10.#m4</t>
  </si>
  <si>
    <t>H1299_atpenin__ 1 Sep 2021_11.#m4</t>
  </si>
  <si>
    <t>H1299_atpenin__ 1 Sep 2021_12.#m4</t>
  </si>
  <si>
    <t>H1299_chlor_10__ 1 Sep 2021_10.#m4</t>
  </si>
  <si>
    <t>H1299_chlor_11__ 1 Sep 2021_11.#m4</t>
  </si>
  <si>
    <t>H1299_chlor_12__ 1 Sep 2021_12.#m4</t>
  </si>
  <si>
    <t>H1299_chlor_1__ 1 Sep 2021_01.#m4</t>
  </si>
  <si>
    <t>H1299_chlor_2__ 1 Sep 2021_02.#m4</t>
  </si>
  <si>
    <t>H1299_chlor_3__ 1 Sep 2021_03.#m4</t>
  </si>
  <si>
    <t>H1299_chlor_4__ 1 Sep 2021_04.#m4</t>
  </si>
  <si>
    <t>H1299_chlor_5__ 1 Sep 2021_05.#m4</t>
  </si>
  <si>
    <t>H1299_chlor_6__ 1 Sep 2021_06.#m4</t>
  </si>
  <si>
    <t>H1299_chlor_7__ 1 Sep 2021_07.#m4</t>
  </si>
  <si>
    <t>H1299_chlor_8__ 1 Sep 2021_08.#m4</t>
  </si>
  <si>
    <t>H1299_chlor_9__ 1 Sep 2021_09.#m4</t>
  </si>
  <si>
    <t>H1299_mito-inhib_titration_t0_1_27 Aug 2021_01.#m4</t>
  </si>
  <si>
    <t>H1299_mito-inhib_titration_t0_2_27 Aug 2021_01.#m4</t>
  </si>
  <si>
    <t>H1299_mito-inhib_titration_t0_3_27 Aug 2021_01.#m4</t>
  </si>
  <si>
    <t>H1299_oligo__ 1 Sep 2021_01.#m4</t>
  </si>
  <si>
    <t>H1299_oligo__ 1 Sep 2021_02.#m4</t>
  </si>
  <si>
    <t>H1299_oligo__ 1 Sep 2021_03.#m4</t>
  </si>
  <si>
    <t>H1299_oligo__ 1 Sep 2021_04.#m4</t>
  </si>
  <si>
    <t>H1299_oligo__ 1 Sep 2021_05.#m4</t>
  </si>
  <si>
    <t>H1299_oligo__ 1 Sep 2021_06.#m4</t>
  </si>
  <si>
    <t>H1299_oligo__ 1 Sep 2021_07.#m4</t>
  </si>
  <si>
    <t>H1299_oligo__ 1 Sep 2021_08.#m4</t>
  </si>
  <si>
    <t>H1299_oligo__ 1 Sep 2021_09.#m4</t>
  </si>
  <si>
    <t>H1299_oligo__ 1 Sep 2021_10.#m4</t>
  </si>
  <si>
    <t>H1299_oligo__ 1 Sep 2021_11.#m4</t>
  </si>
  <si>
    <t>H1299_oligo__ 1 Sep 2021_12.#m4</t>
  </si>
  <si>
    <t>HCT116_rot__ 1 Sep 2021_01.#m4</t>
  </si>
  <si>
    <t>HCT116_rot__ 1 Sep 2021_02.#m4</t>
  </si>
  <si>
    <t>HCT116_rot__ 1 Sep 2021_03.#m4</t>
  </si>
  <si>
    <t>HCT116_rot__ 1 Sep 2021_04.#m4</t>
  </si>
  <si>
    <t>HCT116_rot__ 1 Sep 2021_05.#m4</t>
  </si>
  <si>
    <t>HCT116_rot__ 1 Sep 2021_06.#m4</t>
  </si>
  <si>
    <t>H1299_rot__ 1 Sep 2021_07.#m4</t>
  </si>
  <si>
    <t>H1299_rot__ 1 Sep 2021_08.#m4</t>
  </si>
  <si>
    <t>H1299_rot__ 1 Sep 2021_09.#m4</t>
  </si>
  <si>
    <t>H1299_rot__ 1 Sep 2021_10.#m4</t>
  </si>
  <si>
    <t>H1299_rot__ 1 Sep 2021_11.#m4</t>
  </si>
  <si>
    <t>H1299_rot__ 1 Sep 2021_12.#m4</t>
  </si>
  <si>
    <t>Volumetric,  2000  uL</t>
  </si>
  <si>
    <t>Avg</t>
  </si>
  <si>
    <t>Drug</t>
  </si>
  <si>
    <t>Fold cells</t>
  </si>
  <si>
    <t>Time diff.</t>
  </si>
  <si>
    <t>Prlfr</t>
  </si>
  <si>
    <t>Cell line</t>
  </si>
  <si>
    <t>H1299</t>
  </si>
  <si>
    <t>Antimycin A</t>
  </si>
  <si>
    <t>Atpenin A5</t>
  </si>
  <si>
    <t>Chloramphenicol</t>
  </si>
  <si>
    <t>Oligomycin A</t>
  </si>
  <si>
    <t>Rotenone</t>
  </si>
  <si>
    <t>Conc.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</si>
</sst>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workbookViewId="0">
      <selection activeCell="J55" sqref="J55"/>
    </sheetView>
  </sheetViews>
  <sheetFormatPr baseColWidth="10" defaultColWidth="8.83203125" defaultRowHeight="15" x14ac:dyDescent="0.2"/>
  <cols>
    <col min="2" max="2" width="24.1640625" bestFit="1" customWidth="1"/>
    <col min="5" max="5" width="17.6640625" bestFit="1" customWidth="1"/>
    <col min="19" max="19" width="14.33203125" bestFit="1" customWidth="1"/>
    <col min="20" max="20" width="10.6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7" t="s">
        <v>203</v>
      </c>
      <c r="P1" s="7" t="s">
        <v>204</v>
      </c>
      <c r="Q1" s="7" t="s">
        <v>205</v>
      </c>
      <c r="R1" s="7" t="s">
        <v>206</v>
      </c>
      <c r="S1" s="7" t="s">
        <v>202</v>
      </c>
      <c r="T1" s="7" t="s">
        <v>213</v>
      </c>
    </row>
    <row r="2" spans="1:20" x14ac:dyDescent="0.2">
      <c r="A2" t="s">
        <v>37</v>
      </c>
      <c r="B2" t="s">
        <v>53</v>
      </c>
      <c r="C2" t="s">
        <v>122</v>
      </c>
      <c r="D2" t="s">
        <v>200</v>
      </c>
      <c r="E2" s="2">
        <v>44435.711111111108</v>
      </c>
      <c r="F2">
        <v>3845</v>
      </c>
      <c r="G2">
        <v>3867</v>
      </c>
      <c r="H2">
        <v>12.65</v>
      </c>
      <c r="I2">
        <v>29.97</v>
      </c>
      <c r="J2">
        <v>33450</v>
      </c>
      <c r="K2">
        <v>19.39</v>
      </c>
      <c r="L2">
        <v>19.22</v>
      </c>
      <c r="M2">
        <v>1.9710000000000001</v>
      </c>
    </row>
    <row r="3" spans="1:20" x14ac:dyDescent="0.2">
      <c r="A3" t="s">
        <v>38</v>
      </c>
      <c r="B3" t="s">
        <v>53</v>
      </c>
      <c r="C3" t="s">
        <v>123</v>
      </c>
      <c r="D3" t="s">
        <v>200</v>
      </c>
      <c r="E3" s="2">
        <v>44435.711805555547</v>
      </c>
      <c r="F3">
        <v>3893</v>
      </c>
      <c r="G3">
        <v>3915</v>
      </c>
      <c r="H3">
        <v>12.88</v>
      </c>
      <c r="I3">
        <v>29.97</v>
      </c>
      <c r="J3">
        <v>32110</v>
      </c>
      <c r="K3">
        <v>19.559999999999999</v>
      </c>
      <c r="L3">
        <v>19.399999999999999</v>
      </c>
      <c r="M3">
        <v>2.0009999999999999</v>
      </c>
    </row>
    <row r="4" spans="1:20" x14ac:dyDescent="0.2">
      <c r="A4" t="s">
        <v>39</v>
      </c>
      <c r="B4" t="s">
        <v>53</v>
      </c>
      <c r="C4" t="s">
        <v>124</v>
      </c>
      <c r="D4" t="s">
        <v>200</v>
      </c>
      <c r="E4" s="2">
        <v>44435.713194444441</v>
      </c>
      <c r="F4">
        <v>3591</v>
      </c>
      <c r="G4">
        <v>3611</v>
      </c>
      <c r="H4">
        <v>12.88</v>
      </c>
      <c r="I4">
        <v>29.97</v>
      </c>
      <c r="J4">
        <v>29340</v>
      </c>
      <c r="K4">
        <v>19.77</v>
      </c>
      <c r="L4">
        <v>19.600000000000001</v>
      </c>
      <c r="M4">
        <v>2.052</v>
      </c>
    </row>
    <row r="5" spans="1:20" x14ac:dyDescent="0.2">
      <c r="A5" t="s">
        <v>201</v>
      </c>
      <c r="E5" s="2">
        <f>E2</f>
        <v>44435.711111111108</v>
      </c>
      <c r="J5" s="6">
        <f>AVERAGE(J2:J4)</f>
        <v>31633.333333333332</v>
      </c>
      <c r="K5">
        <f t="shared" ref="K5:L5" si="0">AVERAGE(K2:K4)</f>
        <v>19.573333333333334</v>
      </c>
      <c r="L5">
        <f t="shared" si="0"/>
        <v>19.406666666666666</v>
      </c>
    </row>
    <row r="7" spans="1:20" x14ac:dyDescent="0.2">
      <c r="B7" t="s">
        <v>47</v>
      </c>
      <c r="C7" t="s">
        <v>116</v>
      </c>
      <c r="D7" t="s">
        <v>200</v>
      </c>
      <c r="E7" s="2">
        <v>44440.531944444447</v>
      </c>
      <c r="F7">
        <v>3214</v>
      </c>
      <c r="G7">
        <v>3227</v>
      </c>
      <c r="H7">
        <v>15.35</v>
      </c>
      <c r="I7">
        <v>30.65</v>
      </c>
      <c r="J7">
        <v>72050</v>
      </c>
      <c r="K7">
        <v>22.45</v>
      </c>
      <c r="L7">
        <v>22.32</v>
      </c>
      <c r="M7">
        <v>3.1909999999999998</v>
      </c>
      <c r="O7" s="4">
        <f>J7/$J$5</f>
        <v>2.2776606954689149</v>
      </c>
      <c r="P7" s="4">
        <f>E7-$E$5</f>
        <v>4.820833333338669</v>
      </c>
      <c r="Q7" s="3">
        <f>LOG(O7,2)/P7</f>
        <v>0.24633766856493972</v>
      </c>
      <c r="R7" t="s">
        <v>46</v>
      </c>
      <c r="S7" t="s">
        <v>210</v>
      </c>
      <c r="T7">
        <v>1000000</v>
      </c>
    </row>
    <row r="8" spans="1:20" s="8" customFormat="1" x14ac:dyDescent="0.2">
      <c r="B8" s="8" t="s">
        <v>48</v>
      </c>
      <c r="C8" s="8" t="s">
        <v>117</v>
      </c>
      <c r="D8" s="8" t="s">
        <v>200</v>
      </c>
      <c r="E8" s="9">
        <v>44440.532638888893</v>
      </c>
      <c r="F8" s="8">
        <v>8392</v>
      </c>
      <c r="G8" s="8">
        <v>8478</v>
      </c>
      <c r="H8" s="8">
        <v>14.45</v>
      </c>
      <c r="I8" s="8">
        <v>29.07</v>
      </c>
      <c r="J8" s="8">
        <v>181000</v>
      </c>
      <c r="K8" s="8">
        <v>20.97</v>
      </c>
      <c r="L8" s="8">
        <v>20.84</v>
      </c>
      <c r="M8" s="8">
        <v>2.98</v>
      </c>
      <c r="O8" s="10">
        <f t="shared" ref="O8:O17" si="1">J8/$J$5</f>
        <v>5.7218124341412011</v>
      </c>
      <c r="P8" s="10">
        <f>E7-$E$5</f>
        <v>4.820833333338669</v>
      </c>
      <c r="Q8" s="11">
        <f t="shared" ref="Q8:Q18" si="2">LOG(O8,2)/P8</f>
        <v>0.52199942036324898</v>
      </c>
      <c r="R8" s="8" t="s">
        <v>46</v>
      </c>
      <c r="S8" s="8" t="s">
        <v>210</v>
      </c>
      <c r="T8" s="8">
        <f>T7/2</f>
        <v>500000</v>
      </c>
    </row>
    <row r="9" spans="1:20" x14ac:dyDescent="0.2">
      <c r="B9" t="s">
        <v>49</v>
      </c>
      <c r="C9" t="s">
        <v>118</v>
      </c>
      <c r="D9" t="s">
        <v>200</v>
      </c>
      <c r="E9" s="2">
        <v>44440.53402777778</v>
      </c>
      <c r="F9">
        <v>11557</v>
      </c>
      <c r="G9">
        <v>11725</v>
      </c>
      <c r="H9">
        <v>13.77</v>
      </c>
      <c r="I9">
        <v>27.72</v>
      </c>
      <c r="J9">
        <v>273900</v>
      </c>
      <c r="K9">
        <v>20.329999999999998</v>
      </c>
      <c r="L9">
        <v>20.260000000000002</v>
      </c>
      <c r="M9">
        <v>2.827</v>
      </c>
      <c r="O9" s="4">
        <f t="shared" si="1"/>
        <v>8.6585879873551104</v>
      </c>
      <c r="P9" s="4">
        <f>E7-$E$5</f>
        <v>4.820833333338669</v>
      </c>
      <c r="Q9" s="3">
        <f t="shared" si="2"/>
        <v>0.64597374749911396</v>
      </c>
      <c r="R9" t="s">
        <v>46</v>
      </c>
      <c r="S9" t="s">
        <v>210</v>
      </c>
      <c r="T9" s="14">
        <f t="shared" ref="T9:T17" si="3">T8/2</f>
        <v>250000</v>
      </c>
    </row>
    <row r="10" spans="1:20" x14ac:dyDescent="0.2">
      <c r="B10" t="s">
        <v>50</v>
      </c>
      <c r="C10" t="s">
        <v>119</v>
      </c>
      <c r="D10" t="s">
        <v>200</v>
      </c>
      <c r="E10" s="2">
        <v>44440.534722222219</v>
      </c>
      <c r="F10">
        <v>14672</v>
      </c>
      <c r="G10">
        <v>14942</v>
      </c>
      <c r="H10">
        <v>14</v>
      </c>
      <c r="I10">
        <v>27.72</v>
      </c>
      <c r="J10">
        <v>356400</v>
      </c>
      <c r="K10">
        <v>20.329999999999998</v>
      </c>
      <c r="L10">
        <v>20.190000000000001</v>
      </c>
      <c r="M10">
        <v>2.6960000000000002</v>
      </c>
      <c r="O10" s="4">
        <f t="shared" si="1"/>
        <v>11.266596417281349</v>
      </c>
      <c r="P10" s="4">
        <f>E7-$E$5</f>
        <v>4.820833333338669</v>
      </c>
      <c r="Q10" s="3">
        <f t="shared" si="2"/>
        <v>0.72476677861049643</v>
      </c>
      <c r="R10" t="s">
        <v>46</v>
      </c>
      <c r="S10" t="s">
        <v>210</v>
      </c>
      <c r="T10" s="14">
        <f t="shared" si="3"/>
        <v>125000</v>
      </c>
    </row>
    <row r="11" spans="1:20" x14ac:dyDescent="0.2">
      <c r="B11" t="s">
        <v>51</v>
      </c>
      <c r="C11" t="s">
        <v>120</v>
      </c>
      <c r="D11" t="s">
        <v>200</v>
      </c>
      <c r="E11" s="2">
        <v>44440.535416666673</v>
      </c>
      <c r="F11">
        <v>18846</v>
      </c>
      <c r="G11">
        <v>19325</v>
      </c>
      <c r="H11">
        <v>14</v>
      </c>
      <c r="I11">
        <v>26.6</v>
      </c>
      <c r="J11">
        <v>566100</v>
      </c>
      <c r="K11">
        <v>19.850000000000001</v>
      </c>
      <c r="L11">
        <v>19.7</v>
      </c>
      <c r="M11">
        <v>2.375</v>
      </c>
      <c r="O11" s="4">
        <f t="shared" si="1"/>
        <v>17.895679662802952</v>
      </c>
      <c r="P11" s="4">
        <f>E7-$E$5</f>
        <v>4.820833333338669</v>
      </c>
      <c r="Q11" s="3">
        <f t="shared" si="2"/>
        <v>0.86324067734147825</v>
      </c>
      <c r="R11" t="s">
        <v>46</v>
      </c>
      <c r="S11" t="s">
        <v>210</v>
      </c>
      <c r="T11" s="14">
        <f t="shared" si="3"/>
        <v>62500</v>
      </c>
    </row>
    <row r="12" spans="1:20" x14ac:dyDescent="0.2">
      <c r="B12" t="s">
        <v>52</v>
      </c>
      <c r="C12" t="s">
        <v>121</v>
      </c>
      <c r="D12" t="s">
        <v>200</v>
      </c>
      <c r="E12" s="2">
        <v>44440.536805555559</v>
      </c>
      <c r="F12">
        <v>39770</v>
      </c>
      <c r="G12">
        <v>41781</v>
      </c>
      <c r="H12">
        <v>13.32</v>
      </c>
      <c r="I12">
        <v>25.02</v>
      </c>
      <c r="J12">
        <v>1267000</v>
      </c>
      <c r="K12">
        <v>18.690000000000001</v>
      </c>
      <c r="L12">
        <v>18.59</v>
      </c>
      <c r="M12">
        <v>2.1640000000000001</v>
      </c>
      <c r="O12" s="4">
        <f t="shared" si="1"/>
        <v>40.05268703898841</v>
      </c>
      <c r="P12" s="4">
        <f>E7-$E$5</f>
        <v>4.820833333338669</v>
      </c>
      <c r="Q12" s="3">
        <f t="shared" si="2"/>
        <v>1.1043375200115457</v>
      </c>
      <c r="R12" t="s">
        <v>46</v>
      </c>
      <c r="S12" t="s">
        <v>210</v>
      </c>
      <c r="T12" s="14">
        <f t="shared" si="3"/>
        <v>31250</v>
      </c>
    </row>
    <row r="13" spans="1:20" x14ac:dyDescent="0.2">
      <c r="A13" t="s">
        <v>16</v>
      </c>
      <c r="B13" t="s">
        <v>43</v>
      </c>
      <c r="C13" t="s">
        <v>95</v>
      </c>
      <c r="D13" t="s">
        <v>200</v>
      </c>
      <c r="E13" s="2">
        <v>44439.759722222218</v>
      </c>
      <c r="F13">
        <v>34060</v>
      </c>
      <c r="G13">
        <v>35642</v>
      </c>
      <c r="H13">
        <v>2155</v>
      </c>
      <c r="I13">
        <v>10624</v>
      </c>
      <c r="J13">
        <v>960800</v>
      </c>
      <c r="K13">
        <v>4465</v>
      </c>
      <c r="L13">
        <v>4287</v>
      </c>
      <c r="M13">
        <v>1288</v>
      </c>
      <c r="O13" s="4">
        <f t="shared" si="1"/>
        <v>30.373024236037935</v>
      </c>
      <c r="P13" s="4">
        <f>E13-$E$5</f>
        <v>4.0486111111094942</v>
      </c>
      <c r="Q13" s="3">
        <f t="shared" si="2"/>
        <v>1.2163970616718718</v>
      </c>
      <c r="R13" t="s">
        <v>46</v>
      </c>
      <c r="S13" t="s">
        <v>210</v>
      </c>
      <c r="T13" s="14">
        <f t="shared" si="3"/>
        <v>15625</v>
      </c>
    </row>
    <row r="14" spans="1:20" x14ac:dyDescent="0.2">
      <c r="A14" t="s">
        <v>17</v>
      </c>
      <c r="B14" t="s">
        <v>43</v>
      </c>
      <c r="C14" t="s">
        <v>96</v>
      </c>
      <c r="D14" t="s">
        <v>200</v>
      </c>
      <c r="E14" s="2">
        <v>44439.761111111111</v>
      </c>
      <c r="F14">
        <v>47652</v>
      </c>
      <c r="G14">
        <v>50898</v>
      </c>
      <c r="H14">
        <v>1732</v>
      </c>
      <c r="I14">
        <v>9855</v>
      </c>
      <c r="J14">
        <v>1690000</v>
      </c>
      <c r="K14">
        <v>4153</v>
      </c>
      <c r="L14">
        <v>3963</v>
      </c>
      <c r="M14">
        <v>1299</v>
      </c>
      <c r="O14" s="4">
        <f t="shared" si="1"/>
        <v>53.424657534246577</v>
      </c>
      <c r="P14" s="4">
        <f>E13-$E$5</f>
        <v>4.0486111111094942</v>
      </c>
      <c r="Q14" s="3">
        <f t="shared" si="2"/>
        <v>1.4176303162355606</v>
      </c>
      <c r="R14" t="s">
        <v>46</v>
      </c>
      <c r="S14" t="s">
        <v>210</v>
      </c>
      <c r="T14" s="14">
        <f t="shared" si="3"/>
        <v>7812.5</v>
      </c>
    </row>
    <row r="15" spans="1:20" x14ac:dyDescent="0.2">
      <c r="A15" t="s">
        <v>18</v>
      </c>
      <c r="B15" t="s">
        <v>43</v>
      </c>
      <c r="C15" t="s">
        <v>97</v>
      </c>
      <c r="D15" t="s">
        <v>200</v>
      </c>
      <c r="E15" s="2">
        <v>44439.762499999997</v>
      </c>
      <c r="F15">
        <v>54799</v>
      </c>
      <c r="G15">
        <v>59414</v>
      </c>
      <c r="H15">
        <v>1580</v>
      </c>
      <c r="I15">
        <v>9363</v>
      </c>
      <c r="J15">
        <v>2270000</v>
      </c>
      <c r="K15">
        <v>3876</v>
      </c>
      <c r="L15">
        <v>3686</v>
      </c>
      <c r="M15">
        <v>1237</v>
      </c>
      <c r="O15" s="4">
        <f t="shared" si="1"/>
        <v>71.759747102212856</v>
      </c>
      <c r="P15" s="4">
        <f>E13-$E$5</f>
        <v>4.0486111111094942</v>
      </c>
      <c r="Q15" s="3">
        <f t="shared" si="2"/>
        <v>1.5227698416991653</v>
      </c>
      <c r="R15" t="s">
        <v>46</v>
      </c>
      <c r="S15" t="s">
        <v>210</v>
      </c>
      <c r="T15" s="14">
        <f t="shared" si="3"/>
        <v>3906.25</v>
      </c>
    </row>
    <row r="16" spans="1:20" x14ac:dyDescent="0.2">
      <c r="A16" t="s">
        <v>13</v>
      </c>
      <c r="B16" t="s">
        <v>43</v>
      </c>
      <c r="C16" t="s">
        <v>92</v>
      </c>
      <c r="D16" t="s">
        <v>200</v>
      </c>
      <c r="E16" s="2">
        <v>44439.763194444437</v>
      </c>
      <c r="F16">
        <v>59500</v>
      </c>
      <c r="G16">
        <v>64929</v>
      </c>
      <c r="H16">
        <v>1437</v>
      </c>
      <c r="I16">
        <v>9123</v>
      </c>
      <c r="J16">
        <v>2503000</v>
      </c>
      <c r="K16">
        <v>3733</v>
      </c>
      <c r="L16">
        <v>3553</v>
      </c>
      <c r="M16">
        <v>1192</v>
      </c>
      <c r="O16" s="4">
        <f t="shared" si="1"/>
        <v>79.125395152792422</v>
      </c>
      <c r="P16" s="4">
        <f>E13-$E$5</f>
        <v>4.0486111111094942</v>
      </c>
      <c r="Q16" s="3">
        <f t="shared" si="2"/>
        <v>1.5575882003020061</v>
      </c>
      <c r="R16" t="s">
        <v>46</v>
      </c>
      <c r="S16" t="s">
        <v>210</v>
      </c>
      <c r="T16" s="14">
        <f t="shared" si="3"/>
        <v>1953.125</v>
      </c>
    </row>
    <row r="17" spans="1:20" x14ac:dyDescent="0.2">
      <c r="A17" t="s">
        <v>14</v>
      </c>
      <c r="B17" t="s">
        <v>43</v>
      </c>
      <c r="C17" t="s">
        <v>93</v>
      </c>
      <c r="D17" t="s">
        <v>200</v>
      </c>
      <c r="E17" s="2">
        <v>44439.765972222223</v>
      </c>
      <c r="F17">
        <v>59853</v>
      </c>
      <c r="G17">
        <v>65147</v>
      </c>
      <c r="H17">
        <v>1580</v>
      </c>
      <c r="I17">
        <v>8206</v>
      </c>
      <c r="J17">
        <v>2370000</v>
      </c>
      <c r="K17">
        <v>3639</v>
      </c>
      <c r="L17">
        <v>3469</v>
      </c>
      <c r="M17">
        <v>1123</v>
      </c>
      <c r="O17" s="4">
        <f t="shared" si="1"/>
        <v>74.920969441517386</v>
      </c>
      <c r="P17" s="4">
        <f>E13-$E$5</f>
        <v>4.0486111111094942</v>
      </c>
      <c r="Q17" s="3">
        <f t="shared" si="2"/>
        <v>1.5381318411356337</v>
      </c>
      <c r="R17" t="s">
        <v>46</v>
      </c>
      <c r="S17" t="s">
        <v>210</v>
      </c>
      <c r="T17" s="14">
        <f t="shared" si="3"/>
        <v>976.5625</v>
      </c>
    </row>
    <row r="18" spans="1:20" x14ac:dyDescent="0.2">
      <c r="A18" t="s">
        <v>15</v>
      </c>
      <c r="B18" t="s">
        <v>43</v>
      </c>
      <c r="C18" t="s">
        <v>94</v>
      </c>
      <c r="D18" t="s">
        <v>200</v>
      </c>
      <c r="E18" s="2">
        <v>44439.76458333333</v>
      </c>
      <c r="F18">
        <v>65523</v>
      </c>
      <c r="G18">
        <v>71929</v>
      </c>
      <c r="H18">
        <v>1507</v>
      </c>
      <c r="I18">
        <v>9363</v>
      </c>
      <c r="J18">
        <v>2668000</v>
      </c>
      <c r="K18">
        <v>3681</v>
      </c>
      <c r="L18">
        <v>3494</v>
      </c>
      <c r="M18">
        <v>1179</v>
      </c>
      <c r="O18" s="4">
        <f>J18/$J$5</f>
        <v>84.341412012644895</v>
      </c>
      <c r="P18" s="4">
        <f>E13-$E$5</f>
        <v>4.0486111111094942</v>
      </c>
      <c r="Q18" s="3">
        <f t="shared" si="2"/>
        <v>1.580336835072959</v>
      </c>
      <c r="R18" t="s">
        <v>46</v>
      </c>
      <c r="S18" t="s">
        <v>210</v>
      </c>
      <c r="T18">
        <v>0</v>
      </c>
    </row>
    <row r="20" spans="1:20" x14ac:dyDescent="0.2">
      <c r="A20" t="s">
        <v>19</v>
      </c>
      <c r="B20" t="s">
        <v>41</v>
      </c>
      <c r="C20" t="s">
        <v>80</v>
      </c>
      <c r="D20" t="s">
        <v>200</v>
      </c>
      <c r="E20" s="2">
        <v>44439.803472222222</v>
      </c>
      <c r="F20">
        <v>2425</v>
      </c>
      <c r="G20">
        <v>2433</v>
      </c>
      <c r="H20">
        <v>1978</v>
      </c>
      <c r="I20">
        <v>20625</v>
      </c>
      <c r="J20">
        <v>32950</v>
      </c>
      <c r="K20">
        <v>7119</v>
      </c>
      <c r="L20">
        <v>6270</v>
      </c>
      <c r="M20">
        <v>3773</v>
      </c>
      <c r="O20" s="4">
        <f>J20/$J$5</f>
        <v>1.041622760800843</v>
      </c>
      <c r="P20" s="4">
        <f>E20-$E$5</f>
        <v>4.0923611111138598</v>
      </c>
      <c r="Q20" s="3">
        <f>LOG(O20,2)/P20</f>
        <v>1.437626766326236E-2</v>
      </c>
      <c r="R20" t="s">
        <v>46</v>
      </c>
      <c r="S20" t="s">
        <v>209</v>
      </c>
      <c r="T20" s="6">
        <v>5000</v>
      </c>
    </row>
    <row r="21" spans="1:20" x14ac:dyDescent="0.2">
      <c r="A21" t="s">
        <v>20</v>
      </c>
      <c r="B21" t="s">
        <v>41</v>
      </c>
      <c r="C21" t="s">
        <v>81</v>
      </c>
      <c r="D21" t="s">
        <v>200</v>
      </c>
      <c r="E21" s="2">
        <v>44439.804861111108</v>
      </c>
      <c r="F21">
        <v>5626</v>
      </c>
      <c r="G21">
        <v>5666</v>
      </c>
      <c r="H21">
        <v>2641</v>
      </c>
      <c r="I21">
        <v>17522</v>
      </c>
      <c r="J21">
        <v>102900</v>
      </c>
      <c r="K21">
        <v>7524</v>
      </c>
      <c r="L21">
        <v>6927</v>
      </c>
      <c r="M21">
        <v>3058</v>
      </c>
      <c r="O21" s="4">
        <f t="shared" ref="O21:O30" si="4">J21/$J$5</f>
        <v>3.2528977871443625</v>
      </c>
      <c r="P21" s="4">
        <f>E20-$E$5</f>
        <v>4.0923611111138598</v>
      </c>
      <c r="Q21" s="3">
        <f t="shared" ref="Q21:Q31" si="5">LOG(O21,2)/P21</f>
        <v>0.41582974825279756</v>
      </c>
      <c r="R21" t="s">
        <v>46</v>
      </c>
      <c r="S21" t="s">
        <v>209</v>
      </c>
      <c r="T21" s="6">
        <f>T20/2</f>
        <v>2500</v>
      </c>
    </row>
    <row r="22" spans="1:20" x14ac:dyDescent="0.2">
      <c r="A22" t="s">
        <v>21</v>
      </c>
      <c r="B22" t="s">
        <v>41</v>
      </c>
      <c r="C22" t="s">
        <v>82</v>
      </c>
      <c r="D22" t="s">
        <v>200</v>
      </c>
      <c r="E22" s="2">
        <v>44439.805555555547</v>
      </c>
      <c r="F22">
        <v>13127</v>
      </c>
      <c r="G22">
        <v>13389</v>
      </c>
      <c r="H22">
        <v>1978</v>
      </c>
      <c r="I22">
        <v>15411</v>
      </c>
      <c r="J22">
        <v>394300</v>
      </c>
      <c r="K22">
        <v>5840</v>
      </c>
      <c r="L22">
        <v>5446</v>
      </c>
      <c r="M22">
        <v>2254</v>
      </c>
      <c r="O22" s="4">
        <f t="shared" si="4"/>
        <v>12.464699683877766</v>
      </c>
      <c r="P22" s="4">
        <f>E20-$E$5</f>
        <v>4.0923611111138598</v>
      </c>
      <c r="Q22" s="3">
        <f t="shared" si="5"/>
        <v>0.88940739098588217</v>
      </c>
      <c r="R22" t="s">
        <v>46</v>
      </c>
      <c r="S22" t="s">
        <v>209</v>
      </c>
      <c r="T22" s="6">
        <f t="shared" ref="T22:T30" si="6">T21/2</f>
        <v>1250</v>
      </c>
    </row>
    <row r="23" spans="1:20" x14ac:dyDescent="0.2">
      <c r="A23" t="s">
        <v>22</v>
      </c>
      <c r="B23" t="s">
        <v>41</v>
      </c>
      <c r="C23" t="s">
        <v>83</v>
      </c>
      <c r="D23" t="s">
        <v>200</v>
      </c>
      <c r="E23" s="2">
        <v>44439.806944444441</v>
      </c>
      <c r="F23">
        <v>56296</v>
      </c>
      <c r="G23">
        <v>60961</v>
      </c>
      <c r="H23">
        <v>1507</v>
      </c>
      <c r="I23">
        <v>9123</v>
      </c>
      <c r="J23">
        <v>2114000</v>
      </c>
      <c r="K23">
        <v>4041</v>
      </c>
      <c r="L23">
        <v>3809</v>
      </c>
      <c r="M23">
        <v>1359</v>
      </c>
      <c r="O23" s="4">
        <f t="shared" si="4"/>
        <v>66.828240252897785</v>
      </c>
      <c r="P23" s="4">
        <f>E20-$E$5</f>
        <v>4.0923611111138598</v>
      </c>
      <c r="Q23" s="3">
        <f t="shared" si="5"/>
        <v>1.481390770600894</v>
      </c>
      <c r="R23" t="s">
        <v>46</v>
      </c>
      <c r="S23" t="s">
        <v>209</v>
      </c>
      <c r="T23" s="6">
        <f t="shared" si="6"/>
        <v>625</v>
      </c>
    </row>
    <row r="24" spans="1:20" x14ac:dyDescent="0.2">
      <c r="A24" t="s">
        <v>23</v>
      </c>
      <c r="B24" t="s">
        <v>41</v>
      </c>
      <c r="C24" t="s">
        <v>84</v>
      </c>
      <c r="D24" t="s">
        <v>200</v>
      </c>
      <c r="E24" s="2">
        <v>44439.808333333327</v>
      </c>
      <c r="F24">
        <v>76130</v>
      </c>
      <c r="G24">
        <v>84563</v>
      </c>
      <c r="H24">
        <v>1177</v>
      </c>
      <c r="I24">
        <v>9855</v>
      </c>
      <c r="J24">
        <v>3316000</v>
      </c>
      <c r="K24">
        <v>3099</v>
      </c>
      <c r="L24">
        <v>2882</v>
      </c>
      <c r="M24">
        <v>1117</v>
      </c>
      <c r="O24" s="4">
        <f t="shared" si="4"/>
        <v>104.82613277133825</v>
      </c>
      <c r="P24" s="4">
        <f>E20-$E$5</f>
        <v>4.0923611111138598</v>
      </c>
      <c r="Q24" s="3">
        <f t="shared" si="5"/>
        <v>1.6400934394219002</v>
      </c>
      <c r="R24" t="s">
        <v>46</v>
      </c>
      <c r="S24" t="s">
        <v>209</v>
      </c>
      <c r="T24" s="6">
        <f t="shared" si="6"/>
        <v>312.5</v>
      </c>
    </row>
    <row r="25" spans="1:20" x14ac:dyDescent="0.2">
      <c r="A25" t="s">
        <v>24</v>
      </c>
      <c r="B25" t="s">
        <v>41</v>
      </c>
      <c r="C25" t="s">
        <v>85</v>
      </c>
      <c r="D25" t="s">
        <v>200</v>
      </c>
      <c r="E25" s="2">
        <v>44439.809027777781</v>
      </c>
      <c r="F25">
        <v>75990</v>
      </c>
      <c r="G25">
        <v>84520</v>
      </c>
      <c r="H25">
        <v>1239</v>
      </c>
      <c r="I25">
        <v>9123</v>
      </c>
      <c r="J25">
        <v>3328000</v>
      </c>
      <c r="K25">
        <v>3139</v>
      </c>
      <c r="L25">
        <v>2929</v>
      </c>
      <c r="M25">
        <v>1112</v>
      </c>
      <c r="O25" s="4">
        <f t="shared" si="4"/>
        <v>105.2054794520548</v>
      </c>
      <c r="P25" s="4">
        <f>E20-$E$5</f>
        <v>4.0923611111138598</v>
      </c>
      <c r="Q25" s="3">
        <f t="shared" si="5"/>
        <v>1.6413668917160269</v>
      </c>
      <c r="R25" t="s">
        <v>46</v>
      </c>
      <c r="S25" t="s">
        <v>209</v>
      </c>
      <c r="T25" s="6">
        <f t="shared" si="6"/>
        <v>156.25</v>
      </c>
    </row>
    <row r="26" spans="1:20" x14ac:dyDescent="0.2">
      <c r="A26" t="s">
        <v>25</v>
      </c>
      <c r="B26" t="s">
        <v>42</v>
      </c>
      <c r="C26" t="s">
        <v>86</v>
      </c>
      <c r="D26" t="s">
        <v>200</v>
      </c>
      <c r="E26" s="2">
        <v>44439.831944444442</v>
      </c>
      <c r="F26">
        <v>51523</v>
      </c>
      <c r="G26">
        <v>55775</v>
      </c>
      <c r="H26">
        <v>1177</v>
      </c>
      <c r="I26">
        <v>10889</v>
      </c>
      <c r="J26">
        <v>2030000</v>
      </c>
      <c r="K26">
        <v>3233</v>
      </c>
      <c r="L26">
        <v>2941</v>
      </c>
      <c r="M26">
        <v>1368</v>
      </c>
      <c r="O26" s="4">
        <f t="shared" si="4"/>
        <v>64.172813487881982</v>
      </c>
      <c r="P26" s="4">
        <f>E20-$E$5</f>
        <v>4.0923611111138598</v>
      </c>
      <c r="Q26" s="3">
        <f t="shared" si="5"/>
        <v>1.4670969075419173</v>
      </c>
      <c r="R26" t="s">
        <v>46</v>
      </c>
      <c r="S26" t="s">
        <v>209</v>
      </c>
      <c r="T26" s="6">
        <f t="shared" si="6"/>
        <v>78.125</v>
      </c>
    </row>
    <row r="27" spans="1:20" x14ac:dyDescent="0.2">
      <c r="A27" t="s">
        <v>26</v>
      </c>
      <c r="B27" t="s">
        <v>42</v>
      </c>
      <c r="C27" t="s">
        <v>87</v>
      </c>
      <c r="D27" t="s">
        <v>200</v>
      </c>
      <c r="E27" s="2">
        <v>44439.833333333343</v>
      </c>
      <c r="F27">
        <v>80163</v>
      </c>
      <c r="G27">
        <v>88634</v>
      </c>
      <c r="H27">
        <v>1239</v>
      </c>
      <c r="I27">
        <v>7771</v>
      </c>
      <c r="J27">
        <v>2970000</v>
      </c>
      <c r="K27">
        <v>2986</v>
      </c>
      <c r="L27">
        <v>2797</v>
      </c>
      <c r="M27">
        <v>1026</v>
      </c>
      <c r="O27" s="4">
        <f t="shared" si="4"/>
        <v>93.888303477344579</v>
      </c>
      <c r="P27" s="4">
        <f>E20-$E$5</f>
        <v>4.0923611111138598</v>
      </c>
      <c r="Q27" s="3">
        <f t="shared" si="5"/>
        <v>1.6012451874003795</v>
      </c>
      <c r="R27" t="s">
        <v>46</v>
      </c>
      <c r="S27" t="s">
        <v>209</v>
      </c>
      <c r="T27" s="6">
        <f t="shared" si="6"/>
        <v>39.0625</v>
      </c>
    </row>
    <row r="28" spans="1:20" x14ac:dyDescent="0.2">
      <c r="A28" t="s">
        <v>27</v>
      </c>
      <c r="B28" t="s">
        <v>42</v>
      </c>
      <c r="C28" t="s">
        <v>88</v>
      </c>
      <c r="D28" t="s">
        <v>200</v>
      </c>
      <c r="E28" s="2">
        <v>44439.834027777782</v>
      </c>
      <c r="F28">
        <v>78353</v>
      </c>
      <c r="G28">
        <v>86846</v>
      </c>
      <c r="H28">
        <v>1239</v>
      </c>
      <c r="I28">
        <v>8206</v>
      </c>
      <c r="J28">
        <v>3096000</v>
      </c>
      <c r="K28">
        <v>3047</v>
      </c>
      <c r="L28">
        <v>2844</v>
      </c>
      <c r="M28">
        <v>1066</v>
      </c>
      <c r="O28" s="4">
        <f t="shared" si="4"/>
        <v>97.871443624868292</v>
      </c>
      <c r="P28" s="4">
        <f>E20-$E$5</f>
        <v>4.0923611111138598</v>
      </c>
      <c r="Q28" s="3">
        <f t="shared" si="5"/>
        <v>1.6158926094701211</v>
      </c>
      <c r="R28" t="s">
        <v>46</v>
      </c>
      <c r="S28" t="s">
        <v>209</v>
      </c>
      <c r="T28" s="6">
        <f t="shared" si="6"/>
        <v>19.53125</v>
      </c>
    </row>
    <row r="29" spans="1:20" x14ac:dyDescent="0.2">
      <c r="A29" t="s">
        <v>28</v>
      </c>
      <c r="B29" t="s">
        <v>42</v>
      </c>
      <c r="C29" t="s">
        <v>89</v>
      </c>
      <c r="D29" t="s">
        <v>200</v>
      </c>
      <c r="E29" s="2">
        <v>44439.835416666669</v>
      </c>
      <c r="F29">
        <v>81850</v>
      </c>
      <c r="G29">
        <v>91484</v>
      </c>
      <c r="H29">
        <v>1060</v>
      </c>
      <c r="I29">
        <v>9855</v>
      </c>
      <c r="J29">
        <v>3438000</v>
      </c>
      <c r="K29">
        <v>3083</v>
      </c>
      <c r="L29">
        <v>2846</v>
      </c>
      <c r="M29">
        <v>1185</v>
      </c>
      <c r="O29" s="4">
        <f t="shared" si="4"/>
        <v>108.68282402528979</v>
      </c>
      <c r="P29" s="4">
        <f>E20-$E$5</f>
        <v>4.0923611111138598</v>
      </c>
      <c r="Q29" s="3">
        <f t="shared" si="5"/>
        <v>1.6528307166481817</v>
      </c>
      <c r="R29" t="s">
        <v>46</v>
      </c>
      <c r="S29" t="s">
        <v>209</v>
      </c>
      <c r="T29" s="6">
        <f t="shared" si="6"/>
        <v>9.765625</v>
      </c>
    </row>
    <row r="30" spans="1:20" x14ac:dyDescent="0.2">
      <c r="A30" t="s">
        <v>29</v>
      </c>
      <c r="B30" t="s">
        <v>42</v>
      </c>
      <c r="C30" t="s">
        <v>90</v>
      </c>
      <c r="D30" t="s">
        <v>200</v>
      </c>
      <c r="E30" s="2">
        <v>44439.836805555547</v>
      </c>
      <c r="F30">
        <v>71697</v>
      </c>
      <c r="G30">
        <v>79120</v>
      </c>
      <c r="H30">
        <v>1177</v>
      </c>
      <c r="I30">
        <v>7986</v>
      </c>
      <c r="J30">
        <v>2978000</v>
      </c>
      <c r="K30">
        <v>3098</v>
      </c>
      <c r="L30">
        <v>2895</v>
      </c>
      <c r="M30">
        <v>1086</v>
      </c>
      <c r="O30" s="4">
        <f t="shared" si="4"/>
        <v>94.141201264488942</v>
      </c>
      <c r="P30" s="4">
        <f>E20-$E$5</f>
        <v>4.0923611111138598</v>
      </c>
      <c r="Q30" s="3">
        <f t="shared" si="5"/>
        <v>1.6021934964055238</v>
      </c>
      <c r="R30" t="s">
        <v>46</v>
      </c>
      <c r="S30" t="s">
        <v>209</v>
      </c>
      <c r="T30" s="6">
        <f t="shared" si="6"/>
        <v>4.8828125</v>
      </c>
    </row>
    <row r="31" spans="1:20" x14ac:dyDescent="0.2">
      <c r="A31" t="s">
        <v>30</v>
      </c>
      <c r="B31" t="s">
        <v>42</v>
      </c>
      <c r="C31" t="s">
        <v>91</v>
      </c>
      <c r="D31" t="s">
        <v>200</v>
      </c>
      <c r="E31" s="2">
        <v>44439.837500000001</v>
      </c>
      <c r="F31">
        <v>77467</v>
      </c>
      <c r="G31">
        <v>86057</v>
      </c>
      <c r="H31">
        <v>1117</v>
      </c>
      <c r="I31">
        <v>11159</v>
      </c>
      <c r="J31">
        <v>3248000</v>
      </c>
      <c r="K31">
        <v>3105</v>
      </c>
      <c r="L31">
        <v>2878</v>
      </c>
      <c r="M31">
        <v>1177</v>
      </c>
      <c r="O31" s="4">
        <f>J31/$J$5</f>
        <v>102.67650158061117</v>
      </c>
      <c r="P31" s="4">
        <f>E20-$E$5</f>
        <v>4.0923611111138598</v>
      </c>
      <c r="Q31" s="3">
        <f t="shared" si="5"/>
        <v>1.6327890072129749</v>
      </c>
      <c r="R31" t="s">
        <v>46</v>
      </c>
      <c r="S31" t="s">
        <v>209</v>
      </c>
      <c r="T31" s="6">
        <v>0</v>
      </c>
    </row>
    <row r="33" spans="1:20" x14ac:dyDescent="0.2">
      <c r="A33" t="s">
        <v>31</v>
      </c>
      <c r="B33" t="s">
        <v>45</v>
      </c>
      <c r="C33" t="s">
        <v>104</v>
      </c>
      <c r="D33" t="s">
        <v>200</v>
      </c>
      <c r="E33" s="2">
        <v>44439.838888888888</v>
      </c>
      <c r="F33">
        <v>3538</v>
      </c>
      <c r="G33">
        <v>3568</v>
      </c>
      <c r="H33">
        <v>1812</v>
      </c>
      <c r="I33">
        <v>13476</v>
      </c>
      <c r="J33">
        <v>44600</v>
      </c>
      <c r="K33">
        <v>5850</v>
      </c>
      <c r="L33">
        <v>5617</v>
      </c>
      <c r="M33">
        <v>2428</v>
      </c>
      <c r="O33" s="4">
        <f>J33/$J$5</f>
        <v>1.409905163329821</v>
      </c>
      <c r="P33" s="4">
        <f>E33-$E$5</f>
        <v>4.1277777777795563</v>
      </c>
      <c r="Q33" s="3">
        <f>LOG(O33,2)/P33</f>
        <v>0.12006414838711285</v>
      </c>
      <c r="R33" t="s">
        <v>46</v>
      </c>
      <c r="T33">
        <v>1000</v>
      </c>
    </row>
    <row r="34" spans="1:20" s="8" customFormat="1" x14ac:dyDescent="0.2">
      <c r="A34" s="8" t="s">
        <v>32</v>
      </c>
      <c r="B34" s="8" t="s">
        <v>45</v>
      </c>
      <c r="C34" s="8" t="s">
        <v>105</v>
      </c>
      <c r="D34" s="8" t="s">
        <v>200</v>
      </c>
      <c r="E34" s="9">
        <v>44439.840277777781</v>
      </c>
      <c r="F34" s="8">
        <v>3338</v>
      </c>
      <c r="G34" s="8">
        <v>3355</v>
      </c>
      <c r="H34" s="8">
        <v>65.45</v>
      </c>
      <c r="I34" s="8">
        <v>65450</v>
      </c>
      <c r="J34" s="8">
        <v>167700</v>
      </c>
      <c r="K34" s="8">
        <v>3571</v>
      </c>
      <c r="L34" s="8">
        <v>2694</v>
      </c>
      <c r="M34" s="8">
        <v>4697</v>
      </c>
      <c r="O34" s="10">
        <f t="shared" ref="O34:O43" si="7">J34/$J$5</f>
        <v>5.3013698630136989</v>
      </c>
      <c r="P34" s="10">
        <f>E33-$E$5</f>
        <v>4.1277777777795563</v>
      </c>
      <c r="Q34" s="11">
        <f t="shared" ref="Q34:Q44" si="8">LOG(O34,2)/P34</f>
        <v>0.58296868843526806</v>
      </c>
      <c r="R34" s="8" t="s">
        <v>46</v>
      </c>
      <c r="T34" s="12">
        <f>T33/2</f>
        <v>500</v>
      </c>
    </row>
    <row r="35" spans="1:20" x14ac:dyDescent="0.2">
      <c r="A35" t="s">
        <v>33</v>
      </c>
      <c r="B35" t="s">
        <v>45</v>
      </c>
      <c r="C35" t="s">
        <v>106</v>
      </c>
      <c r="D35" t="s">
        <v>200</v>
      </c>
      <c r="E35" s="2">
        <v>44439.84097222222</v>
      </c>
      <c r="F35">
        <v>4858</v>
      </c>
      <c r="G35">
        <v>4891</v>
      </c>
      <c r="H35">
        <v>65.45</v>
      </c>
      <c r="I35">
        <v>65450</v>
      </c>
      <c r="J35">
        <v>244500</v>
      </c>
      <c r="K35">
        <v>3261</v>
      </c>
      <c r="L35">
        <v>2814</v>
      </c>
      <c r="M35">
        <v>3779</v>
      </c>
      <c r="O35" s="4">
        <f t="shared" si="7"/>
        <v>7.7291886195995785</v>
      </c>
      <c r="P35" s="4">
        <f>E33-$E$5</f>
        <v>4.1277777777795563</v>
      </c>
      <c r="Q35" s="3">
        <f t="shared" si="8"/>
        <v>0.71474704607928252</v>
      </c>
      <c r="R35" t="s">
        <v>46</v>
      </c>
      <c r="T35" s="6">
        <f t="shared" ref="T35:T43" si="9">T34/2</f>
        <v>250</v>
      </c>
    </row>
    <row r="36" spans="1:20" x14ac:dyDescent="0.2">
      <c r="A36" t="s">
        <v>34</v>
      </c>
      <c r="B36" t="s">
        <v>45</v>
      </c>
      <c r="C36" t="s">
        <v>107</v>
      </c>
      <c r="D36" t="s">
        <v>200</v>
      </c>
      <c r="E36" s="2">
        <v>44439.842361111107</v>
      </c>
      <c r="F36">
        <v>10727</v>
      </c>
      <c r="G36">
        <v>10894</v>
      </c>
      <c r="H36">
        <v>2247</v>
      </c>
      <c r="I36">
        <v>11433</v>
      </c>
      <c r="J36">
        <v>295300</v>
      </c>
      <c r="K36">
        <v>5301</v>
      </c>
      <c r="L36">
        <v>5042</v>
      </c>
      <c r="M36">
        <v>1686</v>
      </c>
      <c r="O36" s="4">
        <f t="shared" si="7"/>
        <v>9.3350895679662802</v>
      </c>
      <c r="P36" s="4">
        <f>E33-$E$5</f>
        <v>4.1277777777795563</v>
      </c>
      <c r="Q36" s="3">
        <f t="shared" si="8"/>
        <v>0.78072610453549163</v>
      </c>
      <c r="R36" t="s">
        <v>46</v>
      </c>
      <c r="T36" s="6">
        <f t="shared" si="9"/>
        <v>125</v>
      </c>
    </row>
    <row r="37" spans="1:20" x14ac:dyDescent="0.2">
      <c r="A37" t="s">
        <v>35</v>
      </c>
      <c r="B37" t="s">
        <v>45</v>
      </c>
      <c r="C37" t="s">
        <v>108</v>
      </c>
      <c r="D37" t="s">
        <v>200</v>
      </c>
      <c r="E37" s="2">
        <v>44439.84375</v>
      </c>
      <c r="F37">
        <v>29178</v>
      </c>
      <c r="G37">
        <v>30475</v>
      </c>
      <c r="H37">
        <v>1732</v>
      </c>
      <c r="I37">
        <v>13170</v>
      </c>
      <c r="J37">
        <v>1011000</v>
      </c>
      <c r="K37">
        <v>4766</v>
      </c>
      <c r="L37">
        <v>4458</v>
      </c>
      <c r="M37">
        <v>1717</v>
      </c>
      <c r="O37" s="4">
        <f t="shared" si="7"/>
        <v>31.959957850368809</v>
      </c>
      <c r="P37" s="4">
        <f>E33-$E$5</f>
        <v>4.1277777777795563</v>
      </c>
      <c r="Q37" s="3">
        <f t="shared" si="8"/>
        <v>1.2108678978302674</v>
      </c>
      <c r="R37" t="s">
        <v>46</v>
      </c>
      <c r="T37" s="6">
        <f t="shared" si="9"/>
        <v>62.5</v>
      </c>
    </row>
    <row r="38" spans="1:20" x14ac:dyDescent="0.2">
      <c r="A38" t="s">
        <v>36</v>
      </c>
      <c r="B38" t="s">
        <v>45</v>
      </c>
      <c r="C38" t="s">
        <v>109</v>
      </c>
      <c r="D38" t="s">
        <v>200</v>
      </c>
      <c r="E38" s="2">
        <v>44439.844444444447</v>
      </c>
      <c r="F38">
        <v>53462</v>
      </c>
      <c r="G38">
        <v>57861</v>
      </c>
      <c r="H38">
        <v>1239</v>
      </c>
      <c r="I38">
        <v>9855</v>
      </c>
      <c r="J38">
        <v>2139000</v>
      </c>
      <c r="K38">
        <v>3980</v>
      </c>
      <c r="L38">
        <v>3768</v>
      </c>
      <c r="M38">
        <v>1354</v>
      </c>
      <c r="O38" s="4">
        <f t="shared" si="7"/>
        <v>67.618545837723929</v>
      </c>
      <c r="P38" s="4">
        <f>E33-$E$5</f>
        <v>4.1277777777795563</v>
      </c>
      <c r="Q38" s="3">
        <f t="shared" si="8"/>
        <v>1.472789334367389</v>
      </c>
      <c r="R38" t="s">
        <v>46</v>
      </c>
      <c r="T38" s="6">
        <f t="shared" si="9"/>
        <v>31.25</v>
      </c>
    </row>
    <row r="39" spans="1:20" x14ac:dyDescent="0.2">
      <c r="A39" t="s">
        <v>16</v>
      </c>
      <c r="B39" t="s">
        <v>40</v>
      </c>
      <c r="C39" t="s">
        <v>77</v>
      </c>
      <c r="D39" t="s">
        <v>200</v>
      </c>
      <c r="E39" s="2">
        <v>44439.772916666669</v>
      </c>
      <c r="F39">
        <v>52516</v>
      </c>
      <c r="G39">
        <v>56730</v>
      </c>
      <c r="H39">
        <v>1239</v>
      </c>
      <c r="I39">
        <v>9123</v>
      </c>
      <c r="J39">
        <v>2211000</v>
      </c>
      <c r="K39">
        <v>3534</v>
      </c>
      <c r="L39">
        <v>3345</v>
      </c>
      <c r="M39">
        <v>1181</v>
      </c>
      <c r="O39" s="4">
        <f t="shared" si="7"/>
        <v>69.894625922023181</v>
      </c>
      <c r="P39" s="4">
        <f>E33-$E$5</f>
        <v>4.1277777777795563</v>
      </c>
      <c r="Q39" s="3">
        <f t="shared" si="8"/>
        <v>1.4843603406624215</v>
      </c>
      <c r="R39" t="s">
        <v>46</v>
      </c>
      <c r="T39" s="6">
        <f t="shared" si="9"/>
        <v>15.625</v>
      </c>
    </row>
    <row r="40" spans="1:20" x14ac:dyDescent="0.2">
      <c r="A40" t="s">
        <v>17</v>
      </c>
      <c r="B40" t="s">
        <v>40</v>
      </c>
      <c r="C40" t="s">
        <v>78</v>
      </c>
      <c r="D40" t="s">
        <v>200</v>
      </c>
      <c r="E40" s="2">
        <v>44439.773611111108</v>
      </c>
      <c r="F40">
        <v>64210</v>
      </c>
      <c r="G40">
        <v>70126</v>
      </c>
      <c r="H40">
        <v>1239</v>
      </c>
      <c r="I40">
        <v>8429</v>
      </c>
      <c r="J40">
        <v>2640000</v>
      </c>
      <c r="K40">
        <v>3363</v>
      </c>
      <c r="L40">
        <v>3178</v>
      </c>
      <c r="M40">
        <v>1126</v>
      </c>
      <c r="O40" s="4">
        <f t="shared" si="7"/>
        <v>83.456269757639618</v>
      </c>
      <c r="P40" s="4">
        <f>E33-$E$5</f>
        <v>4.1277777777795563</v>
      </c>
      <c r="Q40" s="3">
        <f t="shared" si="8"/>
        <v>1.5463401560019994</v>
      </c>
      <c r="R40" t="s">
        <v>46</v>
      </c>
      <c r="T40" s="6">
        <f t="shared" si="9"/>
        <v>7.8125</v>
      </c>
    </row>
    <row r="41" spans="1:20" x14ac:dyDescent="0.2">
      <c r="A41" t="s">
        <v>18</v>
      </c>
      <c r="B41" t="s">
        <v>40</v>
      </c>
      <c r="C41" t="s">
        <v>79</v>
      </c>
      <c r="D41" t="s">
        <v>200</v>
      </c>
      <c r="E41" s="2">
        <v>44439.775000000001</v>
      </c>
      <c r="F41">
        <v>62423</v>
      </c>
      <c r="G41">
        <v>68075</v>
      </c>
      <c r="H41">
        <v>1239</v>
      </c>
      <c r="I41">
        <v>9123</v>
      </c>
      <c r="J41">
        <v>2609000</v>
      </c>
      <c r="K41">
        <v>3313</v>
      </c>
      <c r="L41">
        <v>3110</v>
      </c>
      <c r="M41">
        <v>1145</v>
      </c>
      <c r="O41" s="4">
        <f t="shared" si="7"/>
        <v>82.47629083245522</v>
      </c>
      <c r="P41" s="4">
        <f>E33-$E$5</f>
        <v>4.1277777777795563</v>
      </c>
      <c r="Q41" s="3">
        <f t="shared" si="8"/>
        <v>1.5422117880651161</v>
      </c>
      <c r="R41" t="s">
        <v>46</v>
      </c>
      <c r="T41" s="6">
        <f t="shared" si="9"/>
        <v>3.90625</v>
      </c>
    </row>
    <row r="42" spans="1:20" x14ac:dyDescent="0.2">
      <c r="A42" t="s">
        <v>13</v>
      </c>
      <c r="B42" t="s">
        <v>40</v>
      </c>
      <c r="C42" t="s">
        <v>74</v>
      </c>
      <c r="D42" t="s">
        <v>200</v>
      </c>
      <c r="E42" s="2">
        <v>44439.776388888888</v>
      </c>
      <c r="F42">
        <v>62232</v>
      </c>
      <c r="G42">
        <v>67992</v>
      </c>
      <c r="H42">
        <v>1117</v>
      </c>
      <c r="I42">
        <v>9123</v>
      </c>
      <c r="J42">
        <v>2675000</v>
      </c>
      <c r="K42">
        <v>3362</v>
      </c>
      <c r="L42">
        <v>3166</v>
      </c>
      <c r="M42">
        <v>1173</v>
      </c>
      <c r="O42" s="4">
        <f t="shared" si="7"/>
        <v>84.562697576396204</v>
      </c>
      <c r="P42" s="4">
        <f>E33-$E$5</f>
        <v>4.1277777777795563</v>
      </c>
      <c r="Q42" s="3">
        <f t="shared" si="8"/>
        <v>1.5509433500092786</v>
      </c>
      <c r="R42" t="s">
        <v>46</v>
      </c>
      <c r="T42" s="6">
        <f t="shared" si="9"/>
        <v>1.953125</v>
      </c>
    </row>
    <row r="43" spans="1:20" x14ac:dyDescent="0.2">
      <c r="A43" t="s">
        <v>14</v>
      </c>
      <c r="B43" t="s">
        <v>40</v>
      </c>
      <c r="C43" t="s">
        <v>75</v>
      </c>
      <c r="D43" t="s">
        <v>200</v>
      </c>
      <c r="E43" s="2">
        <v>44439.777777777781</v>
      </c>
      <c r="F43">
        <v>60137</v>
      </c>
      <c r="G43">
        <v>65286</v>
      </c>
      <c r="H43">
        <v>1437</v>
      </c>
      <c r="I43">
        <v>8206</v>
      </c>
      <c r="J43">
        <v>2354000</v>
      </c>
      <c r="K43">
        <v>3411</v>
      </c>
      <c r="L43">
        <v>3223</v>
      </c>
      <c r="M43">
        <v>1118</v>
      </c>
      <c r="O43" s="4">
        <f t="shared" si="7"/>
        <v>74.41517386722866</v>
      </c>
      <c r="P43" s="4">
        <f>E33-$E$5</f>
        <v>4.1277777777795563</v>
      </c>
      <c r="Q43" s="3">
        <f t="shared" si="8"/>
        <v>1.5062644498683331</v>
      </c>
      <c r="R43" t="s">
        <v>46</v>
      </c>
      <c r="T43" s="6">
        <f t="shared" si="9"/>
        <v>0.9765625</v>
      </c>
    </row>
    <row r="44" spans="1:20" x14ac:dyDescent="0.2">
      <c r="A44" t="s">
        <v>15</v>
      </c>
      <c r="B44" t="s">
        <v>40</v>
      </c>
      <c r="C44" t="s">
        <v>76</v>
      </c>
      <c r="D44" t="s">
        <v>200</v>
      </c>
      <c r="E44" s="2">
        <v>44439.77847222222</v>
      </c>
      <c r="F44">
        <v>59072</v>
      </c>
      <c r="G44">
        <v>64089</v>
      </c>
      <c r="H44">
        <v>1239</v>
      </c>
      <c r="I44">
        <v>9363</v>
      </c>
      <c r="J44">
        <v>2318000</v>
      </c>
      <c r="K44">
        <v>3576</v>
      </c>
      <c r="L44">
        <v>3384</v>
      </c>
      <c r="M44">
        <v>1200</v>
      </c>
      <c r="O44" s="4">
        <f>J44/$J$5</f>
        <v>73.277133825079034</v>
      </c>
      <c r="P44" s="4">
        <f>E33-$E$5</f>
        <v>4.1277777777795563</v>
      </c>
      <c r="Q44" s="3">
        <f t="shared" si="8"/>
        <v>1.5008780760786247</v>
      </c>
      <c r="R44" t="s">
        <v>46</v>
      </c>
      <c r="T44" s="6">
        <v>0</v>
      </c>
    </row>
    <row r="46" spans="1:20" s="8" customFormat="1" x14ac:dyDescent="0.2">
      <c r="B46" s="8" t="s">
        <v>54</v>
      </c>
      <c r="C46" s="8" t="s">
        <v>125</v>
      </c>
      <c r="D46" s="8" t="s">
        <v>200</v>
      </c>
      <c r="E46" s="9">
        <v>44440.61041666667</v>
      </c>
      <c r="F46" s="8">
        <v>9626</v>
      </c>
      <c r="G46" s="8">
        <v>9804</v>
      </c>
      <c r="H46" s="8">
        <v>15.13</v>
      </c>
      <c r="I46" s="8">
        <v>25.92</v>
      </c>
      <c r="J46" s="8">
        <v>284900</v>
      </c>
      <c r="K46" s="8">
        <v>19.53</v>
      </c>
      <c r="L46" s="8">
        <v>19.36</v>
      </c>
      <c r="M46" s="8">
        <v>2.2559999999999998</v>
      </c>
      <c r="O46" s="10">
        <f t="shared" ref="O46:O51" si="10">J46/$J$5</f>
        <v>9.0063224446786094</v>
      </c>
      <c r="P46" s="10">
        <f>E46-$E$5</f>
        <v>4.8993055555620231</v>
      </c>
      <c r="Q46" s="11">
        <f t="shared" ref="Q46:Q51" si="11">LOG(O46,2)/P46</f>
        <v>0.64722195708410857</v>
      </c>
      <c r="R46" s="8" t="s">
        <v>46</v>
      </c>
      <c r="T46" s="8">
        <v>50</v>
      </c>
    </row>
    <row r="47" spans="1:20" x14ac:dyDescent="0.2">
      <c r="B47" t="s">
        <v>54</v>
      </c>
      <c r="C47" t="s">
        <v>126</v>
      </c>
      <c r="D47" t="s">
        <v>200</v>
      </c>
      <c r="E47" s="2">
        <v>44440.611111111109</v>
      </c>
      <c r="F47">
        <v>8405</v>
      </c>
      <c r="G47">
        <v>8513</v>
      </c>
      <c r="H47">
        <v>13.32</v>
      </c>
      <c r="I47">
        <v>28.4</v>
      </c>
      <c r="J47">
        <v>301000</v>
      </c>
      <c r="K47">
        <v>19.79</v>
      </c>
      <c r="L47">
        <v>19.62</v>
      </c>
      <c r="M47">
        <v>2.5760000000000001</v>
      </c>
      <c r="O47" s="4">
        <f t="shared" si="10"/>
        <v>9.5152792413066383</v>
      </c>
      <c r="P47" s="4">
        <f>E46-$E$5</f>
        <v>4.8993055555620231</v>
      </c>
      <c r="Q47" s="3">
        <f t="shared" si="11"/>
        <v>0.66340952987861956</v>
      </c>
      <c r="R47" t="s">
        <v>46</v>
      </c>
      <c r="T47">
        <f>T46/2</f>
        <v>25</v>
      </c>
    </row>
    <row r="48" spans="1:20" x14ac:dyDescent="0.2">
      <c r="B48" t="s">
        <v>54</v>
      </c>
      <c r="C48" t="s">
        <v>127</v>
      </c>
      <c r="D48" t="s">
        <v>200</v>
      </c>
      <c r="E48" s="2">
        <v>44440.611805555563</v>
      </c>
      <c r="F48">
        <v>9479</v>
      </c>
      <c r="G48">
        <v>9611</v>
      </c>
      <c r="H48">
        <v>13.55</v>
      </c>
      <c r="I48">
        <v>27.5</v>
      </c>
      <c r="J48">
        <v>337000</v>
      </c>
      <c r="K48">
        <v>19.78</v>
      </c>
      <c r="L48">
        <v>19.59</v>
      </c>
      <c r="M48">
        <v>2.4510000000000001</v>
      </c>
      <c r="O48" s="4">
        <f t="shared" si="10"/>
        <v>10.65331928345627</v>
      </c>
      <c r="P48" s="4">
        <f>E46-$E$5</f>
        <v>4.8993055555620231</v>
      </c>
      <c r="Q48" s="3">
        <f t="shared" si="11"/>
        <v>0.69667651079535897</v>
      </c>
      <c r="R48" t="s">
        <v>46</v>
      </c>
      <c r="T48">
        <f t="shared" ref="T48:T56" si="12">T47/2</f>
        <v>12.5</v>
      </c>
    </row>
    <row r="49" spans="1:20" x14ac:dyDescent="0.2">
      <c r="B49" t="s">
        <v>54</v>
      </c>
      <c r="C49" t="s">
        <v>128</v>
      </c>
      <c r="D49" t="s">
        <v>200</v>
      </c>
      <c r="E49" s="2">
        <v>44440.613194444442</v>
      </c>
      <c r="F49">
        <v>9945</v>
      </c>
      <c r="G49">
        <v>10079</v>
      </c>
      <c r="H49">
        <v>12.65</v>
      </c>
      <c r="I49">
        <v>27.5</v>
      </c>
      <c r="J49">
        <v>331900</v>
      </c>
      <c r="K49">
        <v>19.420000000000002</v>
      </c>
      <c r="L49">
        <v>19.329999999999998</v>
      </c>
      <c r="M49">
        <v>2.4649999999999999</v>
      </c>
      <c r="O49" s="4">
        <f t="shared" si="10"/>
        <v>10.492096944151738</v>
      </c>
      <c r="P49" s="4">
        <f>E46-$E$5</f>
        <v>4.8993055555620231</v>
      </c>
      <c r="Q49" s="3">
        <f t="shared" si="11"/>
        <v>0.69218608623591382</v>
      </c>
      <c r="R49" t="s">
        <v>46</v>
      </c>
      <c r="T49">
        <f t="shared" si="12"/>
        <v>6.25</v>
      </c>
    </row>
    <row r="50" spans="1:20" x14ac:dyDescent="0.2">
      <c r="B50" t="s">
        <v>54</v>
      </c>
      <c r="C50" t="s">
        <v>129</v>
      </c>
      <c r="D50" t="s">
        <v>200</v>
      </c>
      <c r="E50" s="2">
        <v>44440.615972222222</v>
      </c>
      <c r="F50">
        <v>11084</v>
      </c>
      <c r="G50">
        <v>11258</v>
      </c>
      <c r="H50">
        <v>14</v>
      </c>
      <c r="I50">
        <v>27.5</v>
      </c>
      <c r="J50">
        <v>366800</v>
      </c>
      <c r="K50">
        <v>20.05</v>
      </c>
      <c r="L50">
        <v>19.91</v>
      </c>
      <c r="M50">
        <v>2.3879999999999999</v>
      </c>
      <c r="O50" s="4">
        <f t="shared" si="10"/>
        <v>11.59536354056902</v>
      </c>
      <c r="P50" s="4">
        <f>E46-$E$5</f>
        <v>4.8993055555620231</v>
      </c>
      <c r="Q50" s="3">
        <f t="shared" si="11"/>
        <v>0.72162801588918857</v>
      </c>
      <c r="R50" t="s">
        <v>46</v>
      </c>
      <c r="T50">
        <f t="shared" si="12"/>
        <v>3.125</v>
      </c>
    </row>
    <row r="51" spans="1:20" x14ac:dyDescent="0.2">
      <c r="B51" t="s">
        <v>54</v>
      </c>
      <c r="C51" t="s">
        <v>130</v>
      </c>
      <c r="D51" t="s">
        <v>200</v>
      </c>
      <c r="E51" s="2">
        <v>44440.617361111108</v>
      </c>
      <c r="F51">
        <v>12923</v>
      </c>
      <c r="G51">
        <v>13155</v>
      </c>
      <c r="H51">
        <v>13.55</v>
      </c>
      <c r="I51">
        <v>29.3</v>
      </c>
      <c r="J51">
        <v>408600</v>
      </c>
      <c r="K51">
        <v>20.25</v>
      </c>
      <c r="L51">
        <v>20.09</v>
      </c>
      <c r="M51">
        <v>2.46</v>
      </c>
      <c r="O51" s="4">
        <f t="shared" si="10"/>
        <v>12.916754478398314</v>
      </c>
      <c r="P51" s="4">
        <f>E46-$E$5</f>
        <v>4.8993055555620231</v>
      </c>
      <c r="Q51" s="3">
        <f t="shared" si="11"/>
        <v>0.75340712486136052</v>
      </c>
      <c r="R51" t="s">
        <v>46</v>
      </c>
      <c r="T51">
        <f t="shared" si="12"/>
        <v>1.5625</v>
      </c>
    </row>
    <row r="52" spans="1:20" x14ac:dyDescent="0.2">
      <c r="A52" t="s">
        <v>25</v>
      </c>
      <c r="B52" t="s">
        <v>44</v>
      </c>
      <c r="C52" t="s">
        <v>98</v>
      </c>
      <c r="D52" t="s">
        <v>200</v>
      </c>
      <c r="E52" s="2">
        <v>44439.810416666667</v>
      </c>
      <c r="F52">
        <v>9211</v>
      </c>
      <c r="G52">
        <v>9379</v>
      </c>
      <c r="H52">
        <v>1580</v>
      </c>
      <c r="I52">
        <v>11159</v>
      </c>
      <c r="J52">
        <v>292000</v>
      </c>
      <c r="K52">
        <v>5007</v>
      </c>
      <c r="L52">
        <v>4758</v>
      </c>
      <c r="M52">
        <v>1676</v>
      </c>
      <c r="O52" s="4">
        <f t="shared" ref="O52:O56" si="13">J52/$J$5</f>
        <v>9.2307692307692317</v>
      </c>
      <c r="P52" s="4">
        <f>E46-$E$5</f>
        <v>4.8993055555620231</v>
      </c>
      <c r="Q52" s="3">
        <f t="shared" ref="Q52:Q57" si="14">LOG(O52,2)/P52</f>
        <v>0.65447048384790918</v>
      </c>
      <c r="R52" t="s">
        <v>46</v>
      </c>
      <c r="T52">
        <f t="shared" si="12"/>
        <v>0.78125</v>
      </c>
    </row>
    <row r="53" spans="1:20" x14ac:dyDescent="0.2">
      <c r="A53" t="s">
        <v>26</v>
      </c>
      <c r="B53" t="s">
        <v>44</v>
      </c>
      <c r="C53" t="s">
        <v>99</v>
      </c>
      <c r="D53" t="s">
        <v>200</v>
      </c>
      <c r="E53" s="2">
        <v>44439.811805555553</v>
      </c>
      <c r="F53">
        <v>9391</v>
      </c>
      <c r="G53">
        <v>9543</v>
      </c>
      <c r="H53">
        <v>1732</v>
      </c>
      <c r="I53">
        <v>11994</v>
      </c>
      <c r="J53">
        <v>356200</v>
      </c>
      <c r="K53">
        <v>5170</v>
      </c>
      <c r="L53">
        <v>4918</v>
      </c>
      <c r="M53">
        <v>1678</v>
      </c>
      <c r="O53" s="4">
        <f t="shared" si="13"/>
        <v>11.260273972602739</v>
      </c>
      <c r="P53" s="4">
        <f>E46-$E$5</f>
        <v>4.8993055555620231</v>
      </c>
      <c r="Q53" s="3">
        <f t="shared" si="14"/>
        <v>0.71299288954043349</v>
      </c>
      <c r="R53" t="s">
        <v>46</v>
      </c>
      <c r="T53">
        <f t="shared" si="12"/>
        <v>0.390625</v>
      </c>
    </row>
    <row r="54" spans="1:20" x14ac:dyDescent="0.2">
      <c r="A54" t="s">
        <v>27</v>
      </c>
      <c r="B54" t="s">
        <v>44</v>
      </c>
      <c r="C54" t="s">
        <v>100</v>
      </c>
      <c r="D54" t="s">
        <v>200</v>
      </c>
      <c r="E54" s="2">
        <v>44439.8125</v>
      </c>
      <c r="F54">
        <v>14177</v>
      </c>
      <c r="G54">
        <v>14500</v>
      </c>
      <c r="H54">
        <v>2155</v>
      </c>
      <c r="I54">
        <v>12573</v>
      </c>
      <c r="J54">
        <v>524400</v>
      </c>
      <c r="K54">
        <v>5086</v>
      </c>
      <c r="L54">
        <v>4827</v>
      </c>
      <c r="M54">
        <v>1591</v>
      </c>
      <c r="O54" s="4">
        <f t="shared" si="13"/>
        <v>16.57744994731296</v>
      </c>
      <c r="P54" s="4">
        <f>E46-$E$5</f>
        <v>4.8993055555620231</v>
      </c>
      <c r="Q54" s="3">
        <f t="shared" si="14"/>
        <v>0.82688253426501668</v>
      </c>
      <c r="R54" t="s">
        <v>46</v>
      </c>
      <c r="T54">
        <f t="shared" si="12"/>
        <v>0.1953125</v>
      </c>
    </row>
    <row r="55" spans="1:20" x14ac:dyDescent="0.2">
      <c r="A55" t="s">
        <v>28</v>
      </c>
      <c r="B55" t="s">
        <v>44</v>
      </c>
      <c r="C55" t="s">
        <v>101</v>
      </c>
      <c r="D55" t="s">
        <v>200</v>
      </c>
      <c r="E55" s="2">
        <v>44439.813888888893</v>
      </c>
      <c r="F55">
        <v>23179</v>
      </c>
      <c r="G55">
        <v>24071</v>
      </c>
      <c r="H55">
        <v>1978</v>
      </c>
      <c r="I55">
        <v>10624</v>
      </c>
      <c r="J55">
        <v>905300</v>
      </c>
      <c r="K55">
        <v>5018</v>
      </c>
      <c r="L55">
        <v>4791</v>
      </c>
      <c r="M55">
        <v>1525</v>
      </c>
      <c r="O55" s="4">
        <f t="shared" si="13"/>
        <v>28.618545837723921</v>
      </c>
      <c r="P55" s="4">
        <f>E46-$E$5</f>
        <v>4.8993055555620231</v>
      </c>
      <c r="Q55" s="3">
        <f t="shared" si="14"/>
        <v>0.98766619225566532</v>
      </c>
      <c r="R55" t="s">
        <v>46</v>
      </c>
      <c r="T55">
        <f t="shared" si="12"/>
        <v>9.765625E-2</v>
      </c>
    </row>
    <row r="56" spans="1:20" x14ac:dyDescent="0.2">
      <c r="A56" t="s">
        <v>29</v>
      </c>
      <c r="B56" t="s">
        <v>44</v>
      </c>
      <c r="C56" t="s">
        <v>102</v>
      </c>
      <c r="D56" t="s">
        <v>200</v>
      </c>
      <c r="E56" s="2">
        <v>44439.814583333333</v>
      </c>
      <c r="F56">
        <v>71334</v>
      </c>
      <c r="G56">
        <v>79001</v>
      </c>
      <c r="H56">
        <v>1117</v>
      </c>
      <c r="I56">
        <v>8206</v>
      </c>
      <c r="J56">
        <v>3257000</v>
      </c>
      <c r="K56">
        <v>3285</v>
      </c>
      <c r="L56">
        <v>3095</v>
      </c>
      <c r="M56">
        <v>1118</v>
      </c>
      <c r="O56" s="4">
        <f t="shared" si="13"/>
        <v>102.96101159114858</v>
      </c>
      <c r="P56" s="4">
        <f>E46-$E$5</f>
        <v>4.8993055555620231</v>
      </c>
      <c r="Q56" s="3">
        <f t="shared" si="14"/>
        <v>1.3646738802385914</v>
      </c>
      <c r="R56" t="s">
        <v>46</v>
      </c>
      <c r="T56">
        <f t="shared" si="12"/>
        <v>4.8828125E-2</v>
      </c>
    </row>
    <row r="57" spans="1:20" x14ac:dyDescent="0.2">
      <c r="A57" t="s">
        <v>30</v>
      </c>
      <c r="B57" t="s">
        <v>44</v>
      </c>
      <c r="C57" t="s">
        <v>103</v>
      </c>
      <c r="D57" t="s">
        <v>200</v>
      </c>
      <c r="E57" s="2">
        <v>44439.815972222219</v>
      </c>
      <c r="F57">
        <v>21676</v>
      </c>
      <c r="G57">
        <v>22511</v>
      </c>
      <c r="H57">
        <v>1812</v>
      </c>
      <c r="I57">
        <v>14747</v>
      </c>
      <c r="J57">
        <v>811300</v>
      </c>
      <c r="K57">
        <v>4985</v>
      </c>
      <c r="L57">
        <v>4711</v>
      </c>
      <c r="M57">
        <v>1655</v>
      </c>
      <c r="O57" s="4">
        <f>J57/$J$5</f>
        <v>25.64699683877766</v>
      </c>
      <c r="P57" s="4">
        <f>E46-$E$5</f>
        <v>4.8993055555620231</v>
      </c>
      <c r="Q57" s="3">
        <f t="shared" si="14"/>
        <v>0.95538397098957328</v>
      </c>
      <c r="R57" t="s">
        <v>46</v>
      </c>
      <c r="T57">
        <v>0</v>
      </c>
    </row>
    <row r="59" spans="1:20" x14ac:dyDescent="0.2">
      <c r="B59" t="s">
        <v>55</v>
      </c>
      <c r="C59" t="s">
        <v>131</v>
      </c>
      <c r="D59" t="s">
        <v>200</v>
      </c>
      <c r="E59" s="2">
        <v>44440.572916666657</v>
      </c>
      <c r="F59">
        <v>1102</v>
      </c>
      <c r="G59">
        <v>1104</v>
      </c>
      <c r="H59">
        <v>16.02</v>
      </c>
      <c r="I59">
        <v>35.15</v>
      </c>
      <c r="J59">
        <v>10200</v>
      </c>
      <c r="K59">
        <v>23.6</v>
      </c>
      <c r="L59">
        <v>23.32</v>
      </c>
      <c r="M59">
        <v>3.3660000000000001</v>
      </c>
      <c r="O59" s="4">
        <f>J59/$J$5</f>
        <v>0.32244467860906217</v>
      </c>
      <c r="P59" s="4">
        <f>E59-$E$5</f>
        <v>4.8618055555489263</v>
      </c>
      <c r="Q59" s="3">
        <f>LOG(O59,2)/P59</f>
        <v>-0.33585802962950795</v>
      </c>
      <c r="R59" t="s">
        <v>46</v>
      </c>
      <c r="T59">
        <v>1000</v>
      </c>
    </row>
    <row r="60" spans="1:20" x14ac:dyDescent="0.2">
      <c r="B60" t="s">
        <v>55</v>
      </c>
      <c r="C60" t="s">
        <v>132</v>
      </c>
      <c r="D60" t="s">
        <v>200</v>
      </c>
      <c r="E60" s="2">
        <v>44440.574305555558</v>
      </c>
      <c r="F60">
        <v>907</v>
      </c>
      <c r="G60">
        <v>907</v>
      </c>
      <c r="H60">
        <v>16.48</v>
      </c>
      <c r="I60">
        <v>31.55</v>
      </c>
      <c r="J60">
        <v>9950</v>
      </c>
      <c r="K60">
        <v>22.96</v>
      </c>
      <c r="L60">
        <v>22.83</v>
      </c>
      <c r="M60">
        <v>2.68</v>
      </c>
      <c r="O60" s="4">
        <f t="shared" ref="O60:O69" si="15">J60/$J$5</f>
        <v>0.31454162276080083</v>
      </c>
      <c r="P60" s="4">
        <f>E59-$E$5</f>
        <v>4.8618055555489263</v>
      </c>
      <c r="Q60" s="3">
        <f t="shared" ref="Q60:Q70" si="16">LOG(O60,2)/P60</f>
        <v>-0.3432216975135487</v>
      </c>
      <c r="R60" t="s">
        <v>46</v>
      </c>
      <c r="T60" s="13">
        <f>T59/2</f>
        <v>500</v>
      </c>
    </row>
    <row r="61" spans="1:20" x14ac:dyDescent="0.2">
      <c r="B61" t="s">
        <v>55</v>
      </c>
      <c r="C61" t="s">
        <v>133</v>
      </c>
      <c r="D61" t="s">
        <v>200</v>
      </c>
      <c r="E61" s="2">
        <v>44440.574999999997</v>
      </c>
      <c r="F61">
        <v>947</v>
      </c>
      <c r="G61">
        <v>947</v>
      </c>
      <c r="H61">
        <v>16.920000000000002</v>
      </c>
      <c r="I61">
        <v>32.9</v>
      </c>
      <c r="J61">
        <v>12300</v>
      </c>
      <c r="K61">
        <v>22.56</v>
      </c>
      <c r="L61">
        <v>22.44</v>
      </c>
      <c r="M61">
        <v>2.7869999999999999</v>
      </c>
      <c r="O61" s="4">
        <f t="shared" si="15"/>
        <v>0.38883034773445735</v>
      </c>
      <c r="P61" s="4">
        <f>E59-$E$5</f>
        <v>4.8618055555489263</v>
      </c>
      <c r="Q61" s="3">
        <f t="shared" si="16"/>
        <v>-0.28030476648851638</v>
      </c>
      <c r="R61" t="s">
        <v>46</v>
      </c>
      <c r="T61" s="6">
        <f t="shared" ref="T61:T69" si="17">T60/2</f>
        <v>250</v>
      </c>
    </row>
    <row r="62" spans="1:20" x14ac:dyDescent="0.2">
      <c r="B62" t="s">
        <v>55</v>
      </c>
      <c r="C62" t="s">
        <v>134</v>
      </c>
      <c r="D62" t="s">
        <v>200</v>
      </c>
      <c r="E62" s="2">
        <v>44440.576388888891</v>
      </c>
      <c r="F62">
        <v>1008</v>
      </c>
      <c r="G62">
        <v>1009</v>
      </c>
      <c r="H62">
        <v>15.57</v>
      </c>
      <c r="I62">
        <v>30.88</v>
      </c>
      <c r="J62">
        <v>16100</v>
      </c>
      <c r="K62">
        <v>22.15</v>
      </c>
      <c r="L62">
        <v>22.13</v>
      </c>
      <c r="M62">
        <v>2.68</v>
      </c>
      <c r="O62" s="4">
        <f t="shared" si="15"/>
        <v>0.50895679662802951</v>
      </c>
      <c r="P62" s="4">
        <f>E59-$E$5</f>
        <v>4.8618055555489263</v>
      </c>
      <c r="Q62" s="3">
        <f t="shared" si="16"/>
        <v>-0.20041626244662156</v>
      </c>
      <c r="R62" t="s">
        <v>46</v>
      </c>
      <c r="T62" s="6">
        <f t="shared" si="17"/>
        <v>125</v>
      </c>
    </row>
    <row r="63" spans="1:20" x14ac:dyDescent="0.2">
      <c r="B63" t="s">
        <v>55</v>
      </c>
      <c r="C63" t="s">
        <v>135</v>
      </c>
      <c r="D63" t="s">
        <v>200</v>
      </c>
      <c r="E63" s="2">
        <v>44440.57708333333</v>
      </c>
      <c r="F63">
        <v>1652</v>
      </c>
      <c r="G63">
        <v>1655</v>
      </c>
      <c r="H63">
        <v>16.7</v>
      </c>
      <c r="I63">
        <v>32.9</v>
      </c>
      <c r="J63">
        <v>31000</v>
      </c>
      <c r="K63">
        <v>23.73</v>
      </c>
      <c r="L63">
        <v>23.67</v>
      </c>
      <c r="M63">
        <v>3.1419999999999999</v>
      </c>
      <c r="O63" s="4">
        <f t="shared" si="15"/>
        <v>0.97997892518440466</v>
      </c>
      <c r="P63" s="4">
        <f>E59-$E$5</f>
        <v>4.8618055555489263</v>
      </c>
      <c r="Q63" s="3">
        <f t="shared" si="16"/>
        <v>-6.0013447046261643E-3</v>
      </c>
      <c r="R63" t="s">
        <v>46</v>
      </c>
      <c r="T63" s="6">
        <f t="shared" si="17"/>
        <v>62.5</v>
      </c>
    </row>
    <row r="64" spans="1:20" x14ac:dyDescent="0.2">
      <c r="B64" t="s">
        <v>55</v>
      </c>
      <c r="C64" t="s">
        <v>136</v>
      </c>
      <c r="D64" t="s">
        <v>200</v>
      </c>
      <c r="E64" s="2">
        <v>44440.577777777777</v>
      </c>
      <c r="F64">
        <v>3194</v>
      </c>
      <c r="G64">
        <v>3208</v>
      </c>
      <c r="H64">
        <v>14.22</v>
      </c>
      <c r="I64">
        <v>33.799999999999997</v>
      </c>
      <c r="J64">
        <v>80150</v>
      </c>
      <c r="K64">
        <v>22.55</v>
      </c>
      <c r="L64">
        <v>21.99</v>
      </c>
      <c r="M64">
        <v>3.786</v>
      </c>
      <c r="O64" s="4">
        <f t="shared" si="15"/>
        <v>2.5337197049525817</v>
      </c>
      <c r="P64" s="4">
        <f>E59-$E$5</f>
        <v>4.8618055555489263</v>
      </c>
      <c r="Q64" s="3">
        <f t="shared" si="16"/>
        <v>0.27587630120743467</v>
      </c>
      <c r="R64" t="s">
        <v>46</v>
      </c>
      <c r="T64" s="6">
        <f t="shared" si="17"/>
        <v>31.25</v>
      </c>
    </row>
    <row r="65" spans="1:20" s="8" customFormat="1" x14ac:dyDescent="0.2">
      <c r="A65" s="8" t="s">
        <v>16</v>
      </c>
      <c r="B65" s="8" t="s">
        <v>46</v>
      </c>
      <c r="C65" s="8" t="s">
        <v>113</v>
      </c>
      <c r="D65" s="8" t="s">
        <v>200</v>
      </c>
      <c r="E65" s="9">
        <v>44439.75277777778</v>
      </c>
      <c r="F65" s="8">
        <v>12679</v>
      </c>
      <c r="G65" s="8">
        <v>12902</v>
      </c>
      <c r="H65" s="8">
        <v>2439</v>
      </c>
      <c r="I65" s="8">
        <v>13476</v>
      </c>
      <c r="J65" s="8">
        <v>339000</v>
      </c>
      <c r="K65" s="8">
        <v>5298</v>
      </c>
      <c r="L65" s="8">
        <v>5067</v>
      </c>
      <c r="M65" s="8">
        <v>1706</v>
      </c>
      <c r="O65" s="10">
        <f t="shared" si="15"/>
        <v>10.716543730242361</v>
      </c>
      <c r="P65" s="10">
        <f>E65-$E$5</f>
        <v>4.0416666666715173</v>
      </c>
      <c r="Q65" s="11">
        <f t="shared" si="16"/>
        <v>0.84662295630176809</v>
      </c>
      <c r="R65" s="8" t="s">
        <v>46</v>
      </c>
      <c r="T65" s="12">
        <f t="shared" si="17"/>
        <v>15.625</v>
      </c>
    </row>
    <row r="66" spans="1:20" x14ac:dyDescent="0.2">
      <c r="A66" t="s">
        <v>17</v>
      </c>
      <c r="B66" t="s">
        <v>46</v>
      </c>
      <c r="C66" t="s">
        <v>114</v>
      </c>
      <c r="D66" t="s">
        <v>200</v>
      </c>
      <c r="E66" s="2">
        <v>44439.753472222219</v>
      </c>
      <c r="F66">
        <v>33322</v>
      </c>
      <c r="G66">
        <v>34984</v>
      </c>
      <c r="H66">
        <v>1812</v>
      </c>
      <c r="I66">
        <v>11159</v>
      </c>
      <c r="J66">
        <v>1253000</v>
      </c>
      <c r="K66">
        <v>4484</v>
      </c>
      <c r="L66">
        <v>4278</v>
      </c>
      <c r="M66">
        <v>1445</v>
      </c>
      <c r="O66" s="4">
        <f t="shared" si="15"/>
        <v>39.610115911485778</v>
      </c>
      <c r="P66" s="4">
        <f>E65-$E$5</f>
        <v>4.0416666666715173</v>
      </c>
      <c r="Q66" s="3">
        <f t="shared" si="16"/>
        <v>1.3132693652543257</v>
      </c>
      <c r="R66" t="s">
        <v>46</v>
      </c>
      <c r="T66" s="6">
        <f t="shared" si="17"/>
        <v>7.8125</v>
      </c>
    </row>
    <row r="67" spans="1:20" x14ac:dyDescent="0.2">
      <c r="A67" t="s">
        <v>18</v>
      </c>
      <c r="B67" t="s">
        <v>46</v>
      </c>
      <c r="C67" t="s">
        <v>115</v>
      </c>
      <c r="D67" t="s">
        <v>200</v>
      </c>
      <c r="E67" s="2">
        <v>44439.754861111112</v>
      </c>
      <c r="F67">
        <v>34755</v>
      </c>
      <c r="G67">
        <v>36566</v>
      </c>
      <c r="H67">
        <v>1812</v>
      </c>
      <c r="I67">
        <v>9855</v>
      </c>
      <c r="J67">
        <v>1234000</v>
      </c>
      <c r="K67">
        <v>4435</v>
      </c>
      <c r="L67">
        <v>4249</v>
      </c>
      <c r="M67">
        <v>1406</v>
      </c>
      <c r="O67" s="4">
        <f t="shared" si="15"/>
        <v>39.009483667017918</v>
      </c>
      <c r="P67" s="4">
        <f>E65-$E$5</f>
        <v>4.0416666666715173</v>
      </c>
      <c r="Q67" s="3">
        <f t="shared" si="16"/>
        <v>1.3078151746962023</v>
      </c>
      <c r="R67" t="s">
        <v>46</v>
      </c>
      <c r="T67" s="6">
        <f t="shared" si="17"/>
        <v>3.90625</v>
      </c>
    </row>
    <row r="68" spans="1:20" x14ac:dyDescent="0.2">
      <c r="A68" t="s">
        <v>13</v>
      </c>
      <c r="B68" t="s">
        <v>46</v>
      </c>
      <c r="C68" t="s">
        <v>110</v>
      </c>
      <c r="D68" t="s">
        <v>200</v>
      </c>
      <c r="E68" s="2">
        <v>44439.756944444453</v>
      </c>
      <c r="F68">
        <v>50359</v>
      </c>
      <c r="G68">
        <v>54207</v>
      </c>
      <c r="H68">
        <v>1580</v>
      </c>
      <c r="I68">
        <v>9855</v>
      </c>
      <c r="J68">
        <v>1927000</v>
      </c>
      <c r="K68">
        <v>4055</v>
      </c>
      <c r="L68">
        <v>3870</v>
      </c>
      <c r="M68">
        <v>1312</v>
      </c>
      <c r="O68" s="4">
        <f t="shared" si="15"/>
        <v>60.916754478398317</v>
      </c>
      <c r="P68" s="4">
        <f>E65-$E$5</f>
        <v>4.0416666666715173</v>
      </c>
      <c r="Q68" s="3">
        <f t="shared" si="16"/>
        <v>1.4669114659487048</v>
      </c>
      <c r="R68" t="s">
        <v>46</v>
      </c>
      <c r="T68" s="6">
        <f t="shared" si="17"/>
        <v>1.953125</v>
      </c>
    </row>
    <row r="69" spans="1:20" x14ac:dyDescent="0.2">
      <c r="A69" t="s">
        <v>14</v>
      </c>
      <c r="B69" t="s">
        <v>46</v>
      </c>
      <c r="C69" t="s">
        <v>111</v>
      </c>
      <c r="D69" t="s">
        <v>200</v>
      </c>
      <c r="E69" s="2">
        <v>44439.758333333331</v>
      </c>
      <c r="F69">
        <v>52200</v>
      </c>
      <c r="G69">
        <v>56449</v>
      </c>
      <c r="H69">
        <v>1580</v>
      </c>
      <c r="I69">
        <v>8429</v>
      </c>
      <c r="J69">
        <v>2174000</v>
      </c>
      <c r="K69">
        <v>3939</v>
      </c>
      <c r="L69">
        <v>3764</v>
      </c>
      <c r="M69">
        <v>1219</v>
      </c>
      <c r="O69" s="4">
        <f t="shared" si="15"/>
        <v>68.724973656480515</v>
      </c>
      <c r="P69" s="4">
        <f>E65-$E$5</f>
        <v>4.0416666666715173</v>
      </c>
      <c r="Q69" s="3">
        <f t="shared" si="16"/>
        <v>1.5099618664595618</v>
      </c>
      <c r="R69" t="s">
        <v>46</v>
      </c>
      <c r="T69" s="6">
        <f t="shared" si="17"/>
        <v>0.9765625</v>
      </c>
    </row>
    <row r="70" spans="1:20" x14ac:dyDescent="0.2">
      <c r="A70" t="s">
        <v>15</v>
      </c>
      <c r="B70" t="s">
        <v>46</v>
      </c>
      <c r="C70" t="s">
        <v>112</v>
      </c>
      <c r="D70" t="s">
        <v>200</v>
      </c>
      <c r="E70" s="2">
        <v>44439.756249999999</v>
      </c>
      <c r="F70">
        <v>57558</v>
      </c>
      <c r="G70">
        <v>62582</v>
      </c>
      <c r="H70">
        <v>1437</v>
      </c>
      <c r="I70">
        <v>10107</v>
      </c>
      <c r="J70">
        <v>2389000</v>
      </c>
      <c r="K70">
        <v>3835</v>
      </c>
      <c r="L70">
        <v>3645</v>
      </c>
      <c r="M70">
        <v>1246</v>
      </c>
      <c r="O70" s="4">
        <f>J70/$J$5</f>
        <v>75.521601685985246</v>
      </c>
      <c r="P70" s="4">
        <f>E65-$E$5</f>
        <v>4.0416666666715173</v>
      </c>
      <c r="Q70" s="3">
        <f t="shared" si="16"/>
        <v>1.543624937823403</v>
      </c>
      <c r="R70" t="s">
        <v>46</v>
      </c>
      <c r="T70" s="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910C-AD72-364B-861F-2489792D19E3}">
  <dimension ref="A1:T75"/>
  <sheetViews>
    <sheetView tabSelected="1" topLeftCell="A23" workbookViewId="0">
      <selection activeCell="H43" sqref="H43"/>
    </sheetView>
  </sheetViews>
  <sheetFormatPr baseColWidth="10" defaultRowHeight="15" x14ac:dyDescent="0.2"/>
  <cols>
    <col min="3" max="3" width="45" bestFit="1" customWidth="1"/>
    <col min="5" max="5" width="17.6640625" bestFit="1" customWidth="1"/>
    <col min="10" max="10" width="11.6640625" bestFit="1" customWidth="1"/>
    <col min="11" max="12" width="11" bestFit="1" customWidth="1"/>
    <col min="19" max="19" width="14.33203125" bestFit="1" customWidth="1"/>
    <col min="20" max="20" width="11.6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7" t="s">
        <v>203</v>
      </c>
      <c r="P1" s="7" t="s">
        <v>204</v>
      </c>
      <c r="Q1" s="7" t="s">
        <v>205</v>
      </c>
      <c r="R1" s="7" t="s">
        <v>206</v>
      </c>
      <c r="S1" s="7" t="s">
        <v>202</v>
      </c>
      <c r="T1" s="7" t="s">
        <v>213</v>
      </c>
    </row>
    <row r="2" spans="1:20" x14ac:dyDescent="0.2">
      <c r="A2" t="s">
        <v>37</v>
      </c>
      <c r="B2" t="s">
        <v>70</v>
      </c>
      <c r="C2" t="s">
        <v>173</v>
      </c>
      <c r="D2" t="s">
        <v>200</v>
      </c>
      <c r="E2" s="2">
        <v>44435.714583333327</v>
      </c>
      <c r="F2">
        <v>2169</v>
      </c>
      <c r="G2">
        <v>2177</v>
      </c>
      <c r="H2">
        <v>14.45</v>
      </c>
      <c r="I2">
        <v>37.85</v>
      </c>
      <c r="J2">
        <v>12570</v>
      </c>
      <c r="K2">
        <v>24.71</v>
      </c>
      <c r="L2">
        <v>24.61</v>
      </c>
      <c r="M2">
        <v>2.5680000000000001</v>
      </c>
    </row>
    <row r="3" spans="1:20" x14ac:dyDescent="0.2">
      <c r="A3" t="s">
        <v>38</v>
      </c>
      <c r="B3" t="s">
        <v>70</v>
      </c>
      <c r="C3" t="s">
        <v>174</v>
      </c>
      <c r="D3" t="s">
        <v>200</v>
      </c>
      <c r="E3" s="2">
        <v>44435.715277777781</v>
      </c>
      <c r="F3">
        <v>2169</v>
      </c>
      <c r="G3">
        <v>2177</v>
      </c>
      <c r="H3">
        <v>14.22</v>
      </c>
      <c r="I3">
        <v>37.85</v>
      </c>
      <c r="J3">
        <v>13080</v>
      </c>
      <c r="K3">
        <v>24.74</v>
      </c>
      <c r="L3">
        <v>24.69</v>
      </c>
      <c r="M3">
        <v>2.548</v>
      </c>
    </row>
    <row r="4" spans="1:20" x14ac:dyDescent="0.2">
      <c r="A4" t="s">
        <v>39</v>
      </c>
      <c r="B4" t="s">
        <v>70</v>
      </c>
      <c r="C4" t="s">
        <v>175</v>
      </c>
      <c r="D4" t="s">
        <v>200</v>
      </c>
      <c r="E4" s="2">
        <v>44435.716666666667</v>
      </c>
      <c r="F4">
        <v>1787</v>
      </c>
      <c r="G4">
        <v>1792</v>
      </c>
      <c r="H4">
        <v>14</v>
      </c>
      <c r="I4">
        <v>38.08</v>
      </c>
      <c r="J4">
        <v>10690</v>
      </c>
      <c r="K4">
        <v>24.97</v>
      </c>
      <c r="L4">
        <v>25.05</v>
      </c>
      <c r="M4">
        <v>2.867</v>
      </c>
    </row>
    <row r="5" spans="1:20" x14ac:dyDescent="0.2">
      <c r="A5" t="s">
        <v>201</v>
      </c>
      <c r="E5" s="2">
        <f>E2</f>
        <v>44435.714583333327</v>
      </c>
      <c r="J5" s="6">
        <f>AVERAGE(J2:J4)</f>
        <v>12113.333333333334</v>
      </c>
      <c r="K5" s="5">
        <f t="shared" ref="K5:L5" si="0">AVERAGE(K2:K4)</f>
        <v>24.806666666666668</v>
      </c>
      <c r="L5" s="5">
        <f t="shared" si="0"/>
        <v>24.783333333333331</v>
      </c>
    </row>
    <row r="8" spans="1:20" s="8" customFormat="1" x14ac:dyDescent="0.2">
      <c r="B8" s="8" t="s">
        <v>56</v>
      </c>
      <c r="C8" s="8" t="s">
        <v>137</v>
      </c>
      <c r="D8" s="8" t="s">
        <v>200</v>
      </c>
      <c r="E8" s="9">
        <v>44440.661805555559</v>
      </c>
      <c r="F8" s="8">
        <v>5314</v>
      </c>
      <c r="G8" s="8">
        <v>5379</v>
      </c>
      <c r="H8" s="8">
        <v>18.05</v>
      </c>
      <c r="I8" s="8">
        <v>32.67</v>
      </c>
      <c r="J8" s="8">
        <v>140600</v>
      </c>
      <c r="K8" s="8">
        <v>25.78</v>
      </c>
      <c r="L8" s="8">
        <v>25.65</v>
      </c>
      <c r="M8" s="8">
        <v>2.7970000000000002</v>
      </c>
      <c r="O8" s="10">
        <f>J8/$J$5</f>
        <v>11.607044578976334</v>
      </c>
      <c r="P8" s="10">
        <f>E8-$E$5</f>
        <v>4.9472222222320852</v>
      </c>
      <c r="Q8" s="11">
        <f>LOG(O8,2)/P8</f>
        <v>0.71493226129048804</v>
      </c>
      <c r="R8" s="8" t="s">
        <v>207</v>
      </c>
      <c r="S8" s="8" t="s">
        <v>208</v>
      </c>
      <c r="T8" s="8">
        <v>1000</v>
      </c>
    </row>
    <row r="9" spans="1:20" x14ac:dyDescent="0.2">
      <c r="B9" t="s">
        <v>56</v>
      </c>
      <c r="C9" t="s">
        <v>138</v>
      </c>
      <c r="D9" t="s">
        <v>200</v>
      </c>
      <c r="E9" s="2">
        <v>44440.663194444453</v>
      </c>
      <c r="F9">
        <v>6265</v>
      </c>
      <c r="G9">
        <v>6340</v>
      </c>
      <c r="H9">
        <v>18.05</v>
      </c>
      <c r="I9">
        <v>34.25</v>
      </c>
      <c r="J9">
        <v>192100</v>
      </c>
      <c r="K9">
        <v>25.49</v>
      </c>
      <c r="L9">
        <v>25.21</v>
      </c>
      <c r="M9">
        <v>2.9129999999999998</v>
      </c>
      <c r="O9" s="4">
        <f t="shared" ref="O9:O19" si="1">J9/$J$5</f>
        <v>15.85855806274078</v>
      </c>
      <c r="P9" s="4">
        <f>E8-$E$5</f>
        <v>4.9472222222320852</v>
      </c>
      <c r="Q9" s="3">
        <f t="shared" ref="Q9:Q19" si="2">LOG(O9,2)/P9</f>
        <v>0.80594513768192766</v>
      </c>
      <c r="R9" t="s">
        <v>207</v>
      </c>
      <c r="S9" t="s">
        <v>208</v>
      </c>
      <c r="T9" s="6">
        <f>T8/2</f>
        <v>500</v>
      </c>
    </row>
    <row r="10" spans="1:20" x14ac:dyDescent="0.2">
      <c r="B10" t="s">
        <v>56</v>
      </c>
      <c r="C10" t="s">
        <v>139</v>
      </c>
      <c r="D10" t="s">
        <v>200</v>
      </c>
      <c r="E10" s="2">
        <v>44440.663888888892</v>
      </c>
      <c r="F10">
        <v>8481</v>
      </c>
      <c r="G10">
        <v>8621</v>
      </c>
      <c r="H10">
        <v>17.600000000000001</v>
      </c>
      <c r="I10">
        <v>33.130000000000003</v>
      </c>
      <c r="J10">
        <v>286100</v>
      </c>
      <c r="K10">
        <v>24.89</v>
      </c>
      <c r="L10">
        <v>24.68</v>
      </c>
      <c r="M10">
        <v>2.915</v>
      </c>
      <c r="O10" s="4">
        <f t="shared" si="1"/>
        <v>23.618602091359381</v>
      </c>
      <c r="P10" s="4">
        <f>E8-$E$5</f>
        <v>4.9472222222320852</v>
      </c>
      <c r="Q10" s="3">
        <f t="shared" si="2"/>
        <v>0.9221036510543833</v>
      </c>
      <c r="R10" t="s">
        <v>207</v>
      </c>
      <c r="S10" t="s">
        <v>208</v>
      </c>
      <c r="T10" s="6">
        <f t="shared" ref="T10:T18" si="3">T9/2</f>
        <v>250</v>
      </c>
    </row>
    <row r="11" spans="1:20" x14ac:dyDescent="0.2">
      <c r="B11" t="s">
        <v>56</v>
      </c>
      <c r="C11" t="s">
        <v>140</v>
      </c>
      <c r="D11" t="s">
        <v>200</v>
      </c>
      <c r="E11" s="2">
        <v>44440.664583333331</v>
      </c>
      <c r="F11">
        <v>12498</v>
      </c>
      <c r="G11">
        <v>12799</v>
      </c>
      <c r="H11">
        <v>17.600000000000001</v>
      </c>
      <c r="I11">
        <v>33.58</v>
      </c>
      <c r="J11">
        <v>449700</v>
      </c>
      <c r="K11">
        <v>24.62</v>
      </c>
      <c r="L11">
        <v>24.39</v>
      </c>
      <c r="M11">
        <v>2.7530000000000001</v>
      </c>
      <c r="O11" s="4">
        <f t="shared" si="1"/>
        <v>37.124380847550903</v>
      </c>
      <c r="P11" s="4">
        <f>E8-$E$5</f>
        <v>4.9472222222320852</v>
      </c>
      <c r="Q11" s="3">
        <f t="shared" si="2"/>
        <v>1.053984402926383</v>
      </c>
      <c r="R11" t="s">
        <v>207</v>
      </c>
      <c r="S11" t="s">
        <v>208</v>
      </c>
      <c r="T11" s="6">
        <f t="shared" si="3"/>
        <v>125</v>
      </c>
    </row>
    <row r="12" spans="1:20" x14ac:dyDescent="0.2">
      <c r="B12" t="s">
        <v>56</v>
      </c>
      <c r="C12" t="s">
        <v>141</v>
      </c>
      <c r="D12" t="s">
        <v>200</v>
      </c>
      <c r="E12" s="2">
        <v>44440.665972222218</v>
      </c>
      <c r="F12">
        <v>16531</v>
      </c>
      <c r="G12">
        <v>17065</v>
      </c>
      <c r="H12">
        <v>16.25</v>
      </c>
      <c r="I12">
        <v>33.58</v>
      </c>
      <c r="J12">
        <v>633600</v>
      </c>
      <c r="K12">
        <v>24.14</v>
      </c>
      <c r="L12">
        <v>23.94</v>
      </c>
      <c r="M12">
        <v>2.883</v>
      </c>
      <c r="O12" s="4">
        <f t="shared" si="1"/>
        <v>52.305998899284532</v>
      </c>
      <c r="P12" s="4">
        <f>E8-$E$5</f>
        <v>4.9472222222320852</v>
      </c>
      <c r="Q12" s="3">
        <f t="shared" si="2"/>
        <v>1.1539616081523567</v>
      </c>
      <c r="R12" t="s">
        <v>207</v>
      </c>
      <c r="S12" t="s">
        <v>208</v>
      </c>
      <c r="T12" s="6">
        <f t="shared" si="3"/>
        <v>62.5</v>
      </c>
    </row>
    <row r="13" spans="1:20" x14ac:dyDescent="0.2">
      <c r="B13" t="s">
        <v>56</v>
      </c>
      <c r="C13" t="s">
        <v>142</v>
      </c>
      <c r="D13" t="s">
        <v>200</v>
      </c>
      <c r="E13" s="2">
        <v>44440.666666666657</v>
      </c>
      <c r="F13">
        <v>22429</v>
      </c>
      <c r="G13">
        <v>23364</v>
      </c>
      <c r="H13">
        <v>16.48</v>
      </c>
      <c r="I13">
        <v>31.77</v>
      </c>
      <c r="J13">
        <v>816700</v>
      </c>
      <c r="K13">
        <v>23.75</v>
      </c>
      <c r="L13">
        <v>23.61</v>
      </c>
      <c r="M13">
        <v>2.7879999999999998</v>
      </c>
      <c r="O13" s="4">
        <f t="shared" si="1"/>
        <v>67.421574023115028</v>
      </c>
      <c r="P13" s="4">
        <f>E8-$E$5</f>
        <v>4.9472222222320852</v>
      </c>
      <c r="Q13" s="3">
        <f t="shared" si="2"/>
        <v>1.2279897952511472</v>
      </c>
      <c r="R13" t="s">
        <v>207</v>
      </c>
      <c r="S13" t="s">
        <v>208</v>
      </c>
      <c r="T13" s="6">
        <f t="shared" si="3"/>
        <v>31.25</v>
      </c>
    </row>
    <row r="14" spans="1:20" x14ac:dyDescent="0.2">
      <c r="B14" t="s">
        <v>56</v>
      </c>
      <c r="C14" t="s">
        <v>143</v>
      </c>
      <c r="D14" t="s">
        <v>200</v>
      </c>
      <c r="E14" s="2">
        <v>44440.688194444447</v>
      </c>
      <c r="F14">
        <v>26622</v>
      </c>
      <c r="G14">
        <v>28070</v>
      </c>
      <c r="H14">
        <v>15.57</v>
      </c>
      <c r="I14">
        <v>31.55</v>
      </c>
      <c r="J14">
        <v>1093000</v>
      </c>
      <c r="K14">
        <v>22.98</v>
      </c>
      <c r="L14">
        <v>22.85</v>
      </c>
      <c r="M14">
        <v>2.6219999999999999</v>
      </c>
      <c r="O14" s="4">
        <f t="shared" si="1"/>
        <v>90.231150247660977</v>
      </c>
      <c r="P14" s="4">
        <f>E8-$E$5</f>
        <v>4.9472222222320852</v>
      </c>
      <c r="Q14" s="3">
        <f t="shared" si="2"/>
        <v>1.3129698606914426</v>
      </c>
      <c r="R14" t="s">
        <v>207</v>
      </c>
      <c r="S14" t="s">
        <v>208</v>
      </c>
      <c r="T14" s="6">
        <f t="shared" si="3"/>
        <v>15.625</v>
      </c>
    </row>
    <row r="15" spans="1:20" x14ac:dyDescent="0.2">
      <c r="B15" t="s">
        <v>56</v>
      </c>
      <c r="C15" t="s">
        <v>144</v>
      </c>
      <c r="D15" t="s">
        <v>200</v>
      </c>
      <c r="E15" s="2">
        <v>44440.689583333333</v>
      </c>
      <c r="F15">
        <v>26811</v>
      </c>
      <c r="G15">
        <v>28191</v>
      </c>
      <c r="H15">
        <v>16.25</v>
      </c>
      <c r="I15">
        <v>32.450000000000003</v>
      </c>
      <c r="J15">
        <v>1041000</v>
      </c>
      <c r="K15">
        <v>23.23</v>
      </c>
      <c r="L15">
        <v>23.05</v>
      </c>
      <c r="M15">
        <v>2.7850000000000001</v>
      </c>
      <c r="O15" s="4">
        <f t="shared" si="1"/>
        <v>85.938359933957074</v>
      </c>
      <c r="P15" s="4">
        <f>E8-$E$5</f>
        <v>4.9472222222320852</v>
      </c>
      <c r="Q15" s="3">
        <f t="shared" si="2"/>
        <v>1.2987551500490817</v>
      </c>
      <c r="R15" t="s">
        <v>207</v>
      </c>
      <c r="S15" t="s">
        <v>208</v>
      </c>
      <c r="T15" s="6">
        <f t="shared" si="3"/>
        <v>7.8125</v>
      </c>
    </row>
    <row r="16" spans="1:20" x14ac:dyDescent="0.2">
      <c r="B16" t="s">
        <v>56</v>
      </c>
      <c r="C16" t="s">
        <v>145</v>
      </c>
      <c r="D16" t="s">
        <v>200</v>
      </c>
      <c r="E16" s="2">
        <v>44440.69027777778</v>
      </c>
      <c r="F16">
        <v>25825</v>
      </c>
      <c r="G16">
        <v>27078</v>
      </c>
      <c r="H16">
        <v>16.02</v>
      </c>
      <c r="I16">
        <v>32.22</v>
      </c>
      <c r="J16">
        <v>987800</v>
      </c>
      <c r="K16">
        <v>23.26</v>
      </c>
      <c r="L16">
        <v>23.1</v>
      </c>
      <c r="M16">
        <v>2.7690000000000001</v>
      </c>
      <c r="O16" s="4">
        <f t="shared" si="1"/>
        <v>81.546505228398459</v>
      </c>
      <c r="P16" s="4">
        <f>E8-$E$5</f>
        <v>4.9472222222320852</v>
      </c>
      <c r="Q16" s="3">
        <f t="shared" si="2"/>
        <v>1.2834578394758382</v>
      </c>
      <c r="R16" t="s">
        <v>207</v>
      </c>
      <c r="S16" t="s">
        <v>208</v>
      </c>
      <c r="T16" s="6">
        <f t="shared" si="3"/>
        <v>3.90625</v>
      </c>
    </row>
    <row r="17" spans="2:20" x14ac:dyDescent="0.2">
      <c r="B17" t="s">
        <v>56</v>
      </c>
      <c r="C17" t="s">
        <v>146</v>
      </c>
      <c r="D17" t="s">
        <v>200</v>
      </c>
      <c r="E17" s="2">
        <v>44440.691666666673</v>
      </c>
      <c r="F17">
        <v>28529</v>
      </c>
      <c r="G17">
        <v>30153</v>
      </c>
      <c r="H17">
        <v>16.02</v>
      </c>
      <c r="I17">
        <v>31.1</v>
      </c>
      <c r="J17">
        <v>1175000</v>
      </c>
      <c r="K17">
        <v>23.35</v>
      </c>
      <c r="L17">
        <v>23.21</v>
      </c>
      <c r="M17">
        <v>2.6850000000000001</v>
      </c>
      <c r="O17" s="4">
        <f t="shared" si="1"/>
        <v>97.000550357732521</v>
      </c>
      <c r="P17" s="4">
        <f>E8-$E$5</f>
        <v>4.9472222222320852</v>
      </c>
      <c r="Q17" s="3">
        <f t="shared" si="2"/>
        <v>1.3340660134600499</v>
      </c>
      <c r="R17" t="s">
        <v>207</v>
      </c>
      <c r="S17" t="s">
        <v>208</v>
      </c>
      <c r="T17" s="6">
        <f t="shared" si="3"/>
        <v>1.953125</v>
      </c>
    </row>
    <row r="18" spans="2:20" x14ac:dyDescent="0.2">
      <c r="B18" t="s">
        <v>56</v>
      </c>
      <c r="C18" t="s">
        <v>147</v>
      </c>
      <c r="D18" t="s">
        <v>200</v>
      </c>
      <c r="E18" s="2">
        <v>44440.692361111112</v>
      </c>
      <c r="F18">
        <v>28039</v>
      </c>
      <c r="G18">
        <v>29567</v>
      </c>
      <c r="H18">
        <v>16.25</v>
      </c>
      <c r="I18">
        <v>32.450000000000003</v>
      </c>
      <c r="J18">
        <v>1093000</v>
      </c>
      <c r="K18">
        <v>23.46</v>
      </c>
      <c r="L18">
        <v>23.3</v>
      </c>
      <c r="M18">
        <v>2.8460000000000001</v>
      </c>
      <c r="O18" s="4">
        <f t="shared" si="1"/>
        <v>90.231150247660977</v>
      </c>
      <c r="P18" s="4">
        <f>E8-$E$5</f>
        <v>4.9472222222320852</v>
      </c>
      <c r="Q18" s="3">
        <f t="shared" si="2"/>
        <v>1.3129698606914426</v>
      </c>
      <c r="R18" t="s">
        <v>207</v>
      </c>
      <c r="S18" t="s">
        <v>208</v>
      </c>
      <c r="T18" s="6">
        <f t="shared" si="3"/>
        <v>0.9765625</v>
      </c>
    </row>
    <row r="19" spans="2:20" x14ac:dyDescent="0.2">
      <c r="B19" t="s">
        <v>56</v>
      </c>
      <c r="C19" t="s">
        <v>148</v>
      </c>
      <c r="D19" t="s">
        <v>200</v>
      </c>
      <c r="E19" s="2">
        <v>44440.694444444453</v>
      </c>
      <c r="F19">
        <v>25369</v>
      </c>
      <c r="G19">
        <v>26648</v>
      </c>
      <c r="H19">
        <v>16.7</v>
      </c>
      <c r="I19">
        <v>32.67</v>
      </c>
      <c r="J19">
        <v>946300</v>
      </c>
      <c r="K19">
        <v>23.9</v>
      </c>
      <c r="L19">
        <v>23.74</v>
      </c>
      <c r="M19">
        <v>2.8679999999999999</v>
      </c>
      <c r="O19" s="4">
        <f t="shared" si="1"/>
        <v>78.120528343423217</v>
      </c>
      <c r="P19" s="4">
        <f>E8-$E$5</f>
        <v>4.9472222222320852</v>
      </c>
      <c r="Q19" s="3">
        <f t="shared" si="2"/>
        <v>1.2709414533876904</v>
      </c>
      <c r="R19" t="s">
        <v>207</v>
      </c>
      <c r="S19" t="s">
        <v>208</v>
      </c>
      <c r="T19" s="6">
        <v>0</v>
      </c>
    </row>
    <row r="20" spans="2:20" x14ac:dyDescent="0.2">
      <c r="P20" s="4"/>
    </row>
    <row r="21" spans="2:20" x14ac:dyDescent="0.2">
      <c r="B21" t="s">
        <v>57</v>
      </c>
      <c r="C21" t="s">
        <v>149</v>
      </c>
      <c r="D21" t="s">
        <v>200</v>
      </c>
      <c r="E21" s="2">
        <v>44440.619444444441</v>
      </c>
      <c r="F21">
        <v>1367</v>
      </c>
      <c r="G21">
        <v>1370</v>
      </c>
      <c r="H21">
        <v>21.42</v>
      </c>
      <c r="I21">
        <v>41</v>
      </c>
      <c r="J21">
        <v>21400</v>
      </c>
      <c r="K21">
        <v>30.17</v>
      </c>
      <c r="L21">
        <v>29.97</v>
      </c>
      <c r="M21">
        <v>4.0590000000000002</v>
      </c>
      <c r="O21" s="4">
        <f>J21/$J$5</f>
        <v>1.7666483214089157</v>
      </c>
      <c r="P21" s="4">
        <f>E21-$E$5</f>
        <v>4.9048611111138598</v>
      </c>
      <c r="Q21" s="3">
        <f>LOG(O21,2)/P21</f>
        <v>0.16738799716779398</v>
      </c>
      <c r="R21" t="s">
        <v>207</v>
      </c>
      <c r="S21" t="s">
        <v>209</v>
      </c>
      <c r="T21" s="6">
        <v>5000</v>
      </c>
    </row>
    <row r="22" spans="2:20" x14ac:dyDescent="0.2">
      <c r="B22" t="s">
        <v>57</v>
      </c>
      <c r="C22" t="s">
        <v>150</v>
      </c>
      <c r="D22" t="s">
        <v>200</v>
      </c>
      <c r="E22" s="2">
        <v>44440.621527777781</v>
      </c>
      <c r="F22">
        <v>1449</v>
      </c>
      <c r="G22">
        <v>1452</v>
      </c>
      <c r="H22">
        <v>21.65</v>
      </c>
      <c r="I22">
        <v>41</v>
      </c>
      <c r="J22">
        <v>29200</v>
      </c>
      <c r="K22">
        <v>29.56</v>
      </c>
      <c r="L22">
        <v>29.38</v>
      </c>
      <c r="M22">
        <v>3.9809999999999999</v>
      </c>
      <c r="O22" s="4">
        <f t="shared" ref="O22:O32" si="4">J22/$J$5</f>
        <v>2.4105668684645019</v>
      </c>
      <c r="P22" s="4">
        <f>E21-$E$5</f>
        <v>4.9048611111138598</v>
      </c>
      <c r="Q22" s="3">
        <f t="shared" ref="Q22:Q32" si="5">LOG(O22,2)/P22</f>
        <v>0.25879885719458307</v>
      </c>
      <c r="R22" t="s">
        <v>207</v>
      </c>
      <c r="S22" t="s">
        <v>209</v>
      </c>
      <c r="T22" s="6">
        <f>T21/2</f>
        <v>2500</v>
      </c>
    </row>
    <row r="23" spans="2:20" x14ac:dyDescent="0.2">
      <c r="B23" t="s">
        <v>57</v>
      </c>
      <c r="C23" t="s">
        <v>151</v>
      </c>
      <c r="D23" t="s">
        <v>200</v>
      </c>
      <c r="E23" s="2">
        <v>44440.622916666667</v>
      </c>
      <c r="F23">
        <v>2994</v>
      </c>
      <c r="G23">
        <v>3009</v>
      </c>
      <c r="H23">
        <v>19.850000000000001</v>
      </c>
      <c r="I23">
        <v>35.83</v>
      </c>
      <c r="J23">
        <v>62150</v>
      </c>
      <c r="K23">
        <v>27.82</v>
      </c>
      <c r="L23">
        <v>27.63</v>
      </c>
      <c r="M23">
        <v>3.5720000000000001</v>
      </c>
      <c r="O23" s="4">
        <f t="shared" si="4"/>
        <v>5.1307099614749587</v>
      </c>
      <c r="P23" s="4">
        <f>E21-$E$5</f>
        <v>4.9048611111138598</v>
      </c>
      <c r="Q23" s="3">
        <f t="shared" si="5"/>
        <v>0.48098374632490648</v>
      </c>
      <c r="R23" t="s">
        <v>207</v>
      </c>
      <c r="S23" t="s">
        <v>209</v>
      </c>
      <c r="T23" s="6">
        <f t="shared" ref="T23:T31" si="6">T22/2</f>
        <v>1250</v>
      </c>
    </row>
    <row r="24" spans="2:20" x14ac:dyDescent="0.2">
      <c r="B24" t="s">
        <v>57</v>
      </c>
      <c r="C24" t="s">
        <v>152</v>
      </c>
      <c r="D24" t="s">
        <v>200</v>
      </c>
      <c r="E24" s="2">
        <v>44440.623611111107</v>
      </c>
      <c r="F24">
        <v>9309</v>
      </c>
      <c r="G24">
        <v>9468</v>
      </c>
      <c r="H24">
        <v>18.95</v>
      </c>
      <c r="I24">
        <v>35.380000000000003</v>
      </c>
      <c r="J24">
        <v>282500</v>
      </c>
      <c r="K24">
        <v>25.8</v>
      </c>
      <c r="L24">
        <v>25.42</v>
      </c>
      <c r="M24">
        <v>3.423</v>
      </c>
      <c r="O24" s="4">
        <f t="shared" si="4"/>
        <v>23.321408915795267</v>
      </c>
      <c r="P24" s="4">
        <f>E21-$E$5</f>
        <v>4.9048611111138598</v>
      </c>
      <c r="Q24" s="3">
        <f t="shared" si="5"/>
        <v>0.9263428546975716</v>
      </c>
      <c r="R24" t="s">
        <v>207</v>
      </c>
      <c r="S24" t="s">
        <v>209</v>
      </c>
      <c r="T24" s="6">
        <f t="shared" si="6"/>
        <v>625</v>
      </c>
    </row>
    <row r="25" spans="2:20" x14ac:dyDescent="0.2">
      <c r="B25" t="s">
        <v>57</v>
      </c>
      <c r="C25" t="s">
        <v>153</v>
      </c>
      <c r="D25" t="s">
        <v>200</v>
      </c>
      <c r="E25" s="2">
        <v>44440.624305555553</v>
      </c>
      <c r="F25">
        <v>21612</v>
      </c>
      <c r="G25">
        <v>22430</v>
      </c>
      <c r="H25">
        <v>16.920000000000002</v>
      </c>
      <c r="I25">
        <v>31.1</v>
      </c>
      <c r="J25">
        <v>722900</v>
      </c>
      <c r="K25">
        <v>23.82</v>
      </c>
      <c r="L25">
        <v>23.67</v>
      </c>
      <c r="M25">
        <v>2.8250000000000002</v>
      </c>
      <c r="O25" s="4">
        <f t="shared" si="4"/>
        <v>59.678040726472204</v>
      </c>
      <c r="P25" s="4">
        <f>E21-$E$5</f>
        <v>4.9048611111138598</v>
      </c>
      <c r="Q25" s="3">
        <f t="shared" si="5"/>
        <v>1.2027105626217733</v>
      </c>
      <c r="R25" t="s">
        <v>207</v>
      </c>
      <c r="S25" t="s">
        <v>209</v>
      </c>
      <c r="T25" s="6">
        <f t="shared" si="6"/>
        <v>312.5</v>
      </c>
    </row>
    <row r="26" spans="2:20" x14ac:dyDescent="0.2">
      <c r="B26" t="s">
        <v>57</v>
      </c>
      <c r="C26" t="s">
        <v>154</v>
      </c>
      <c r="D26" t="s">
        <v>200</v>
      </c>
      <c r="E26" s="2">
        <v>44440.625694444447</v>
      </c>
      <c r="F26">
        <v>24139</v>
      </c>
      <c r="G26">
        <v>25193</v>
      </c>
      <c r="H26">
        <v>16.02</v>
      </c>
      <c r="I26">
        <v>32.22</v>
      </c>
      <c r="J26">
        <v>858800</v>
      </c>
      <c r="K26">
        <v>23.54</v>
      </c>
      <c r="L26">
        <v>23.39</v>
      </c>
      <c r="M26">
        <v>2.839</v>
      </c>
      <c r="O26" s="4">
        <f t="shared" si="4"/>
        <v>70.897083104017611</v>
      </c>
      <c r="P26" s="4">
        <f>E21-$E$5</f>
        <v>4.9048611111138598</v>
      </c>
      <c r="Q26" s="3">
        <f t="shared" si="5"/>
        <v>1.2533799078027483</v>
      </c>
      <c r="R26" t="s">
        <v>207</v>
      </c>
      <c r="S26" t="s">
        <v>209</v>
      </c>
      <c r="T26" s="6">
        <f t="shared" si="6"/>
        <v>156.25</v>
      </c>
    </row>
    <row r="27" spans="2:20" x14ac:dyDescent="0.2">
      <c r="B27" t="s">
        <v>57</v>
      </c>
      <c r="C27" t="s">
        <v>155</v>
      </c>
      <c r="D27" t="s">
        <v>200</v>
      </c>
      <c r="E27" s="2">
        <v>44440.626388888893</v>
      </c>
      <c r="F27">
        <v>25604</v>
      </c>
      <c r="G27">
        <v>26893</v>
      </c>
      <c r="H27">
        <v>15.35</v>
      </c>
      <c r="I27">
        <v>32.67</v>
      </c>
      <c r="J27">
        <v>1052000</v>
      </c>
      <c r="K27">
        <v>23.32</v>
      </c>
      <c r="L27">
        <v>23.1</v>
      </c>
      <c r="M27">
        <v>2.7709999999999999</v>
      </c>
      <c r="O27" s="4">
        <f t="shared" si="4"/>
        <v>86.846450192625198</v>
      </c>
      <c r="P27" s="4">
        <f>E21-$E$5</f>
        <v>4.9048611111138598</v>
      </c>
      <c r="Q27" s="3">
        <f t="shared" si="5"/>
        <v>1.3130636790022172</v>
      </c>
      <c r="R27" t="s">
        <v>207</v>
      </c>
      <c r="S27" t="s">
        <v>209</v>
      </c>
      <c r="T27" s="6">
        <f t="shared" si="6"/>
        <v>78.125</v>
      </c>
    </row>
    <row r="28" spans="2:20" x14ac:dyDescent="0.2">
      <c r="B28" t="s">
        <v>57</v>
      </c>
      <c r="C28" t="s">
        <v>156</v>
      </c>
      <c r="D28" t="s">
        <v>200</v>
      </c>
      <c r="E28" s="2">
        <v>44440.62777777778</v>
      </c>
      <c r="F28">
        <v>25909</v>
      </c>
      <c r="G28">
        <v>27213</v>
      </c>
      <c r="H28">
        <v>15.8</v>
      </c>
      <c r="I28">
        <v>31.77</v>
      </c>
      <c r="J28">
        <v>1027000</v>
      </c>
      <c r="K28">
        <v>23.42</v>
      </c>
      <c r="L28">
        <v>23.25</v>
      </c>
      <c r="M28">
        <v>2.75</v>
      </c>
      <c r="O28" s="4">
        <f t="shared" si="4"/>
        <v>84.782608695652172</v>
      </c>
      <c r="P28" s="4">
        <f>E21-$E$5</f>
        <v>4.9048611111138598</v>
      </c>
      <c r="Q28" s="3">
        <f t="shared" si="5"/>
        <v>1.3059893659507256</v>
      </c>
      <c r="R28" t="s">
        <v>207</v>
      </c>
      <c r="S28" t="s">
        <v>209</v>
      </c>
      <c r="T28" s="6">
        <f t="shared" si="6"/>
        <v>39.0625</v>
      </c>
    </row>
    <row r="29" spans="2:20" x14ac:dyDescent="0.2">
      <c r="B29" t="s">
        <v>57</v>
      </c>
      <c r="C29" t="s">
        <v>157</v>
      </c>
      <c r="D29" t="s">
        <v>200</v>
      </c>
      <c r="E29" s="2">
        <v>44440.628472222219</v>
      </c>
      <c r="F29">
        <v>27354</v>
      </c>
      <c r="G29">
        <v>28795</v>
      </c>
      <c r="H29">
        <v>16.25</v>
      </c>
      <c r="I29">
        <v>33.130000000000003</v>
      </c>
      <c r="J29">
        <v>1079000</v>
      </c>
      <c r="K29">
        <v>23.44</v>
      </c>
      <c r="L29">
        <v>23.25</v>
      </c>
      <c r="M29">
        <v>2.7410000000000001</v>
      </c>
      <c r="O29" s="4">
        <f t="shared" si="4"/>
        <v>89.075399009356076</v>
      </c>
      <c r="P29" s="4">
        <f>E21-$E$5</f>
        <v>4.9048611111138598</v>
      </c>
      <c r="Q29" s="3">
        <f t="shared" si="5"/>
        <v>1.3205175414801724</v>
      </c>
      <c r="R29" t="s">
        <v>207</v>
      </c>
      <c r="S29" t="s">
        <v>209</v>
      </c>
      <c r="T29" s="6">
        <f t="shared" si="6"/>
        <v>19.53125</v>
      </c>
    </row>
    <row r="30" spans="2:20" x14ac:dyDescent="0.2">
      <c r="B30" t="s">
        <v>57</v>
      </c>
      <c r="C30" t="s">
        <v>158</v>
      </c>
      <c r="D30" t="s">
        <v>200</v>
      </c>
      <c r="E30" s="2">
        <v>44440.629166666673</v>
      </c>
      <c r="F30">
        <v>25883</v>
      </c>
      <c r="G30">
        <v>27216</v>
      </c>
      <c r="H30">
        <v>16.02</v>
      </c>
      <c r="I30">
        <v>33.799999999999997</v>
      </c>
      <c r="J30">
        <v>1059000</v>
      </c>
      <c r="K30">
        <v>23.54</v>
      </c>
      <c r="L30">
        <v>23.31</v>
      </c>
      <c r="M30">
        <v>2.8149999999999999</v>
      </c>
      <c r="O30" s="4">
        <f t="shared" si="4"/>
        <v>87.424325811777649</v>
      </c>
      <c r="P30" s="4">
        <f>E21-$E$5</f>
        <v>4.9048611111138598</v>
      </c>
      <c r="Q30" s="3">
        <f t="shared" si="5"/>
        <v>1.3150143733202182</v>
      </c>
      <c r="R30" t="s">
        <v>207</v>
      </c>
      <c r="S30" t="s">
        <v>209</v>
      </c>
      <c r="T30" s="6">
        <f t="shared" si="6"/>
        <v>9.765625</v>
      </c>
    </row>
    <row r="31" spans="2:20" x14ac:dyDescent="0.2">
      <c r="B31" t="s">
        <v>57</v>
      </c>
      <c r="C31" t="s">
        <v>159</v>
      </c>
      <c r="D31" t="s">
        <v>200</v>
      </c>
      <c r="E31" s="2">
        <v>44440.630555555559</v>
      </c>
      <c r="F31">
        <v>26287</v>
      </c>
      <c r="G31">
        <v>27627</v>
      </c>
      <c r="H31">
        <v>15.8</v>
      </c>
      <c r="I31">
        <v>32.450000000000003</v>
      </c>
      <c r="J31">
        <v>1014000</v>
      </c>
      <c r="K31">
        <v>23.64</v>
      </c>
      <c r="L31">
        <v>23.46</v>
      </c>
      <c r="M31">
        <v>2.8029999999999999</v>
      </c>
      <c r="O31" s="4">
        <f>J31/$J$5</f>
        <v>83.709411117226196</v>
      </c>
      <c r="P31" s="4">
        <f>E21-$E$5</f>
        <v>4.9048611111138598</v>
      </c>
      <c r="Q31" s="3">
        <f t="shared" si="5"/>
        <v>1.3022423629472744</v>
      </c>
      <c r="R31" t="s">
        <v>207</v>
      </c>
      <c r="S31" t="s">
        <v>209</v>
      </c>
      <c r="T31" s="6">
        <f t="shared" si="6"/>
        <v>4.8828125</v>
      </c>
    </row>
    <row r="32" spans="2:20" x14ac:dyDescent="0.2">
      <c r="B32" t="s">
        <v>57</v>
      </c>
      <c r="C32" t="s">
        <v>160</v>
      </c>
      <c r="D32" t="s">
        <v>200</v>
      </c>
      <c r="E32" s="2">
        <v>44440.631249999999</v>
      </c>
      <c r="F32">
        <v>25274</v>
      </c>
      <c r="G32">
        <v>26517</v>
      </c>
      <c r="H32">
        <v>16.920000000000002</v>
      </c>
      <c r="I32">
        <v>32.9</v>
      </c>
      <c r="J32">
        <v>956900</v>
      </c>
      <c r="K32">
        <v>23.79</v>
      </c>
      <c r="L32">
        <v>23.57</v>
      </c>
      <c r="M32">
        <v>2.7829999999999999</v>
      </c>
      <c r="O32" s="4">
        <f t="shared" si="4"/>
        <v>78.995597138139786</v>
      </c>
      <c r="P32" s="4">
        <f>E21-$E$5</f>
        <v>4.9048611111138598</v>
      </c>
      <c r="Q32" s="3">
        <f t="shared" si="5"/>
        <v>1.2851944628471939</v>
      </c>
      <c r="R32" t="s">
        <v>207</v>
      </c>
      <c r="S32" t="s">
        <v>209</v>
      </c>
      <c r="T32" s="6">
        <v>0</v>
      </c>
    </row>
    <row r="33" spans="2:20" x14ac:dyDescent="0.2">
      <c r="P33" s="4"/>
    </row>
    <row r="34" spans="2:20" s="8" customFormat="1" x14ac:dyDescent="0.2">
      <c r="B34" s="8" t="s">
        <v>61</v>
      </c>
      <c r="C34" s="8" t="s">
        <v>164</v>
      </c>
      <c r="D34" s="8" t="s">
        <v>200</v>
      </c>
      <c r="E34" s="9">
        <v>44440.538194444453</v>
      </c>
      <c r="F34" s="8">
        <v>3389</v>
      </c>
      <c r="G34" s="8">
        <v>3413</v>
      </c>
      <c r="H34" s="8">
        <v>16.920000000000002</v>
      </c>
      <c r="I34" s="8">
        <v>36.270000000000003</v>
      </c>
      <c r="J34" s="8">
        <v>83450</v>
      </c>
      <c r="K34" s="8">
        <v>25.95</v>
      </c>
      <c r="L34" s="8">
        <v>25.79</v>
      </c>
      <c r="M34" s="8">
        <v>3.4359999999999999</v>
      </c>
      <c r="O34" s="10">
        <f t="shared" ref="O34:O40" si="7">J34/$J$5</f>
        <v>6.8891029168959816</v>
      </c>
      <c r="P34" s="10">
        <f>E34-$E$5</f>
        <v>4.8236111111255013</v>
      </c>
      <c r="Q34" s="11">
        <f t="shared" ref="Q34:Q42" si="8">LOG(O34,2)/P34</f>
        <v>0.57722649413321636</v>
      </c>
      <c r="R34" s="8" t="s">
        <v>207</v>
      </c>
      <c r="S34" s="8" t="s">
        <v>210</v>
      </c>
      <c r="T34" s="8">
        <v>1000000</v>
      </c>
    </row>
    <row r="35" spans="2:20" x14ac:dyDescent="0.2">
      <c r="B35" t="s">
        <v>62</v>
      </c>
      <c r="C35" t="s">
        <v>165</v>
      </c>
      <c r="D35" t="s">
        <v>200</v>
      </c>
      <c r="E35" s="2">
        <v>44440.538888888892</v>
      </c>
      <c r="F35">
        <v>5952</v>
      </c>
      <c r="G35">
        <v>6025</v>
      </c>
      <c r="H35">
        <v>18.27</v>
      </c>
      <c r="I35">
        <v>35.6</v>
      </c>
      <c r="J35">
        <v>222200</v>
      </c>
      <c r="K35">
        <v>25.92</v>
      </c>
      <c r="L35">
        <v>25.71</v>
      </c>
      <c r="M35">
        <v>3.1339999999999999</v>
      </c>
      <c r="O35" s="4">
        <f t="shared" si="7"/>
        <v>18.343423225096313</v>
      </c>
      <c r="P35" s="4">
        <f>E34-$E$5</f>
        <v>4.8236111111255013</v>
      </c>
      <c r="Q35" s="3">
        <f t="shared" si="8"/>
        <v>0.87013461410328263</v>
      </c>
      <c r="R35" t="s">
        <v>207</v>
      </c>
      <c r="S35" t="s">
        <v>210</v>
      </c>
      <c r="T35" s="14">
        <f>T34/2</f>
        <v>500000</v>
      </c>
    </row>
    <row r="36" spans="2:20" x14ac:dyDescent="0.2">
      <c r="B36" t="s">
        <v>63</v>
      </c>
      <c r="C36" t="s">
        <v>166</v>
      </c>
      <c r="D36" t="s">
        <v>200</v>
      </c>
      <c r="E36" s="2">
        <v>44440.540277777778</v>
      </c>
      <c r="F36">
        <v>7612</v>
      </c>
      <c r="G36">
        <v>7734</v>
      </c>
      <c r="H36">
        <v>17.82</v>
      </c>
      <c r="I36">
        <v>34.25</v>
      </c>
      <c r="J36">
        <v>286700</v>
      </c>
      <c r="K36">
        <v>25.61</v>
      </c>
      <c r="L36">
        <v>25.4</v>
      </c>
      <c r="M36">
        <v>3.0990000000000002</v>
      </c>
      <c r="O36" s="4">
        <f t="shared" si="7"/>
        <v>23.668134287286737</v>
      </c>
      <c r="P36" s="4">
        <f>E34-$E$5</f>
        <v>4.8236111111255013</v>
      </c>
      <c r="Q36" s="3">
        <f t="shared" si="8"/>
        <v>0.94636030464524679</v>
      </c>
      <c r="R36" t="s">
        <v>207</v>
      </c>
      <c r="S36" t="s">
        <v>210</v>
      </c>
      <c r="T36" s="14">
        <f t="shared" ref="T36:T44" si="9">T35/2</f>
        <v>250000</v>
      </c>
    </row>
    <row r="37" spans="2:20" x14ac:dyDescent="0.2">
      <c r="B37" t="s">
        <v>64</v>
      </c>
      <c r="C37" t="s">
        <v>167</v>
      </c>
      <c r="D37" t="s">
        <v>200</v>
      </c>
      <c r="E37" s="2">
        <v>44440.540972222218</v>
      </c>
      <c r="F37">
        <v>10420</v>
      </c>
      <c r="G37">
        <v>10646</v>
      </c>
      <c r="H37">
        <v>17.38</v>
      </c>
      <c r="I37">
        <v>36.049999999999997</v>
      </c>
      <c r="J37">
        <v>398100</v>
      </c>
      <c r="K37">
        <v>25.48</v>
      </c>
      <c r="L37">
        <v>25.18</v>
      </c>
      <c r="M37">
        <v>3.238</v>
      </c>
      <c r="O37" s="4">
        <f t="shared" si="7"/>
        <v>32.864611997798569</v>
      </c>
      <c r="P37" s="4">
        <f>E34-$E$5</f>
        <v>4.8236111111255013</v>
      </c>
      <c r="Q37" s="3">
        <f t="shared" si="8"/>
        <v>1.0445417201740625</v>
      </c>
      <c r="R37" t="s">
        <v>207</v>
      </c>
      <c r="S37" t="s">
        <v>210</v>
      </c>
      <c r="T37" s="14">
        <f t="shared" si="9"/>
        <v>125000</v>
      </c>
    </row>
    <row r="38" spans="2:20" x14ac:dyDescent="0.2">
      <c r="B38" t="s">
        <v>65</v>
      </c>
      <c r="C38" t="s">
        <v>168</v>
      </c>
      <c r="D38" t="s">
        <v>200</v>
      </c>
      <c r="E38" s="2">
        <v>44440.542361111111</v>
      </c>
      <c r="F38">
        <v>12253</v>
      </c>
      <c r="G38">
        <v>12566</v>
      </c>
      <c r="H38">
        <v>16.25</v>
      </c>
      <c r="I38">
        <v>36.5</v>
      </c>
      <c r="J38">
        <v>465300</v>
      </c>
      <c r="K38">
        <v>25.33</v>
      </c>
      <c r="L38">
        <v>25.05</v>
      </c>
      <c r="M38">
        <v>3.2610000000000001</v>
      </c>
      <c r="O38" s="4">
        <f t="shared" si="7"/>
        <v>38.412217941662078</v>
      </c>
      <c r="P38" s="4">
        <f>E34-$E$5</f>
        <v>4.8236111111255013</v>
      </c>
      <c r="Q38" s="3">
        <f t="shared" si="8"/>
        <v>1.0911935564190851</v>
      </c>
      <c r="R38" t="s">
        <v>207</v>
      </c>
      <c r="S38" t="s">
        <v>210</v>
      </c>
      <c r="T38" s="14">
        <f t="shared" si="9"/>
        <v>62500</v>
      </c>
    </row>
    <row r="39" spans="2:20" x14ac:dyDescent="0.2">
      <c r="B39" t="s">
        <v>66</v>
      </c>
      <c r="C39" t="s">
        <v>169</v>
      </c>
      <c r="D39" t="s">
        <v>200</v>
      </c>
      <c r="E39" s="2">
        <v>44440.543055555558</v>
      </c>
      <c r="F39">
        <v>15937</v>
      </c>
      <c r="G39">
        <v>16475</v>
      </c>
      <c r="H39">
        <v>16.48</v>
      </c>
      <c r="I39">
        <v>36.5</v>
      </c>
      <c r="J39">
        <v>634400</v>
      </c>
      <c r="K39">
        <v>25.25</v>
      </c>
      <c r="L39">
        <v>24.99</v>
      </c>
      <c r="M39">
        <v>3.1309999999999998</v>
      </c>
      <c r="O39" s="4">
        <f t="shared" si="7"/>
        <v>52.372041827187672</v>
      </c>
      <c r="P39" s="4">
        <f>E34-$E$5</f>
        <v>4.8236111111255013</v>
      </c>
      <c r="Q39" s="3">
        <f t="shared" si="8"/>
        <v>1.18391072901934</v>
      </c>
      <c r="R39" t="s">
        <v>207</v>
      </c>
      <c r="S39" t="s">
        <v>210</v>
      </c>
      <c r="T39" s="14">
        <f t="shared" si="9"/>
        <v>31250</v>
      </c>
    </row>
    <row r="40" spans="2:20" x14ac:dyDescent="0.2">
      <c r="B40" t="s">
        <v>67</v>
      </c>
      <c r="C40" t="s">
        <v>170</v>
      </c>
      <c r="D40" t="s">
        <v>200</v>
      </c>
      <c r="E40" s="2">
        <v>44440.543749999997</v>
      </c>
      <c r="F40">
        <v>20061</v>
      </c>
      <c r="G40">
        <v>20919</v>
      </c>
      <c r="H40">
        <v>17.149999999999999</v>
      </c>
      <c r="I40">
        <v>34.25</v>
      </c>
      <c r="J40">
        <v>834200</v>
      </c>
      <c r="K40">
        <v>24.71</v>
      </c>
      <c r="L40">
        <v>24.48</v>
      </c>
      <c r="M40">
        <v>2.9079999999999999</v>
      </c>
      <c r="O40" s="4">
        <f t="shared" si="7"/>
        <v>68.866263070996141</v>
      </c>
      <c r="P40" s="4">
        <f>E34-$E$5</f>
        <v>4.8236111111255013</v>
      </c>
      <c r="Q40" s="3">
        <f t="shared" si="8"/>
        <v>1.2657996981101922</v>
      </c>
      <c r="R40" t="s">
        <v>207</v>
      </c>
      <c r="S40" t="s">
        <v>210</v>
      </c>
      <c r="T40" s="14">
        <f t="shared" si="9"/>
        <v>15625</v>
      </c>
    </row>
    <row r="41" spans="2:20" x14ac:dyDescent="0.2">
      <c r="B41" t="s">
        <v>68</v>
      </c>
      <c r="C41" t="s">
        <v>171</v>
      </c>
      <c r="D41" t="s">
        <v>200</v>
      </c>
      <c r="E41" s="2">
        <v>44440.545138888891</v>
      </c>
      <c r="F41">
        <v>25264</v>
      </c>
      <c r="G41">
        <v>26580</v>
      </c>
      <c r="H41">
        <v>15.13</v>
      </c>
      <c r="I41">
        <v>34.25</v>
      </c>
      <c r="J41">
        <v>1056000</v>
      </c>
      <c r="K41">
        <v>24.2</v>
      </c>
      <c r="L41">
        <v>24.04</v>
      </c>
      <c r="M41">
        <v>2.806</v>
      </c>
      <c r="O41" s="4">
        <f>J41/$J$5</f>
        <v>87.176664832140887</v>
      </c>
      <c r="P41" s="4">
        <f>E34-$E$5</f>
        <v>4.8236111111255013</v>
      </c>
      <c r="Q41" s="3">
        <f t="shared" si="8"/>
        <v>1.3363162902484054</v>
      </c>
      <c r="R41" t="s">
        <v>207</v>
      </c>
      <c r="S41" t="s">
        <v>210</v>
      </c>
      <c r="T41" s="14">
        <f t="shared" si="9"/>
        <v>7812.5</v>
      </c>
    </row>
    <row r="42" spans="2:20" x14ac:dyDescent="0.2">
      <c r="B42" t="s">
        <v>69</v>
      </c>
      <c r="C42" t="s">
        <v>172</v>
      </c>
      <c r="D42" t="s">
        <v>200</v>
      </c>
      <c r="E42" s="2">
        <v>44440.54583333333</v>
      </c>
      <c r="F42">
        <v>26919</v>
      </c>
      <c r="G42">
        <v>28389</v>
      </c>
      <c r="H42">
        <v>16.48</v>
      </c>
      <c r="I42">
        <v>33.35</v>
      </c>
      <c r="J42">
        <v>1106000</v>
      </c>
      <c r="K42">
        <v>23.69</v>
      </c>
      <c r="L42">
        <v>23.48</v>
      </c>
      <c r="M42">
        <v>2.6360000000000001</v>
      </c>
      <c r="O42" s="4">
        <f t="shared" ref="O42" si="10">J42/$J$5</f>
        <v>91.304347826086953</v>
      </c>
      <c r="P42" s="4">
        <f>E34-$E$5</f>
        <v>4.8236111111255013</v>
      </c>
      <c r="Q42" s="3">
        <f t="shared" si="8"/>
        <v>1.3501527188780509</v>
      </c>
      <c r="R42" t="s">
        <v>207</v>
      </c>
      <c r="S42" t="s">
        <v>210</v>
      </c>
      <c r="T42" s="14">
        <f t="shared" si="9"/>
        <v>3906.25</v>
      </c>
    </row>
    <row r="43" spans="2:20" x14ac:dyDescent="0.2">
      <c r="B43" t="s">
        <v>58</v>
      </c>
      <c r="C43" t="s">
        <v>161</v>
      </c>
      <c r="D43" t="s">
        <v>200</v>
      </c>
      <c r="E43" s="2">
        <v>44440.547222222223</v>
      </c>
      <c r="F43">
        <v>27688</v>
      </c>
      <c r="G43">
        <v>29234</v>
      </c>
      <c r="H43">
        <v>16.48</v>
      </c>
      <c r="I43">
        <v>31.77</v>
      </c>
      <c r="J43">
        <v>1149000</v>
      </c>
      <c r="K43">
        <v>23.51</v>
      </c>
      <c r="L43">
        <v>23.31</v>
      </c>
      <c r="M43">
        <v>2.677</v>
      </c>
      <c r="O43" s="4">
        <f>J43/$J$5</f>
        <v>94.85415520088057</v>
      </c>
      <c r="P43" s="4">
        <f>E34-$E$5</f>
        <v>4.8236111111255013</v>
      </c>
      <c r="Q43" s="3">
        <f>LOG(O43,2)/P43</f>
        <v>1.3615606477395812</v>
      </c>
      <c r="R43" t="s">
        <v>207</v>
      </c>
      <c r="S43" t="s">
        <v>210</v>
      </c>
      <c r="T43" s="14">
        <f t="shared" si="9"/>
        <v>1953.125</v>
      </c>
    </row>
    <row r="44" spans="2:20" x14ac:dyDescent="0.2">
      <c r="B44" t="s">
        <v>59</v>
      </c>
      <c r="C44" t="s">
        <v>162</v>
      </c>
      <c r="D44" t="s">
        <v>200</v>
      </c>
      <c r="E44" s="2">
        <v>44440.54791666667</v>
      </c>
      <c r="F44">
        <v>27570</v>
      </c>
      <c r="G44">
        <v>29066</v>
      </c>
      <c r="H44">
        <v>15.13</v>
      </c>
      <c r="I44">
        <v>32.67</v>
      </c>
      <c r="J44">
        <v>1122000</v>
      </c>
      <c r="K44">
        <v>23.38</v>
      </c>
      <c r="L44">
        <v>23.19</v>
      </c>
      <c r="M44">
        <v>2.7509999999999999</v>
      </c>
      <c r="O44" s="4">
        <f>J44/$J$5</f>
        <v>92.625206384149692</v>
      </c>
      <c r="P44" s="4">
        <f>E34-$E$5</f>
        <v>4.8236111111255013</v>
      </c>
      <c r="Q44" s="3">
        <f>LOG(O44,2)/P44</f>
        <v>1.3544485233897978</v>
      </c>
      <c r="R44" t="s">
        <v>207</v>
      </c>
      <c r="S44" t="s">
        <v>210</v>
      </c>
      <c r="T44" s="14">
        <f t="shared" si="9"/>
        <v>976.5625</v>
      </c>
    </row>
    <row r="45" spans="2:20" x14ac:dyDescent="0.2">
      <c r="B45" t="s">
        <v>60</v>
      </c>
      <c r="C45" t="s">
        <v>163</v>
      </c>
      <c r="D45" t="s">
        <v>200</v>
      </c>
      <c r="E45" s="2">
        <v>44440.549305555563</v>
      </c>
      <c r="F45">
        <v>27342</v>
      </c>
      <c r="G45">
        <v>28832</v>
      </c>
      <c r="H45">
        <v>16.02</v>
      </c>
      <c r="I45">
        <v>32.9</v>
      </c>
      <c r="J45">
        <v>1132000</v>
      </c>
      <c r="K45">
        <v>23.42</v>
      </c>
      <c r="L45">
        <v>23.2</v>
      </c>
      <c r="M45">
        <v>2.6539999999999999</v>
      </c>
      <c r="O45" s="4">
        <f>J45/$J$5</f>
        <v>93.450742982938905</v>
      </c>
      <c r="P45" s="4">
        <f>E34-$E$5</f>
        <v>4.8236111111255013</v>
      </c>
      <c r="Q45" s="3">
        <f>LOG(O45,2)/P45</f>
        <v>1.3571024028025815</v>
      </c>
      <c r="R45" t="s">
        <v>207</v>
      </c>
      <c r="S45" t="s">
        <v>210</v>
      </c>
      <c r="T45">
        <v>0</v>
      </c>
    </row>
    <row r="46" spans="2:20" x14ac:dyDescent="0.2">
      <c r="P46" s="4"/>
    </row>
    <row r="47" spans="2:20" s="8" customFormat="1" x14ac:dyDescent="0.2">
      <c r="B47" s="8" t="s">
        <v>71</v>
      </c>
      <c r="C47" s="8" t="s">
        <v>176</v>
      </c>
      <c r="D47" s="8" t="s">
        <v>200</v>
      </c>
      <c r="E47" s="9">
        <v>44440.650694444441</v>
      </c>
      <c r="F47" s="8">
        <v>4159</v>
      </c>
      <c r="G47" s="8">
        <v>4215</v>
      </c>
      <c r="H47" s="8">
        <v>18.5</v>
      </c>
      <c r="I47" s="8">
        <v>34.25</v>
      </c>
      <c r="J47" s="8">
        <v>92250</v>
      </c>
      <c r="K47" s="8">
        <v>25.57</v>
      </c>
      <c r="L47" s="8">
        <v>25.3</v>
      </c>
      <c r="M47" s="8">
        <v>3.4550000000000001</v>
      </c>
      <c r="O47" s="10">
        <f t="shared" ref="O47:O53" si="11">J47/$J$5</f>
        <v>7.6155751238304896</v>
      </c>
      <c r="P47" s="10">
        <f>E47-$E$5</f>
        <v>4.9361111111138598</v>
      </c>
      <c r="Q47" s="11">
        <f t="shared" ref="Q47:Q55" si="12">LOG(O47,2)/P47</f>
        <v>0.59337258144929139</v>
      </c>
      <c r="R47" s="8" t="s">
        <v>207</v>
      </c>
      <c r="S47" s="8" t="s">
        <v>211</v>
      </c>
      <c r="T47" s="8">
        <v>50</v>
      </c>
    </row>
    <row r="48" spans="2:20" x14ac:dyDescent="0.2">
      <c r="B48" t="s">
        <v>71</v>
      </c>
      <c r="C48" t="s">
        <v>177</v>
      </c>
      <c r="D48" t="s">
        <v>200</v>
      </c>
      <c r="E48" s="2">
        <v>44440.651388888888</v>
      </c>
      <c r="F48">
        <v>3040</v>
      </c>
      <c r="G48">
        <v>3059</v>
      </c>
      <c r="H48">
        <v>16.920000000000002</v>
      </c>
      <c r="I48">
        <v>35.83</v>
      </c>
      <c r="J48">
        <v>88800</v>
      </c>
      <c r="K48">
        <v>25.53</v>
      </c>
      <c r="L48">
        <v>25.16</v>
      </c>
      <c r="M48">
        <v>3.988</v>
      </c>
      <c r="O48" s="4">
        <f t="shared" si="11"/>
        <v>7.3307649972482114</v>
      </c>
      <c r="P48" s="4">
        <f>E47-$E$5</f>
        <v>4.9361111111138598</v>
      </c>
      <c r="Q48" s="3">
        <f t="shared" si="12"/>
        <v>0.58223238760846763</v>
      </c>
      <c r="R48" t="s">
        <v>207</v>
      </c>
      <c r="S48" t="s">
        <v>211</v>
      </c>
      <c r="T48">
        <f>T47/2</f>
        <v>25</v>
      </c>
    </row>
    <row r="49" spans="2:20" x14ac:dyDescent="0.2">
      <c r="B49" t="s">
        <v>71</v>
      </c>
      <c r="C49" t="s">
        <v>178</v>
      </c>
      <c r="D49" t="s">
        <v>200</v>
      </c>
      <c r="E49" s="2">
        <v>44440.652083333327</v>
      </c>
      <c r="F49">
        <v>2701</v>
      </c>
      <c r="G49">
        <v>2715</v>
      </c>
      <c r="H49">
        <v>16.7</v>
      </c>
      <c r="I49">
        <v>35.6</v>
      </c>
      <c r="J49">
        <v>81500</v>
      </c>
      <c r="K49">
        <v>25.94</v>
      </c>
      <c r="L49">
        <v>25.73</v>
      </c>
      <c r="M49">
        <v>3.819</v>
      </c>
      <c r="O49" s="4">
        <f t="shared" si="11"/>
        <v>6.7281232801320856</v>
      </c>
      <c r="P49" s="4">
        <f>E47-$E$5</f>
        <v>4.9361111111138598</v>
      </c>
      <c r="Q49" s="3">
        <f t="shared" si="12"/>
        <v>0.55716009599148686</v>
      </c>
      <c r="R49" t="s">
        <v>207</v>
      </c>
      <c r="S49" t="s">
        <v>211</v>
      </c>
      <c r="T49">
        <f t="shared" ref="T49:T57" si="13">T48/2</f>
        <v>12.5</v>
      </c>
    </row>
    <row r="50" spans="2:20" x14ac:dyDescent="0.2">
      <c r="B50" t="s">
        <v>71</v>
      </c>
      <c r="C50" t="s">
        <v>179</v>
      </c>
      <c r="D50" t="s">
        <v>200</v>
      </c>
      <c r="E50" s="2">
        <v>44440.65347222222</v>
      </c>
      <c r="F50">
        <v>2860</v>
      </c>
      <c r="G50">
        <v>2877</v>
      </c>
      <c r="H50">
        <v>18.95</v>
      </c>
      <c r="I50">
        <v>35.15</v>
      </c>
      <c r="J50">
        <v>94750</v>
      </c>
      <c r="K50">
        <v>26.09</v>
      </c>
      <c r="L50">
        <v>25.79</v>
      </c>
      <c r="M50">
        <v>3.3109999999999999</v>
      </c>
      <c r="O50" s="4">
        <f t="shared" si="11"/>
        <v>7.821959273527793</v>
      </c>
      <c r="P50" s="4">
        <f>E47-$E$5</f>
        <v>4.9361111111138598</v>
      </c>
      <c r="Q50" s="3">
        <f t="shared" si="12"/>
        <v>0.60118784963153271</v>
      </c>
      <c r="R50" t="s">
        <v>207</v>
      </c>
      <c r="S50" t="s">
        <v>211</v>
      </c>
      <c r="T50">
        <f t="shared" si="13"/>
        <v>6.25</v>
      </c>
    </row>
    <row r="51" spans="2:20" x14ac:dyDescent="0.2">
      <c r="B51" t="s">
        <v>71</v>
      </c>
      <c r="C51" t="s">
        <v>180</v>
      </c>
      <c r="D51" t="s">
        <v>200</v>
      </c>
      <c r="E51" s="2">
        <v>44440.654166666667</v>
      </c>
      <c r="F51">
        <v>3268</v>
      </c>
      <c r="G51">
        <v>3289</v>
      </c>
      <c r="H51">
        <v>17.38</v>
      </c>
      <c r="I51">
        <v>35.6</v>
      </c>
      <c r="J51">
        <v>102700</v>
      </c>
      <c r="K51">
        <v>25.82</v>
      </c>
      <c r="L51">
        <v>25.54</v>
      </c>
      <c r="M51">
        <v>3.7290000000000001</v>
      </c>
      <c r="O51" s="4">
        <f t="shared" si="11"/>
        <v>8.4782608695652169</v>
      </c>
      <c r="P51" s="4">
        <f>E47-$E$5</f>
        <v>4.9361111111138598</v>
      </c>
      <c r="Q51" s="3">
        <f t="shared" si="12"/>
        <v>0.62473641461379681</v>
      </c>
      <c r="R51" t="s">
        <v>207</v>
      </c>
      <c r="S51" t="s">
        <v>211</v>
      </c>
      <c r="T51">
        <f t="shared" si="13"/>
        <v>3.125</v>
      </c>
    </row>
    <row r="52" spans="2:20" x14ac:dyDescent="0.2">
      <c r="B52" t="s">
        <v>71</v>
      </c>
      <c r="C52" t="s">
        <v>181</v>
      </c>
      <c r="D52" t="s">
        <v>200</v>
      </c>
      <c r="E52" s="2">
        <v>44440.655555555553</v>
      </c>
      <c r="F52">
        <v>3617</v>
      </c>
      <c r="G52">
        <v>3642</v>
      </c>
      <c r="H52">
        <v>16.920000000000002</v>
      </c>
      <c r="I52">
        <v>37.17</v>
      </c>
      <c r="J52">
        <v>104000</v>
      </c>
      <c r="K52">
        <v>26.57</v>
      </c>
      <c r="L52">
        <v>26.34</v>
      </c>
      <c r="M52">
        <v>3.9039999999999999</v>
      </c>
      <c r="O52" s="4">
        <f t="shared" si="11"/>
        <v>8.5855806274078148</v>
      </c>
      <c r="P52" s="4">
        <f>E47-$E$5</f>
        <v>4.9361111111138598</v>
      </c>
      <c r="Q52" s="3">
        <f t="shared" si="12"/>
        <v>0.62841286076781477</v>
      </c>
      <c r="R52" t="s">
        <v>207</v>
      </c>
      <c r="S52" t="s">
        <v>211</v>
      </c>
      <c r="T52">
        <f t="shared" si="13"/>
        <v>1.5625</v>
      </c>
    </row>
    <row r="53" spans="2:20" x14ac:dyDescent="0.2">
      <c r="B53" t="s">
        <v>71</v>
      </c>
      <c r="C53" t="s">
        <v>182</v>
      </c>
      <c r="D53" t="s">
        <v>200</v>
      </c>
      <c r="E53" s="2">
        <v>44440.65625</v>
      </c>
      <c r="F53">
        <v>4013</v>
      </c>
      <c r="G53">
        <v>4043</v>
      </c>
      <c r="H53">
        <v>18.95</v>
      </c>
      <c r="I53">
        <v>35.6</v>
      </c>
      <c r="J53">
        <v>108300</v>
      </c>
      <c r="K53">
        <v>26.82</v>
      </c>
      <c r="L53">
        <v>26.66</v>
      </c>
      <c r="M53">
        <v>3.3460000000000001</v>
      </c>
      <c r="O53" s="4">
        <f t="shared" si="11"/>
        <v>8.9405613648871753</v>
      </c>
      <c r="P53" s="4">
        <f>E47-$E$5</f>
        <v>4.9361111111138598</v>
      </c>
      <c r="Q53" s="3">
        <f t="shared" si="12"/>
        <v>0.64025410851612219</v>
      </c>
      <c r="R53" t="s">
        <v>207</v>
      </c>
      <c r="S53" t="s">
        <v>211</v>
      </c>
      <c r="T53">
        <f t="shared" si="13"/>
        <v>0.78125</v>
      </c>
    </row>
    <row r="54" spans="2:20" x14ac:dyDescent="0.2">
      <c r="B54" t="s">
        <v>71</v>
      </c>
      <c r="C54" t="s">
        <v>183</v>
      </c>
      <c r="D54" t="s">
        <v>200</v>
      </c>
      <c r="E54" s="2">
        <v>44440.656944444447</v>
      </c>
      <c r="F54">
        <v>4806</v>
      </c>
      <c r="G54">
        <v>4851</v>
      </c>
      <c r="H54">
        <v>18.95</v>
      </c>
      <c r="I54">
        <v>36.049999999999997</v>
      </c>
      <c r="J54">
        <v>144400</v>
      </c>
      <c r="K54">
        <v>26.85</v>
      </c>
      <c r="L54">
        <v>26.63</v>
      </c>
      <c r="M54">
        <v>3.403</v>
      </c>
      <c r="O54" s="4">
        <f>J54/$J$5</f>
        <v>11.920748486516235</v>
      </c>
      <c r="P54" s="4">
        <f>E47-$E$5</f>
        <v>4.9361111111138598</v>
      </c>
      <c r="Q54" s="3">
        <f t="shared" si="12"/>
        <v>0.72433598794229015</v>
      </c>
      <c r="R54" t="s">
        <v>207</v>
      </c>
      <c r="S54" t="s">
        <v>211</v>
      </c>
      <c r="T54">
        <f t="shared" si="13"/>
        <v>0.390625</v>
      </c>
    </row>
    <row r="55" spans="2:20" x14ac:dyDescent="0.2">
      <c r="B55" t="s">
        <v>71</v>
      </c>
      <c r="C55" t="s">
        <v>184</v>
      </c>
      <c r="D55" t="s">
        <v>200</v>
      </c>
      <c r="E55" s="2">
        <v>44440.658333333333</v>
      </c>
      <c r="F55">
        <v>6891</v>
      </c>
      <c r="G55">
        <v>6985</v>
      </c>
      <c r="H55">
        <v>18.5</v>
      </c>
      <c r="I55">
        <v>33.58</v>
      </c>
      <c r="J55">
        <v>216800</v>
      </c>
      <c r="K55">
        <v>26.08</v>
      </c>
      <c r="L55">
        <v>25.92</v>
      </c>
      <c r="M55">
        <v>2.952</v>
      </c>
      <c r="O55" s="4">
        <f t="shared" ref="O55" si="14">J55/$J$5</f>
        <v>17.897633461750136</v>
      </c>
      <c r="P55" s="4">
        <f>E47-$E$5</f>
        <v>4.9361111111138598</v>
      </c>
      <c r="Q55" s="3">
        <f t="shared" si="12"/>
        <v>0.84311249059164006</v>
      </c>
      <c r="R55" t="s">
        <v>207</v>
      </c>
      <c r="S55" t="s">
        <v>211</v>
      </c>
      <c r="T55">
        <f t="shared" si="13"/>
        <v>0.1953125</v>
      </c>
    </row>
    <row r="56" spans="2:20" x14ac:dyDescent="0.2">
      <c r="B56" t="s">
        <v>71</v>
      </c>
      <c r="C56" t="s">
        <v>185</v>
      </c>
      <c r="D56" t="s">
        <v>200</v>
      </c>
      <c r="E56" s="2">
        <v>44440.65902777778</v>
      </c>
      <c r="F56">
        <v>10620</v>
      </c>
      <c r="G56">
        <v>10849</v>
      </c>
      <c r="H56">
        <v>18.95</v>
      </c>
      <c r="I56">
        <v>35.15</v>
      </c>
      <c r="J56">
        <v>402700</v>
      </c>
      <c r="K56">
        <v>25.14</v>
      </c>
      <c r="L56">
        <v>24.92</v>
      </c>
      <c r="M56">
        <v>2.7360000000000002</v>
      </c>
      <c r="O56" s="4">
        <f>J56/$J$5</f>
        <v>33.244358833241606</v>
      </c>
      <c r="P56" s="4">
        <f>E47-$E$5</f>
        <v>4.9361111111138598</v>
      </c>
      <c r="Q56" s="3">
        <f>LOG(O56,2)/P56</f>
        <v>1.0240931645437497</v>
      </c>
      <c r="R56" t="s">
        <v>207</v>
      </c>
      <c r="S56" t="s">
        <v>211</v>
      </c>
      <c r="T56">
        <f t="shared" si="13"/>
        <v>9.765625E-2</v>
      </c>
    </row>
    <row r="57" spans="2:20" x14ac:dyDescent="0.2">
      <c r="B57" t="s">
        <v>71</v>
      </c>
      <c r="C57" t="s">
        <v>186</v>
      </c>
      <c r="D57" t="s">
        <v>200</v>
      </c>
      <c r="E57" s="2">
        <v>44440.659722222219</v>
      </c>
      <c r="F57">
        <v>10723</v>
      </c>
      <c r="G57">
        <v>10951</v>
      </c>
      <c r="H57">
        <v>18.73</v>
      </c>
      <c r="I57">
        <v>33.58</v>
      </c>
      <c r="J57">
        <v>367400</v>
      </c>
      <c r="K57">
        <v>25.18</v>
      </c>
      <c r="L57">
        <v>25</v>
      </c>
      <c r="M57">
        <v>2.7879999999999998</v>
      </c>
      <c r="O57" s="4">
        <f>J57/$J$5</f>
        <v>30.330214639515685</v>
      </c>
      <c r="P57" s="4">
        <f>E47-$E$5</f>
        <v>4.9361111111138598</v>
      </c>
      <c r="Q57" s="3">
        <f>LOG(O57,2)/P57</f>
        <v>0.99727977990651895</v>
      </c>
      <c r="R57" t="s">
        <v>207</v>
      </c>
      <c r="S57" t="s">
        <v>211</v>
      </c>
      <c r="T57">
        <f t="shared" si="13"/>
        <v>4.8828125E-2</v>
      </c>
    </row>
    <row r="58" spans="2:20" x14ac:dyDescent="0.2">
      <c r="B58" t="s">
        <v>71</v>
      </c>
      <c r="C58" t="s">
        <v>187</v>
      </c>
      <c r="D58" t="s">
        <v>200</v>
      </c>
      <c r="E58" s="2">
        <v>44440.661111111112</v>
      </c>
      <c r="F58">
        <v>26147</v>
      </c>
      <c r="G58">
        <v>27452</v>
      </c>
      <c r="H58">
        <v>15.8</v>
      </c>
      <c r="I58">
        <v>32.22</v>
      </c>
      <c r="J58">
        <v>1040000</v>
      </c>
      <c r="K58">
        <v>23.53</v>
      </c>
      <c r="L58">
        <v>23.34</v>
      </c>
      <c r="M58">
        <v>2.7450000000000001</v>
      </c>
      <c r="O58" s="4">
        <f>J58/$J$5</f>
        <v>85.855806274078148</v>
      </c>
      <c r="P58" s="4">
        <f>E47-$E$5</f>
        <v>4.9361111111138598</v>
      </c>
      <c r="Q58" s="3">
        <f>LOG(O58,2)/P58</f>
        <v>1.3013977308627975</v>
      </c>
      <c r="R58" t="s">
        <v>207</v>
      </c>
      <c r="S58" t="s">
        <v>211</v>
      </c>
      <c r="T58">
        <v>0</v>
      </c>
    </row>
    <row r="59" spans="2:20" x14ac:dyDescent="0.2">
      <c r="P59" s="4"/>
    </row>
    <row r="60" spans="2:20" x14ac:dyDescent="0.2">
      <c r="B60" t="s">
        <v>72</v>
      </c>
      <c r="C60" t="s">
        <v>188</v>
      </c>
      <c r="D60" t="s">
        <v>200</v>
      </c>
      <c r="E60" s="2">
        <v>44440.57916666667</v>
      </c>
      <c r="F60">
        <v>1015</v>
      </c>
      <c r="G60">
        <v>1016</v>
      </c>
      <c r="H60">
        <v>22.1</v>
      </c>
      <c r="I60">
        <v>38.299999999999997</v>
      </c>
      <c r="J60">
        <v>11350</v>
      </c>
      <c r="K60">
        <v>31.02</v>
      </c>
      <c r="L60">
        <v>31.2</v>
      </c>
      <c r="M60">
        <v>4.056</v>
      </c>
      <c r="O60" s="4">
        <f t="shared" ref="O60:O66" si="15">J60/$J$5</f>
        <v>0.93698403962575671</v>
      </c>
      <c r="P60" s="4">
        <f>E60-$E$5</f>
        <v>4.8645833333430346</v>
      </c>
      <c r="Q60" s="3">
        <f t="shared" ref="Q60:Q68" si="16">LOG(O60,2)/P60</f>
        <v>-1.9303528154414402E-2</v>
      </c>
      <c r="R60" t="s">
        <v>207</v>
      </c>
      <c r="S60" t="s">
        <v>212</v>
      </c>
      <c r="T60">
        <v>1000</v>
      </c>
    </row>
    <row r="61" spans="2:20" x14ac:dyDescent="0.2">
      <c r="B61" t="s">
        <v>72</v>
      </c>
      <c r="C61" t="s">
        <v>189</v>
      </c>
      <c r="D61" t="s">
        <v>200</v>
      </c>
      <c r="E61" s="2">
        <v>44440.580555555563</v>
      </c>
      <c r="F61">
        <v>886</v>
      </c>
      <c r="G61">
        <v>887</v>
      </c>
      <c r="H61">
        <v>23.9</v>
      </c>
      <c r="I61">
        <v>41</v>
      </c>
      <c r="J61">
        <v>12200</v>
      </c>
      <c r="K61">
        <v>32.450000000000003</v>
      </c>
      <c r="L61">
        <v>32.67</v>
      </c>
      <c r="M61">
        <v>4.0510000000000002</v>
      </c>
      <c r="O61" s="4">
        <f t="shared" si="15"/>
        <v>1.0071546505228397</v>
      </c>
      <c r="P61" s="4">
        <f>E60-$E$5</f>
        <v>4.8645833333430346</v>
      </c>
      <c r="Q61" s="3">
        <f t="shared" si="16"/>
        <v>2.1143083040208901E-3</v>
      </c>
      <c r="R61" t="s">
        <v>207</v>
      </c>
      <c r="S61" t="s">
        <v>212</v>
      </c>
      <c r="T61" s="13">
        <f>T60/2</f>
        <v>500</v>
      </c>
    </row>
    <row r="62" spans="2:20" x14ac:dyDescent="0.2">
      <c r="B62" t="s">
        <v>72</v>
      </c>
      <c r="C62" t="s">
        <v>190</v>
      </c>
      <c r="D62" t="s">
        <v>200</v>
      </c>
      <c r="E62" s="2">
        <v>44440.581250000003</v>
      </c>
      <c r="F62">
        <v>960</v>
      </c>
      <c r="G62">
        <v>961</v>
      </c>
      <c r="H62">
        <v>24.35</v>
      </c>
      <c r="I62">
        <v>39.65</v>
      </c>
      <c r="J62">
        <v>11250</v>
      </c>
      <c r="K62">
        <v>31.35</v>
      </c>
      <c r="L62">
        <v>31.47</v>
      </c>
      <c r="M62">
        <v>3.86</v>
      </c>
      <c r="O62" s="4">
        <f t="shared" si="15"/>
        <v>0.9287286736378646</v>
      </c>
      <c r="P62" s="4">
        <f>E60-$E$5</f>
        <v>4.8645833333430346</v>
      </c>
      <c r="Q62" s="3">
        <f t="shared" si="16"/>
        <v>-2.192806867494938E-2</v>
      </c>
      <c r="R62" t="s">
        <v>207</v>
      </c>
      <c r="S62" t="s">
        <v>212</v>
      </c>
      <c r="T62" s="6">
        <f t="shared" ref="T62:T70" si="17">T61/2</f>
        <v>250</v>
      </c>
    </row>
    <row r="63" spans="2:20" x14ac:dyDescent="0.2">
      <c r="B63" t="s">
        <v>72</v>
      </c>
      <c r="C63" t="s">
        <v>191</v>
      </c>
      <c r="D63" t="s">
        <v>200</v>
      </c>
      <c r="E63" s="2">
        <v>44440.581944444442</v>
      </c>
      <c r="F63">
        <v>1390</v>
      </c>
      <c r="G63">
        <v>1392</v>
      </c>
      <c r="H63">
        <v>24.57</v>
      </c>
      <c r="I63">
        <v>39.880000000000003</v>
      </c>
      <c r="J63">
        <v>18200</v>
      </c>
      <c r="K63">
        <v>32.090000000000003</v>
      </c>
      <c r="L63">
        <v>32.08</v>
      </c>
      <c r="M63">
        <v>3.8039999999999998</v>
      </c>
      <c r="O63" s="4">
        <f t="shared" si="15"/>
        <v>1.5024766097963675</v>
      </c>
      <c r="P63" s="4">
        <f>E60-$E$5</f>
        <v>4.8645833333430346</v>
      </c>
      <c r="Q63" s="3">
        <f t="shared" si="16"/>
        <v>0.12073850756082452</v>
      </c>
      <c r="R63" t="s">
        <v>207</v>
      </c>
      <c r="S63" t="s">
        <v>212</v>
      </c>
      <c r="T63" s="6">
        <f t="shared" si="17"/>
        <v>125</v>
      </c>
    </row>
    <row r="64" spans="2:20" x14ac:dyDescent="0.2">
      <c r="B64" t="s">
        <v>72</v>
      </c>
      <c r="C64" t="s">
        <v>192</v>
      </c>
      <c r="D64" t="s">
        <v>200</v>
      </c>
      <c r="E64" s="2">
        <v>44440.583333333343</v>
      </c>
      <c r="F64">
        <v>1617</v>
      </c>
      <c r="G64">
        <v>1621</v>
      </c>
      <c r="H64">
        <v>23.23</v>
      </c>
      <c r="I64">
        <v>38.97</v>
      </c>
      <c r="J64">
        <v>24600</v>
      </c>
      <c r="K64">
        <v>31.44</v>
      </c>
      <c r="L64">
        <v>31.32</v>
      </c>
      <c r="M64">
        <v>3.919</v>
      </c>
      <c r="O64" s="4">
        <f t="shared" si="15"/>
        <v>2.0308200330214636</v>
      </c>
      <c r="P64" s="4">
        <f>E60-$E$5</f>
        <v>4.8645833333430346</v>
      </c>
      <c r="Q64" s="3">
        <f t="shared" si="16"/>
        <v>0.21010276249317772</v>
      </c>
      <c r="R64" t="s">
        <v>207</v>
      </c>
      <c r="S64" t="s">
        <v>212</v>
      </c>
      <c r="T64" s="6">
        <f t="shared" si="17"/>
        <v>62.5</v>
      </c>
    </row>
    <row r="65" spans="2:20" s="8" customFormat="1" x14ac:dyDescent="0.2">
      <c r="B65" s="8" t="s">
        <v>72</v>
      </c>
      <c r="C65" s="8" t="s">
        <v>193</v>
      </c>
      <c r="D65" s="8" t="s">
        <v>200</v>
      </c>
      <c r="E65" s="9">
        <v>44440.584027777782</v>
      </c>
      <c r="F65" s="8">
        <v>3289</v>
      </c>
      <c r="G65" s="8">
        <v>3309</v>
      </c>
      <c r="H65" s="8">
        <v>19.399999999999999</v>
      </c>
      <c r="I65" s="8">
        <v>37.85</v>
      </c>
      <c r="J65" s="8">
        <v>76800</v>
      </c>
      <c r="K65" s="8">
        <v>28.28</v>
      </c>
      <c r="L65" s="8">
        <v>27.93</v>
      </c>
      <c r="M65" s="8">
        <v>4.0119999999999996</v>
      </c>
      <c r="O65" s="10">
        <f t="shared" si="15"/>
        <v>6.3401210787011557</v>
      </c>
      <c r="P65" s="10">
        <f>E60-$E$5</f>
        <v>4.8645833333430346</v>
      </c>
      <c r="Q65" s="11">
        <f t="shared" si="16"/>
        <v>0.54773661165024312</v>
      </c>
      <c r="R65" s="8" t="s">
        <v>207</v>
      </c>
      <c r="S65" s="8" t="s">
        <v>212</v>
      </c>
      <c r="T65" s="12">
        <f t="shared" si="17"/>
        <v>31.25</v>
      </c>
    </row>
    <row r="66" spans="2:20" x14ac:dyDescent="0.2">
      <c r="B66" t="s">
        <v>73</v>
      </c>
      <c r="C66" t="s">
        <v>194</v>
      </c>
      <c r="D66" t="s">
        <v>200</v>
      </c>
      <c r="E66" s="2">
        <v>44440.586111111108</v>
      </c>
      <c r="F66">
        <v>8510</v>
      </c>
      <c r="G66">
        <v>8642</v>
      </c>
      <c r="H66">
        <v>18.5</v>
      </c>
      <c r="I66">
        <v>35.15</v>
      </c>
      <c r="J66">
        <v>255900</v>
      </c>
      <c r="K66">
        <v>26.04</v>
      </c>
      <c r="L66">
        <v>25.77</v>
      </c>
      <c r="M66">
        <v>3.347</v>
      </c>
      <c r="O66" s="4">
        <f t="shared" si="15"/>
        <v>21.12548156301596</v>
      </c>
      <c r="P66" s="4">
        <f>E60-$E$5</f>
        <v>4.8645833333430346</v>
      </c>
      <c r="Q66" s="3">
        <f t="shared" si="16"/>
        <v>0.90468433200618203</v>
      </c>
      <c r="R66" t="s">
        <v>207</v>
      </c>
      <c r="S66" t="s">
        <v>212</v>
      </c>
      <c r="T66" s="13">
        <f t="shared" si="17"/>
        <v>15.625</v>
      </c>
    </row>
    <row r="67" spans="2:20" x14ac:dyDescent="0.2">
      <c r="B67" t="s">
        <v>73</v>
      </c>
      <c r="C67" t="s">
        <v>195</v>
      </c>
      <c r="D67" t="s">
        <v>200</v>
      </c>
      <c r="E67" s="2">
        <v>44440.586805555547</v>
      </c>
      <c r="F67">
        <v>12076</v>
      </c>
      <c r="G67">
        <v>12360</v>
      </c>
      <c r="H67">
        <v>16.920000000000002</v>
      </c>
      <c r="I67">
        <v>34.47</v>
      </c>
      <c r="J67">
        <v>422800</v>
      </c>
      <c r="K67">
        <v>24.75</v>
      </c>
      <c r="L67">
        <v>24.44</v>
      </c>
      <c r="M67">
        <v>3.1920000000000002</v>
      </c>
      <c r="O67" s="4">
        <f>J67/$J$5</f>
        <v>34.903687396807925</v>
      </c>
      <c r="P67" s="4">
        <f>E60-$E$5</f>
        <v>4.8645833333430346</v>
      </c>
      <c r="Q67" s="3">
        <f t="shared" si="16"/>
        <v>1.0535964134126317</v>
      </c>
      <c r="R67" t="s">
        <v>207</v>
      </c>
      <c r="S67" t="s">
        <v>212</v>
      </c>
      <c r="T67" s="6">
        <f t="shared" si="17"/>
        <v>7.8125</v>
      </c>
    </row>
    <row r="68" spans="2:20" x14ac:dyDescent="0.2">
      <c r="B68" t="s">
        <v>73</v>
      </c>
      <c r="C68" t="s">
        <v>196</v>
      </c>
      <c r="D68" t="s">
        <v>200</v>
      </c>
      <c r="E68" s="2">
        <v>44440.588194444441</v>
      </c>
      <c r="F68">
        <v>19229</v>
      </c>
      <c r="G68">
        <v>19967</v>
      </c>
      <c r="H68">
        <v>15.8</v>
      </c>
      <c r="I68">
        <v>33.799999999999997</v>
      </c>
      <c r="J68">
        <v>791500</v>
      </c>
      <c r="K68">
        <v>23.74</v>
      </c>
      <c r="L68">
        <v>23.51</v>
      </c>
      <c r="M68">
        <v>2.859</v>
      </c>
      <c r="O68" s="4">
        <f t="shared" ref="O68" si="18">J68/$J$5</f>
        <v>65.341221794166202</v>
      </c>
      <c r="P68" s="4">
        <f>E60-$E$5</f>
        <v>4.8645833333430346</v>
      </c>
      <c r="Q68" s="3">
        <f t="shared" si="16"/>
        <v>1.239555602854699</v>
      </c>
      <c r="R68" t="s">
        <v>207</v>
      </c>
      <c r="S68" t="s">
        <v>212</v>
      </c>
      <c r="T68" s="6">
        <f t="shared" si="17"/>
        <v>3.90625</v>
      </c>
    </row>
    <row r="69" spans="2:20" x14ac:dyDescent="0.2">
      <c r="B69" t="s">
        <v>73</v>
      </c>
      <c r="C69" t="s">
        <v>197</v>
      </c>
      <c r="D69" t="s">
        <v>200</v>
      </c>
      <c r="E69" s="2">
        <v>44440.588888888888</v>
      </c>
      <c r="F69">
        <v>24121</v>
      </c>
      <c r="G69">
        <v>25231</v>
      </c>
      <c r="H69">
        <v>15.13</v>
      </c>
      <c r="I69">
        <v>32.9</v>
      </c>
      <c r="J69">
        <v>960700</v>
      </c>
      <c r="K69">
        <v>23.37</v>
      </c>
      <c r="L69">
        <v>23.14</v>
      </c>
      <c r="M69">
        <v>2.8159999999999998</v>
      </c>
      <c r="O69" s="4">
        <f>J69/$J$5</f>
        <v>79.309301045679689</v>
      </c>
      <c r="P69" s="4">
        <f>E60-$E$5</f>
        <v>4.8645833333430346</v>
      </c>
      <c r="Q69" s="3">
        <f>LOG(O69,2)/P69</f>
        <v>1.2970110143689724</v>
      </c>
      <c r="R69" t="s">
        <v>207</v>
      </c>
      <c r="S69" t="s">
        <v>212</v>
      </c>
      <c r="T69" s="6">
        <f t="shared" si="17"/>
        <v>1.953125</v>
      </c>
    </row>
    <row r="70" spans="2:20" x14ac:dyDescent="0.2">
      <c r="B70" t="s">
        <v>73</v>
      </c>
      <c r="C70" t="s">
        <v>198</v>
      </c>
      <c r="D70" t="s">
        <v>200</v>
      </c>
      <c r="E70" s="2">
        <v>44440.589583333327</v>
      </c>
      <c r="F70">
        <v>22397</v>
      </c>
      <c r="G70">
        <v>23388</v>
      </c>
      <c r="H70">
        <v>15.35</v>
      </c>
      <c r="I70">
        <v>33.58</v>
      </c>
      <c r="J70">
        <v>909100</v>
      </c>
      <c r="K70">
        <v>23.37</v>
      </c>
      <c r="L70">
        <v>23.16</v>
      </c>
      <c r="M70">
        <v>2.7829999999999999</v>
      </c>
      <c r="O70" s="4">
        <f>J70/$J$5</f>
        <v>75.049532195927355</v>
      </c>
      <c r="P70" s="4">
        <f>E60-$E$5</f>
        <v>4.8645833333430346</v>
      </c>
      <c r="Q70" s="3">
        <f>LOG(O70,2)/P70</f>
        <v>1.2806381856698452</v>
      </c>
      <c r="R70" t="s">
        <v>207</v>
      </c>
      <c r="S70" t="s">
        <v>212</v>
      </c>
      <c r="T70" s="6">
        <f t="shared" si="17"/>
        <v>0.9765625</v>
      </c>
    </row>
    <row r="71" spans="2:20" x14ac:dyDescent="0.2">
      <c r="B71" t="s">
        <v>73</v>
      </c>
      <c r="C71" t="s">
        <v>199</v>
      </c>
      <c r="D71" t="s">
        <v>200</v>
      </c>
      <c r="E71" s="2">
        <v>44440.59097222222</v>
      </c>
      <c r="F71">
        <v>25133</v>
      </c>
      <c r="G71">
        <v>26310</v>
      </c>
      <c r="H71">
        <v>15.8</v>
      </c>
      <c r="I71">
        <v>32.22</v>
      </c>
      <c r="J71">
        <v>956100</v>
      </c>
      <c r="K71">
        <v>23.42</v>
      </c>
      <c r="L71">
        <v>23.2</v>
      </c>
      <c r="M71">
        <v>2.6760000000000002</v>
      </c>
      <c r="O71" s="4">
        <f>J71/$J$5</f>
        <v>78.929554210236645</v>
      </c>
      <c r="P71" s="4">
        <f>E60-$E$5</f>
        <v>4.8645833333430346</v>
      </c>
      <c r="Q71" s="3">
        <f>LOG(O71,2)/P71</f>
        <v>1.2955875691705374</v>
      </c>
      <c r="R71" t="s">
        <v>207</v>
      </c>
      <c r="S71" t="s">
        <v>212</v>
      </c>
      <c r="T71" s="6">
        <v>0</v>
      </c>
    </row>
    <row r="75" spans="2:20" x14ac:dyDescent="0.2">
      <c r="E7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143B</vt:lpstr>
      <vt:lpstr>H1299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2021-09-02T22:28:09Z</dcterms:created>
  <dcterms:modified xsi:type="dcterms:W3CDTF">2021-09-06T19:42:30Z</dcterms:modified>
</cp:coreProperties>
</file>