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Asp_post_salvage/steady-state/143B_SLC1A3/Prlfr_1/"/>
    </mc:Choice>
  </mc:AlternateContent>
  <xr:revisionPtr revIDLastSave="0" documentId="13_ncr:1_{05A2294B-4C94-224C-A37D-B44731327B65}" xr6:coauthVersionLast="45" xr6:coauthVersionMax="45" xr10:uidLastSave="{00000000-0000-0000-0000-000000000000}"/>
  <bookViews>
    <workbookView xWindow="0" yWindow="2660" windowWidth="28620" windowHeight="15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6" i="1" l="1"/>
  <c r="P46" i="1"/>
  <c r="Q45" i="1"/>
  <c r="P45" i="1"/>
  <c r="Q44" i="1"/>
  <c r="P44" i="1"/>
  <c r="Q43" i="1"/>
  <c r="Q47" i="1" s="1"/>
  <c r="P43" i="1"/>
  <c r="Q40" i="1"/>
  <c r="P40" i="1"/>
  <c r="Q39" i="1"/>
  <c r="P39" i="1"/>
  <c r="Q38" i="1"/>
  <c r="P38" i="1"/>
  <c r="Q37" i="1"/>
  <c r="Q41" i="1" s="1"/>
  <c r="P37" i="1"/>
  <c r="Q34" i="1"/>
  <c r="P34" i="1"/>
  <c r="Q33" i="1"/>
  <c r="P33" i="1"/>
  <c r="Q32" i="1"/>
  <c r="P32" i="1"/>
  <c r="Q31" i="1"/>
  <c r="Q35" i="1" s="1"/>
  <c r="P31" i="1"/>
  <c r="Q28" i="1"/>
  <c r="P28" i="1"/>
  <c r="Q27" i="1"/>
  <c r="P27" i="1"/>
  <c r="Q26" i="1"/>
  <c r="P26" i="1"/>
  <c r="Q25" i="1"/>
  <c r="Q29" i="1" s="1"/>
  <c r="P25" i="1"/>
  <c r="Q22" i="1"/>
  <c r="P22" i="1"/>
  <c r="P21" i="1"/>
  <c r="Q21" i="1" s="1"/>
  <c r="Q20" i="1"/>
  <c r="P20" i="1"/>
  <c r="P19" i="1"/>
  <c r="Q19" i="1" s="1"/>
  <c r="Q23" i="1" s="1"/>
  <c r="Q17" i="1"/>
  <c r="Q14" i="1"/>
  <c r="Q15" i="1"/>
  <c r="Q16" i="1"/>
  <c r="Q13" i="1"/>
  <c r="P14" i="1"/>
  <c r="P15" i="1"/>
  <c r="P16" i="1"/>
  <c r="P13" i="1"/>
  <c r="O46" i="1"/>
  <c r="O45" i="1"/>
  <c r="O44" i="1"/>
  <c r="O43" i="1"/>
  <c r="O40" i="1"/>
  <c r="O39" i="1"/>
  <c r="O38" i="1"/>
  <c r="O37" i="1"/>
  <c r="O34" i="1"/>
  <c r="O33" i="1"/>
  <c r="O32" i="1"/>
  <c r="O31" i="1"/>
  <c r="O28" i="1"/>
  <c r="O27" i="1"/>
  <c r="O26" i="1"/>
  <c r="O25" i="1"/>
  <c r="O22" i="1"/>
  <c r="O21" i="1"/>
  <c r="O20" i="1"/>
  <c r="O19" i="1"/>
  <c r="O16" i="1"/>
  <c r="O15" i="1"/>
  <c r="O14" i="1"/>
  <c r="O13" i="1"/>
  <c r="L47" i="1"/>
  <c r="K47" i="1"/>
  <c r="J47" i="1"/>
  <c r="L41" i="1"/>
  <c r="K41" i="1"/>
  <c r="J41" i="1"/>
  <c r="L35" i="1"/>
  <c r="K35" i="1"/>
  <c r="J35" i="1"/>
  <c r="L29" i="1"/>
  <c r="K29" i="1"/>
  <c r="J29" i="1"/>
  <c r="L23" i="1"/>
  <c r="K23" i="1"/>
  <c r="J23" i="1"/>
  <c r="K17" i="1"/>
  <c r="L17" i="1"/>
  <c r="J17" i="1"/>
  <c r="E47" i="1"/>
  <c r="E41" i="1"/>
  <c r="E35" i="1"/>
  <c r="E29" i="1"/>
  <c r="E23" i="1"/>
  <c r="E17" i="1"/>
  <c r="K10" i="1"/>
  <c r="L10" i="1"/>
  <c r="J10" i="1"/>
  <c r="E10" i="1"/>
</calcChain>
</file>

<file path=xl/sharedStrings.xml><?xml version="1.0" encoding="utf-8"?>
<sst xmlns="http://schemas.openxmlformats.org/spreadsheetml/2006/main" count="153" uniqueCount="85">
  <si>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</si>
  <si>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</si>
  <si>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</si>
  <si>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</si>
  <si>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</si>
  <si>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</si>
  <si>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</si>
  <si>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</si>
  <si>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</si>
  <si>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</si>
  <si>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</si>
  <si>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</si>
  <si>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</si>
  <si>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Asp_0.4mM_1</t>
  </si>
  <si>
    <t>Asp_0.4mM_2</t>
  </si>
  <si>
    <t>Asp_0.4mM_3</t>
  </si>
  <si>
    <t>Asp_0.4mM_4</t>
  </si>
  <si>
    <t>Asp_0.6mM_1</t>
  </si>
  <si>
    <t>Asp_0.6mM_2</t>
  </si>
  <si>
    <t>Asp_0.6mM_3</t>
  </si>
  <si>
    <t>Asp_0.6mM_4</t>
  </si>
  <si>
    <t>Asp_0.8mM_1</t>
  </si>
  <si>
    <t>Asp_0.8mM_2</t>
  </si>
  <si>
    <t>Asp_0.8mM_3</t>
  </si>
  <si>
    <t>Asp_0.8mM_4</t>
  </si>
  <si>
    <t>Asp_0mM_1</t>
  </si>
  <si>
    <t>Asp_0mM_2</t>
  </si>
  <si>
    <t>Asp_0mM_3</t>
  </si>
  <si>
    <t>Asp_0mM_4</t>
  </si>
  <si>
    <t>Asp_1.1mM_1</t>
  </si>
  <si>
    <t>Asp_1.1mM_2</t>
  </si>
  <si>
    <t>Asp_1.1mM_3</t>
  </si>
  <si>
    <t>Asp_1.1mM_4</t>
  </si>
  <si>
    <t>Asp_1.6mM_1</t>
  </si>
  <si>
    <t>Asp_1.6mM_2</t>
  </si>
  <si>
    <t>Asp_1.6mM_3</t>
  </si>
  <si>
    <t>Asp_1.6mM_4</t>
  </si>
  <si>
    <t>t0_1</t>
  </si>
  <si>
    <t>t0_2</t>
  </si>
  <si>
    <t>t0_3</t>
  </si>
  <si>
    <t>t0_4</t>
  </si>
  <si>
    <t>t0_5</t>
  </si>
  <si>
    <t>t0_6</t>
  </si>
  <si>
    <t>t0_7</t>
  </si>
  <si>
    <t>t0_8</t>
  </si>
  <si>
    <t>143B-SLC1A3_Asp-levels_post-salvage</t>
  </si>
  <si>
    <t>143B-SLC1A3_Asp-levels_post-salvage_Asp_0.4mM_1_19 Jun 2022_01.#m4</t>
  </si>
  <si>
    <t>143B-SLC1A3_Asp-levels_post-salvage_Asp_0.4mM_2_19 Jun 2022_01.#m4</t>
  </si>
  <si>
    <t>143B-SLC1A3_Asp-levels_post-salvage_Asp_0.4mM_3_19 Jun 2022_01.#m4</t>
  </si>
  <si>
    <t>143B-SLC1A3_Asp-levels_post-salvage_Asp_0.4mM_4_19 Jun 2022_01.#m4</t>
  </si>
  <si>
    <t>143B-SLC1A3_Asp-levels_post-salvage_Asp_0.6mM_1_19 Jun 2022_01.#m4</t>
  </si>
  <si>
    <t>143B-SLC1A3_Asp-levels_post-salvage_Asp_0.6mM_2_19 Jun 2022_01.#m4</t>
  </si>
  <si>
    <t>143B-SLC1A3_Asp-levels_post-salvage_Asp_0.6mM_3_19 Jun 2022_01.#m4</t>
  </si>
  <si>
    <t>143B-SLC1A3_Asp-levels_post-salvage_Asp_0.6mM_4_19 Jun 2022_01.#m4</t>
  </si>
  <si>
    <t>143B-SLC1A3_Asp-levels_post-salvage_Asp_0.8mM_1_19 Jun 2022_01.#m4</t>
  </si>
  <si>
    <t>143B-SLC1A3_Asp-levels_post-salvage_Asp_0.8mM_2_19 Jun 2022_01.#m4</t>
  </si>
  <si>
    <t>143B-SLC1A3_Asp-levels_post-salvage_Asp_0.8mM_3_19 Jun 2022_01.#m4</t>
  </si>
  <si>
    <t>143B-SLC1A3_Asp-levels_post-salvage_Asp_0.8mM_4_19 Jun 2022_01.#m4</t>
  </si>
  <si>
    <t>143B-SLC1A3_Asp-levels_post-salvage_Asp_0mM_1_19 Jun 2022_01.#m4</t>
  </si>
  <si>
    <t>143B-SLC1A3_Asp-levels_post-salvage_Asp_0mM_2_19 Jun 2022_01.#m4</t>
  </si>
  <si>
    <t>143B-SLC1A3_Asp-levels_post-salvage_Asp_0mM_3_19 Jun 2022_01.#m4</t>
  </si>
  <si>
    <t>143B-SLC1A3_Asp-levels_post-salvage_Asp_0mM_4_19 Jun 2022_01.#m4</t>
  </si>
  <si>
    <t>143B-SLC1A3_Asp-levels_post-salvage_Asp_1.1mM_1_19 Jun 2022_01.#m4</t>
  </si>
  <si>
    <t>143B-SLC1A3_Asp-levels_post-salvage_Asp_1.1mM_2_19 Jun 2022_01.#m4</t>
  </si>
  <si>
    <t>143B-SLC1A3_Asp-levels_post-salvage_Asp_1.1mM_3_19 Jun 2022_01.#m4</t>
  </si>
  <si>
    <t>143B-SLC1A3_Asp-levels_post-salvage_Asp_1.1mM_4_19 Jun 2022_01.#m4</t>
  </si>
  <si>
    <t>143B-SLC1A3_Asp-levels_post-salvage_Asp_1.6mM_1_19 Jun 2022_01.#m4</t>
  </si>
  <si>
    <t>143B-SLC1A3_Asp-levels_post-salvage_Asp_1.6mM_2_19 Jun 2022_01.#m4</t>
  </si>
  <si>
    <t>143B-SLC1A3_Asp-levels_post-salvage_Asp_1.6mM_3_19 Jun 2022_01.#m4</t>
  </si>
  <si>
    <t>143B-SLC1A3_Asp-levels_post-salvage_Asp_1.6mM_4_19 Jun 2022_01.#m4</t>
  </si>
  <si>
    <t>143B-SLC1A3_Asp-levels_post-salvage_t0_1_15 Jun 2022_01.#m4</t>
  </si>
  <si>
    <t>143B-SLC1A3_Asp-levels_post-salvage_t0_2_15 Jun 2022_01.#m4</t>
  </si>
  <si>
    <t>143B-SLC1A3_Asp-levels_post-salvage_t0_3_15 Jun 2022_01.#m4</t>
  </si>
  <si>
    <t>143B-SLC1A3_Asp-levels_post-salvage_t0_4_15 Jun 2022_01.#m4</t>
  </si>
  <si>
    <t>143B-SLC1A3_Asp-levels_post-salvage_t0_5_15 Jun 2022_01.#m4</t>
  </si>
  <si>
    <t>143B-SLC1A3_Asp-levels_post-salvage_t0_6_15 Jun 2022_01.#m4</t>
  </si>
  <si>
    <t>143B-SLC1A3_Asp-levels_post-salvage_t0_7_15 Jun 2022_01.#m4</t>
  </si>
  <si>
    <t>143B-SLC1A3_Asp-levels_post-salvage_t0_8_15 Jun 2022_01.#m4</t>
  </si>
  <si>
    <t>Volumetric,  1000  uL</t>
  </si>
  <si>
    <t>Volumetric,  2000  uL</t>
  </si>
  <si>
    <t>Avg</t>
  </si>
  <si>
    <t>Delta time</t>
  </si>
  <si>
    <t>Fold cells</t>
  </si>
  <si>
    <t>Prlfr</t>
  </si>
  <si>
    <t>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</si>
</sst>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Sheet1!$K$52</c:f>
              <c:strCache>
                <c:ptCount val="1"/>
                <c:pt idx="0">
                  <c:v>Prlfr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Sheet1!$J$53:$J$58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1.6</c:v>
                </c:pt>
              </c:numCache>
            </c:numRef>
          </c:xVal>
          <c:yVal>
            <c:numRef>
              <c:f>Sheet1!$K$53:$K$58</c:f>
              <c:numCache>
                <c:formatCode>General</c:formatCode>
                <c:ptCount val="6"/>
                <c:pt idx="0">
                  <c:v>1.4086739878746544</c:v>
                </c:pt>
                <c:pt idx="1">
                  <c:v>1.4047340490200995</c:v>
                </c:pt>
                <c:pt idx="2">
                  <c:v>1.376014818728575</c:v>
                </c:pt>
                <c:pt idx="3">
                  <c:v>1.3031975409329117</c:v>
                </c:pt>
                <c:pt idx="4">
                  <c:v>1.2536210714400986</c:v>
                </c:pt>
                <c:pt idx="5">
                  <c:v>1.0913581220666722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FC-B642-9F5E-518FB46A0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083504"/>
        <c:axId val="1931964576"/>
      </c:scatterChart>
      <c:valAx>
        <c:axId val="18030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64576"/>
        <c:crosses val="autoZero"/>
        <c:crossBetween val="midCat"/>
      </c:valAx>
      <c:valAx>
        <c:axId val="19319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0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635000</xdr:colOff>
      <xdr:row>60</xdr:row>
      <xdr:rowOff>6350</xdr:rowOff>
    </xdr:from>
    <xdr:to>
      <xdr:col>15</xdr:col>
      <xdr:colOff>368300</xdr:colOff>
      <xdr:row>74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3701D-3EFA-3A4A-B8F4-78DF61588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abSelected="1" topLeftCell="A43" workbookViewId="0">
      <selection activeCell="S63" sqref="S63"/>
    </sheetView>
  </sheetViews>
  <sheetFormatPr baseColWidth="10" defaultColWidth="8.83203125" defaultRowHeight="15" x14ac:dyDescent="0.2"/>
  <cols>
    <col min="5" max="5" width="17.6640625" bestFit="1" customWidth="1"/>
    <col min="10" max="10" width="9.6640625" bestFit="1" customWidth="1"/>
    <col min="11" max="12" width="9" bestFit="1" customWidth="1"/>
    <col min="15" max="15" width="9.33203125" bestFit="1" customWidth="1"/>
    <col min="16" max="16" width="8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5" t="s">
        <v>81</v>
      </c>
      <c r="P1" s="5" t="s">
        <v>82</v>
      </c>
      <c r="Q1" s="5" t="s">
        <v>83</v>
      </c>
    </row>
    <row r="2" spans="1:17" x14ac:dyDescent="0.2">
      <c r="A2" t="s">
        <v>37</v>
      </c>
      <c r="B2" t="s">
        <v>45</v>
      </c>
      <c r="C2" t="s">
        <v>70</v>
      </c>
      <c r="D2" t="s">
        <v>79</v>
      </c>
      <c r="E2" s="2">
        <v>44727.72152777778</v>
      </c>
      <c r="F2">
        <v>3125</v>
      </c>
      <c r="G2">
        <v>3138</v>
      </c>
      <c r="H2">
        <v>1004</v>
      </c>
      <c r="I2">
        <v>30466</v>
      </c>
      <c r="J2">
        <v>23270</v>
      </c>
      <c r="K2">
        <v>4021</v>
      </c>
      <c r="L2">
        <v>3771</v>
      </c>
      <c r="M2">
        <v>1423</v>
      </c>
    </row>
    <row r="3" spans="1:17" x14ac:dyDescent="0.2">
      <c r="A3" t="s">
        <v>38</v>
      </c>
      <c r="B3" t="s">
        <v>45</v>
      </c>
      <c r="C3" t="s">
        <v>71</v>
      </c>
      <c r="D3" t="s">
        <v>79</v>
      </c>
      <c r="E3" s="2">
        <v>44727.722222222219</v>
      </c>
      <c r="F3">
        <v>3073</v>
      </c>
      <c r="G3">
        <v>3086</v>
      </c>
      <c r="H3">
        <v>1004</v>
      </c>
      <c r="I3">
        <v>30466</v>
      </c>
      <c r="J3">
        <v>23190</v>
      </c>
      <c r="K3">
        <v>4120</v>
      </c>
      <c r="L3">
        <v>3872</v>
      </c>
      <c r="M3">
        <v>1500</v>
      </c>
    </row>
    <row r="4" spans="1:17" x14ac:dyDescent="0.2">
      <c r="A4" t="s">
        <v>39</v>
      </c>
      <c r="B4" t="s">
        <v>45</v>
      </c>
      <c r="C4" t="s">
        <v>72</v>
      </c>
      <c r="D4" t="s">
        <v>79</v>
      </c>
      <c r="E4" s="2">
        <v>44727.722916666673</v>
      </c>
      <c r="F4">
        <v>3001</v>
      </c>
      <c r="G4">
        <v>3014</v>
      </c>
      <c r="H4">
        <v>1004</v>
      </c>
      <c r="I4">
        <v>30466</v>
      </c>
      <c r="J4">
        <v>23390</v>
      </c>
      <c r="K4">
        <v>4068</v>
      </c>
      <c r="L4">
        <v>3806</v>
      </c>
      <c r="M4">
        <v>1448</v>
      </c>
    </row>
    <row r="5" spans="1:17" x14ac:dyDescent="0.2">
      <c r="A5" t="s">
        <v>40</v>
      </c>
      <c r="B5" t="s">
        <v>45</v>
      </c>
      <c r="C5" t="s">
        <v>73</v>
      </c>
      <c r="D5" t="s">
        <v>79</v>
      </c>
      <c r="E5" s="2">
        <v>44727.724305555559</v>
      </c>
      <c r="F5">
        <v>2898</v>
      </c>
      <c r="G5">
        <v>2910</v>
      </c>
      <c r="H5">
        <v>1004</v>
      </c>
      <c r="I5">
        <v>30466</v>
      </c>
      <c r="J5">
        <v>22180</v>
      </c>
      <c r="K5">
        <v>4106</v>
      </c>
      <c r="L5">
        <v>3856</v>
      </c>
      <c r="M5">
        <v>1494</v>
      </c>
    </row>
    <row r="6" spans="1:17" x14ac:dyDescent="0.2">
      <c r="A6" t="s">
        <v>41</v>
      </c>
      <c r="B6" t="s">
        <v>45</v>
      </c>
      <c r="C6" t="s">
        <v>74</v>
      </c>
      <c r="D6" t="s">
        <v>79</v>
      </c>
      <c r="E6" s="2">
        <v>44727.724999999999</v>
      </c>
      <c r="F6">
        <v>3010</v>
      </c>
      <c r="G6">
        <v>3023</v>
      </c>
      <c r="H6">
        <v>1004</v>
      </c>
      <c r="I6">
        <v>30466</v>
      </c>
      <c r="J6">
        <v>23300</v>
      </c>
      <c r="K6">
        <v>4131</v>
      </c>
      <c r="L6">
        <v>3914</v>
      </c>
      <c r="M6">
        <v>1412</v>
      </c>
    </row>
    <row r="7" spans="1:17" x14ac:dyDescent="0.2">
      <c r="A7" t="s">
        <v>42</v>
      </c>
      <c r="B7" t="s">
        <v>45</v>
      </c>
      <c r="C7" t="s">
        <v>75</v>
      </c>
      <c r="D7" t="s">
        <v>79</v>
      </c>
      <c r="E7" s="2">
        <v>44727.727777777778</v>
      </c>
      <c r="F7">
        <v>2751</v>
      </c>
      <c r="G7">
        <v>2762</v>
      </c>
      <c r="H7">
        <v>1004</v>
      </c>
      <c r="I7">
        <v>30466</v>
      </c>
      <c r="J7">
        <v>22240</v>
      </c>
      <c r="K7">
        <v>4318</v>
      </c>
      <c r="L7">
        <v>4023</v>
      </c>
      <c r="M7">
        <v>1611</v>
      </c>
    </row>
    <row r="8" spans="1:17" x14ac:dyDescent="0.2">
      <c r="A8" t="s">
        <v>43</v>
      </c>
      <c r="B8" t="s">
        <v>45</v>
      </c>
      <c r="C8" t="s">
        <v>76</v>
      </c>
      <c r="D8" t="s">
        <v>79</v>
      </c>
      <c r="E8" s="2">
        <v>44727.729861111111</v>
      </c>
      <c r="F8">
        <v>2840</v>
      </c>
      <c r="G8">
        <v>2851</v>
      </c>
      <c r="H8">
        <v>1004</v>
      </c>
      <c r="I8">
        <v>30466</v>
      </c>
      <c r="J8">
        <v>22800</v>
      </c>
      <c r="K8">
        <v>4415</v>
      </c>
      <c r="L8">
        <v>4150</v>
      </c>
      <c r="M8">
        <v>1570</v>
      </c>
    </row>
    <row r="9" spans="1:17" x14ac:dyDescent="0.2">
      <c r="A9" t="s">
        <v>44</v>
      </c>
      <c r="B9" t="s">
        <v>45</v>
      </c>
      <c r="C9" t="s">
        <v>77</v>
      </c>
      <c r="D9" t="s">
        <v>79</v>
      </c>
      <c r="E9" s="2">
        <v>44727.730555555558</v>
      </c>
      <c r="F9">
        <v>2949</v>
      </c>
      <c r="G9">
        <v>2962</v>
      </c>
      <c r="H9">
        <v>1004</v>
      </c>
      <c r="I9">
        <v>30466</v>
      </c>
      <c r="J9">
        <v>23320</v>
      </c>
      <c r="K9">
        <v>4403</v>
      </c>
      <c r="L9">
        <v>4136</v>
      </c>
      <c r="M9">
        <v>1506</v>
      </c>
    </row>
    <row r="10" spans="1:17" x14ac:dyDescent="0.2">
      <c r="A10" t="s">
        <v>80</v>
      </c>
      <c r="E10" s="2">
        <f>E2</f>
        <v>44727.72152777778</v>
      </c>
      <c r="J10" s="4">
        <f>AVERAGE(J2:J9)</f>
        <v>22961.25</v>
      </c>
      <c r="K10" s="4">
        <f t="shared" ref="K10:L10" si="0">AVERAGE(K2:K9)</f>
        <v>4197.75</v>
      </c>
      <c r="L10" s="4">
        <f t="shared" si="0"/>
        <v>3941</v>
      </c>
    </row>
    <row r="13" spans="1:17" x14ac:dyDescent="0.2">
      <c r="A13" t="s">
        <v>25</v>
      </c>
      <c r="B13" t="s">
        <v>45</v>
      </c>
      <c r="C13" t="s">
        <v>58</v>
      </c>
      <c r="D13" t="s">
        <v>78</v>
      </c>
      <c r="E13" s="2">
        <v>44731.727777777778</v>
      </c>
      <c r="F13">
        <v>17588</v>
      </c>
      <c r="G13">
        <v>18206</v>
      </c>
      <c r="H13">
        <v>1004</v>
      </c>
      <c r="I13">
        <v>30466</v>
      </c>
      <c r="J13">
        <v>1010000</v>
      </c>
      <c r="K13">
        <v>3011</v>
      </c>
      <c r="L13">
        <v>2813</v>
      </c>
      <c r="M13">
        <v>1132</v>
      </c>
      <c r="O13" s="6">
        <f>E17-$E$10</f>
        <v>4.0062499999985448</v>
      </c>
      <c r="P13" s="3">
        <f>J13/$J$10</f>
        <v>43.987152267407048</v>
      </c>
      <c r="Q13" s="6">
        <f>LOG(P13,2)/O13</f>
        <v>1.3626234755546542</v>
      </c>
    </row>
    <row r="14" spans="1:17" x14ac:dyDescent="0.2">
      <c r="A14" t="s">
        <v>26</v>
      </c>
      <c r="B14" t="s">
        <v>45</v>
      </c>
      <c r="C14" t="s">
        <v>59</v>
      </c>
      <c r="D14" t="s">
        <v>78</v>
      </c>
      <c r="E14" s="2">
        <v>44731.730555555558</v>
      </c>
      <c r="F14">
        <v>16833</v>
      </c>
      <c r="G14">
        <v>17495</v>
      </c>
      <c r="H14">
        <v>1004</v>
      </c>
      <c r="I14">
        <v>30466</v>
      </c>
      <c r="J14">
        <v>1166000</v>
      </c>
      <c r="K14">
        <v>2944</v>
      </c>
      <c r="L14">
        <v>2724</v>
      </c>
      <c r="M14">
        <v>1125</v>
      </c>
      <c r="O14" s="6">
        <f>E17-$E$10</f>
        <v>4.0062499999985448</v>
      </c>
      <c r="P14" s="3">
        <f t="shared" ref="P14:P16" si="1">J14/$J$10</f>
        <v>50.78120746910556</v>
      </c>
      <c r="Q14" s="6">
        <f t="shared" ref="Q14:Q16" si="2">LOG(P14,2)/O14</f>
        <v>1.4143457833390947</v>
      </c>
    </row>
    <row r="15" spans="1:17" x14ac:dyDescent="0.2">
      <c r="A15" t="s">
        <v>27</v>
      </c>
      <c r="B15" t="s">
        <v>45</v>
      </c>
      <c r="C15" t="s">
        <v>60</v>
      </c>
      <c r="D15" t="s">
        <v>78</v>
      </c>
      <c r="E15" s="2">
        <v>44731.731944444437</v>
      </c>
      <c r="F15">
        <v>16427</v>
      </c>
      <c r="G15">
        <v>17088</v>
      </c>
      <c r="H15">
        <v>1004</v>
      </c>
      <c r="I15">
        <v>30466</v>
      </c>
      <c r="J15">
        <v>1223000</v>
      </c>
      <c r="K15">
        <v>2975</v>
      </c>
      <c r="L15">
        <v>2761</v>
      </c>
      <c r="M15">
        <v>1170</v>
      </c>
      <c r="O15" s="6">
        <f>E17-$E$10</f>
        <v>4.0062499999985448</v>
      </c>
      <c r="P15" s="3">
        <f t="shared" si="1"/>
        <v>53.263650715880019</v>
      </c>
      <c r="Q15" s="6">
        <f t="shared" si="2"/>
        <v>1.4315330820166396</v>
      </c>
    </row>
    <row r="16" spans="1:17" x14ac:dyDescent="0.2">
      <c r="A16" t="s">
        <v>28</v>
      </c>
      <c r="B16" t="s">
        <v>45</v>
      </c>
      <c r="C16" t="s">
        <v>61</v>
      </c>
      <c r="D16" t="s">
        <v>78</v>
      </c>
      <c r="E16" s="2">
        <v>44731.734722222223</v>
      </c>
      <c r="F16">
        <v>15036</v>
      </c>
      <c r="G16">
        <v>15637</v>
      </c>
      <c r="H16">
        <v>1004</v>
      </c>
      <c r="I16">
        <v>30466</v>
      </c>
      <c r="J16">
        <v>1205000</v>
      </c>
      <c r="K16">
        <v>3119</v>
      </c>
      <c r="L16">
        <v>2907</v>
      </c>
      <c r="M16">
        <v>1153</v>
      </c>
      <c r="O16" s="6">
        <f>E17-$E$10</f>
        <v>4.0062499999985448</v>
      </c>
      <c r="P16" s="3">
        <f t="shared" si="1"/>
        <v>52.479721269530188</v>
      </c>
      <c r="Q16" s="6">
        <f t="shared" si="2"/>
        <v>1.4261936105882289</v>
      </c>
    </row>
    <row r="17" spans="1:17" x14ac:dyDescent="0.2">
      <c r="A17" t="s">
        <v>80</v>
      </c>
      <c r="E17" s="2">
        <f>E13</f>
        <v>44731.727777777778</v>
      </c>
      <c r="J17" s="4">
        <f>AVERAGE(J13:J16)</f>
        <v>1151000</v>
      </c>
      <c r="K17" s="4">
        <f t="shared" ref="K17:L17" si="3">AVERAGE(K13:K16)</f>
        <v>3012.25</v>
      </c>
      <c r="L17" s="4">
        <f t="shared" si="3"/>
        <v>2801.25</v>
      </c>
      <c r="Q17" s="6">
        <f>AVERAGE(Q13:Q16)</f>
        <v>1.4086739878746544</v>
      </c>
    </row>
    <row r="19" spans="1:17" x14ac:dyDescent="0.2">
      <c r="A19" t="s">
        <v>13</v>
      </c>
      <c r="B19" t="s">
        <v>45</v>
      </c>
      <c r="C19" t="s">
        <v>46</v>
      </c>
      <c r="D19" t="s">
        <v>78</v>
      </c>
      <c r="E19" s="2">
        <v>44731.729166666657</v>
      </c>
      <c r="F19">
        <v>16555</v>
      </c>
      <c r="G19">
        <v>17141</v>
      </c>
      <c r="H19">
        <v>1004</v>
      </c>
      <c r="I19">
        <v>30466</v>
      </c>
      <c r="J19">
        <v>1012000</v>
      </c>
      <c r="K19">
        <v>2948</v>
      </c>
      <c r="L19">
        <v>2768</v>
      </c>
      <c r="M19">
        <v>1053</v>
      </c>
      <c r="O19" s="6">
        <f>E23-$E$10</f>
        <v>4.0062499999985448</v>
      </c>
      <c r="P19" s="3">
        <f>J19/$J$10</f>
        <v>44.074255539223692</v>
      </c>
      <c r="Q19" s="6">
        <f>LOG(P19,2)/O19</f>
        <v>1.3633358617150668</v>
      </c>
    </row>
    <row r="20" spans="1:17" x14ac:dyDescent="0.2">
      <c r="A20" t="s">
        <v>14</v>
      </c>
      <c r="B20" t="s">
        <v>45</v>
      </c>
      <c r="C20" t="s">
        <v>47</v>
      </c>
      <c r="D20" t="s">
        <v>78</v>
      </c>
      <c r="E20" s="2">
        <v>44731.730555555558</v>
      </c>
      <c r="F20">
        <v>17242</v>
      </c>
      <c r="G20">
        <v>17931</v>
      </c>
      <c r="H20">
        <v>1004</v>
      </c>
      <c r="I20">
        <v>30466</v>
      </c>
      <c r="J20">
        <v>1190000</v>
      </c>
      <c r="K20">
        <v>2846</v>
      </c>
      <c r="L20">
        <v>2649</v>
      </c>
      <c r="M20">
        <v>1082</v>
      </c>
      <c r="O20" s="6">
        <f>E23-$E$10</f>
        <v>4.0062499999985448</v>
      </c>
      <c r="P20" s="3">
        <f t="shared" ref="P20:P22" si="4">J20/$J$10</f>
        <v>51.826446730905332</v>
      </c>
      <c r="Q20" s="6">
        <f t="shared" ref="Q20:Q22" si="5">LOG(P20,2)/O20</f>
        <v>1.4216827655530901</v>
      </c>
    </row>
    <row r="21" spans="1:17" x14ac:dyDescent="0.2">
      <c r="A21" t="s">
        <v>15</v>
      </c>
      <c r="B21" t="s">
        <v>45</v>
      </c>
      <c r="C21" t="s">
        <v>48</v>
      </c>
      <c r="D21" t="s">
        <v>78</v>
      </c>
      <c r="E21" s="2">
        <v>44731.732638888891</v>
      </c>
      <c r="F21">
        <v>15754</v>
      </c>
      <c r="G21">
        <v>16369</v>
      </c>
      <c r="H21">
        <v>1004</v>
      </c>
      <c r="I21">
        <v>30466</v>
      </c>
      <c r="J21">
        <v>1179000</v>
      </c>
      <c r="K21">
        <v>2928</v>
      </c>
      <c r="L21">
        <v>2716</v>
      </c>
      <c r="M21">
        <v>1120</v>
      </c>
      <c r="O21" s="6">
        <f>E23-$E$10</f>
        <v>4.0062499999985448</v>
      </c>
      <c r="P21" s="3">
        <f t="shared" si="4"/>
        <v>51.347378735913765</v>
      </c>
      <c r="Q21" s="6">
        <f t="shared" si="5"/>
        <v>1.4183385271217521</v>
      </c>
    </row>
    <row r="22" spans="1:17" x14ac:dyDescent="0.2">
      <c r="A22" t="s">
        <v>16</v>
      </c>
      <c r="B22" t="s">
        <v>45</v>
      </c>
      <c r="C22" t="s">
        <v>49</v>
      </c>
      <c r="D22" t="s">
        <v>78</v>
      </c>
      <c r="E22" s="2">
        <v>44731.73541666667</v>
      </c>
      <c r="F22">
        <v>14626</v>
      </c>
      <c r="G22">
        <v>15196</v>
      </c>
      <c r="H22">
        <v>1004</v>
      </c>
      <c r="I22">
        <v>30466</v>
      </c>
      <c r="J22">
        <v>1170000</v>
      </c>
      <c r="K22">
        <v>3170</v>
      </c>
      <c r="L22">
        <v>2968</v>
      </c>
      <c r="M22">
        <v>1158</v>
      </c>
      <c r="O22" s="6">
        <f>E23-$E$10</f>
        <v>4.0062499999985448</v>
      </c>
      <c r="P22" s="3">
        <f t="shared" si="4"/>
        <v>50.955414012738856</v>
      </c>
      <c r="Q22" s="6">
        <f t="shared" si="5"/>
        <v>1.4155790416904885</v>
      </c>
    </row>
    <row r="23" spans="1:17" x14ac:dyDescent="0.2">
      <c r="A23" t="s">
        <v>80</v>
      </c>
      <c r="E23" s="2">
        <f>E13</f>
        <v>44731.727777777778</v>
      </c>
      <c r="J23" s="4">
        <f>AVERAGE(J19:J22)</f>
        <v>1137750</v>
      </c>
      <c r="K23" s="4">
        <f t="shared" ref="K23" si="6">AVERAGE(K19:K22)</f>
        <v>2973</v>
      </c>
      <c r="L23" s="4">
        <f t="shared" ref="L23" si="7">AVERAGE(L19:L22)</f>
        <v>2775.25</v>
      </c>
      <c r="Q23" s="6">
        <f>AVERAGE(Q19:Q22)</f>
        <v>1.4047340490200995</v>
      </c>
    </row>
    <row r="25" spans="1:17" x14ac:dyDescent="0.2">
      <c r="A25" t="s">
        <v>17</v>
      </c>
      <c r="B25" t="s">
        <v>45</v>
      </c>
      <c r="C25" t="s">
        <v>50</v>
      </c>
      <c r="D25" t="s">
        <v>78</v>
      </c>
      <c r="E25" s="2">
        <v>44731.729861111111</v>
      </c>
      <c r="F25">
        <v>14297</v>
      </c>
      <c r="G25">
        <v>14749</v>
      </c>
      <c r="H25">
        <v>1004</v>
      </c>
      <c r="I25">
        <v>30466</v>
      </c>
      <c r="J25">
        <v>892700</v>
      </c>
      <c r="K25">
        <v>3014</v>
      </c>
      <c r="L25">
        <v>2827</v>
      </c>
      <c r="M25">
        <v>1079</v>
      </c>
      <c r="O25" s="6">
        <f>E29-$E$10</f>
        <v>4.0062499999985448</v>
      </c>
      <c r="P25" s="3">
        <f>J25/$J$10</f>
        <v>38.878545375360659</v>
      </c>
      <c r="Q25" s="6">
        <f>LOG(P25,2)/O25</f>
        <v>1.3181659499548306</v>
      </c>
    </row>
    <row r="26" spans="1:17" x14ac:dyDescent="0.2">
      <c r="A26" t="s">
        <v>18</v>
      </c>
      <c r="B26" t="s">
        <v>45</v>
      </c>
      <c r="C26" t="s">
        <v>51</v>
      </c>
      <c r="D26" t="s">
        <v>78</v>
      </c>
      <c r="E26" s="2">
        <v>44731.731249999997</v>
      </c>
      <c r="F26">
        <v>15484</v>
      </c>
      <c r="G26">
        <v>16061</v>
      </c>
      <c r="H26">
        <v>1004</v>
      </c>
      <c r="I26">
        <v>30466</v>
      </c>
      <c r="J26">
        <v>1110000</v>
      </c>
      <c r="K26">
        <v>2943</v>
      </c>
      <c r="L26">
        <v>2741</v>
      </c>
      <c r="M26">
        <v>1102</v>
      </c>
      <c r="O26" s="6">
        <f>E29-$E$10</f>
        <v>4.0062499999985448</v>
      </c>
      <c r="P26" s="3">
        <f t="shared" ref="P26:P28" si="8">J26/$J$10</f>
        <v>48.342315858239424</v>
      </c>
      <c r="Q26" s="6">
        <f t="shared" ref="Q26:Q28" si="9">LOG(P26,2)/O26</f>
        <v>1.3966214496197675</v>
      </c>
    </row>
    <row r="27" spans="1:17" x14ac:dyDescent="0.2">
      <c r="A27" t="s">
        <v>19</v>
      </c>
      <c r="B27" t="s">
        <v>45</v>
      </c>
      <c r="C27" t="s">
        <v>52</v>
      </c>
      <c r="D27" t="s">
        <v>78</v>
      </c>
      <c r="E27" s="2">
        <v>44731.734027777777</v>
      </c>
      <c r="F27">
        <v>14698</v>
      </c>
      <c r="G27">
        <v>15250</v>
      </c>
      <c r="H27">
        <v>1004</v>
      </c>
      <c r="I27">
        <v>30466</v>
      </c>
      <c r="J27">
        <v>1141000</v>
      </c>
      <c r="K27">
        <v>3023</v>
      </c>
      <c r="L27">
        <v>2812</v>
      </c>
      <c r="M27">
        <v>1126</v>
      </c>
      <c r="O27" s="6">
        <f>E29-$E$10</f>
        <v>4.0062499999985448</v>
      </c>
      <c r="P27" s="3">
        <f t="shared" si="8"/>
        <v>49.692416571397466</v>
      </c>
      <c r="Q27" s="6">
        <f t="shared" si="9"/>
        <v>1.4065407295077497</v>
      </c>
    </row>
    <row r="28" spans="1:17" x14ac:dyDescent="0.2">
      <c r="A28" t="s">
        <v>20</v>
      </c>
      <c r="B28" t="s">
        <v>45</v>
      </c>
      <c r="C28" t="s">
        <v>53</v>
      </c>
      <c r="D28" t="s">
        <v>78</v>
      </c>
      <c r="E28" s="2">
        <v>44731.736111111109</v>
      </c>
      <c r="F28">
        <v>13695</v>
      </c>
      <c r="G28">
        <v>14189</v>
      </c>
      <c r="H28">
        <v>1004</v>
      </c>
      <c r="I28">
        <v>30466</v>
      </c>
      <c r="J28">
        <v>1068000</v>
      </c>
      <c r="K28">
        <v>3168</v>
      </c>
      <c r="L28">
        <v>2973</v>
      </c>
      <c r="M28">
        <v>1157</v>
      </c>
      <c r="O28" s="6">
        <f>E29-$E$10</f>
        <v>4.0062499999985448</v>
      </c>
      <c r="P28" s="3">
        <f t="shared" si="8"/>
        <v>46.513147150089829</v>
      </c>
      <c r="Q28" s="6">
        <f t="shared" si="9"/>
        <v>1.3827311458319527</v>
      </c>
    </row>
    <row r="29" spans="1:17" x14ac:dyDescent="0.2">
      <c r="A29" t="s">
        <v>80</v>
      </c>
      <c r="E29" s="2">
        <f>E13</f>
        <v>44731.727777777778</v>
      </c>
      <c r="J29" s="4">
        <f>AVERAGE(J25:J28)</f>
        <v>1052925</v>
      </c>
      <c r="K29" s="4">
        <f t="shared" ref="K29" si="10">AVERAGE(K25:K28)</f>
        <v>3037</v>
      </c>
      <c r="L29" s="4">
        <f t="shared" ref="L29" si="11">AVERAGE(L25:L28)</f>
        <v>2838.25</v>
      </c>
      <c r="Q29" s="6">
        <f>AVERAGE(Q25:Q28)</f>
        <v>1.376014818728575</v>
      </c>
    </row>
    <row r="31" spans="1:17" x14ac:dyDescent="0.2">
      <c r="A31" t="s">
        <v>21</v>
      </c>
      <c r="B31" t="s">
        <v>45</v>
      </c>
      <c r="C31" t="s">
        <v>54</v>
      </c>
      <c r="D31" t="s">
        <v>78</v>
      </c>
      <c r="E31" s="2">
        <v>44731.754861111112</v>
      </c>
      <c r="F31">
        <v>13915</v>
      </c>
      <c r="G31">
        <v>14371</v>
      </c>
      <c r="H31">
        <v>1004</v>
      </c>
      <c r="I31">
        <v>30466</v>
      </c>
      <c r="J31">
        <v>798100</v>
      </c>
      <c r="K31">
        <v>3156</v>
      </c>
      <c r="L31">
        <v>2972</v>
      </c>
      <c r="M31">
        <v>1156</v>
      </c>
      <c r="O31" s="6">
        <f>E35-$E$10</f>
        <v>4.0333333333328483</v>
      </c>
      <c r="P31" s="3">
        <f>J31/$J$10</f>
        <v>34.758560618433229</v>
      </c>
      <c r="Q31" s="6">
        <f>LOG(P31,2)/O31</f>
        <v>1.2692470500119555</v>
      </c>
    </row>
    <row r="32" spans="1:17" x14ac:dyDescent="0.2">
      <c r="A32" t="s">
        <v>22</v>
      </c>
      <c r="B32" t="s">
        <v>45</v>
      </c>
      <c r="C32" t="s">
        <v>55</v>
      </c>
      <c r="D32" t="s">
        <v>78</v>
      </c>
      <c r="E32" s="2">
        <v>44731.756944444453</v>
      </c>
      <c r="F32">
        <v>12906</v>
      </c>
      <c r="G32">
        <v>13302</v>
      </c>
      <c r="H32">
        <v>1004</v>
      </c>
      <c r="I32">
        <v>30466</v>
      </c>
      <c r="J32">
        <v>900900</v>
      </c>
      <c r="K32">
        <v>3147</v>
      </c>
      <c r="L32">
        <v>2960</v>
      </c>
      <c r="M32">
        <v>1130</v>
      </c>
      <c r="O32" s="6">
        <f>E35-$E$10</f>
        <v>4.0333333333328483</v>
      </c>
      <c r="P32" s="3">
        <f t="shared" ref="P32:P34" si="12">J32/$J$10</f>
        <v>39.235668789808919</v>
      </c>
      <c r="Q32" s="6">
        <f t="shared" ref="Q32:Q34" si="13">LOG(P32,2)/O32</f>
        <v>1.3125852611631259</v>
      </c>
    </row>
    <row r="33" spans="1:17" x14ac:dyDescent="0.2">
      <c r="A33" t="s">
        <v>23</v>
      </c>
      <c r="B33" t="s">
        <v>45</v>
      </c>
      <c r="C33" t="s">
        <v>56</v>
      </c>
      <c r="D33" t="s">
        <v>78</v>
      </c>
      <c r="E33" s="2">
        <v>44731.759027777778</v>
      </c>
      <c r="F33">
        <v>12018</v>
      </c>
      <c r="G33">
        <v>12395</v>
      </c>
      <c r="H33">
        <v>1004</v>
      </c>
      <c r="I33">
        <v>30466</v>
      </c>
      <c r="J33">
        <v>926600</v>
      </c>
      <c r="K33">
        <v>3261</v>
      </c>
      <c r="L33">
        <v>3060</v>
      </c>
      <c r="M33">
        <v>1205</v>
      </c>
      <c r="O33" s="6">
        <f>E35-$E$10</f>
        <v>4.0333333333328483</v>
      </c>
      <c r="P33" s="3">
        <f t="shared" si="12"/>
        <v>40.354945832652838</v>
      </c>
      <c r="Q33" s="6">
        <f t="shared" si="13"/>
        <v>1.3226463454825399</v>
      </c>
    </row>
    <row r="34" spans="1:17" x14ac:dyDescent="0.2">
      <c r="A34" t="s">
        <v>24</v>
      </c>
      <c r="B34" t="s">
        <v>45</v>
      </c>
      <c r="C34" t="s">
        <v>57</v>
      </c>
      <c r="D34" t="s">
        <v>78</v>
      </c>
      <c r="E34" s="2">
        <v>44731.761805555558</v>
      </c>
      <c r="F34">
        <v>11046</v>
      </c>
      <c r="G34">
        <v>11380</v>
      </c>
      <c r="H34">
        <v>1004</v>
      </c>
      <c r="I34">
        <v>30466</v>
      </c>
      <c r="J34">
        <v>890200</v>
      </c>
      <c r="K34">
        <v>3410</v>
      </c>
      <c r="L34">
        <v>3189</v>
      </c>
      <c r="M34">
        <v>1308</v>
      </c>
      <c r="O34" s="6">
        <f>E35-$E$10</f>
        <v>4.0333333333328483</v>
      </c>
      <c r="P34" s="3">
        <f t="shared" si="12"/>
        <v>38.76966628558985</v>
      </c>
      <c r="Q34" s="6">
        <f t="shared" si="13"/>
        <v>1.308311507074025</v>
      </c>
    </row>
    <row r="35" spans="1:17" x14ac:dyDescent="0.2">
      <c r="A35" t="s">
        <v>80</v>
      </c>
      <c r="E35" s="2">
        <f>E31</f>
        <v>44731.754861111112</v>
      </c>
      <c r="J35" s="4">
        <f>AVERAGE(J31:J34)</f>
        <v>878950</v>
      </c>
      <c r="K35" s="4">
        <f t="shared" ref="K35" si="14">AVERAGE(K31:K34)</f>
        <v>3243.5</v>
      </c>
      <c r="L35" s="4">
        <f t="shared" ref="L35" si="15">AVERAGE(L31:L34)</f>
        <v>3045.25</v>
      </c>
      <c r="Q35" s="6">
        <f>AVERAGE(Q31:Q34)</f>
        <v>1.3031975409329117</v>
      </c>
    </row>
    <row r="37" spans="1:17" x14ac:dyDescent="0.2">
      <c r="A37" t="s">
        <v>29</v>
      </c>
      <c r="B37" t="s">
        <v>45</v>
      </c>
      <c r="C37" t="s">
        <v>62</v>
      </c>
      <c r="D37" t="s">
        <v>78</v>
      </c>
      <c r="E37" s="2">
        <v>44731.755555555559</v>
      </c>
      <c r="F37">
        <v>10851</v>
      </c>
      <c r="G37">
        <v>11131</v>
      </c>
      <c r="H37">
        <v>1004</v>
      </c>
      <c r="I37">
        <v>30466</v>
      </c>
      <c r="J37">
        <v>689400</v>
      </c>
      <c r="K37">
        <v>3265</v>
      </c>
      <c r="L37">
        <v>3060</v>
      </c>
      <c r="M37">
        <v>1208</v>
      </c>
      <c r="O37" s="6">
        <f>E41-$E$10</f>
        <v>4.0333333333328483</v>
      </c>
      <c r="P37" s="3">
        <f>J37/$J$10</f>
        <v>30.024497795198432</v>
      </c>
      <c r="Q37" s="6">
        <f>LOG(P37,2)/O37</f>
        <v>1.2168764156479812</v>
      </c>
    </row>
    <row r="38" spans="1:17" x14ac:dyDescent="0.2">
      <c r="A38" t="s">
        <v>30</v>
      </c>
      <c r="B38" t="s">
        <v>45</v>
      </c>
      <c r="C38" t="s">
        <v>63</v>
      </c>
      <c r="D38" t="s">
        <v>78</v>
      </c>
      <c r="E38" s="2">
        <v>44731.757638888892</v>
      </c>
      <c r="F38">
        <v>11248</v>
      </c>
      <c r="G38">
        <v>11572</v>
      </c>
      <c r="H38">
        <v>1004</v>
      </c>
      <c r="I38">
        <v>30466</v>
      </c>
      <c r="J38">
        <v>849800</v>
      </c>
      <c r="K38">
        <v>3180</v>
      </c>
      <c r="L38">
        <v>2975</v>
      </c>
      <c r="M38">
        <v>1216</v>
      </c>
      <c r="O38" s="6">
        <f>E41-$E$10</f>
        <v>4.0333333333328483</v>
      </c>
      <c r="P38" s="3">
        <f t="shared" ref="P38:P40" si="16">J38/$J$10</f>
        <v>37.010180194893572</v>
      </c>
      <c r="Q38" s="6">
        <f t="shared" ref="Q38:Q40" si="17">LOG(P38,2)/O38</f>
        <v>1.2916984102627049</v>
      </c>
    </row>
    <row r="39" spans="1:17" x14ac:dyDescent="0.2">
      <c r="A39" t="s">
        <v>31</v>
      </c>
      <c r="B39" t="s">
        <v>45</v>
      </c>
      <c r="C39" t="s">
        <v>64</v>
      </c>
      <c r="D39" t="s">
        <v>78</v>
      </c>
      <c r="E39" s="2">
        <v>44731.759722222218</v>
      </c>
      <c r="F39">
        <v>10260</v>
      </c>
      <c r="G39">
        <v>10538</v>
      </c>
      <c r="H39">
        <v>1004</v>
      </c>
      <c r="I39">
        <v>30466</v>
      </c>
      <c r="J39">
        <v>781800</v>
      </c>
      <c r="K39">
        <v>3265</v>
      </c>
      <c r="L39">
        <v>3087</v>
      </c>
      <c r="M39">
        <v>1181</v>
      </c>
      <c r="O39" s="6">
        <f>E41-$E$10</f>
        <v>4.0333333333328483</v>
      </c>
      <c r="P39" s="3">
        <f t="shared" si="16"/>
        <v>34.048668953127553</v>
      </c>
      <c r="Q39" s="6">
        <f t="shared" si="17"/>
        <v>1.2618660733146034</v>
      </c>
    </row>
    <row r="40" spans="1:17" x14ac:dyDescent="0.2">
      <c r="A40" t="s">
        <v>32</v>
      </c>
      <c r="B40" t="s">
        <v>45</v>
      </c>
      <c r="C40" t="s">
        <v>65</v>
      </c>
      <c r="D40" t="s">
        <v>78</v>
      </c>
      <c r="E40" s="2">
        <v>44731.762499999997</v>
      </c>
      <c r="F40">
        <v>9308</v>
      </c>
      <c r="G40">
        <v>9548</v>
      </c>
      <c r="H40">
        <v>1004</v>
      </c>
      <c r="I40">
        <v>30466</v>
      </c>
      <c r="J40">
        <v>743800</v>
      </c>
      <c r="K40">
        <v>3396</v>
      </c>
      <c r="L40">
        <v>3191</v>
      </c>
      <c r="M40">
        <v>1196</v>
      </c>
      <c r="O40" s="6">
        <f>E41-$E$10</f>
        <v>4.0333333333328483</v>
      </c>
      <c r="P40" s="3">
        <f t="shared" si="16"/>
        <v>32.393706788611247</v>
      </c>
      <c r="Q40" s="6">
        <f t="shared" si="17"/>
        <v>1.2440433865351046</v>
      </c>
    </row>
    <row r="41" spans="1:17" x14ac:dyDescent="0.2">
      <c r="A41" t="s">
        <v>80</v>
      </c>
      <c r="E41" s="2">
        <f>E31</f>
        <v>44731.754861111112</v>
      </c>
      <c r="J41" s="4">
        <f>AVERAGE(J37:J40)</f>
        <v>766200</v>
      </c>
      <c r="K41" s="4">
        <f t="shared" ref="K41" si="18">AVERAGE(K37:K40)</f>
        <v>3276.5</v>
      </c>
      <c r="L41" s="4">
        <f t="shared" ref="L41" si="19">AVERAGE(L37:L40)</f>
        <v>3078.25</v>
      </c>
      <c r="Q41" s="6">
        <f>AVERAGE(Q37:Q40)</f>
        <v>1.2536210714400986</v>
      </c>
    </row>
    <row r="43" spans="1:17" x14ac:dyDescent="0.2">
      <c r="A43" t="s">
        <v>33</v>
      </c>
      <c r="B43" t="s">
        <v>45</v>
      </c>
      <c r="C43" t="s">
        <v>66</v>
      </c>
      <c r="D43" t="s">
        <v>78</v>
      </c>
      <c r="E43" s="2">
        <v>44731.756249999999</v>
      </c>
      <c r="F43">
        <v>5897</v>
      </c>
      <c r="G43">
        <v>5996</v>
      </c>
      <c r="H43">
        <v>1004</v>
      </c>
      <c r="I43">
        <v>30466</v>
      </c>
      <c r="J43">
        <v>438600</v>
      </c>
      <c r="K43">
        <v>3655</v>
      </c>
      <c r="L43">
        <v>3438</v>
      </c>
      <c r="M43">
        <v>1394</v>
      </c>
      <c r="O43" s="6">
        <f>E47-$E$10</f>
        <v>4.0333333333328483</v>
      </c>
      <c r="P43" s="3">
        <f>J43/$J$10</f>
        <v>19.101747509390822</v>
      </c>
      <c r="Q43" s="6">
        <f>LOG(P43,2)/O43</f>
        <v>1.0551155511784553</v>
      </c>
    </row>
    <row r="44" spans="1:17" x14ac:dyDescent="0.2">
      <c r="A44" t="s">
        <v>34</v>
      </c>
      <c r="B44" t="s">
        <v>45</v>
      </c>
      <c r="C44" t="s">
        <v>67</v>
      </c>
      <c r="D44" t="s">
        <v>78</v>
      </c>
      <c r="E44" s="2">
        <v>44731.758333333331</v>
      </c>
      <c r="F44">
        <v>7232</v>
      </c>
      <c r="G44">
        <v>7381</v>
      </c>
      <c r="H44">
        <v>1004</v>
      </c>
      <c r="I44">
        <v>30466</v>
      </c>
      <c r="J44">
        <v>574900</v>
      </c>
      <c r="K44">
        <v>3442</v>
      </c>
      <c r="L44">
        <v>3229</v>
      </c>
      <c r="M44">
        <v>1290</v>
      </c>
      <c r="O44" s="6">
        <f>E47-$E$10</f>
        <v>4.0333333333328483</v>
      </c>
      <c r="P44" s="3">
        <f t="shared" ref="P44:P46" si="20">J44/$J$10</f>
        <v>25.037835483695357</v>
      </c>
      <c r="Q44" s="6">
        <f t="shared" ref="Q44:Q46" si="21">LOG(P44,2)/O44</f>
        <v>1.1519102335106761</v>
      </c>
    </row>
    <row r="45" spans="1:17" x14ac:dyDescent="0.2">
      <c r="A45" t="s">
        <v>35</v>
      </c>
      <c r="B45" t="s">
        <v>45</v>
      </c>
      <c r="C45" t="s">
        <v>68</v>
      </c>
      <c r="D45" t="s">
        <v>78</v>
      </c>
      <c r="E45" s="2">
        <v>44731.760416666657</v>
      </c>
      <c r="F45">
        <v>6167</v>
      </c>
      <c r="G45">
        <v>6276</v>
      </c>
      <c r="H45">
        <v>1004</v>
      </c>
      <c r="I45">
        <v>30466</v>
      </c>
      <c r="J45">
        <v>497300</v>
      </c>
      <c r="K45">
        <v>3557</v>
      </c>
      <c r="L45">
        <v>3348</v>
      </c>
      <c r="M45">
        <v>1273</v>
      </c>
      <c r="O45" s="6">
        <f>E47-$E$10</f>
        <v>4.0333333333328483</v>
      </c>
      <c r="P45" s="3">
        <f t="shared" si="20"/>
        <v>21.658228537209428</v>
      </c>
      <c r="Q45" s="6">
        <f t="shared" si="21"/>
        <v>1.1000438038551139</v>
      </c>
    </row>
    <row r="46" spans="1:17" x14ac:dyDescent="0.2">
      <c r="A46" t="s">
        <v>36</v>
      </c>
      <c r="B46" t="s">
        <v>45</v>
      </c>
      <c r="C46" t="s">
        <v>69</v>
      </c>
      <c r="D46" t="s">
        <v>78</v>
      </c>
      <c r="E46" s="2">
        <v>44731.763194444437</v>
      </c>
      <c r="F46">
        <v>5651</v>
      </c>
      <c r="G46">
        <v>5743</v>
      </c>
      <c r="H46">
        <v>1004</v>
      </c>
      <c r="I46">
        <v>30466</v>
      </c>
      <c r="J46">
        <v>442600</v>
      </c>
      <c r="K46">
        <v>3704</v>
      </c>
      <c r="L46">
        <v>3479</v>
      </c>
      <c r="M46">
        <v>1320</v>
      </c>
      <c r="O46" s="6">
        <f>E47-$E$10</f>
        <v>4.0333333333328483</v>
      </c>
      <c r="P46" s="3">
        <f t="shared" si="20"/>
        <v>19.275954053024115</v>
      </c>
      <c r="Q46" s="6">
        <f t="shared" si="21"/>
        <v>1.0583628997224437</v>
      </c>
    </row>
    <row r="47" spans="1:17" x14ac:dyDescent="0.2">
      <c r="A47" t="s">
        <v>80</v>
      </c>
      <c r="E47" s="2">
        <f>E31</f>
        <v>44731.754861111112</v>
      </c>
      <c r="J47" s="4">
        <f>AVERAGE(J43:J46)</f>
        <v>488350</v>
      </c>
      <c r="K47" s="4">
        <f t="shared" ref="K47" si="22">AVERAGE(K43:K46)</f>
        <v>3589.5</v>
      </c>
      <c r="L47" s="4">
        <f t="shared" ref="L47" si="23">AVERAGE(L43:L46)</f>
        <v>3373.5</v>
      </c>
      <c r="Q47" s="6">
        <f>AVERAGE(Q43:Q46)</f>
        <v>1.0913581220666722</v>
      </c>
    </row>
    <row r="52" spans="10:11" x14ac:dyDescent="0.2">
      <c r="J52" t="s">
        <v>84</v>
      </c>
      <c r="K52" t="s">
        <v>83</v>
      </c>
    </row>
    <row r="53" spans="10:11" x14ac:dyDescent="0.2">
      <c r="J53">
        <v>0</v>
      </c>
      <c r="K53">
        <v>1.4086739878746544</v>
      </c>
    </row>
    <row r="54" spans="10:11" x14ac:dyDescent="0.2">
      <c r="J54">
        <v>0.4</v>
      </c>
      <c r="K54">
        <v>1.4047340490200995</v>
      </c>
    </row>
    <row r="55" spans="10:11" x14ac:dyDescent="0.2">
      <c r="J55">
        <v>0.6</v>
      </c>
      <c r="K55">
        <v>1.376014818728575</v>
      </c>
    </row>
    <row r="56" spans="10:11" x14ac:dyDescent="0.2">
      <c r="J56">
        <v>0.8</v>
      </c>
      <c r="K56">
        <v>1.3031975409329117</v>
      </c>
    </row>
    <row r="57" spans="10:11" x14ac:dyDescent="0.2">
      <c r="J57">
        <v>1.1000000000000001</v>
      </c>
      <c r="K57">
        <v>1.2536210714400986</v>
      </c>
    </row>
    <row r="58" spans="10:11" x14ac:dyDescent="0.2">
      <c r="J58">
        <v>1.6</v>
      </c>
      <c r="K58">
        <v>1.0913581220666722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2022-06-24T18:55:51Z</dcterms:created>
  <dcterms:modified xsi:type="dcterms:W3CDTF">2022-09-02T20:44:18Z</dcterms:modified>
</cp:coreProperties>
</file>