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Asp_post_salvage/steady-state/143B_SMv3/Asp-levels/"/>
    </mc:Choice>
  </mc:AlternateContent>
  <xr:revisionPtr revIDLastSave="0" documentId="13_ncr:1_{C699F569-BBF9-E94A-87B8-423FF0A311E5}" xr6:coauthVersionLast="45" xr6:coauthVersionMax="45" xr10:uidLastSave="{00000000-0000-0000-0000-000000000000}"/>
  <bookViews>
    <workbookView xWindow="0" yWindow="1920" windowWidth="28560" windowHeight="16100" activeTab="1" xr2:uid="{00000000-000D-0000-FFFF-FFFF00000000}"/>
  </bookViews>
  <sheets>
    <sheet name="Sheet1" sheetId="1" r:id="rId1"/>
    <sheet name="Sheet1_R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9" i="2" l="1"/>
  <c r="S64" i="2"/>
  <c r="S59" i="2"/>
  <c r="S54" i="2"/>
  <c r="S49" i="2"/>
  <c r="S44" i="2"/>
  <c r="S39" i="2"/>
  <c r="S34" i="2"/>
  <c r="S29" i="2"/>
  <c r="S24" i="2"/>
  <c r="S19" i="2"/>
  <c r="S14" i="2"/>
  <c r="R73" i="2"/>
  <c r="R72" i="2"/>
  <c r="R61" i="2"/>
  <c r="R66" i="2"/>
  <c r="R69" i="2"/>
  <c r="R68" i="2"/>
  <c r="R67" i="2"/>
  <c r="R63" i="2"/>
  <c r="R62" i="2"/>
  <c r="R64" i="2"/>
  <c r="R58" i="2"/>
  <c r="R57" i="2"/>
  <c r="R56" i="2"/>
  <c r="R53" i="2"/>
  <c r="R52" i="2"/>
  <c r="R51" i="2"/>
  <c r="R54" i="2" s="1"/>
  <c r="R49" i="2"/>
  <c r="R48" i="2"/>
  <c r="R47" i="2"/>
  <c r="R46" i="2"/>
  <c r="R44" i="2"/>
  <c r="R43" i="2"/>
  <c r="R42" i="2"/>
  <c r="R41" i="2"/>
  <c r="R39" i="2"/>
  <c r="R38" i="2"/>
  <c r="R37" i="2"/>
  <c r="R36" i="2"/>
  <c r="R34" i="2"/>
  <c r="R33" i="2"/>
  <c r="R32" i="2"/>
  <c r="R31" i="2"/>
  <c r="R29" i="2"/>
  <c r="R28" i="2"/>
  <c r="R27" i="2"/>
  <c r="R26" i="2"/>
  <c r="R23" i="2"/>
  <c r="R22" i="2"/>
  <c r="R21" i="2"/>
  <c r="R18" i="2"/>
  <c r="R17" i="2"/>
  <c r="R16" i="2"/>
  <c r="R12" i="2"/>
  <c r="R13" i="2"/>
  <c r="R11" i="2"/>
  <c r="R14" i="2" s="1"/>
  <c r="O22" i="2"/>
  <c r="J24" i="2"/>
  <c r="J19" i="2"/>
  <c r="J14" i="2"/>
  <c r="E29" i="2"/>
  <c r="E24" i="2"/>
  <c r="E19" i="2"/>
  <c r="O17" i="2" s="1"/>
  <c r="E14" i="2"/>
  <c r="O11" i="2" s="1"/>
  <c r="L69" i="2"/>
  <c r="K69" i="2"/>
  <c r="J69" i="2"/>
  <c r="E69" i="2"/>
  <c r="L59" i="2"/>
  <c r="K59" i="2"/>
  <c r="J59" i="2"/>
  <c r="E59" i="2"/>
  <c r="L49" i="2"/>
  <c r="K49" i="2"/>
  <c r="J49" i="2"/>
  <c r="E49" i="2"/>
  <c r="L39" i="2"/>
  <c r="K39" i="2"/>
  <c r="J39" i="2"/>
  <c r="E39" i="2"/>
  <c r="L29" i="2"/>
  <c r="K29" i="2"/>
  <c r="J29" i="2"/>
  <c r="L19" i="2"/>
  <c r="K19" i="2"/>
  <c r="L64" i="2"/>
  <c r="K64" i="2"/>
  <c r="J64" i="2"/>
  <c r="E64" i="2"/>
  <c r="L54" i="2"/>
  <c r="K54" i="2"/>
  <c r="J54" i="2"/>
  <c r="E54" i="2"/>
  <c r="L44" i="2"/>
  <c r="K44" i="2"/>
  <c r="J44" i="2"/>
  <c r="E44" i="2"/>
  <c r="L34" i="2"/>
  <c r="K34" i="2"/>
  <c r="J34" i="2"/>
  <c r="E34" i="2"/>
  <c r="L24" i="2"/>
  <c r="K24" i="2"/>
  <c r="L14" i="2"/>
  <c r="K14" i="2"/>
  <c r="L8" i="2"/>
  <c r="K8" i="2"/>
  <c r="J8" i="2"/>
  <c r="P46" i="2" s="1"/>
  <c r="E8" i="2"/>
  <c r="R19" i="2" l="1"/>
  <c r="R59" i="2"/>
  <c r="P17" i="2"/>
  <c r="P12" i="2"/>
  <c r="R24" i="2"/>
  <c r="O52" i="2"/>
  <c r="O66" i="2"/>
  <c r="O58" i="2"/>
  <c r="O13" i="2"/>
  <c r="O33" i="2"/>
  <c r="O41" i="2"/>
  <c r="P13" i="2"/>
  <c r="O21" i="2"/>
  <c r="O32" i="2"/>
  <c r="O53" i="2"/>
  <c r="O61" i="2"/>
  <c r="P41" i="2"/>
  <c r="P21" i="2"/>
  <c r="O56" i="2"/>
  <c r="O12" i="2"/>
  <c r="P33" i="2"/>
  <c r="O18" i="2"/>
  <c r="O26" i="2"/>
  <c r="O37" i="2"/>
  <c r="O46" i="2"/>
  <c r="Q46" i="2" s="1"/>
  <c r="O57" i="2"/>
  <c r="P58" i="2"/>
  <c r="P66" i="2"/>
  <c r="Q66" i="2" s="1"/>
  <c r="O23" i="2"/>
  <c r="O31" i="2"/>
  <c r="P32" i="2"/>
  <c r="O43" i="2"/>
  <c r="O51" i="2"/>
  <c r="P52" i="2"/>
  <c r="Q52" i="2" s="1"/>
  <c r="O63" i="2"/>
  <c r="O16" i="2"/>
  <c r="Q17" i="2"/>
  <c r="O28" i="2"/>
  <c r="O36" i="2"/>
  <c r="P37" i="2"/>
  <c r="O48" i="2"/>
  <c r="P57" i="2"/>
  <c r="O68" i="2"/>
  <c r="O67" i="2"/>
  <c r="P68" i="2"/>
  <c r="P11" i="2"/>
  <c r="P23" i="2"/>
  <c r="P31" i="2"/>
  <c r="O42" i="2"/>
  <c r="P43" i="2"/>
  <c r="P51" i="2"/>
  <c r="O62" i="2"/>
  <c r="P63" i="2"/>
  <c r="P16" i="2"/>
  <c r="O27" i="2"/>
  <c r="P28" i="2"/>
  <c r="P36" i="2"/>
  <c r="O47" i="2"/>
  <c r="P48" i="2"/>
  <c r="P56" i="2"/>
  <c r="Q56" i="2" s="1"/>
  <c r="P22" i="2"/>
  <c r="P42" i="2"/>
  <c r="P62" i="2"/>
  <c r="P27" i="2"/>
  <c r="O38" i="2"/>
  <c r="P47" i="2"/>
  <c r="Q47" i="2" s="1"/>
  <c r="P67" i="2"/>
  <c r="P53" i="2"/>
  <c r="Q53" i="2" s="1"/>
  <c r="P61" i="2"/>
  <c r="Q61" i="2" s="1"/>
  <c r="P18" i="2"/>
  <c r="Q18" i="2" s="1"/>
  <c r="P26" i="2"/>
  <c r="P38" i="2"/>
  <c r="Q70" i="1"/>
  <c r="L70" i="1"/>
  <c r="K70" i="1"/>
  <c r="J70" i="1"/>
  <c r="Q65" i="1"/>
  <c r="L65" i="1"/>
  <c r="K65" i="1"/>
  <c r="J65" i="1"/>
  <c r="Q60" i="1"/>
  <c r="L60" i="1"/>
  <c r="K60" i="1"/>
  <c r="J60" i="1"/>
  <c r="Q55" i="1"/>
  <c r="L55" i="1"/>
  <c r="K55" i="1"/>
  <c r="J55" i="1"/>
  <c r="Q50" i="1"/>
  <c r="L50" i="1"/>
  <c r="K50" i="1"/>
  <c r="J50" i="1"/>
  <c r="Q45" i="1"/>
  <c r="L45" i="1"/>
  <c r="K45" i="1"/>
  <c r="J45" i="1"/>
  <c r="Q39" i="1"/>
  <c r="L39" i="1"/>
  <c r="K39" i="1"/>
  <c r="J39" i="1"/>
  <c r="Q34" i="1"/>
  <c r="L34" i="1"/>
  <c r="K34" i="1"/>
  <c r="J34" i="1"/>
  <c r="Q29" i="1"/>
  <c r="L29" i="1"/>
  <c r="K29" i="1"/>
  <c r="J29" i="1"/>
  <c r="Q24" i="1"/>
  <c r="L24" i="1"/>
  <c r="K24" i="1"/>
  <c r="J24" i="1"/>
  <c r="Q19" i="1"/>
  <c r="L19" i="1"/>
  <c r="K19" i="1"/>
  <c r="J19" i="1"/>
  <c r="Q14" i="1"/>
  <c r="K14" i="1"/>
  <c r="L14" i="1"/>
  <c r="J14" i="1"/>
  <c r="Q69" i="1"/>
  <c r="Q68" i="1"/>
  <c r="Q67" i="1"/>
  <c r="Q64" i="1"/>
  <c r="Q63" i="1"/>
  <c r="Q62" i="1"/>
  <c r="Q59" i="1"/>
  <c r="Q58" i="1"/>
  <c r="Q57" i="1"/>
  <c r="Q54" i="1"/>
  <c r="Q53" i="1"/>
  <c r="Q52" i="1"/>
  <c r="Q49" i="1"/>
  <c r="Q48" i="1"/>
  <c r="Q47" i="1"/>
  <c r="Q44" i="1"/>
  <c r="Q43" i="1"/>
  <c r="Q42" i="1"/>
  <c r="Q38" i="1"/>
  <c r="Q37" i="1"/>
  <c r="Q36" i="1"/>
  <c r="Q33" i="1"/>
  <c r="Q32" i="1"/>
  <c r="Q31" i="1"/>
  <c r="Q28" i="1"/>
  <c r="Q27" i="1"/>
  <c r="Q26" i="1"/>
  <c r="Q23" i="1"/>
  <c r="Q22" i="1"/>
  <c r="Q21" i="1"/>
  <c r="Q18" i="1"/>
  <c r="Q17" i="1"/>
  <c r="Q16" i="1"/>
  <c r="Q13" i="1"/>
  <c r="Q12" i="1"/>
  <c r="Q11" i="1"/>
  <c r="P69" i="1"/>
  <c r="P68" i="1"/>
  <c r="P67" i="1"/>
  <c r="P64" i="1"/>
  <c r="P63" i="1"/>
  <c r="P62" i="1"/>
  <c r="P59" i="1"/>
  <c r="P58" i="1"/>
  <c r="P57" i="1"/>
  <c r="P54" i="1"/>
  <c r="P53" i="1"/>
  <c r="P52" i="1"/>
  <c r="P49" i="1"/>
  <c r="P48" i="1"/>
  <c r="P47" i="1"/>
  <c r="P44" i="1"/>
  <c r="P43" i="1"/>
  <c r="P42" i="1"/>
  <c r="P38" i="1"/>
  <c r="P37" i="1"/>
  <c r="P36" i="1"/>
  <c r="P33" i="1"/>
  <c r="P32" i="1"/>
  <c r="P31" i="1"/>
  <c r="P28" i="1"/>
  <c r="P27" i="1"/>
  <c r="P26" i="1"/>
  <c r="P23" i="1"/>
  <c r="P22" i="1"/>
  <c r="P21" i="1"/>
  <c r="P18" i="1"/>
  <c r="P17" i="1"/>
  <c r="P16" i="1"/>
  <c r="P12" i="1"/>
  <c r="P13" i="1"/>
  <c r="P11" i="1"/>
  <c r="O69" i="1"/>
  <c r="O68" i="1"/>
  <c r="O67" i="1"/>
  <c r="O64" i="1"/>
  <c r="O63" i="1"/>
  <c r="O62" i="1"/>
  <c r="O59" i="1"/>
  <c r="O58" i="1"/>
  <c r="O57" i="1"/>
  <c r="O54" i="1"/>
  <c r="O53" i="1"/>
  <c r="O52" i="1"/>
  <c r="O49" i="1"/>
  <c r="O48" i="1"/>
  <c r="O47" i="1"/>
  <c r="O44" i="1"/>
  <c r="O43" i="1"/>
  <c r="O42" i="1"/>
  <c r="O38" i="1"/>
  <c r="O37" i="1"/>
  <c r="O36" i="1"/>
  <c r="O33" i="1"/>
  <c r="O32" i="1"/>
  <c r="O31" i="1"/>
  <c r="O28" i="1"/>
  <c r="O27" i="1"/>
  <c r="O26" i="1"/>
  <c r="O23" i="1"/>
  <c r="O22" i="1"/>
  <c r="O21" i="1"/>
  <c r="O18" i="1"/>
  <c r="O17" i="1"/>
  <c r="O16" i="1"/>
  <c r="O13" i="1"/>
  <c r="O12" i="1"/>
  <c r="O11" i="1"/>
  <c r="E70" i="1"/>
  <c r="E65" i="1"/>
  <c r="E60" i="1"/>
  <c r="E55" i="1"/>
  <c r="E50" i="1"/>
  <c r="E45" i="1"/>
  <c r="E39" i="1"/>
  <c r="E34" i="1"/>
  <c r="E29" i="1"/>
  <c r="E24" i="1"/>
  <c r="E19" i="1"/>
  <c r="E14" i="1"/>
  <c r="L8" i="1"/>
  <c r="K8" i="1"/>
  <c r="J8" i="1"/>
  <c r="E8" i="1"/>
  <c r="Q13" i="2" l="1"/>
  <c r="Q67" i="2"/>
  <c r="Q21" i="2"/>
  <c r="Q32" i="2"/>
  <c r="Q33" i="2"/>
  <c r="Q38" i="2"/>
  <c r="Q31" i="2"/>
  <c r="Q26" i="2"/>
  <c r="Q28" i="2"/>
  <c r="Q58" i="2"/>
  <c r="Q42" i="2"/>
  <c r="Q41" i="2"/>
  <c r="Q57" i="2"/>
  <c r="Q62" i="2"/>
  <c r="Q48" i="2"/>
  <c r="Q49" i="2" s="1"/>
  <c r="Q51" i="2"/>
  <c r="Q23" i="2"/>
  <c r="Q37" i="2"/>
  <c r="Q12" i="2"/>
  <c r="Q54" i="2"/>
  <c r="Q43" i="2"/>
  <c r="Q22" i="2"/>
  <c r="Q36" i="2"/>
  <c r="Q63" i="2"/>
  <c r="Q11" i="2"/>
  <c r="Q16" i="2"/>
  <c r="Q19" i="2" s="1"/>
  <c r="Q27" i="2"/>
  <c r="Q68" i="2"/>
  <c r="Q69" i="2" s="1"/>
  <c r="Q39" i="2" l="1"/>
  <c r="Q34" i="2"/>
  <c r="Q59" i="2"/>
  <c r="Q64" i="2"/>
  <c r="Q29" i="2"/>
  <c r="Q24" i="2"/>
  <c r="Q44" i="2"/>
  <c r="Q14" i="2"/>
</calcChain>
</file>

<file path=xl/sharedStrings.xml><?xml version="1.0" encoding="utf-8"?>
<sst xmlns="http://schemas.openxmlformats.org/spreadsheetml/2006/main" count="374" uniqueCount="107">
  <si>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</si>
  <si>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</si>
  <si>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</si>
  <si>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</si>
  <si>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</si>
  <si>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</si>
  <si>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</si>
  <si>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</si>
  <si>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</si>
  <si>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</si>
  <si>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</si>
  <si>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</si>
  <si>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</si>
  <si>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SM_0uM_1</t>
  </si>
  <si>
    <t>SM_0uM_2</t>
  </si>
  <si>
    <t>SM_0uM_3</t>
  </si>
  <si>
    <t>SM_1100uM_1</t>
  </si>
  <si>
    <t>SM_1100uM_2</t>
  </si>
  <si>
    <t>SM_1100uM_3</t>
  </si>
  <si>
    <t>SM_1600uM_1</t>
  </si>
  <si>
    <t>SM_1600uM_2</t>
  </si>
  <si>
    <t>SM_1600uM_3</t>
  </si>
  <si>
    <t>SM_400uM_1</t>
  </si>
  <si>
    <t>SM_400uM_2</t>
  </si>
  <si>
    <t>SM_400uM_3</t>
  </si>
  <si>
    <t>SM_600uM_1</t>
  </si>
  <si>
    <t>SM_600uM_2</t>
  </si>
  <si>
    <t>SM_600uM_3</t>
  </si>
  <si>
    <t>SM_800uM_1</t>
  </si>
  <si>
    <t>SM_800uM_2</t>
  </si>
  <si>
    <t>SM_800uM_3</t>
  </si>
  <si>
    <t>t0_1</t>
  </si>
  <si>
    <t>t0_2</t>
  </si>
  <si>
    <t>t0_3</t>
  </si>
  <si>
    <t>t0_4</t>
  </si>
  <si>
    <t>t0_5</t>
  </si>
  <si>
    <t>t0_6</t>
  </si>
  <si>
    <t>Vec_0uM_1</t>
  </si>
  <si>
    <t>Vec_0uM_2</t>
  </si>
  <si>
    <t>Vec_0uM_3</t>
  </si>
  <si>
    <t>Vec_1100uM_1</t>
  </si>
  <si>
    <t>Vec_1100uM_2</t>
  </si>
  <si>
    <t>Vec_1100uM_3</t>
  </si>
  <si>
    <t>Vec_1600uM_1</t>
  </si>
  <si>
    <t>Vec_1600uM_2</t>
  </si>
  <si>
    <t>Vec_1600uM_3</t>
  </si>
  <si>
    <t>Vec_400uM_1</t>
  </si>
  <si>
    <t>Vec_400uM_2</t>
  </si>
  <si>
    <t>Vec_400uM_3</t>
  </si>
  <si>
    <t>Vec_600uM_1</t>
  </si>
  <si>
    <t>Vec_600uM_2</t>
  </si>
  <si>
    <t>Vec_600uM_3</t>
  </si>
  <si>
    <t>Vec_800uM_1</t>
  </si>
  <si>
    <t>Vec_800uM_2</t>
  </si>
  <si>
    <t>Vec_800uM_3</t>
  </si>
  <si>
    <t>143B-Nuc-RFP_Asp-levels_post-salvage</t>
  </si>
  <si>
    <t>143B-Nuc-RFP_Asp-levels_post-salvage_SM_0uM_1_12 Jun 2022_01.#m4</t>
  </si>
  <si>
    <t>143B-Nuc-RFP_Asp-levels_post-salvage_SM_0uM_2_12 Jun 2022_01.#m4</t>
  </si>
  <si>
    <t>143B-Nuc-RFP_Asp-levels_post-salvage_SM_0uM_3_12 Jun 2022_01.#m4</t>
  </si>
  <si>
    <t>143B-Nuc-RFP_Asp-levels_post-salvage_SM_1100uM_1_12 Jun 2022_01.#m4</t>
  </si>
  <si>
    <t>143B-Nuc-RFP_Asp-levels_post-salvage_SM_1100uM_2_12 Jun 2022_01.#m4</t>
  </si>
  <si>
    <t>143B-Nuc-RFP_Asp-levels_post-salvage_SM_1100uM_3_12 Jun 2022_01.#m4</t>
  </si>
  <si>
    <t>143B-Nuc-RFP_Asp-levels_post-salvage_SM_1600uM_1_12 Jun 2022_01.#m4</t>
  </si>
  <si>
    <t>143B-Nuc-RFP_Asp-levels_post-salvage_SM_1600uM_2_12 Jun 2022_01.#m4</t>
  </si>
  <si>
    <t>143B-Nuc-RFP_Asp-levels_post-salvage_SM_1600uM_3_12 Jun 2022_01.#m4</t>
  </si>
  <si>
    <t>143B-Nuc-RFP_Asp-levels_post-salvage_SM_400uM_1_12 Jun 2022_01.#m4</t>
  </si>
  <si>
    <t>143B-Nuc-RFP_Asp-levels_post-salvage_SM_400uM_2_12 Jun 2022_01.#m4</t>
  </si>
  <si>
    <t>143B-Nuc-RFP_Asp-levels_post-salvage_SM_400uM_3_12 Jun 2022_01.#m4</t>
  </si>
  <si>
    <t>143B-Nuc-RFP_Asp-levels_post-salvage_SM_600uM_1_12 Jun 2022_01.#m4</t>
  </si>
  <si>
    <t>143B-Nuc-RFP_Asp-levels_post-salvage_SM_600uM_2_12 Jun 2022_01.#m4</t>
  </si>
  <si>
    <t>143B-Nuc-RFP_Asp-levels_post-salvage_SM_600uM_3_12 Jun 2022_01.#m4</t>
  </si>
  <si>
    <t>143B-Nuc-RFP_Asp-levels_post-salvage_SM_800uM_1_12 Jun 2022_01.#m4</t>
  </si>
  <si>
    <t>143B-Nuc-RFP_Asp-levels_post-salvage_SM_800uM_2_12 Jun 2022_01.#m4</t>
  </si>
  <si>
    <t>143B-Nuc-RFP_Asp-levels_post-salvage_SM_800uM_3_12 Jun 2022_01.#m4</t>
  </si>
  <si>
    <t>143B-Nuc-RFP_Asp-levels_post-salvage_t0_1_10 Jun 2022_01.#m4</t>
  </si>
  <si>
    <t>143B-Nuc-RFP_Asp-levels_post-salvage_t0_2_10 Jun 2022_01.#m4</t>
  </si>
  <si>
    <t>143B-Nuc-RFP_Asp-levels_post-salvage_t0_3_10 Jun 2022_01.#m4</t>
  </si>
  <si>
    <t>143B-Nuc-RFP_Asp-levels_post-salvage_t0_4_10 Jun 2022_01.#m4</t>
  </si>
  <si>
    <t>143B-Nuc-RFP_Asp-levels_post-salvage_t0_5_10 Jun 2022_01.#m4</t>
  </si>
  <si>
    <t>143B-Nuc-RFP_Asp-levels_post-salvage_t0_6_10 Jun 2022_01.#m4</t>
  </si>
  <si>
    <t>143B-Nuc-RFP_Asp-levels_post-salvage_Vec_0uM_1_12 Jun 2022_01.#m4</t>
  </si>
  <si>
    <t>143B-Nuc-RFP_Asp-levels_post-salvage_Vec_0uM_2_12 Jun 2022_01.#m4</t>
  </si>
  <si>
    <t>143B-Nuc-RFP_Asp-levels_post-salvage_Vec_0uM_3_12 Jun 2022_01.#m4</t>
  </si>
  <si>
    <t>143B-Nuc-RFP_Asp-levels_post-salvage_Vec_1100uM_1_12 Jun 2022_01.#m4</t>
  </si>
  <si>
    <t>143B-Nuc-RFP_Asp-levels_post-salvage_Vec_1100uM_2_12 Jun 2022_01.#m4</t>
  </si>
  <si>
    <t>143B-Nuc-RFP_Asp-levels_post-salvage_Vec_1100uM_3_12 Jun 2022_01.#m4</t>
  </si>
  <si>
    <t>143B-Nuc-RFP_Asp-levels_post-salvage_Vec_1600uM_1_12 Jun 2022_01.#m4</t>
  </si>
  <si>
    <t>143B-Nuc-RFP_Asp-levels_post-salvage_Vec_1600uM_2_12 Jun 2022_01.#m4</t>
  </si>
  <si>
    <t>143B-Nuc-RFP_Asp-levels_post-salvage_Vec_1600uM_3_12 Jun 2022_01.#m4</t>
  </si>
  <si>
    <t>143B-Nuc-RFP_Asp-levels_post-salvage_Vec_400uM_1_12 Jun 2022_01.#m4</t>
  </si>
  <si>
    <t>143B-Nuc-RFP_Asp-levels_post-salvage_Vec_400uM_2_12 Jun 2022_01.#m4</t>
  </si>
  <si>
    <t>143B-Nuc-RFP_Asp-levels_post-salvage_Vec_400uM_3_12 Jun 2022_01.#m4</t>
  </si>
  <si>
    <t>143B-Nuc-RFP_Asp-levels_post-salvage_Vec_600uM_1_12 Jun 2022_01.#m4</t>
  </si>
  <si>
    <t>143B-Nuc-RFP_Asp-levels_post-salvage_Vec_600uM_2_12 Jun 2022_01.#m4</t>
  </si>
  <si>
    <t>143B-Nuc-RFP_Asp-levels_post-salvage_Vec_600uM_3_12 Jun 2022_01.#m4</t>
  </si>
  <si>
    <t>143B-Nuc-RFP_Asp-levels_post-salvage_Vec_800uM_1_12 Jun 2022_01.#m4</t>
  </si>
  <si>
    <t>143B-Nuc-RFP_Asp-levels_post-salvage_Vec_800uM_2_12 Jun 2022_01.#m4</t>
  </si>
  <si>
    <t>143B-Nuc-RFP_Asp-levels_post-salvage_Vec_800uM_3_12 Jun 2022_01.#m4</t>
  </si>
  <si>
    <t>Volumetric,  1000  uL</t>
  </si>
  <si>
    <t>Avg</t>
  </si>
  <si>
    <t>Delta time</t>
  </si>
  <si>
    <t>Fold cells</t>
  </si>
  <si>
    <t>Prlfr</t>
  </si>
  <si>
    <t>Total cell vol. (uL)</t>
  </si>
  <si>
    <t>min</t>
  </si>
  <si>
    <t>80% of min</t>
  </si>
  <si>
    <t>Transfer to load 1 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</si>
</sst>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"/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65" fontId="0" fillId="0" borderId="0" xfId="0" applyNumberFormat="1"/>
    <xf numFmtId="2" fontId="0" fillId="0" borderId="0" xfId="0" applyNumberFormat="1"/>
    <xf numFmtId="169" fontId="0" fillId="0" borderId="0" xfId="0" applyNumberFormat="1"/>
    <xf numFmtId="0" fontId="1" fillId="0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zoomScale="103" workbookViewId="0">
      <selection activeCell="S35" sqref="S35"/>
    </sheetView>
  </sheetViews>
  <sheetFormatPr baseColWidth="10" defaultColWidth="8.83203125" defaultRowHeight="15" x14ac:dyDescent="0.2"/>
  <cols>
    <col min="1" max="1" width="13" bestFit="1" customWidth="1"/>
    <col min="5" max="5" width="17.6640625" bestFit="1" customWidth="1"/>
    <col min="15" max="15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4" t="s">
        <v>100</v>
      </c>
      <c r="P1" s="4" t="s">
        <v>101</v>
      </c>
      <c r="Q1" s="4" t="s">
        <v>102</v>
      </c>
    </row>
    <row r="2" spans="1:17" x14ac:dyDescent="0.2">
      <c r="A2" t="s">
        <v>31</v>
      </c>
      <c r="B2" t="s">
        <v>55</v>
      </c>
      <c r="C2" t="s">
        <v>74</v>
      </c>
      <c r="D2" t="s">
        <v>98</v>
      </c>
      <c r="E2" s="2">
        <v>44722.684027777781</v>
      </c>
      <c r="F2">
        <v>8922</v>
      </c>
      <c r="G2">
        <v>9155</v>
      </c>
      <c r="H2">
        <v>1177</v>
      </c>
      <c r="I2">
        <v>30466</v>
      </c>
      <c r="J2">
        <v>134800</v>
      </c>
      <c r="K2">
        <v>5088</v>
      </c>
      <c r="L2">
        <v>4615</v>
      </c>
      <c r="M2">
        <v>2271</v>
      </c>
    </row>
    <row r="3" spans="1:17" x14ac:dyDescent="0.2">
      <c r="A3" t="s">
        <v>32</v>
      </c>
      <c r="B3" t="s">
        <v>55</v>
      </c>
      <c r="C3" t="s">
        <v>75</v>
      </c>
      <c r="D3" t="s">
        <v>98</v>
      </c>
      <c r="E3" s="2">
        <v>44722.68472222222</v>
      </c>
      <c r="F3">
        <v>9438</v>
      </c>
      <c r="G3">
        <v>9718</v>
      </c>
      <c r="H3">
        <v>1177</v>
      </c>
      <c r="I3">
        <v>30466</v>
      </c>
      <c r="J3">
        <v>143600</v>
      </c>
      <c r="K3">
        <v>5127</v>
      </c>
      <c r="L3">
        <v>4622</v>
      </c>
      <c r="M3">
        <v>2428</v>
      </c>
    </row>
    <row r="4" spans="1:17" x14ac:dyDescent="0.2">
      <c r="A4" t="s">
        <v>33</v>
      </c>
      <c r="B4" t="s">
        <v>55</v>
      </c>
      <c r="C4" t="s">
        <v>76</v>
      </c>
      <c r="D4" t="s">
        <v>98</v>
      </c>
      <c r="E4" s="2">
        <v>44722.685416666667</v>
      </c>
      <c r="F4">
        <v>9435</v>
      </c>
      <c r="G4">
        <v>9721</v>
      </c>
      <c r="H4">
        <v>1177</v>
      </c>
      <c r="I4">
        <v>30466</v>
      </c>
      <c r="J4">
        <v>141500</v>
      </c>
      <c r="K4">
        <v>5186</v>
      </c>
      <c r="L4">
        <v>4712</v>
      </c>
      <c r="M4">
        <v>2383</v>
      </c>
    </row>
    <row r="5" spans="1:17" x14ac:dyDescent="0.2">
      <c r="A5" t="s">
        <v>34</v>
      </c>
      <c r="B5" t="s">
        <v>55</v>
      </c>
      <c r="C5" t="s">
        <v>77</v>
      </c>
      <c r="D5" t="s">
        <v>98</v>
      </c>
      <c r="E5" s="2">
        <v>44722.686111111107</v>
      </c>
      <c r="F5">
        <v>9511</v>
      </c>
      <c r="G5">
        <v>9797</v>
      </c>
      <c r="H5">
        <v>1177</v>
      </c>
      <c r="I5">
        <v>30466</v>
      </c>
      <c r="J5">
        <v>141900</v>
      </c>
      <c r="K5">
        <v>5164</v>
      </c>
      <c r="L5">
        <v>4692</v>
      </c>
      <c r="M5">
        <v>2405</v>
      </c>
    </row>
    <row r="6" spans="1:17" x14ac:dyDescent="0.2">
      <c r="A6" t="s">
        <v>35</v>
      </c>
      <c r="B6" t="s">
        <v>55</v>
      </c>
      <c r="C6" t="s">
        <v>78</v>
      </c>
      <c r="D6" t="s">
        <v>98</v>
      </c>
      <c r="E6" s="2">
        <v>44722.686805555553</v>
      </c>
      <c r="F6">
        <v>9437</v>
      </c>
      <c r="G6">
        <v>9721</v>
      </c>
      <c r="H6">
        <v>1177</v>
      </c>
      <c r="I6">
        <v>30466</v>
      </c>
      <c r="J6">
        <v>143100</v>
      </c>
      <c r="K6">
        <v>5187</v>
      </c>
      <c r="L6">
        <v>4718</v>
      </c>
      <c r="M6">
        <v>2378</v>
      </c>
    </row>
    <row r="7" spans="1:17" x14ac:dyDescent="0.2">
      <c r="A7" t="s">
        <v>36</v>
      </c>
      <c r="B7" t="s">
        <v>55</v>
      </c>
      <c r="C7" t="s">
        <v>79</v>
      </c>
      <c r="D7" t="s">
        <v>98</v>
      </c>
      <c r="E7" s="2">
        <v>44722.6875</v>
      </c>
      <c r="F7">
        <v>9325</v>
      </c>
      <c r="G7">
        <v>9601</v>
      </c>
      <c r="H7">
        <v>1177</v>
      </c>
      <c r="I7">
        <v>30466</v>
      </c>
      <c r="J7">
        <v>140700</v>
      </c>
      <c r="K7">
        <v>5173</v>
      </c>
      <c r="L7">
        <v>4652</v>
      </c>
      <c r="M7">
        <v>2456</v>
      </c>
    </row>
    <row r="8" spans="1:17" x14ac:dyDescent="0.2">
      <c r="A8" t="s">
        <v>99</v>
      </c>
      <c r="E8" s="2">
        <f>E2</f>
        <v>44722.684027777781</v>
      </c>
      <c r="J8" s="3">
        <f>AVERAGE(J2:J7)</f>
        <v>140933.33333333334</v>
      </c>
      <c r="K8" s="3">
        <f>AVERAGE(K2:K7)</f>
        <v>5154.166666666667</v>
      </c>
      <c r="L8" s="3">
        <f>AVERAGE(L2:L7)</f>
        <v>4668.5</v>
      </c>
    </row>
    <row r="11" spans="1:17" x14ac:dyDescent="0.2">
      <c r="A11" t="s">
        <v>37</v>
      </c>
      <c r="B11" t="s">
        <v>55</v>
      </c>
      <c r="C11" t="s">
        <v>80</v>
      </c>
      <c r="D11" t="s">
        <v>98</v>
      </c>
      <c r="E11" s="2">
        <v>44724.702777777777</v>
      </c>
      <c r="F11">
        <v>13508</v>
      </c>
      <c r="G11">
        <v>13876</v>
      </c>
      <c r="H11">
        <v>1177</v>
      </c>
      <c r="I11">
        <v>30466</v>
      </c>
      <c r="J11">
        <v>611800</v>
      </c>
      <c r="K11">
        <v>4252</v>
      </c>
      <c r="L11">
        <v>3914</v>
      </c>
      <c r="M11">
        <v>1840</v>
      </c>
      <c r="O11" s="6">
        <f>E14-$E$8</f>
        <v>2.0187499999956344</v>
      </c>
      <c r="P11" s="5">
        <f>J11/$J$8</f>
        <v>4.3410596026490067</v>
      </c>
      <c r="Q11" s="5">
        <f>LOG(P11,2)/O11</f>
        <v>1.0491874827993839</v>
      </c>
    </row>
    <row r="12" spans="1:17" x14ac:dyDescent="0.2">
      <c r="A12" t="s">
        <v>38</v>
      </c>
      <c r="B12" t="s">
        <v>55</v>
      </c>
      <c r="C12" t="s">
        <v>81</v>
      </c>
      <c r="D12" t="s">
        <v>98</v>
      </c>
      <c r="E12" s="2">
        <v>44724.703472222223</v>
      </c>
      <c r="F12">
        <v>13859</v>
      </c>
      <c r="G12">
        <v>14257</v>
      </c>
      <c r="H12">
        <v>1177</v>
      </c>
      <c r="I12">
        <v>30466</v>
      </c>
      <c r="J12">
        <v>613300</v>
      </c>
      <c r="K12">
        <v>4239</v>
      </c>
      <c r="L12">
        <v>3884</v>
      </c>
      <c r="M12">
        <v>1887</v>
      </c>
      <c r="O12" s="6">
        <f>E14-$E$8</f>
        <v>2.0187499999956344</v>
      </c>
      <c r="P12" s="5">
        <f t="shared" ref="P12:P13" si="0">J12/$J$8</f>
        <v>4.3517029328287604</v>
      </c>
      <c r="Q12" s="5">
        <f t="shared" ref="Q12" si="1">LOG(P12,2)/O12</f>
        <v>1.0509374984439641</v>
      </c>
    </row>
    <row r="13" spans="1:17" x14ac:dyDescent="0.2">
      <c r="A13" t="s">
        <v>39</v>
      </c>
      <c r="B13" t="s">
        <v>55</v>
      </c>
      <c r="C13" t="s">
        <v>82</v>
      </c>
      <c r="D13" t="s">
        <v>98</v>
      </c>
      <c r="E13" s="2">
        <v>44724.70416666667</v>
      </c>
      <c r="F13">
        <v>12556</v>
      </c>
      <c r="G13">
        <v>12898</v>
      </c>
      <c r="H13">
        <v>1177</v>
      </c>
      <c r="I13">
        <v>30466</v>
      </c>
      <c r="J13">
        <v>590700</v>
      </c>
      <c r="K13">
        <v>4331</v>
      </c>
      <c r="L13">
        <v>3972</v>
      </c>
      <c r="M13">
        <v>1870</v>
      </c>
      <c r="O13" s="6">
        <f>E14-$E$8</f>
        <v>2.0187499999956344</v>
      </c>
      <c r="P13" s="5">
        <f t="shared" si="0"/>
        <v>4.1913434247871333</v>
      </c>
      <c r="Q13" s="5">
        <f>LOG(P13,2)/O13</f>
        <v>1.024105380044906</v>
      </c>
    </row>
    <row r="14" spans="1:17" x14ac:dyDescent="0.2">
      <c r="E14" s="2">
        <f>E11</f>
        <v>44724.702777777777</v>
      </c>
      <c r="J14" s="3">
        <f>AVERAGE(J11:J13)</f>
        <v>605266.66666666663</v>
      </c>
      <c r="K14" s="3">
        <f t="shared" ref="K14:L14" si="2">AVERAGE(K11:K13)</f>
        <v>4274</v>
      </c>
      <c r="L14" s="3">
        <f t="shared" si="2"/>
        <v>3923.3333333333335</v>
      </c>
      <c r="Q14" s="5">
        <f>AVERAGE(Q11:Q13)</f>
        <v>1.0414101204294182</v>
      </c>
    </row>
    <row r="16" spans="1:17" x14ac:dyDescent="0.2">
      <c r="A16" t="s">
        <v>46</v>
      </c>
      <c r="B16" t="s">
        <v>55</v>
      </c>
      <c r="C16" t="s">
        <v>89</v>
      </c>
      <c r="D16" t="s">
        <v>98</v>
      </c>
      <c r="E16" s="2">
        <v>44724.724305555559</v>
      </c>
      <c r="F16">
        <v>13057</v>
      </c>
      <c r="G16">
        <v>13429</v>
      </c>
      <c r="H16">
        <v>1177</v>
      </c>
      <c r="I16">
        <v>30466</v>
      </c>
      <c r="J16">
        <v>660400</v>
      </c>
      <c r="K16">
        <v>4280</v>
      </c>
      <c r="L16">
        <v>3912</v>
      </c>
      <c r="M16">
        <v>1924</v>
      </c>
      <c r="O16" s="6">
        <f>E19-$E$8</f>
        <v>2.0402777777781012</v>
      </c>
      <c r="P16" s="5">
        <f>J16/$J$8</f>
        <v>4.6859035004730369</v>
      </c>
      <c r="Q16" s="5">
        <f>LOG(P16,2)/O16</f>
        <v>1.0921685608311722</v>
      </c>
    </row>
    <row r="17" spans="1:17" x14ac:dyDescent="0.2">
      <c r="A17" t="s">
        <v>47</v>
      </c>
      <c r="B17" t="s">
        <v>55</v>
      </c>
      <c r="C17" t="s">
        <v>90</v>
      </c>
      <c r="D17" t="s">
        <v>98</v>
      </c>
      <c r="E17" s="2">
        <v>44724.724999999999</v>
      </c>
      <c r="F17">
        <v>12570</v>
      </c>
      <c r="G17">
        <v>12910</v>
      </c>
      <c r="H17">
        <v>1177</v>
      </c>
      <c r="I17">
        <v>30466</v>
      </c>
      <c r="J17">
        <v>592500</v>
      </c>
      <c r="K17">
        <v>4225</v>
      </c>
      <c r="L17">
        <v>3856</v>
      </c>
      <c r="M17">
        <v>1831</v>
      </c>
      <c r="O17" s="6">
        <f>E19-$E$8</f>
        <v>2.0402777777781012</v>
      </c>
      <c r="P17" s="5">
        <f t="shared" ref="P17:P18" si="3">J17/$J$8</f>
        <v>4.2041154210028377</v>
      </c>
      <c r="Q17" s="5">
        <f t="shared" ref="Q17" si="4">LOG(P17,2)/O17</f>
        <v>1.0154510824833305</v>
      </c>
    </row>
    <row r="18" spans="1:17" x14ac:dyDescent="0.2">
      <c r="A18" t="s">
        <v>48</v>
      </c>
      <c r="B18" t="s">
        <v>55</v>
      </c>
      <c r="C18" t="s">
        <v>91</v>
      </c>
      <c r="D18" t="s">
        <v>98</v>
      </c>
      <c r="E18" s="2">
        <v>44724.725694444453</v>
      </c>
      <c r="F18">
        <v>12023</v>
      </c>
      <c r="G18">
        <v>12342</v>
      </c>
      <c r="H18">
        <v>1177</v>
      </c>
      <c r="I18">
        <v>30466</v>
      </c>
      <c r="J18">
        <v>579500</v>
      </c>
      <c r="K18">
        <v>4261</v>
      </c>
      <c r="L18">
        <v>3894</v>
      </c>
      <c r="M18">
        <v>1859</v>
      </c>
      <c r="O18" s="6">
        <f>E19-$E$8</f>
        <v>2.0402777777781012</v>
      </c>
      <c r="P18" s="5">
        <f t="shared" si="3"/>
        <v>4.1118732261116362</v>
      </c>
      <c r="Q18" s="5">
        <f>LOG(P18,2)/O18</f>
        <v>0.9997637613117959</v>
      </c>
    </row>
    <row r="19" spans="1:17" x14ac:dyDescent="0.2">
      <c r="E19" s="2">
        <f>E16</f>
        <v>44724.724305555559</v>
      </c>
      <c r="J19" s="3">
        <f>AVERAGE(J16:J18)</f>
        <v>610800</v>
      </c>
      <c r="K19" s="3">
        <f t="shared" ref="K19" si="5">AVERAGE(K16:K18)</f>
        <v>4255.333333333333</v>
      </c>
      <c r="L19" s="3">
        <f t="shared" ref="L19" si="6">AVERAGE(L16:L18)</f>
        <v>3887.3333333333335</v>
      </c>
      <c r="Q19" s="5">
        <f>AVERAGE(Q16:Q18)</f>
        <v>1.0357944682087663</v>
      </c>
    </row>
    <row r="21" spans="1:17" x14ac:dyDescent="0.2">
      <c r="A21" t="s">
        <v>49</v>
      </c>
      <c r="B21" t="s">
        <v>55</v>
      </c>
      <c r="C21" t="s">
        <v>92</v>
      </c>
      <c r="D21" t="s">
        <v>98</v>
      </c>
      <c r="E21" s="2">
        <v>44724.74722222222</v>
      </c>
      <c r="F21">
        <v>10693</v>
      </c>
      <c r="G21">
        <v>10957</v>
      </c>
      <c r="H21">
        <v>1177</v>
      </c>
      <c r="I21">
        <v>30466</v>
      </c>
      <c r="J21">
        <v>508700</v>
      </c>
      <c r="K21">
        <v>4219</v>
      </c>
      <c r="L21">
        <v>3868</v>
      </c>
      <c r="M21">
        <v>1825</v>
      </c>
      <c r="O21" s="6">
        <f>E24-$E$8</f>
        <v>2.0631944444394321</v>
      </c>
      <c r="P21" s="5">
        <f>J21/$J$8</f>
        <v>3.6095080416272465</v>
      </c>
      <c r="Q21" s="5">
        <f>LOG(P21,2)/O21</f>
        <v>0.89754129727905241</v>
      </c>
    </row>
    <row r="22" spans="1:17" x14ac:dyDescent="0.2">
      <c r="A22" t="s">
        <v>50</v>
      </c>
      <c r="B22" t="s">
        <v>55</v>
      </c>
      <c r="C22" t="s">
        <v>93</v>
      </c>
      <c r="D22" t="s">
        <v>98</v>
      </c>
      <c r="E22" s="2">
        <v>44724.747916666667</v>
      </c>
      <c r="F22">
        <v>10464</v>
      </c>
      <c r="G22">
        <v>10699</v>
      </c>
      <c r="H22">
        <v>1177</v>
      </c>
      <c r="I22">
        <v>30466</v>
      </c>
      <c r="J22">
        <v>486700</v>
      </c>
      <c r="K22">
        <v>4196</v>
      </c>
      <c r="L22">
        <v>3847</v>
      </c>
      <c r="M22">
        <v>1868</v>
      </c>
      <c r="O22" s="6">
        <f>E24-$E$8</f>
        <v>2.0631944444394321</v>
      </c>
      <c r="P22" s="5">
        <f t="shared" ref="P22:P23" si="7">J22/$J$8</f>
        <v>3.4534058656575208</v>
      </c>
      <c r="Q22" s="5">
        <f t="shared" ref="Q22" si="8">LOG(P22,2)/O22</f>
        <v>0.86662694514126537</v>
      </c>
    </row>
    <row r="23" spans="1:17" x14ac:dyDescent="0.2">
      <c r="A23" t="s">
        <v>51</v>
      </c>
      <c r="B23" t="s">
        <v>55</v>
      </c>
      <c r="C23" t="s">
        <v>94</v>
      </c>
      <c r="D23" t="s">
        <v>98</v>
      </c>
      <c r="E23" s="2">
        <v>44724.748611111107</v>
      </c>
      <c r="F23">
        <v>8818</v>
      </c>
      <c r="G23">
        <v>8984</v>
      </c>
      <c r="H23">
        <v>1177</v>
      </c>
      <c r="I23">
        <v>30466</v>
      </c>
      <c r="J23">
        <v>411200</v>
      </c>
      <c r="K23">
        <v>4124</v>
      </c>
      <c r="L23">
        <v>3756</v>
      </c>
      <c r="M23">
        <v>1740</v>
      </c>
      <c r="O23" s="6">
        <f>E24-$E$8</f>
        <v>2.0631944444394321</v>
      </c>
      <c r="P23" s="5">
        <f t="shared" si="7"/>
        <v>2.9176915799432352</v>
      </c>
      <c r="Q23" s="5">
        <f>LOG(P23,2)/O23</f>
        <v>0.74875511258565786</v>
      </c>
    </row>
    <row r="24" spans="1:17" x14ac:dyDescent="0.2">
      <c r="E24" s="2">
        <f>E21</f>
        <v>44724.74722222222</v>
      </c>
      <c r="J24" s="3">
        <f>AVERAGE(J21:J23)</f>
        <v>468866.66666666669</v>
      </c>
      <c r="K24" s="3">
        <f t="shared" ref="K24" si="9">AVERAGE(K21:K23)</f>
        <v>4179.666666666667</v>
      </c>
      <c r="L24" s="3">
        <f t="shared" ref="L24" si="10">AVERAGE(L21:L23)</f>
        <v>3823.6666666666665</v>
      </c>
      <c r="Q24" s="5">
        <f>AVERAGE(Q21:Q23)</f>
        <v>0.83764111833532517</v>
      </c>
    </row>
    <row r="26" spans="1:17" x14ac:dyDescent="0.2">
      <c r="A26" t="s">
        <v>52</v>
      </c>
      <c r="B26" t="s">
        <v>55</v>
      </c>
      <c r="C26" t="s">
        <v>95</v>
      </c>
      <c r="D26" t="s">
        <v>98</v>
      </c>
      <c r="E26" s="2">
        <v>44724.830555555563</v>
      </c>
      <c r="F26">
        <v>11898</v>
      </c>
      <c r="G26">
        <v>12238</v>
      </c>
      <c r="H26">
        <v>1177</v>
      </c>
      <c r="I26">
        <v>30466</v>
      </c>
      <c r="J26">
        <v>505400</v>
      </c>
      <c r="K26">
        <v>4156</v>
      </c>
      <c r="L26">
        <v>3810</v>
      </c>
      <c r="M26">
        <v>1851</v>
      </c>
      <c r="O26" s="6">
        <f>E29-$E$8</f>
        <v>2.1465277777824667</v>
      </c>
      <c r="P26" s="5">
        <f>J26/$J$8</f>
        <v>3.5860927152317879</v>
      </c>
      <c r="Q26" s="5">
        <f>LOG(P26,2)/O26</f>
        <v>0.85832236011714069</v>
      </c>
    </row>
    <row r="27" spans="1:17" x14ac:dyDescent="0.2">
      <c r="A27" t="s">
        <v>53</v>
      </c>
      <c r="B27" t="s">
        <v>55</v>
      </c>
      <c r="C27" t="s">
        <v>96</v>
      </c>
      <c r="D27" t="s">
        <v>98</v>
      </c>
      <c r="E27" s="2">
        <v>44724.831250000003</v>
      </c>
      <c r="F27">
        <v>10378</v>
      </c>
      <c r="G27">
        <v>10610</v>
      </c>
      <c r="H27">
        <v>1177</v>
      </c>
      <c r="I27">
        <v>30466</v>
      </c>
      <c r="J27">
        <v>446300</v>
      </c>
      <c r="K27">
        <v>4066</v>
      </c>
      <c r="L27">
        <v>3746</v>
      </c>
      <c r="M27">
        <v>1685</v>
      </c>
      <c r="O27" s="6">
        <f>E29-$E$8</f>
        <v>2.1465277777824667</v>
      </c>
      <c r="P27" s="5">
        <f t="shared" ref="P27:P28" si="11">J27/$J$8</f>
        <v>3.1667455061494794</v>
      </c>
      <c r="Q27" s="5">
        <f t="shared" ref="Q27" si="12">LOG(P27,2)/O27</f>
        <v>0.77474000001450716</v>
      </c>
    </row>
    <row r="28" spans="1:17" x14ac:dyDescent="0.2">
      <c r="A28" t="s">
        <v>54</v>
      </c>
      <c r="B28" t="s">
        <v>55</v>
      </c>
      <c r="C28" t="s">
        <v>97</v>
      </c>
      <c r="D28" t="s">
        <v>98</v>
      </c>
      <c r="E28" s="2">
        <v>44724.831944444442</v>
      </c>
      <c r="F28">
        <v>9688</v>
      </c>
      <c r="G28">
        <v>9875</v>
      </c>
      <c r="H28">
        <v>1177</v>
      </c>
      <c r="I28">
        <v>30466</v>
      </c>
      <c r="J28">
        <v>397700</v>
      </c>
      <c r="K28">
        <v>4146</v>
      </c>
      <c r="L28">
        <v>3820</v>
      </c>
      <c r="M28">
        <v>1700</v>
      </c>
      <c r="O28" s="6">
        <f>E29-$E$8</f>
        <v>2.1465277777824667</v>
      </c>
      <c r="P28" s="5">
        <f t="shared" si="11"/>
        <v>2.8219016083254491</v>
      </c>
      <c r="Q28" s="5">
        <f>LOG(P28,2)/O28</f>
        <v>0.69725055582083395</v>
      </c>
    </row>
    <row r="29" spans="1:17" x14ac:dyDescent="0.2">
      <c r="E29" s="2">
        <f>E26</f>
        <v>44724.830555555563</v>
      </c>
      <c r="J29" s="3">
        <f>AVERAGE(J26:J28)</f>
        <v>449800</v>
      </c>
      <c r="K29" s="3">
        <f t="shared" ref="K29" si="13">AVERAGE(K26:K28)</f>
        <v>4122.666666666667</v>
      </c>
      <c r="L29" s="3">
        <f t="shared" ref="L29" si="14">AVERAGE(L26:L28)</f>
        <v>3792</v>
      </c>
      <c r="Q29" s="5">
        <f>AVERAGE(Q26:Q28)</f>
        <v>0.77677097198416067</v>
      </c>
    </row>
    <row r="31" spans="1:17" x14ac:dyDescent="0.2">
      <c r="A31" t="s">
        <v>40</v>
      </c>
      <c r="B31" t="s">
        <v>55</v>
      </c>
      <c r="C31" t="s">
        <v>83</v>
      </c>
      <c r="D31" t="s">
        <v>98</v>
      </c>
      <c r="E31" s="2">
        <v>44724.854861111111</v>
      </c>
      <c r="F31">
        <v>10785</v>
      </c>
      <c r="G31">
        <v>11071</v>
      </c>
      <c r="H31">
        <v>1177</v>
      </c>
      <c r="I31">
        <v>30466</v>
      </c>
      <c r="J31">
        <v>552200</v>
      </c>
      <c r="K31">
        <v>4191</v>
      </c>
      <c r="L31">
        <v>3825</v>
      </c>
      <c r="M31">
        <v>1895</v>
      </c>
      <c r="O31" s="6">
        <f>E34-$E$8</f>
        <v>2.1708333333299379</v>
      </c>
      <c r="P31" s="5">
        <f>J31/$J$8</f>
        <v>3.9181646168401132</v>
      </c>
      <c r="Q31" s="5">
        <f>LOG(P31,2)/O31</f>
        <v>0.90756760626316646</v>
      </c>
    </row>
    <row r="32" spans="1:17" x14ac:dyDescent="0.2">
      <c r="A32" t="s">
        <v>41</v>
      </c>
      <c r="B32" t="s">
        <v>55</v>
      </c>
      <c r="C32" t="s">
        <v>84</v>
      </c>
      <c r="D32" t="s">
        <v>98</v>
      </c>
      <c r="E32" s="2">
        <v>44724.855555555558</v>
      </c>
      <c r="F32">
        <v>9912</v>
      </c>
      <c r="G32">
        <v>10130</v>
      </c>
      <c r="H32">
        <v>1177</v>
      </c>
      <c r="I32">
        <v>30466</v>
      </c>
      <c r="J32">
        <v>472600</v>
      </c>
      <c r="K32">
        <v>4064</v>
      </c>
      <c r="L32">
        <v>3731</v>
      </c>
      <c r="M32">
        <v>1712</v>
      </c>
      <c r="O32" s="6">
        <f>E34-$E$8</f>
        <v>2.1708333333299379</v>
      </c>
      <c r="P32" s="5">
        <f t="shared" ref="P32:P33" si="15">J32/$J$8</f>
        <v>3.3533585619678332</v>
      </c>
      <c r="Q32" s="5">
        <f t="shared" ref="Q32" si="16">LOG(P32,2)/O32</f>
        <v>0.80411827407986969</v>
      </c>
    </row>
    <row r="33" spans="1:17" x14ac:dyDescent="0.2">
      <c r="A33" t="s">
        <v>42</v>
      </c>
      <c r="B33" t="s">
        <v>55</v>
      </c>
      <c r="C33" t="s">
        <v>85</v>
      </c>
      <c r="D33" t="s">
        <v>98</v>
      </c>
      <c r="E33" s="2">
        <v>44724.855555555558</v>
      </c>
      <c r="F33">
        <v>10031</v>
      </c>
      <c r="G33">
        <v>10248</v>
      </c>
      <c r="H33">
        <v>1177</v>
      </c>
      <c r="I33">
        <v>30466</v>
      </c>
      <c r="J33">
        <v>490800</v>
      </c>
      <c r="K33">
        <v>4043</v>
      </c>
      <c r="L33">
        <v>3684</v>
      </c>
      <c r="M33">
        <v>1762</v>
      </c>
      <c r="O33" s="6">
        <f>E34-$E$8</f>
        <v>2.1708333333299379</v>
      </c>
      <c r="P33" s="5">
        <f t="shared" si="15"/>
        <v>3.4824976348155152</v>
      </c>
      <c r="Q33" s="5">
        <f>LOG(P33,2)/O33</f>
        <v>0.82923103554895672</v>
      </c>
    </row>
    <row r="34" spans="1:17" x14ac:dyDescent="0.2">
      <c r="E34" s="2">
        <f>E31</f>
        <v>44724.854861111111</v>
      </c>
      <c r="J34" s="3">
        <f>AVERAGE(J31:J33)</f>
        <v>505200</v>
      </c>
      <c r="K34" s="3">
        <f t="shared" ref="K34" si="17">AVERAGE(K31:K33)</f>
        <v>4099.333333333333</v>
      </c>
      <c r="L34" s="3">
        <f t="shared" ref="L34" si="18">AVERAGE(L31:L33)</f>
        <v>3746.6666666666665</v>
      </c>
      <c r="Q34" s="5">
        <f>AVERAGE(Q31:Q33)</f>
        <v>0.84697230529733092</v>
      </c>
    </row>
    <row r="36" spans="1:17" x14ac:dyDescent="0.2">
      <c r="A36" t="s">
        <v>43</v>
      </c>
      <c r="B36" t="s">
        <v>55</v>
      </c>
      <c r="C36" t="s">
        <v>86</v>
      </c>
      <c r="D36" t="s">
        <v>98</v>
      </c>
      <c r="E36" s="2">
        <v>44724.882638888892</v>
      </c>
      <c r="F36">
        <v>8563</v>
      </c>
      <c r="G36">
        <v>8736</v>
      </c>
      <c r="H36">
        <v>1177</v>
      </c>
      <c r="I36">
        <v>30466</v>
      </c>
      <c r="J36">
        <v>392200</v>
      </c>
      <c r="K36">
        <v>4232</v>
      </c>
      <c r="L36">
        <v>3880</v>
      </c>
      <c r="M36">
        <v>1895</v>
      </c>
      <c r="O36" s="6">
        <f>E39-$E$8</f>
        <v>2.1986111111109494</v>
      </c>
      <c r="P36" s="5">
        <f>J36/$J$8</f>
        <v>2.7828760643330179</v>
      </c>
      <c r="Q36" s="5">
        <f>LOG(P36,2)/O36</f>
        <v>0.6715951957436046</v>
      </c>
    </row>
    <row r="37" spans="1:17" x14ac:dyDescent="0.2">
      <c r="A37" t="s">
        <v>44</v>
      </c>
      <c r="B37" t="s">
        <v>55</v>
      </c>
      <c r="C37" t="s">
        <v>87</v>
      </c>
      <c r="D37" t="s">
        <v>98</v>
      </c>
      <c r="E37" s="2">
        <v>44724.882638888892</v>
      </c>
      <c r="F37">
        <v>8002</v>
      </c>
      <c r="G37">
        <v>8151</v>
      </c>
      <c r="H37">
        <v>1177</v>
      </c>
      <c r="I37">
        <v>30466</v>
      </c>
      <c r="J37">
        <v>406700</v>
      </c>
      <c r="K37">
        <v>4240</v>
      </c>
      <c r="L37">
        <v>3848</v>
      </c>
      <c r="M37">
        <v>1888</v>
      </c>
      <c r="O37" s="6">
        <f>E39-$E$8</f>
        <v>2.1986111111109494</v>
      </c>
      <c r="P37" s="5">
        <f t="shared" ref="P37:P38" si="19">J37/$J$8</f>
        <v>2.8857615894039732</v>
      </c>
      <c r="Q37" s="5">
        <f t="shared" ref="Q37" si="20">LOG(P37,2)/O37</f>
        <v>0.69541726004833693</v>
      </c>
    </row>
    <row r="38" spans="1:17" x14ac:dyDescent="0.2">
      <c r="A38" t="s">
        <v>45</v>
      </c>
      <c r="B38" t="s">
        <v>55</v>
      </c>
      <c r="C38" t="s">
        <v>88</v>
      </c>
      <c r="D38" t="s">
        <v>98</v>
      </c>
      <c r="E38" s="2">
        <v>44724.883333333331</v>
      </c>
      <c r="F38">
        <v>7584</v>
      </c>
      <c r="G38">
        <v>7715</v>
      </c>
      <c r="H38">
        <v>1177</v>
      </c>
      <c r="I38">
        <v>30466</v>
      </c>
      <c r="J38">
        <v>376600</v>
      </c>
      <c r="K38">
        <v>4283</v>
      </c>
      <c r="L38">
        <v>3912</v>
      </c>
      <c r="M38">
        <v>1913</v>
      </c>
      <c r="O38" s="6">
        <f>E39-$E$8</f>
        <v>2.1986111111109494</v>
      </c>
      <c r="P38" s="5">
        <f t="shared" si="19"/>
        <v>2.6721854304635762</v>
      </c>
      <c r="Q38" s="5">
        <f>LOG(P38,2)/O38</f>
        <v>0.64496177463425153</v>
      </c>
    </row>
    <row r="39" spans="1:17" x14ac:dyDescent="0.2">
      <c r="E39" s="2">
        <f>E36</f>
        <v>44724.882638888892</v>
      </c>
      <c r="J39" s="3">
        <f>AVERAGE(J36:J38)</f>
        <v>391833.33333333331</v>
      </c>
      <c r="K39" s="3">
        <f t="shared" ref="K39" si="21">AVERAGE(K36:K38)</f>
        <v>4251.666666666667</v>
      </c>
      <c r="L39" s="3">
        <f t="shared" ref="L39" si="22">AVERAGE(L36:L38)</f>
        <v>3880</v>
      </c>
      <c r="Q39" s="5">
        <f>AVERAGE(Q36:Q38)</f>
        <v>0.67065807680873102</v>
      </c>
    </row>
    <row r="42" spans="1:17" x14ac:dyDescent="0.2">
      <c r="A42" t="s">
        <v>13</v>
      </c>
      <c r="B42" t="s">
        <v>55</v>
      </c>
      <c r="C42" t="s">
        <v>56</v>
      </c>
      <c r="D42" t="s">
        <v>98</v>
      </c>
      <c r="E42" s="2">
        <v>44724.704861111109</v>
      </c>
      <c r="F42">
        <v>12868</v>
      </c>
      <c r="G42">
        <v>13221</v>
      </c>
      <c r="H42">
        <v>1177</v>
      </c>
      <c r="I42">
        <v>30466</v>
      </c>
      <c r="J42">
        <v>590600</v>
      </c>
      <c r="K42">
        <v>4281</v>
      </c>
      <c r="L42">
        <v>3917</v>
      </c>
      <c r="M42">
        <v>1862</v>
      </c>
      <c r="O42" s="6">
        <f>E45-$E$8</f>
        <v>2.0187499999956344</v>
      </c>
      <c r="P42" s="5">
        <f>J42/$J$8</f>
        <v>4.1906338694418164</v>
      </c>
      <c r="Q42" s="5">
        <f>LOG(P42,2)/O42</f>
        <v>1.0239843866139431</v>
      </c>
    </row>
    <row r="43" spans="1:17" x14ac:dyDescent="0.2">
      <c r="A43" t="s">
        <v>14</v>
      </c>
      <c r="B43" t="s">
        <v>55</v>
      </c>
      <c r="C43" t="s">
        <v>57</v>
      </c>
      <c r="D43" t="s">
        <v>98</v>
      </c>
      <c r="E43" s="2">
        <v>44724.705555555563</v>
      </c>
      <c r="F43">
        <v>12614</v>
      </c>
      <c r="G43">
        <v>12957</v>
      </c>
      <c r="H43">
        <v>1177</v>
      </c>
      <c r="I43">
        <v>30466</v>
      </c>
      <c r="J43">
        <v>576200</v>
      </c>
      <c r="K43">
        <v>4237</v>
      </c>
      <c r="L43">
        <v>3896</v>
      </c>
      <c r="M43">
        <v>1757</v>
      </c>
      <c r="O43" s="6">
        <f>E45-$E$8</f>
        <v>2.0187499999956344</v>
      </c>
      <c r="P43" s="5">
        <f t="shared" ref="P43:P44" si="23">J43/$J$8</f>
        <v>4.088457899716178</v>
      </c>
      <c r="Q43" s="5">
        <f t="shared" ref="Q43" si="24">LOG(P43,2)/O43</f>
        <v>1.0063439180199316</v>
      </c>
    </row>
    <row r="44" spans="1:17" x14ac:dyDescent="0.2">
      <c r="A44" t="s">
        <v>15</v>
      </c>
      <c r="B44" t="s">
        <v>55</v>
      </c>
      <c r="C44" t="s">
        <v>58</v>
      </c>
      <c r="D44" t="s">
        <v>98</v>
      </c>
      <c r="E44" s="2">
        <v>44724.706250000003</v>
      </c>
      <c r="F44">
        <v>11500</v>
      </c>
      <c r="G44">
        <v>11795</v>
      </c>
      <c r="H44">
        <v>1177</v>
      </c>
      <c r="I44">
        <v>30466</v>
      </c>
      <c r="J44">
        <v>546900</v>
      </c>
      <c r="K44">
        <v>4350</v>
      </c>
      <c r="L44">
        <v>3990</v>
      </c>
      <c r="M44">
        <v>1916</v>
      </c>
      <c r="O44" s="6">
        <f>E45-$E$8</f>
        <v>2.0187499999956344</v>
      </c>
      <c r="P44" s="5">
        <f t="shared" si="23"/>
        <v>3.8805581835383158</v>
      </c>
      <c r="Q44" s="5">
        <f>LOG(P44,2)/O44</f>
        <v>0.96904727484978037</v>
      </c>
    </row>
    <row r="45" spans="1:17" x14ac:dyDescent="0.2">
      <c r="E45" s="2">
        <f>E11</f>
        <v>44724.702777777777</v>
      </c>
      <c r="J45" s="3">
        <f>AVERAGE(J42:J44)</f>
        <v>571233.33333333337</v>
      </c>
      <c r="K45" s="3">
        <f t="shared" ref="K45" si="25">AVERAGE(K42:K44)</f>
        <v>4289.333333333333</v>
      </c>
      <c r="L45" s="3">
        <f t="shared" ref="L45" si="26">AVERAGE(L42:L44)</f>
        <v>3934.3333333333335</v>
      </c>
      <c r="Q45" s="5">
        <f>AVERAGE(Q42:Q44)</f>
        <v>0.99979185982788499</v>
      </c>
    </row>
    <row r="47" spans="1:17" x14ac:dyDescent="0.2">
      <c r="A47" t="s">
        <v>22</v>
      </c>
      <c r="B47" t="s">
        <v>55</v>
      </c>
      <c r="C47" t="s">
        <v>65</v>
      </c>
      <c r="D47" t="s">
        <v>98</v>
      </c>
      <c r="E47" s="2">
        <v>44724.726388888892</v>
      </c>
      <c r="F47">
        <v>12116</v>
      </c>
      <c r="G47">
        <v>12433</v>
      </c>
      <c r="H47">
        <v>1177</v>
      </c>
      <c r="I47">
        <v>30466</v>
      </c>
      <c r="J47">
        <v>560000</v>
      </c>
      <c r="K47">
        <v>4210</v>
      </c>
      <c r="L47">
        <v>3849</v>
      </c>
      <c r="M47">
        <v>1813</v>
      </c>
      <c r="O47" s="6">
        <f>E50-$E$8</f>
        <v>2.0402777777781012</v>
      </c>
      <c r="P47" s="5">
        <f>J47/$J$8</f>
        <v>3.9735099337748343</v>
      </c>
      <c r="Q47" s="5">
        <f>LOG(P47,2)/O47</f>
        <v>0.97556027559070824</v>
      </c>
    </row>
    <row r="48" spans="1:17" x14ac:dyDescent="0.2">
      <c r="A48" t="s">
        <v>23</v>
      </c>
      <c r="B48" t="s">
        <v>55</v>
      </c>
      <c r="C48" t="s">
        <v>66</v>
      </c>
      <c r="D48" t="s">
        <v>98</v>
      </c>
      <c r="E48" s="2">
        <v>44724.727083333331</v>
      </c>
      <c r="F48">
        <v>11364</v>
      </c>
      <c r="G48">
        <v>11620</v>
      </c>
      <c r="H48">
        <v>1177</v>
      </c>
      <c r="I48">
        <v>30466</v>
      </c>
      <c r="J48">
        <v>464200</v>
      </c>
      <c r="K48">
        <v>4142</v>
      </c>
      <c r="L48">
        <v>3775</v>
      </c>
      <c r="M48">
        <v>1823</v>
      </c>
      <c r="O48" s="6">
        <f>E50-$E$8</f>
        <v>2.0402777777781012</v>
      </c>
      <c r="P48" s="5">
        <f t="shared" ref="P48:P49" si="27">J48/$J$8</f>
        <v>3.2937559129612106</v>
      </c>
      <c r="Q48" s="5">
        <f t="shared" ref="Q48" si="28">LOG(P48,2)/O48</f>
        <v>0.84289191668586239</v>
      </c>
    </row>
    <row r="49" spans="1:17" x14ac:dyDescent="0.2">
      <c r="A49" t="s">
        <v>24</v>
      </c>
      <c r="B49" t="s">
        <v>55</v>
      </c>
      <c r="C49" t="s">
        <v>67</v>
      </c>
      <c r="D49" t="s">
        <v>98</v>
      </c>
      <c r="E49" s="2">
        <v>44724.727777777778</v>
      </c>
      <c r="F49">
        <v>11287</v>
      </c>
      <c r="G49">
        <v>11550</v>
      </c>
      <c r="H49">
        <v>1177</v>
      </c>
      <c r="I49">
        <v>30466</v>
      </c>
      <c r="J49">
        <v>480700</v>
      </c>
      <c r="K49">
        <v>4248</v>
      </c>
      <c r="L49">
        <v>3871</v>
      </c>
      <c r="M49">
        <v>1866</v>
      </c>
      <c r="O49" s="6">
        <f>E50-$E$8</f>
        <v>2.0402777777781012</v>
      </c>
      <c r="P49" s="5">
        <f t="shared" si="27"/>
        <v>3.4108325449385051</v>
      </c>
      <c r="Q49" s="5">
        <f>LOG(P49,2)/O49</f>
        <v>0.86758967173776957</v>
      </c>
    </row>
    <row r="50" spans="1:17" x14ac:dyDescent="0.2">
      <c r="E50" s="2">
        <f>E16</f>
        <v>44724.724305555559</v>
      </c>
      <c r="J50" s="3">
        <f>AVERAGE(J47:J49)</f>
        <v>501633.33333333331</v>
      </c>
      <c r="K50" s="3">
        <f t="shared" ref="K50" si="29">AVERAGE(K47:K49)</f>
        <v>4200</v>
      </c>
      <c r="L50" s="3">
        <f t="shared" ref="L50" si="30">AVERAGE(L47:L49)</f>
        <v>3831.6666666666665</v>
      </c>
      <c r="Q50" s="5">
        <f>AVERAGE(Q47:Q49)</f>
        <v>0.89534728800478014</v>
      </c>
    </row>
    <row r="52" spans="1:17" x14ac:dyDescent="0.2">
      <c r="A52" t="s">
        <v>25</v>
      </c>
      <c r="B52" t="s">
        <v>55</v>
      </c>
      <c r="C52" t="s">
        <v>68</v>
      </c>
      <c r="D52" t="s">
        <v>98</v>
      </c>
      <c r="E52" s="2">
        <v>44724.749305555553</v>
      </c>
      <c r="F52">
        <v>12289</v>
      </c>
      <c r="G52">
        <v>12627</v>
      </c>
      <c r="H52">
        <v>1177</v>
      </c>
      <c r="I52">
        <v>30466</v>
      </c>
      <c r="J52">
        <v>627700</v>
      </c>
      <c r="K52">
        <v>4161</v>
      </c>
      <c r="L52">
        <v>3799</v>
      </c>
      <c r="M52">
        <v>1818</v>
      </c>
      <c r="O52" s="6">
        <f>E55-$E$8</f>
        <v>2.0631944444394321</v>
      </c>
      <c r="P52" s="5">
        <f>J52/$J$8</f>
        <v>4.4538789025543988</v>
      </c>
      <c r="Q52" s="5">
        <f>LOG(P52,2)/O52</f>
        <v>1.0445270142761955</v>
      </c>
    </row>
    <row r="53" spans="1:17" x14ac:dyDescent="0.2">
      <c r="A53" t="s">
        <v>26</v>
      </c>
      <c r="B53" t="s">
        <v>55</v>
      </c>
      <c r="C53" t="s">
        <v>69</v>
      </c>
      <c r="D53" t="s">
        <v>98</v>
      </c>
      <c r="E53" s="2">
        <v>44724.75</v>
      </c>
      <c r="F53">
        <v>10368</v>
      </c>
      <c r="G53">
        <v>10604</v>
      </c>
      <c r="H53">
        <v>1177</v>
      </c>
      <c r="I53">
        <v>30466</v>
      </c>
      <c r="J53">
        <v>503700</v>
      </c>
      <c r="K53">
        <v>4108</v>
      </c>
      <c r="L53">
        <v>3782</v>
      </c>
      <c r="M53">
        <v>1665</v>
      </c>
      <c r="O53" s="6">
        <f>E55-$E$8</f>
        <v>2.0631944444394321</v>
      </c>
      <c r="P53" s="5">
        <f t="shared" ref="P53:P54" si="31">J53/$J$8</f>
        <v>3.5740302743613999</v>
      </c>
      <c r="Q53" s="5">
        <f t="shared" ref="Q53" si="32">LOG(P53,2)/O53</f>
        <v>0.89063435584032913</v>
      </c>
    </row>
    <row r="54" spans="1:17" x14ac:dyDescent="0.2">
      <c r="A54" t="s">
        <v>27</v>
      </c>
      <c r="B54" t="s">
        <v>55</v>
      </c>
      <c r="C54" t="s">
        <v>70</v>
      </c>
      <c r="D54" t="s">
        <v>98</v>
      </c>
      <c r="E54" s="2">
        <v>44724.750694444447</v>
      </c>
      <c r="F54">
        <v>11009</v>
      </c>
      <c r="G54">
        <v>11289</v>
      </c>
      <c r="H54">
        <v>1177</v>
      </c>
      <c r="I54">
        <v>30466</v>
      </c>
      <c r="J54">
        <v>587300</v>
      </c>
      <c r="K54">
        <v>4159</v>
      </c>
      <c r="L54">
        <v>3824</v>
      </c>
      <c r="M54">
        <v>1754</v>
      </c>
      <c r="O54" s="6">
        <f>E55-$E$8</f>
        <v>2.0631944444394321</v>
      </c>
      <c r="P54" s="5">
        <f t="shared" si="31"/>
        <v>4.1672185430463573</v>
      </c>
      <c r="Q54" s="5">
        <f>LOG(P54,2)/O54</f>
        <v>0.99800809729077755</v>
      </c>
    </row>
    <row r="55" spans="1:17" x14ac:dyDescent="0.2">
      <c r="E55" s="2">
        <f>E21</f>
        <v>44724.74722222222</v>
      </c>
      <c r="J55" s="3">
        <f>AVERAGE(J52:J54)</f>
        <v>572900</v>
      </c>
      <c r="K55" s="3">
        <f t="shared" ref="K55" si="33">AVERAGE(K52:K54)</f>
        <v>4142.666666666667</v>
      </c>
      <c r="L55" s="3">
        <f t="shared" ref="L55" si="34">AVERAGE(L52:L54)</f>
        <v>3801.6666666666665</v>
      </c>
      <c r="Q55" s="5">
        <f>AVERAGE(Q52:Q54)</f>
        <v>0.97772315580243407</v>
      </c>
    </row>
    <row r="57" spans="1:17" x14ac:dyDescent="0.2">
      <c r="A57" t="s">
        <v>28</v>
      </c>
      <c r="B57" t="s">
        <v>55</v>
      </c>
      <c r="C57" t="s">
        <v>71</v>
      </c>
      <c r="D57" t="s">
        <v>98</v>
      </c>
      <c r="E57" s="2">
        <v>44724.832638888889</v>
      </c>
      <c r="F57">
        <v>9785</v>
      </c>
      <c r="G57">
        <v>9982</v>
      </c>
      <c r="H57">
        <v>1177</v>
      </c>
      <c r="I57">
        <v>30466</v>
      </c>
      <c r="J57">
        <v>428200</v>
      </c>
      <c r="K57">
        <v>4107</v>
      </c>
      <c r="L57">
        <v>3810</v>
      </c>
      <c r="M57">
        <v>1655</v>
      </c>
      <c r="O57" s="6">
        <f>E60-$E$8</f>
        <v>2.1465277777824667</v>
      </c>
      <c r="P57" s="5">
        <f>J57/$J$8</f>
        <v>3.0383159886471143</v>
      </c>
      <c r="Q57" s="5">
        <f>LOG(P57,2)/O57</f>
        <v>0.74691412630135601</v>
      </c>
    </row>
    <row r="58" spans="1:17" x14ac:dyDescent="0.2">
      <c r="A58" t="s">
        <v>29</v>
      </c>
      <c r="B58" t="s">
        <v>55</v>
      </c>
      <c r="C58" t="s">
        <v>72</v>
      </c>
      <c r="D58" t="s">
        <v>98</v>
      </c>
      <c r="E58" s="2">
        <v>44724.833333333343</v>
      </c>
      <c r="F58">
        <v>10719</v>
      </c>
      <c r="G58">
        <v>10977</v>
      </c>
      <c r="H58">
        <v>1177</v>
      </c>
      <c r="I58">
        <v>30466</v>
      </c>
      <c r="J58">
        <v>553800</v>
      </c>
      <c r="K58">
        <v>4180</v>
      </c>
      <c r="L58">
        <v>3880</v>
      </c>
      <c r="M58">
        <v>1687</v>
      </c>
      <c r="O58" s="6">
        <f>E60-$E$8</f>
        <v>2.1465277777824667</v>
      </c>
      <c r="P58" s="5">
        <f t="shared" ref="P58:P59" si="35">J58/$J$8</f>
        <v>3.9295175023651843</v>
      </c>
      <c r="Q58" s="5">
        <f t="shared" ref="Q58" si="36">LOG(P58,2)/O58</f>
        <v>0.91978878547058252</v>
      </c>
    </row>
    <row r="59" spans="1:17" x14ac:dyDescent="0.2">
      <c r="A59" t="s">
        <v>30</v>
      </c>
      <c r="B59" t="s">
        <v>55</v>
      </c>
      <c r="C59" t="s">
        <v>73</v>
      </c>
      <c r="D59" t="s">
        <v>98</v>
      </c>
      <c r="E59" s="2">
        <v>44724.834027777782</v>
      </c>
      <c r="F59">
        <v>9710</v>
      </c>
      <c r="G59">
        <v>9915</v>
      </c>
      <c r="H59">
        <v>1177</v>
      </c>
      <c r="I59">
        <v>30466</v>
      </c>
      <c r="J59">
        <v>455700</v>
      </c>
      <c r="K59">
        <v>4101</v>
      </c>
      <c r="L59">
        <v>3777</v>
      </c>
      <c r="M59">
        <v>1665</v>
      </c>
      <c r="O59" s="6">
        <f>E60-$E$8</f>
        <v>2.1465277777824667</v>
      </c>
      <c r="P59" s="5">
        <f t="shared" si="35"/>
        <v>3.2334437086092711</v>
      </c>
      <c r="Q59" s="5">
        <f>LOG(P59,2)/O59</f>
        <v>0.78874893308428995</v>
      </c>
    </row>
    <row r="60" spans="1:17" x14ac:dyDescent="0.2">
      <c r="E60" s="2">
        <f>E26</f>
        <v>44724.830555555563</v>
      </c>
      <c r="J60" s="3">
        <f>AVERAGE(J57:J59)</f>
        <v>479233.33333333331</v>
      </c>
      <c r="K60" s="3">
        <f t="shared" ref="K60" si="37">AVERAGE(K57:K59)</f>
        <v>4129.333333333333</v>
      </c>
      <c r="L60" s="3">
        <f t="shared" ref="L60" si="38">AVERAGE(L57:L59)</f>
        <v>3822.3333333333335</v>
      </c>
      <c r="Q60" s="5">
        <f>AVERAGE(Q57:Q59)</f>
        <v>0.81848394828540949</v>
      </c>
    </row>
    <row r="62" spans="1:17" x14ac:dyDescent="0.2">
      <c r="A62" t="s">
        <v>16</v>
      </c>
      <c r="B62" t="s">
        <v>55</v>
      </c>
      <c r="C62" t="s">
        <v>59</v>
      </c>
      <c r="D62" t="s">
        <v>98</v>
      </c>
      <c r="E62" s="2">
        <v>44724.856249999997</v>
      </c>
      <c r="F62">
        <v>10895</v>
      </c>
      <c r="G62">
        <v>11142</v>
      </c>
      <c r="H62">
        <v>1177</v>
      </c>
      <c r="I62">
        <v>30466</v>
      </c>
      <c r="J62">
        <v>505800</v>
      </c>
      <c r="K62">
        <v>3961</v>
      </c>
      <c r="L62">
        <v>3658</v>
      </c>
      <c r="M62">
        <v>1631</v>
      </c>
      <c r="O62" s="6">
        <f>E65-$E$8</f>
        <v>2.1708333333299379</v>
      </c>
      <c r="P62" s="5">
        <f>J62/$J$8</f>
        <v>3.5889309366130555</v>
      </c>
      <c r="Q62" s="5">
        <f>LOG(P62,2)/O62</f>
        <v>0.84923800123052373</v>
      </c>
    </row>
    <row r="63" spans="1:17" x14ac:dyDescent="0.2">
      <c r="A63" t="s">
        <v>17</v>
      </c>
      <c r="B63" t="s">
        <v>55</v>
      </c>
      <c r="C63" t="s">
        <v>60</v>
      </c>
      <c r="D63" t="s">
        <v>98</v>
      </c>
      <c r="E63" s="2">
        <v>44724.857638888891</v>
      </c>
      <c r="F63">
        <v>10058</v>
      </c>
      <c r="G63">
        <v>10267</v>
      </c>
      <c r="H63">
        <v>1177</v>
      </c>
      <c r="I63">
        <v>30466</v>
      </c>
      <c r="J63">
        <v>449200</v>
      </c>
      <c r="K63">
        <v>4008</v>
      </c>
      <c r="L63">
        <v>3668</v>
      </c>
      <c r="M63">
        <v>1756</v>
      </c>
      <c r="O63" s="6">
        <f>E65-$E$8</f>
        <v>2.1708333333299379</v>
      </c>
      <c r="P63" s="5">
        <f t="shared" ref="P63:P64" si="39">J63/$J$8</f>
        <v>3.1873226111636703</v>
      </c>
      <c r="Q63" s="5">
        <f t="shared" ref="Q63" si="40">LOG(P63,2)/O63</f>
        <v>0.77037008141651753</v>
      </c>
    </row>
    <row r="64" spans="1:17" x14ac:dyDescent="0.2">
      <c r="A64" t="s">
        <v>18</v>
      </c>
      <c r="B64" t="s">
        <v>55</v>
      </c>
      <c r="C64" t="s">
        <v>61</v>
      </c>
      <c r="D64" t="s">
        <v>98</v>
      </c>
      <c r="E64" s="2">
        <v>44724.85833333333</v>
      </c>
      <c r="F64">
        <v>9958</v>
      </c>
      <c r="G64">
        <v>10170</v>
      </c>
      <c r="H64">
        <v>1177</v>
      </c>
      <c r="I64">
        <v>30466</v>
      </c>
      <c r="J64">
        <v>477600</v>
      </c>
      <c r="K64">
        <v>4012</v>
      </c>
      <c r="L64">
        <v>3681</v>
      </c>
      <c r="M64">
        <v>1688</v>
      </c>
      <c r="O64" s="6">
        <f>E65-$E$8</f>
        <v>2.1708333333299379</v>
      </c>
      <c r="P64" s="5">
        <f t="shared" si="39"/>
        <v>3.3888363292336798</v>
      </c>
      <c r="Q64" s="5">
        <f>LOG(P64,2)/O64</f>
        <v>0.81111245786074415</v>
      </c>
    </row>
    <row r="65" spans="1:17" x14ac:dyDescent="0.2">
      <c r="E65" s="2">
        <f>E31</f>
        <v>44724.854861111111</v>
      </c>
      <c r="J65" s="3">
        <f>AVERAGE(J62:J64)</f>
        <v>477533.33333333331</v>
      </c>
      <c r="K65" s="3">
        <f t="shared" ref="K65" si="41">AVERAGE(K62:K64)</f>
        <v>3993.6666666666665</v>
      </c>
      <c r="L65" s="3">
        <f t="shared" ref="L65" si="42">AVERAGE(L62:L64)</f>
        <v>3669</v>
      </c>
      <c r="Q65" s="5">
        <f>AVERAGE(Q62:Q64)</f>
        <v>0.81024018016926169</v>
      </c>
    </row>
    <row r="67" spans="1:17" x14ac:dyDescent="0.2">
      <c r="A67" t="s">
        <v>19</v>
      </c>
      <c r="B67" t="s">
        <v>55</v>
      </c>
      <c r="C67" t="s">
        <v>62</v>
      </c>
      <c r="D67" t="s">
        <v>98</v>
      </c>
      <c r="E67" s="2">
        <v>44724.884027777778</v>
      </c>
      <c r="F67">
        <v>9277</v>
      </c>
      <c r="G67">
        <v>9471</v>
      </c>
      <c r="H67">
        <v>1177</v>
      </c>
      <c r="I67">
        <v>30466</v>
      </c>
      <c r="J67">
        <v>487300</v>
      </c>
      <c r="K67">
        <v>4063</v>
      </c>
      <c r="L67">
        <v>3736</v>
      </c>
      <c r="M67">
        <v>1710</v>
      </c>
      <c r="O67" s="6">
        <f>E70-$E$8</f>
        <v>2.1986111111109494</v>
      </c>
      <c r="P67" s="5">
        <f>J67/$J$8</f>
        <v>3.4576631977294228</v>
      </c>
      <c r="Q67" s="5">
        <f>LOG(P67,2)/O67</f>
        <v>0.81405817403806868</v>
      </c>
    </row>
    <row r="68" spans="1:17" x14ac:dyDescent="0.2">
      <c r="A68" t="s">
        <v>20</v>
      </c>
      <c r="B68" t="s">
        <v>55</v>
      </c>
      <c r="C68" t="s">
        <v>63</v>
      </c>
      <c r="D68" t="s">
        <v>98</v>
      </c>
      <c r="E68" s="2">
        <v>44724.884722222218</v>
      </c>
      <c r="F68">
        <v>9246</v>
      </c>
      <c r="G68">
        <v>9426</v>
      </c>
      <c r="H68">
        <v>1177</v>
      </c>
      <c r="I68">
        <v>30466</v>
      </c>
      <c r="J68">
        <v>433800</v>
      </c>
      <c r="K68">
        <v>3994</v>
      </c>
      <c r="L68">
        <v>3720</v>
      </c>
      <c r="M68">
        <v>1584</v>
      </c>
      <c r="O68" s="6">
        <f>E70-$E$8</f>
        <v>2.1986111111109494</v>
      </c>
      <c r="P68" s="5">
        <f t="shared" ref="P68" si="43">J68/$J$8</f>
        <v>3.0780510879848628</v>
      </c>
      <c r="Q68" s="5">
        <f t="shared" ref="Q68" si="44">LOG(P68,2)/O68</f>
        <v>0.7377462839215565</v>
      </c>
    </row>
    <row r="69" spans="1:17" x14ac:dyDescent="0.2">
      <c r="A69" t="s">
        <v>21</v>
      </c>
      <c r="B69" t="s">
        <v>55</v>
      </c>
      <c r="C69" t="s">
        <v>64</v>
      </c>
      <c r="D69" t="s">
        <v>98</v>
      </c>
      <c r="E69" s="2">
        <v>44724.885416666657</v>
      </c>
      <c r="F69">
        <v>7702</v>
      </c>
      <c r="G69">
        <v>7828</v>
      </c>
      <c r="H69">
        <v>1177</v>
      </c>
      <c r="I69">
        <v>30466</v>
      </c>
      <c r="J69">
        <v>360600</v>
      </c>
      <c r="K69">
        <v>4024</v>
      </c>
      <c r="L69">
        <v>3714</v>
      </c>
      <c r="M69">
        <v>1646</v>
      </c>
      <c r="O69" s="6">
        <f>E70-$E$8</f>
        <v>2.1986111111109494</v>
      </c>
      <c r="P69" s="5">
        <f>J69/$J$8</f>
        <v>2.5586565752128663</v>
      </c>
      <c r="Q69" s="5">
        <f>LOG(P69,2)/O69</f>
        <v>0.6164739702811487</v>
      </c>
    </row>
    <row r="70" spans="1:17" x14ac:dyDescent="0.2">
      <c r="E70" s="2">
        <f>E36</f>
        <v>44724.882638888892</v>
      </c>
      <c r="J70" s="3">
        <f>AVERAGE(J67:J69)</f>
        <v>427233.33333333331</v>
      </c>
      <c r="K70" s="3">
        <f t="shared" ref="K70" si="45">AVERAGE(K67:K69)</f>
        <v>4027</v>
      </c>
      <c r="L70" s="3">
        <f t="shared" ref="L70" si="46">AVERAGE(L67:L69)</f>
        <v>3723.3333333333335</v>
      </c>
      <c r="Q70" s="5">
        <f>AVERAGE(Q67:Q69)</f>
        <v>0.72275947608025792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CCCF-0BAF-B341-ABE4-9902C1D29073}">
  <dimension ref="A1:S73"/>
  <sheetViews>
    <sheetView tabSelected="1" topLeftCell="A41" zoomScale="103" workbookViewId="0">
      <selection activeCell="J64" sqref="J64"/>
    </sheetView>
  </sheetViews>
  <sheetFormatPr baseColWidth="10" defaultColWidth="8.83203125" defaultRowHeight="15" x14ac:dyDescent="0.2"/>
  <cols>
    <col min="1" max="1" width="13" bestFit="1" customWidth="1"/>
    <col min="5" max="5" width="17.6640625" bestFit="1" customWidth="1"/>
    <col min="15" max="15" width="9.33203125" bestFit="1" customWidth="1"/>
    <col min="18" max="18" width="8" customWidth="1"/>
  </cols>
  <sheetData>
    <row r="1" spans="1:19" ht="3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4" t="s">
        <v>100</v>
      </c>
      <c r="P1" s="4" t="s">
        <v>101</v>
      </c>
      <c r="Q1" s="4" t="s">
        <v>102</v>
      </c>
      <c r="R1" s="8" t="s">
        <v>103</v>
      </c>
      <c r="S1" s="8" t="s">
        <v>106</v>
      </c>
    </row>
    <row r="2" spans="1:19" x14ac:dyDescent="0.2">
      <c r="A2" t="s">
        <v>31</v>
      </c>
      <c r="B2" t="s">
        <v>55</v>
      </c>
      <c r="C2" t="s">
        <v>74</v>
      </c>
      <c r="D2" t="s">
        <v>98</v>
      </c>
      <c r="E2" s="2">
        <v>44722.684027777781</v>
      </c>
      <c r="F2">
        <v>8922</v>
      </c>
      <c r="G2">
        <v>9155</v>
      </c>
      <c r="H2">
        <v>1177</v>
      </c>
      <c r="I2">
        <v>30466</v>
      </c>
      <c r="J2">
        <v>134800</v>
      </c>
      <c r="K2">
        <v>5088</v>
      </c>
      <c r="L2">
        <v>4615</v>
      </c>
      <c r="M2">
        <v>2271</v>
      </c>
    </row>
    <row r="3" spans="1:19" x14ac:dyDescent="0.2">
      <c r="A3" t="s">
        <v>32</v>
      </c>
      <c r="B3" t="s">
        <v>55</v>
      </c>
      <c r="C3" t="s">
        <v>75</v>
      </c>
      <c r="D3" t="s">
        <v>98</v>
      </c>
      <c r="E3" s="2">
        <v>44722.68472222222</v>
      </c>
      <c r="F3">
        <v>9438</v>
      </c>
      <c r="G3">
        <v>9718</v>
      </c>
      <c r="H3">
        <v>1177</v>
      </c>
      <c r="I3">
        <v>30466</v>
      </c>
      <c r="J3">
        <v>143600</v>
      </c>
      <c r="K3">
        <v>5127</v>
      </c>
      <c r="L3">
        <v>4622</v>
      </c>
      <c r="M3">
        <v>2428</v>
      </c>
    </row>
    <row r="4" spans="1:19" x14ac:dyDescent="0.2">
      <c r="A4" t="s">
        <v>33</v>
      </c>
      <c r="B4" t="s">
        <v>55</v>
      </c>
      <c r="C4" t="s">
        <v>76</v>
      </c>
      <c r="D4" t="s">
        <v>98</v>
      </c>
      <c r="E4" s="2">
        <v>44722.685416666667</v>
      </c>
      <c r="F4">
        <v>9435</v>
      </c>
      <c r="G4">
        <v>9721</v>
      </c>
      <c r="H4">
        <v>1177</v>
      </c>
      <c r="I4">
        <v>30466</v>
      </c>
      <c r="J4">
        <v>141500</v>
      </c>
      <c r="K4">
        <v>5186</v>
      </c>
      <c r="L4">
        <v>4712</v>
      </c>
      <c r="M4">
        <v>2383</v>
      </c>
    </row>
    <row r="5" spans="1:19" x14ac:dyDescent="0.2">
      <c r="A5" t="s">
        <v>34</v>
      </c>
      <c r="B5" t="s">
        <v>55</v>
      </c>
      <c r="C5" t="s">
        <v>77</v>
      </c>
      <c r="D5" t="s">
        <v>98</v>
      </c>
      <c r="E5" s="2">
        <v>44722.686111111107</v>
      </c>
      <c r="F5">
        <v>9511</v>
      </c>
      <c r="G5">
        <v>9797</v>
      </c>
      <c r="H5">
        <v>1177</v>
      </c>
      <c r="I5">
        <v>30466</v>
      </c>
      <c r="J5">
        <v>141900</v>
      </c>
      <c r="K5">
        <v>5164</v>
      </c>
      <c r="L5">
        <v>4692</v>
      </c>
      <c r="M5">
        <v>2405</v>
      </c>
    </row>
    <row r="6" spans="1:19" x14ac:dyDescent="0.2">
      <c r="A6" t="s">
        <v>35</v>
      </c>
      <c r="B6" t="s">
        <v>55</v>
      </c>
      <c r="C6" t="s">
        <v>78</v>
      </c>
      <c r="D6" t="s">
        <v>98</v>
      </c>
      <c r="E6" s="2">
        <v>44722.686805555553</v>
      </c>
      <c r="F6">
        <v>9437</v>
      </c>
      <c r="G6">
        <v>9721</v>
      </c>
      <c r="H6">
        <v>1177</v>
      </c>
      <c r="I6">
        <v>30466</v>
      </c>
      <c r="J6">
        <v>143100</v>
      </c>
      <c r="K6">
        <v>5187</v>
      </c>
      <c r="L6">
        <v>4718</v>
      </c>
      <c r="M6">
        <v>2378</v>
      </c>
    </row>
    <row r="7" spans="1:19" x14ac:dyDescent="0.2">
      <c r="A7" t="s">
        <v>36</v>
      </c>
      <c r="B7" t="s">
        <v>55</v>
      </c>
      <c r="C7" t="s">
        <v>79</v>
      </c>
      <c r="D7" t="s">
        <v>98</v>
      </c>
      <c r="E7" s="2">
        <v>44722.6875</v>
      </c>
      <c r="F7">
        <v>9325</v>
      </c>
      <c r="G7">
        <v>9601</v>
      </c>
      <c r="H7">
        <v>1177</v>
      </c>
      <c r="I7">
        <v>30466</v>
      </c>
      <c r="J7">
        <v>140700</v>
      </c>
      <c r="K7">
        <v>5173</v>
      </c>
      <c r="L7">
        <v>4652</v>
      </c>
      <c r="M7">
        <v>2456</v>
      </c>
    </row>
    <row r="8" spans="1:19" x14ac:dyDescent="0.2">
      <c r="A8" t="s">
        <v>99</v>
      </c>
      <c r="E8" s="2">
        <f>E2</f>
        <v>44722.684027777781</v>
      </c>
      <c r="J8" s="3">
        <f>AVERAGE(J2:J7)</f>
        <v>140933.33333333334</v>
      </c>
      <c r="K8" s="3">
        <f>AVERAGE(K2:K7)</f>
        <v>5154.166666666667</v>
      </c>
      <c r="L8" s="3">
        <f>AVERAGE(L2:L7)</f>
        <v>4668.5</v>
      </c>
    </row>
    <row r="11" spans="1:19" x14ac:dyDescent="0.2">
      <c r="A11" t="s">
        <v>37</v>
      </c>
      <c r="B11" t="s">
        <v>55</v>
      </c>
      <c r="C11" t="s">
        <v>80</v>
      </c>
      <c r="D11" t="s">
        <v>98</v>
      </c>
      <c r="E11" s="2">
        <v>44724.702777777777</v>
      </c>
      <c r="F11">
        <v>13508</v>
      </c>
      <c r="G11">
        <v>13876</v>
      </c>
      <c r="H11">
        <v>1177</v>
      </c>
      <c r="I11">
        <v>30466</v>
      </c>
      <c r="J11">
        <v>611800</v>
      </c>
      <c r="K11">
        <v>4252</v>
      </c>
      <c r="L11">
        <v>3914</v>
      </c>
      <c r="M11">
        <v>1840</v>
      </c>
      <c r="O11" s="6">
        <f>E14-$E$8</f>
        <v>2.0187499999956344</v>
      </c>
      <c r="P11" s="5">
        <f>J11/$J$8</f>
        <v>4.3410596026490067</v>
      </c>
      <c r="Q11" s="5">
        <f>LOG(P11,2)/O11</f>
        <v>1.0491874827993839</v>
      </c>
      <c r="R11" s="5">
        <f>J11*K11*0.000000001</f>
        <v>2.6013736000000001</v>
      </c>
    </row>
    <row r="12" spans="1:19" x14ac:dyDescent="0.2">
      <c r="A12" t="s">
        <v>38</v>
      </c>
      <c r="B12" t="s">
        <v>55</v>
      </c>
      <c r="C12" t="s">
        <v>81</v>
      </c>
      <c r="D12" t="s">
        <v>98</v>
      </c>
      <c r="E12" s="2">
        <v>44724.703472222223</v>
      </c>
      <c r="F12">
        <v>13859</v>
      </c>
      <c r="G12">
        <v>14257</v>
      </c>
      <c r="H12">
        <v>1177</v>
      </c>
      <c r="I12">
        <v>30466</v>
      </c>
      <c r="J12">
        <v>613300</v>
      </c>
      <c r="K12">
        <v>4239</v>
      </c>
      <c r="L12">
        <v>3884</v>
      </c>
      <c r="M12">
        <v>1887</v>
      </c>
      <c r="O12" s="6">
        <f>E14-$E$8</f>
        <v>2.0187499999956344</v>
      </c>
      <c r="P12" s="5">
        <f>J12/$J$8</f>
        <v>4.3517029328287604</v>
      </c>
      <c r="Q12" s="5">
        <f t="shared" ref="Q12" si="0">LOG(P12,2)/O12</f>
        <v>1.0509374984439641</v>
      </c>
      <c r="R12" s="5">
        <f t="shared" ref="R12:R13" si="1">J12*K12*0.000000001</f>
        <v>2.5997787000000003</v>
      </c>
    </row>
    <row r="13" spans="1:19" x14ac:dyDescent="0.2">
      <c r="A13" t="s">
        <v>39</v>
      </c>
      <c r="B13" t="s">
        <v>55</v>
      </c>
      <c r="C13" t="s">
        <v>82</v>
      </c>
      <c r="D13" t="s">
        <v>98</v>
      </c>
      <c r="E13" s="2">
        <v>44724.70416666667</v>
      </c>
      <c r="F13">
        <v>12556</v>
      </c>
      <c r="G13">
        <v>12898</v>
      </c>
      <c r="H13">
        <v>1177</v>
      </c>
      <c r="I13">
        <v>30466</v>
      </c>
      <c r="J13">
        <v>590700</v>
      </c>
      <c r="K13">
        <v>4331</v>
      </c>
      <c r="L13">
        <v>3972</v>
      </c>
      <c r="M13">
        <v>1870</v>
      </c>
      <c r="O13" s="6">
        <f>E14-$E$8</f>
        <v>2.0187499999956344</v>
      </c>
      <c r="P13" s="5">
        <f t="shared" ref="P13" si="2">J13/$J$8</f>
        <v>4.1913434247871333</v>
      </c>
      <c r="Q13" s="5">
        <f>LOG(P13,2)/O13</f>
        <v>1.024105380044906</v>
      </c>
      <c r="R13" s="5">
        <f t="shared" si="1"/>
        <v>2.5583217</v>
      </c>
    </row>
    <row r="14" spans="1:19" x14ac:dyDescent="0.2">
      <c r="E14" s="2">
        <f>E11</f>
        <v>44724.702777777777</v>
      </c>
      <c r="J14" s="3">
        <f>AVERAGE(J11:J13)</f>
        <v>605266.66666666663</v>
      </c>
      <c r="K14" s="3">
        <f t="shared" ref="K14:L14" si="3">AVERAGE(K11:K13)</f>
        <v>4274</v>
      </c>
      <c r="L14" s="3">
        <f t="shared" si="3"/>
        <v>3923.3333333333335</v>
      </c>
      <c r="Q14" s="5">
        <f>AVERAGE(Q11:Q13)</f>
        <v>1.0414101204294182</v>
      </c>
      <c r="R14" s="5">
        <f>AVERAGE(R11:R13)</f>
        <v>2.5864913333333335</v>
      </c>
      <c r="S14" s="7">
        <f>1/R14*1000</f>
        <v>386.6241448840475</v>
      </c>
    </row>
    <row r="16" spans="1:19" x14ac:dyDescent="0.2">
      <c r="A16" t="s">
        <v>13</v>
      </c>
      <c r="B16" t="s">
        <v>55</v>
      </c>
      <c r="C16" t="s">
        <v>56</v>
      </c>
      <c r="D16" t="s">
        <v>98</v>
      </c>
      <c r="E16" s="2">
        <v>44724.704861111109</v>
      </c>
      <c r="F16">
        <v>12868</v>
      </c>
      <c r="G16">
        <v>13221</v>
      </c>
      <c r="H16">
        <v>1177</v>
      </c>
      <c r="I16">
        <v>30466</v>
      </c>
      <c r="J16">
        <v>590600</v>
      </c>
      <c r="K16">
        <v>4281</v>
      </c>
      <c r="L16">
        <v>3917</v>
      </c>
      <c r="M16">
        <v>1862</v>
      </c>
      <c r="O16" s="6">
        <f>E19-$E$8</f>
        <v>2.0187499999956344</v>
      </c>
      <c r="P16" s="5">
        <f>J16/$J$8</f>
        <v>4.1906338694418164</v>
      </c>
      <c r="Q16" s="5">
        <f>LOG(P16,2)/O16</f>
        <v>1.0239843866139431</v>
      </c>
      <c r="R16" s="5">
        <f>J16*K16*0.000000001</f>
        <v>2.5283586000000002</v>
      </c>
    </row>
    <row r="17" spans="1:19" x14ac:dyDescent="0.2">
      <c r="A17" t="s">
        <v>14</v>
      </c>
      <c r="B17" t="s">
        <v>55</v>
      </c>
      <c r="C17" t="s">
        <v>57</v>
      </c>
      <c r="D17" t="s">
        <v>98</v>
      </c>
      <c r="E17" s="2">
        <v>44724.705555555563</v>
      </c>
      <c r="F17">
        <v>12614</v>
      </c>
      <c r="G17">
        <v>12957</v>
      </c>
      <c r="H17">
        <v>1177</v>
      </c>
      <c r="I17">
        <v>30466</v>
      </c>
      <c r="J17">
        <v>576200</v>
      </c>
      <c r="K17">
        <v>4237</v>
      </c>
      <c r="L17">
        <v>3896</v>
      </c>
      <c r="M17">
        <v>1757</v>
      </c>
      <c r="O17" s="6">
        <f>E19-$E$8</f>
        <v>2.0187499999956344</v>
      </c>
      <c r="P17" s="5">
        <f>J17/$J$8</f>
        <v>4.088457899716178</v>
      </c>
      <c r="Q17" s="5">
        <f t="shared" ref="Q17" si="4">LOG(P17,2)/O17</f>
        <v>1.0063439180199316</v>
      </c>
      <c r="R17" s="5">
        <f t="shared" ref="R17:R18" si="5">J17*K17*0.000000001</f>
        <v>2.4413594000000001</v>
      </c>
    </row>
    <row r="18" spans="1:19" x14ac:dyDescent="0.2">
      <c r="A18" t="s">
        <v>15</v>
      </c>
      <c r="B18" t="s">
        <v>55</v>
      </c>
      <c r="C18" t="s">
        <v>58</v>
      </c>
      <c r="D18" t="s">
        <v>98</v>
      </c>
      <c r="E18" s="2">
        <v>44724.706250000003</v>
      </c>
      <c r="F18">
        <v>11500</v>
      </c>
      <c r="G18">
        <v>11795</v>
      </c>
      <c r="H18">
        <v>1177</v>
      </c>
      <c r="I18">
        <v>30466</v>
      </c>
      <c r="J18">
        <v>546900</v>
      </c>
      <c r="K18">
        <v>4350</v>
      </c>
      <c r="L18">
        <v>3990</v>
      </c>
      <c r="M18">
        <v>1916</v>
      </c>
      <c r="O18" s="6">
        <f>E19-$E$8</f>
        <v>2.0187499999956344</v>
      </c>
      <c r="P18" s="5">
        <f t="shared" ref="P18" si="6">J18/$J$8</f>
        <v>3.8805581835383158</v>
      </c>
      <c r="Q18" s="5">
        <f>LOG(P18,2)/O18</f>
        <v>0.96904727484978037</v>
      </c>
      <c r="R18" s="5">
        <f t="shared" si="5"/>
        <v>2.3790150000000003</v>
      </c>
    </row>
    <row r="19" spans="1:19" x14ac:dyDescent="0.2">
      <c r="E19" s="2">
        <f>E11</f>
        <v>44724.702777777777</v>
      </c>
      <c r="J19" s="3">
        <f>AVERAGE(J16:J18)</f>
        <v>571233.33333333337</v>
      </c>
      <c r="K19" s="3">
        <f t="shared" ref="K19:L19" si="7">AVERAGE(K16:K18)</f>
        <v>4289.333333333333</v>
      </c>
      <c r="L19" s="3">
        <f t="shared" si="7"/>
        <v>3934.3333333333335</v>
      </c>
      <c r="Q19" s="5">
        <f>AVERAGE(Q16:Q18)</f>
        <v>0.99979185982788499</v>
      </c>
      <c r="R19" s="5">
        <f>AVERAGE(R16:R18)</f>
        <v>2.4495776666666669</v>
      </c>
      <c r="S19" s="7">
        <f>1/R19*1000</f>
        <v>408.23363700926404</v>
      </c>
    </row>
    <row r="21" spans="1:19" x14ac:dyDescent="0.2">
      <c r="A21" t="s">
        <v>46</v>
      </c>
      <c r="B21" t="s">
        <v>55</v>
      </c>
      <c r="C21" t="s">
        <v>89</v>
      </c>
      <c r="D21" t="s">
        <v>98</v>
      </c>
      <c r="E21" s="2">
        <v>44724.724305555559</v>
      </c>
      <c r="F21">
        <v>13057</v>
      </c>
      <c r="G21">
        <v>13429</v>
      </c>
      <c r="H21">
        <v>1177</v>
      </c>
      <c r="I21">
        <v>30466</v>
      </c>
      <c r="J21">
        <v>660400</v>
      </c>
      <c r="K21">
        <v>4280</v>
      </c>
      <c r="L21">
        <v>3912</v>
      </c>
      <c r="M21">
        <v>1924</v>
      </c>
      <c r="O21" s="6">
        <f>E24-$E$8</f>
        <v>2.0402777777781012</v>
      </c>
      <c r="P21" s="5">
        <f>J21/$J$8</f>
        <v>4.6859035004730369</v>
      </c>
      <c r="Q21" s="5">
        <f>LOG(P21,2)/O21</f>
        <v>1.0921685608311722</v>
      </c>
      <c r="R21" s="5">
        <f>J21*K21*0.000000001</f>
        <v>2.8265120000000001</v>
      </c>
    </row>
    <row r="22" spans="1:19" x14ac:dyDescent="0.2">
      <c r="A22" t="s">
        <v>47</v>
      </c>
      <c r="B22" t="s">
        <v>55</v>
      </c>
      <c r="C22" t="s">
        <v>90</v>
      </c>
      <c r="D22" t="s">
        <v>98</v>
      </c>
      <c r="E22" s="2">
        <v>44724.724999999999</v>
      </c>
      <c r="F22">
        <v>12570</v>
      </c>
      <c r="G22">
        <v>12910</v>
      </c>
      <c r="H22">
        <v>1177</v>
      </c>
      <c r="I22">
        <v>30466</v>
      </c>
      <c r="J22">
        <v>592500</v>
      </c>
      <c r="K22">
        <v>4225</v>
      </c>
      <c r="L22">
        <v>3856</v>
      </c>
      <c r="M22">
        <v>1831</v>
      </c>
      <c r="O22" s="6">
        <f>E24-$E$8</f>
        <v>2.0402777777781012</v>
      </c>
      <c r="P22" s="5">
        <f t="shared" ref="P22:P23" si="8">J22/$J$8</f>
        <v>4.2041154210028377</v>
      </c>
      <c r="Q22" s="5">
        <f t="shared" ref="Q22" si="9">LOG(P22,2)/O22</f>
        <v>1.0154510824833305</v>
      </c>
      <c r="R22" s="5">
        <f t="shared" ref="R22:R23" si="10">J22*K22*0.000000001</f>
        <v>2.5033125000000003</v>
      </c>
    </row>
    <row r="23" spans="1:19" x14ac:dyDescent="0.2">
      <c r="A23" t="s">
        <v>48</v>
      </c>
      <c r="B23" t="s">
        <v>55</v>
      </c>
      <c r="C23" t="s">
        <v>91</v>
      </c>
      <c r="D23" t="s">
        <v>98</v>
      </c>
      <c r="E23" s="2">
        <v>44724.725694444453</v>
      </c>
      <c r="F23">
        <v>12023</v>
      </c>
      <c r="G23">
        <v>12342</v>
      </c>
      <c r="H23">
        <v>1177</v>
      </c>
      <c r="I23">
        <v>30466</v>
      </c>
      <c r="J23">
        <v>579500</v>
      </c>
      <c r="K23">
        <v>4261</v>
      </c>
      <c r="L23">
        <v>3894</v>
      </c>
      <c r="M23">
        <v>1859</v>
      </c>
      <c r="O23" s="6">
        <f>E24-$E$8</f>
        <v>2.0402777777781012</v>
      </c>
      <c r="P23" s="5">
        <f t="shared" si="8"/>
        <v>4.1118732261116362</v>
      </c>
      <c r="Q23" s="5">
        <f>LOG(P23,2)/O23</f>
        <v>0.9997637613117959</v>
      </c>
      <c r="R23" s="5">
        <f t="shared" si="10"/>
        <v>2.4692495000000001</v>
      </c>
    </row>
    <row r="24" spans="1:19" x14ac:dyDescent="0.2">
      <c r="E24" s="2">
        <f>E21</f>
        <v>44724.724305555559</v>
      </c>
      <c r="J24" s="3">
        <f>AVERAGE(J21:J23)</f>
        <v>610800</v>
      </c>
      <c r="K24" s="3">
        <f t="shared" ref="K24:L24" si="11">AVERAGE(K21:K23)</f>
        <v>4255.333333333333</v>
      </c>
      <c r="L24" s="3">
        <f t="shared" si="11"/>
        <v>3887.3333333333335</v>
      </c>
      <c r="Q24" s="5">
        <f>AVERAGE(Q21:Q23)</f>
        <v>1.0357944682087663</v>
      </c>
      <c r="R24" s="5">
        <f>AVERAGE(R21:R23)</f>
        <v>2.5996913333333338</v>
      </c>
      <c r="S24" s="7">
        <f>1/R24*1000</f>
        <v>384.66105078628561</v>
      </c>
    </row>
    <row r="26" spans="1:19" x14ac:dyDescent="0.2">
      <c r="A26" t="s">
        <v>22</v>
      </c>
      <c r="B26" t="s">
        <v>55</v>
      </c>
      <c r="C26" t="s">
        <v>65</v>
      </c>
      <c r="D26" t="s">
        <v>98</v>
      </c>
      <c r="E26" s="2">
        <v>44724.726388888892</v>
      </c>
      <c r="F26">
        <v>12116</v>
      </c>
      <c r="G26">
        <v>12433</v>
      </c>
      <c r="H26">
        <v>1177</v>
      </c>
      <c r="I26">
        <v>30466</v>
      </c>
      <c r="J26">
        <v>560000</v>
      </c>
      <c r="K26">
        <v>4210</v>
      </c>
      <c r="L26">
        <v>3849</v>
      </c>
      <c r="M26">
        <v>1813</v>
      </c>
      <c r="O26" s="6">
        <f>E29-$E$8</f>
        <v>2.0402777777781012</v>
      </c>
      <c r="P26" s="5">
        <f>J26/$J$8</f>
        <v>3.9735099337748343</v>
      </c>
      <c r="Q26" s="5">
        <f>LOG(P26,2)/O26</f>
        <v>0.97556027559070824</v>
      </c>
      <c r="R26" s="5">
        <f>J26*K26*0.000000001</f>
        <v>2.3576000000000001</v>
      </c>
    </row>
    <row r="27" spans="1:19" x14ac:dyDescent="0.2">
      <c r="A27" t="s">
        <v>23</v>
      </c>
      <c r="B27" t="s">
        <v>55</v>
      </c>
      <c r="C27" t="s">
        <v>66</v>
      </c>
      <c r="D27" t="s">
        <v>98</v>
      </c>
      <c r="E27" s="2">
        <v>44724.727083333331</v>
      </c>
      <c r="F27">
        <v>11364</v>
      </c>
      <c r="G27">
        <v>11620</v>
      </c>
      <c r="H27">
        <v>1177</v>
      </c>
      <c r="I27">
        <v>30466</v>
      </c>
      <c r="J27">
        <v>464200</v>
      </c>
      <c r="K27">
        <v>4142</v>
      </c>
      <c r="L27">
        <v>3775</v>
      </c>
      <c r="M27">
        <v>1823</v>
      </c>
      <c r="O27" s="6">
        <f>E29-$E$8</f>
        <v>2.0402777777781012</v>
      </c>
      <c r="P27" s="5">
        <f t="shared" ref="P27:P28" si="12">J27/$J$8</f>
        <v>3.2937559129612106</v>
      </c>
      <c r="Q27" s="5">
        <f t="shared" ref="Q27" si="13">LOG(P27,2)/O27</f>
        <v>0.84289191668586239</v>
      </c>
      <c r="R27" s="5">
        <f t="shared" ref="R27:R28" si="14">J27*K27*0.000000001</f>
        <v>1.9227164000000001</v>
      </c>
    </row>
    <row r="28" spans="1:19" x14ac:dyDescent="0.2">
      <c r="A28" t="s">
        <v>24</v>
      </c>
      <c r="B28" t="s">
        <v>55</v>
      </c>
      <c r="C28" t="s">
        <v>67</v>
      </c>
      <c r="D28" t="s">
        <v>98</v>
      </c>
      <c r="E28" s="2">
        <v>44724.727777777778</v>
      </c>
      <c r="F28">
        <v>11287</v>
      </c>
      <c r="G28">
        <v>11550</v>
      </c>
      <c r="H28">
        <v>1177</v>
      </c>
      <c r="I28">
        <v>30466</v>
      </c>
      <c r="J28">
        <v>480700</v>
      </c>
      <c r="K28">
        <v>4248</v>
      </c>
      <c r="L28">
        <v>3871</v>
      </c>
      <c r="M28">
        <v>1866</v>
      </c>
      <c r="O28" s="6">
        <f>E29-$E$8</f>
        <v>2.0402777777781012</v>
      </c>
      <c r="P28" s="5">
        <f t="shared" si="12"/>
        <v>3.4108325449385051</v>
      </c>
      <c r="Q28" s="5">
        <f>LOG(P28,2)/O28</f>
        <v>0.86758967173776957</v>
      </c>
      <c r="R28" s="5">
        <f t="shared" si="14"/>
        <v>2.0420136000000002</v>
      </c>
    </row>
    <row r="29" spans="1:19" x14ac:dyDescent="0.2">
      <c r="E29" s="2">
        <f>E21</f>
        <v>44724.724305555559</v>
      </c>
      <c r="J29" s="3">
        <f>AVERAGE(J26:J28)</f>
        <v>501633.33333333331</v>
      </c>
      <c r="K29" s="3">
        <f t="shared" ref="K29:L29" si="15">AVERAGE(K26:K28)</f>
        <v>4200</v>
      </c>
      <c r="L29" s="3">
        <f t="shared" si="15"/>
        <v>3831.6666666666665</v>
      </c>
      <c r="Q29" s="5">
        <f>AVERAGE(Q26:Q28)</f>
        <v>0.89534728800478014</v>
      </c>
      <c r="R29" s="5">
        <f>AVERAGE(R26:R28)</f>
        <v>2.1074433333333338</v>
      </c>
      <c r="S29" s="7">
        <f>1/R29*1000</f>
        <v>474.50860679527949</v>
      </c>
    </row>
    <row r="31" spans="1:19" x14ac:dyDescent="0.2">
      <c r="A31" t="s">
        <v>49</v>
      </c>
      <c r="B31" t="s">
        <v>55</v>
      </c>
      <c r="C31" t="s">
        <v>92</v>
      </c>
      <c r="D31" t="s">
        <v>98</v>
      </c>
      <c r="E31" s="2">
        <v>44724.74722222222</v>
      </c>
      <c r="F31">
        <v>10693</v>
      </c>
      <c r="G31">
        <v>10957</v>
      </c>
      <c r="H31">
        <v>1177</v>
      </c>
      <c r="I31">
        <v>30466</v>
      </c>
      <c r="J31">
        <v>508700</v>
      </c>
      <c r="K31">
        <v>4219</v>
      </c>
      <c r="L31">
        <v>3868</v>
      </c>
      <c r="M31">
        <v>1825</v>
      </c>
      <c r="O31" s="6">
        <f>E34-$E$8</f>
        <v>2.0631944444394321</v>
      </c>
      <c r="P31" s="5">
        <f>J31/$J$8</f>
        <v>3.6095080416272465</v>
      </c>
      <c r="Q31" s="5">
        <f>LOG(P31,2)/O31</f>
        <v>0.89754129727905241</v>
      </c>
      <c r="R31" s="5">
        <f>J31*K31*0.000000001</f>
        <v>2.1462053000000001</v>
      </c>
    </row>
    <row r="32" spans="1:19" x14ac:dyDescent="0.2">
      <c r="A32" t="s">
        <v>50</v>
      </c>
      <c r="B32" t="s">
        <v>55</v>
      </c>
      <c r="C32" t="s">
        <v>93</v>
      </c>
      <c r="D32" t="s">
        <v>98</v>
      </c>
      <c r="E32" s="2">
        <v>44724.747916666667</v>
      </c>
      <c r="F32">
        <v>10464</v>
      </c>
      <c r="G32">
        <v>10699</v>
      </c>
      <c r="H32">
        <v>1177</v>
      </c>
      <c r="I32">
        <v>30466</v>
      </c>
      <c r="J32">
        <v>486700</v>
      </c>
      <c r="K32">
        <v>4196</v>
      </c>
      <c r="L32">
        <v>3847</v>
      </c>
      <c r="M32">
        <v>1868</v>
      </c>
      <c r="O32" s="6">
        <f>E34-$E$8</f>
        <v>2.0631944444394321</v>
      </c>
      <c r="P32" s="5">
        <f t="shared" ref="P32:P33" si="16">J32/$J$8</f>
        <v>3.4534058656575208</v>
      </c>
      <c r="Q32" s="5">
        <f t="shared" ref="Q32" si="17">LOG(P32,2)/O32</f>
        <v>0.86662694514126537</v>
      </c>
      <c r="R32" s="5">
        <f t="shared" ref="R32:R33" si="18">J32*K32*0.000000001</f>
        <v>2.0421932000000003</v>
      </c>
    </row>
    <row r="33" spans="1:19" x14ac:dyDescent="0.2">
      <c r="A33" t="s">
        <v>51</v>
      </c>
      <c r="B33" t="s">
        <v>55</v>
      </c>
      <c r="C33" t="s">
        <v>94</v>
      </c>
      <c r="D33" t="s">
        <v>98</v>
      </c>
      <c r="E33" s="2">
        <v>44724.748611111107</v>
      </c>
      <c r="F33">
        <v>8818</v>
      </c>
      <c r="G33">
        <v>8984</v>
      </c>
      <c r="H33">
        <v>1177</v>
      </c>
      <c r="I33">
        <v>30466</v>
      </c>
      <c r="J33">
        <v>411200</v>
      </c>
      <c r="K33">
        <v>4124</v>
      </c>
      <c r="L33">
        <v>3756</v>
      </c>
      <c r="M33">
        <v>1740</v>
      </c>
      <c r="O33" s="6">
        <f>E34-$E$8</f>
        <v>2.0631944444394321</v>
      </c>
      <c r="P33" s="5">
        <f t="shared" si="16"/>
        <v>2.9176915799432352</v>
      </c>
      <c r="Q33" s="5">
        <f>LOG(P33,2)/O33</f>
        <v>0.74875511258565786</v>
      </c>
      <c r="R33" s="5">
        <f t="shared" si="18"/>
        <v>1.6957888000000001</v>
      </c>
    </row>
    <row r="34" spans="1:19" x14ac:dyDescent="0.2">
      <c r="E34" s="2">
        <f>E31</f>
        <v>44724.74722222222</v>
      </c>
      <c r="J34" s="3">
        <f>AVERAGE(J31:J33)</f>
        <v>468866.66666666669</v>
      </c>
      <c r="K34" s="3">
        <f t="shared" ref="K34:L34" si="19">AVERAGE(K31:K33)</f>
        <v>4179.666666666667</v>
      </c>
      <c r="L34" s="3">
        <f t="shared" si="19"/>
        <v>3823.6666666666665</v>
      </c>
      <c r="Q34" s="5">
        <f>AVERAGE(Q31:Q33)</f>
        <v>0.83764111833532517</v>
      </c>
      <c r="R34" s="5">
        <f>AVERAGE(R31:R33)</f>
        <v>1.9613957666666666</v>
      </c>
      <c r="S34" s="7">
        <f>1/R34*1000</f>
        <v>509.84101066939189</v>
      </c>
    </row>
    <row r="36" spans="1:19" x14ac:dyDescent="0.2">
      <c r="A36" t="s">
        <v>25</v>
      </c>
      <c r="B36" t="s">
        <v>55</v>
      </c>
      <c r="C36" t="s">
        <v>68</v>
      </c>
      <c r="D36" t="s">
        <v>98</v>
      </c>
      <c r="E36" s="2">
        <v>44724.749305555553</v>
      </c>
      <c r="F36">
        <v>12289</v>
      </c>
      <c r="G36">
        <v>12627</v>
      </c>
      <c r="H36">
        <v>1177</v>
      </c>
      <c r="I36">
        <v>30466</v>
      </c>
      <c r="J36">
        <v>627700</v>
      </c>
      <c r="K36">
        <v>4161</v>
      </c>
      <c r="L36">
        <v>3799</v>
      </c>
      <c r="M36">
        <v>1818</v>
      </c>
      <c r="O36" s="6">
        <f>E39-$E$8</f>
        <v>2.0631944444394321</v>
      </c>
      <c r="P36" s="5">
        <f>J36/$J$8</f>
        <v>4.4538789025543988</v>
      </c>
      <c r="Q36" s="5">
        <f>LOG(P36,2)/O36</f>
        <v>1.0445270142761955</v>
      </c>
      <c r="R36" s="5">
        <f>J36*K36*0.000000001</f>
        <v>2.6118597000000001</v>
      </c>
    </row>
    <row r="37" spans="1:19" x14ac:dyDescent="0.2">
      <c r="A37" t="s">
        <v>26</v>
      </c>
      <c r="B37" t="s">
        <v>55</v>
      </c>
      <c r="C37" t="s">
        <v>69</v>
      </c>
      <c r="D37" t="s">
        <v>98</v>
      </c>
      <c r="E37" s="2">
        <v>44724.75</v>
      </c>
      <c r="F37">
        <v>10368</v>
      </c>
      <c r="G37">
        <v>10604</v>
      </c>
      <c r="H37">
        <v>1177</v>
      </c>
      <c r="I37">
        <v>30466</v>
      </c>
      <c r="J37">
        <v>503700</v>
      </c>
      <c r="K37">
        <v>4108</v>
      </c>
      <c r="L37">
        <v>3782</v>
      </c>
      <c r="M37">
        <v>1665</v>
      </c>
      <c r="O37" s="6">
        <f>E39-$E$8</f>
        <v>2.0631944444394321</v>
      </c>
      <c r="P37" s="5">
        <f t="shared" ref="P37:P38" si="20">J37/$J$8</f>
        <v>3.5740302743613999</v>
      </c>
      <c r="Q37" s="5">
        <f t="shared" ref="Q37" si="21">LOG(P37,2)/O37</f>
        <v>0.89063435584032913</v>
      </c>
      <c r="R37" s="5">
        <f t="shared" ref="R37:R38" si="22">J37*K37*0.000000001</f>
        <v>2.0691996000000001</v>
      </c>
    </row>
    <row r="38" spans="1:19" x14ac:dyDescent="0.2">
      <c r="A38" t="s">
        <v>27</v>
      </c>
      <c r="B38" t="s">
        <v>55</v>
      </c>
      <c r="C38" t="s">
        <v>70</v>
      </c>
      <c r="D38" t="s">
        <v>98</v>
      </c>
      <c r="E38" s="2">
        <v>44724.750694444447</v>
      </c>
      <c r="F38">
        <v>11009</v>
      </c>
      <c r="G38">
        <v>11289</v>
      </c>
      <c r="H38">
        <v>1177</v>
      </c>
      <c r="I38">
        <v>30466</v>
      </c>
      <c r="J38">
        <v>587300</v>
      </c>
      <c r="K38">
        <v>4159</v>
      </c>
      <c r="L38">
        <v>3824</v>
      </c>
      <c r="M38">
        <v>1754</v>
      </c>
      <c r="O38" s="6">
        <f>E39-$E$8</f>
        <v>2.0631944444394321</v>
      </c>
      <c r="P38" s="5">
        <f t="shared" si="20"/>
        <v>4.1672185430463573</v>
      </c>
      <c r="Q38" s="5">
        <f>LOG(P38,2)/O38</f>
        <v>0.99800809729077755</v>
      </c>
      <c r="R38" s="5">
        <f t="shared" si="22"/>
        <v>2.4425807000000002</v>
      </c>
    </row>
    <row r="39" spans="1:19" x14ac:dyDescent="0.2">
      <c r="E39" s="2">
        <f>E31</f>
        <v>44724.74722222222</v>
      </c>
      <c r="J39" s="3">
        <f>AVERAGE(J36:J38)</f>
        <v>572900</v>
      </c>
      <c r="K39" s="3">
        <f t="shared" ref="K39:L39" si="23">AVERAGE(K36:K38)</f>
        <v>4142.666666666667</v>
      </c>
      <c r="L39" s="3">
        <f t="shared" si="23"/>
        <v>3801.6666666666665</v>
      </c>
      <c r="Q39" s="5">
        <f>AVERAGE(Q36:Q38)</f>
        <v>0.97772315580243407</v>
      </c>
      <c r="R39" s="5">
        <f>AVERAGE(R36:R38)</f>
        <v>2.3745466666666668</v>
      </c>
      <c r="S39" s="7">
        <f>1/R39*1000</f>
        <v>421.13301626696466</v>
      </c>
    </row>
    <row r="41" spans="1:19" x14ac:dyDescent="0.2">
      <c r="A41" t="s">
        <v>52</v>
      </c>
      <c r="B41" t="s">
        <v>55</v>
      </c>
      <c r="C41" t="s">
        <v>95</v>
      </c>
      <c r="D41" t="s">
        <v>98</v>
      </c>
      <c r="E41" s="2">
        <v>44724.830555555563</v>
      </c>
      <c r="F41">
        <v>11898</v>
      </c>
      <c r="G41">
        <v>12238</v>
      </c>
      <c r="H41">
        <v>1177</v>
      </c>
      <c r="I41">
        <v>30466</v>
      </c>
      <c r="J41">
        <v>505400</v>
      </c>
      <c r="K41">
        <v>4156</v>
      </c>
      <c r="L41">
        <v>3810</v>
      </c>
      <c r="M41">
        <v>1851</v>
      </c>
      <c r="O41" s="6">
        <f>E44-$E$8</f>
        <v>2.1465277777824667</v>
      </c>
      <c r="P41" s="5">
        <f>J41/$J$8</f>
        <v>3.5860927152317879</v>
      </c>
      <c r="Q41" s="5">
        <f>LOG(P41,2)/O41</f>
        <v>0.85832236011714069</v>
      </c>
      <c r="R41" s="5">
        <f>J41*K41*0.000000001</f>
        <v>2.1004423999999999</v>
      </c>
    </row>
    <row r="42" spans="1:19" x14ac:dyDescent="0.2">
      <c r="A42" t="s">
        <v>53</v>
      </c>
      <c r="B42" t="s">
        <v>55</v>
      </c>
      <c r="C42" t="s">
        <v>96</v>
      </c>
      <c r="D42" t="s">
        <v>98</v>
      </c>
      <c r="E42" s="2">
        <v>44724.831250000003</v>
      </c>
      <c r="F42">
        <v>10378</v>
      </c>
      <c r="G42">
        <v>10610</v>
      </c>
      <c r="H42">
        <v>1177</v>
      </c>
      <c r="I42">
        <v>30466</v>
      </c>
      <c r="J42">
        <v>446300</v>
      </c>
      <c r="K42">
        <v>4066</v>
      </c>
      <c r="L42">
        <v>3746</v>
      </c>
      <c r="M42">
        <v>1685</v>
      </c>
      <c r="O42" s="6">
        <f>E44-$E$8</f>
        <v>2.1465277777824667</v>
      </c>
      <c r="P42" s="5">
        <f t="shared" ref="P42:P43" si="24">J42/$J$8</f>
        <v>3.1667455061494794</v>
      </c>
      <c r="Q42" s="5">
        <f t="shared" ref="Q42" si="25">LOG(P42,2)/O42</f>
        <v>0.77474000001450716</v>
      </c>
      <c r="R42" s="5">
        <f t="shared" ref="R42:R43" si="26">J42*K42*0.000000001</f>
        <v>1.8146558000000002</v>
      </c>
    </row>
    <row r="43" spans="1:19" x14ac:dyDescent="0.2">
      <c r="A43" t="s">
        <v>54</v>
      </c>
      <c r="B43" t="s">
        <v>55</v>
      </c>
      <c r="C43" t="s">
        <v>97</v>
      </c>
      <c r="D43" t="s">
        <v>98</v>
      </c>
      <c r="E43" s="2">
        <v>44724.831944444442</v>
      </c>
      <c r="F43">
        <v>9688</v>
      </c>
      <c r="G43">
        <v>9875</v>
      </c>
      <c r="H43">
        <v>1177</v>
      </c>
      <c r="I43">
        <v>30466</v>
      </c>
      <c r="J43">
        <v>397700</v>
      </c>
      <c r="K43">
        <v>4146</v>
      </c>
      <c r="L43">
        <v>3820</v>
      </c>
      <c r="M43">
        <v>1700</v>
      </c>
      <c r="O43" s="6">
        <f>E44-$E$8</f>
        <v>2.1465277777824667</v>
      </c>
      <c r="P43" s="5">
        <f t="shared" si="24"/>
        <v>2.8219016083254491</v>
      </c>
      <c r="Q43" s="5">
        <f>LOG(P43,2)/O43</f>
        <v>0.69725055582083395</v>
      </c>
      <c r="R43" s="5">
        <f t="shared" si="26"/>
        <v>1.6488642</v>
      </c>
    </row>
    <row r="44" spans="1:19" x14ac:dyDescent="0.2">
      <c r="E44" s="2">
        <f>E41</f>
        <v>44724.830555555563</v>
      </c>
      <c r="J44" s="3">
        <f>AVERAGE(J41:J43)</f>
        <v>449800</v>
      </c>
      <c r="K44" s="3">
        <f t="shared" ref="K44:L44" si="27">AVERAGE(K41:K43)</f>
        <v>4122.666666666667</v>
      </c>
      <c r="L44" s="3">
        <f t="shared" si="27"/>
        <v>3792</v>
      </c>
      <c r="Q44" s="5">
        <f>AVERAGE(Q41:Q43)</f>
        <v>0.77677097198416067</v>
      </c>
      <c r="R44" s="5">
        <f>AVERAGE(R41:R43)</f>
        <v>1.8546541333333335</v>
      </c>
      <c r="S44" s="7">
        <f>1/R44*1000</f>
        <v>539.18408938205619</v>
      </c>
    </row>
    <row r="46" spans="1:19" x14ac:dyDescent="0.2">
      <c r="A46" t="s">
        <v>28</v>
      </c>
      <c r="B46" t="s">
        <v>55</v>
      </c>
      <c r="C46" t="s">
        <v>71</v>
      </c>
      <c r="D46" t="s">
        <v>98</v>
      </c>
      <c r="E46" s="2">
        <v>44724.832638888889</v>
      </c>
      <c r="F46">
        <v>9785</v>
      </c>
      <c r="G46">
        <v>9982</v>
      </c>
      <c r="H46">
        <v>1177</v>
      </c>
      <c r="I46">
        <v>30466</v>
      </c>
      <c r="J46">
        <v>428200</v>
      </c>
      <c r="K46">
        <v>4107</v>
      </c>
      <c r="L46">
        <v>3810</v>
      </c>
      <c r="M46">
        <v>1655</v>
      </c>
      <c r="O46" s="6">
        <f>E49-$E$8</f>
        <v>2.1465277777824667</v>
      </c>
      <c r="P46" s="5">
        <f>J46/$J$8</f>
        <v>3.0383159886471143</v>
      </c>
      <c r="Q46" s="5">
        <f>LOG(P46,2)/O46</f>
        <v>0.74691412630135601</v>
      </c>
      <c r="R46" s="5">
        <f>J46*K46*0.000000001</f>
        <v>1.7586174000000001</v>
      </c>
    </row>
    <row r="47" spans="1:19" x14ac:dyDescent="0.2">
      <c r="A47" t="s">
        <v>29</v>
      </c>
      <c r="B47" t="s">
        <v>55</v>
      </c>
      <c r="C47" t="s">
        <v>72</v>
      </c>
      <c r="D47" t="s">
        <v>98</v>
      </c>
      <c r="E47" s="2">
        <v>44724.833333333343</v>
      </c>
      <c r="F47">
        <v>10719</v>
      </c>
      <c r="G47">
        <v>10977</v>
      </c>
      <c r="H47">
        <v>1177</v>
      </c>
      <c r="I47">
        <v>30466</v>
      </c>
      <c r="J47">
        <v>553800</v>
      </c>
      <c r="K47">
        <v>4180</v>
      </c>
      <c r="L47">
        <v>3880</v>
      </c>
      <c r="M47">
        <v>1687</v>
      </c>
      <c r="O47" s="6">
        <f>E49-$E$8</f>
        <v>2.1465277777824667</v>
      </c>
      <c r="P47" s="5">
        <f t="shared" ref="P47:P48" si="28">J47/$J$8</f>
        <v>3.9295175023651843</v>
      </c>
      <c r="Q47" s="5">
        <f t="shared" ref="Q47" si="29">LOG(P47,2)/O47</f>
        <v>0.91978878547058252</v>
      </c>
      <c r="R47" s="5">
        <f t="shared" ref="R47:R48" si="30">J47*K47*0.000000001</f>
        <v>2.3148840000000002</v>
      </c>
    </row>
    <row r="48" spans="1:19" x14ac:dyDescent="0.2">
      <c r="A48" t="s">
        <v>30</v>
      </c>
      <c r="B48" t="s">
        <v>55</v>
      </c>
      <c r="C48" t="s">
        <v>73</v>
      </c>
      <c r="D48" t="s">
        <v>98</v>
      </c>
      <c r="E48" s="2">
        <v>44724.834027777782</v>
      </c>
      <c r="F48">
        <v>9710</v>
      </c>
      <c r="G48">
        <v>9915</v>
      </c>
      <c r="H48">
        <v>1177</v>
      </c>
      <c r="I48">
        <v>30466</v>
      </c>
      <c r="J48">
        <v>455700</v>
      </c>
      <c r="K48">
        <v>4101</v>
      </c>
      <c r="L48">
        <v>3777</v>
      </c>
      <c r="M48">
        <v>1665</v>
      </c>
      <c r="O48" s="6">
        <f>E49-$E$8</f>
        <v>2.1465277777824667</v>
      </c>
      <c r="P48" s="5">
        <f t="shared" si="28"/>
        <v>3.2334437086092711</v>
      </c>
      <c r="Q48" s="5">
        <f>LOG(P48,2)/O48</f>
        <v>0.78874893308428995</v>
      </c>
      <c r="R48" s="5">
        <f t="shared" si="30"/>
        <v>1.8688257000000001</v>
      </c>
    </row>
    <row r="49" spans="1:19" x14ac:dyDescent="0.2">
      <c r="E49" s="2">
        <f>E41</f>
        <v>44724.830555555563</v>
      </c>
      <c r="J49" s="3">
        <f>AVERAGE(J46:J48)</f>
        <v>479233.33333333331</v>
      </c>
      <c r="K49" s="3">
        <f t="shared" ref="K49:L49" si="31">AVERAGE(K46:K48)</f>
        <v>4129.333333333333</v>
      </c>
      <c r="L49" s="3">
        <f t="shared" si="31"/>
        <v>3822.3333333333335</v>
      </c>
      <c r="Q49" s="5">
        <f>AVERAGE(Q46:Q48)</f>
        <v>0.81848394828540949</v>
      </c>
      <c r="R49" s="5">
        <f>AVERAGE(R46:R48)</f>
        <v>1.9807757000000004</v>
      </c>
      <c r="S49" s="7">
        <f>1/R49*1000</f>
        <v>504.85272007325199</v>
      </c>
    </row>
    <row r="51" spans="1:19" x14ac:dyDescent="0.2">
      <c r="A51" t="s">
        <v>40</v>
      </c>
      <c r="B51" t="s">
        <v>55</v>
      </c>
      <c r="C51" t="s">
        <v>83</v>
      </c>
      <c r="D51" t="s">
        <v>98</v>
      </c>
      <c r="E51" s="2">
        <v>44724.854861111111</v>
      </c>
      <c r="F51">
        <v>10785</v>
      </c>
      <c r="G51">
        <v>11071</v>
      </c>
      <c r="H51">
        <v>1177</v>
      </c>
      <c r="I51">
        <v>30466</v>
      </c>
      <c r="J51">
        <v>552200</v>
      </c>
      <c r="K51">
        <v>4191</v>
      </c>
      <c r="L51">
        <v>3825</v>
      </c>
      <c r="M51">
        <v>1895</v>
      </c>
      <c r="O51" s="6">
        <f>E54-$E$8</f>
        <v>2.1708333333299379</v>
      </c>
      <c r="P51" s="5">
        <f>J51/$J$8</f>
        <v>3.9181646168401132</v>
      </c>
      <c r="Q51" s="5">
        <f>LOG(P51,2)/O51</f>
        <v>0.90756760626316646</v>
      </c>
      <c r="R51" s="5">
        <f>J51*K51*0.000000001</f>
        <v>2.3142702000000002</v>
      </c>
    </row>
    <row r="52" spans="1:19" x14ac:dyDescent="0.2">
      <c r="A52" t="s">
        <v>41</v>
      </c>
      <c r="B52" t="s">
        <v>55</v>
      </c>
      <c r="C52" t="s">
        <v>84</v>
      </c>
      <c r="D52" t="s">
        <v>98</v>
      </c>
      <c r="E52" s="2">
        <v>44724.855555555558</v>
      </c>
      <c r="F52">
        <v>9912</v>
      </c>
      <c r="G52">
        <v>10130</v>
      </c>
      <c r="H52">
        <v>1177</v>
      </c>
      <c r="I52">
        <v>30466</v>
      </c>
      <c r="J52">
        <v>472600</v>
      </c>
      <c r="K52">
        <v>4064</v>
      </c>
      <c r="L52">
        <v>3731</v>
      </c>
      <c r="M52">
        <v>1712</v>
      </c>
      <c r="O52" s="6">
        <f>E54-$E$8</f>
        <v>2.1708333333299379</v>
      </c>
      <c r="P52" s="5">
        <f t="shared" ref="P52:P53" si="32">J52/$J$8</f>
        <v>3.3533585619678332</v>
      </c>
      <c r="Q52" s="5">
        <f t="shared" ref="Q52" si="33">LOG(P52,2)/O52</f>
        <v>0.80411827407986969</v>
      </c>
      <c r="R52" s="5">
        <f t="shared" ref="R52:R53" si="34">J52*K52*0.000000001</f>
        <v>1.9206464000000001</v>
      </c>
    </row>
    <row r="53" spans="1:19" x14ac:dyDescent="0.2">
      <c r="A53" t="s">
        <v>42</v>
      </c>
      <c r="B53" t="s">
        <v>55</v>
      </c>
      <c r="C53" t="s">
        <v>85</v>
      </c>
      <c r="D53" t="s">
        <v>98</v>
      </c>
      <c r="E53" s="2">
        <v>44724.855555555558</v>
      </c>
      <c r="F53">
        <v>10031</v>
      </c>
      <c r="G53">
        <v>10248</v>
      </c>
      <c r="H53">
        <v>1177</v>
      </c>
      <c r="I53">
        <v>30466</v>
      </c>
      <c r="J53">
        <v>490800</v>
      </c>
      <c r="K53">
        <v>4043</v>
      </c>
      <c r="L53">
        <v>3684</v>
      </c>
      <c r="M53">
        <v>1762</v>
      </c>
      <c r="O53" s="6">
        <f>E54-$E$8</f>
        <v>2.1708333333299379</v>
      </c>
      <c r="P53" s="5">
        <f t="shared" si="32"/>
        <v>3.4824976348155152</v>
      </c>
      <c r="Q53" s="5">
        <f>LOG(P53,2)/O53</f>
        <v>0.82923103554895672</v>
      </c>
      <c r="R53" s="5">
        <f t="shared" si="34"/>
        <v>1.9843044000000001</v>
      </c>
    </row>
    <row r="54" spans="1:19" x14ac:dyDescent="0.2">
      <c r="E54" s="2">
        <f>E51</f>
        <v>44724.854861111111</v>
      </c>
      <c r="J54" s="3">
        <f>AVERAGE(J51:J53)</f>
        <v>505200</v>
      </c>
      <c r="K54" s="3">
        <f t="shared" ref="K54:L54" si="35">AVERAGE(K51:K53)</f>
        <v>4099.333333333333</v>
      </c>
      <c r="L54" s="3">
        <f t="shared" si="35"/>
        <v>3746.6666666666665</v>
      </c>
      <c r="Q54" s="5">
        <f>AVERAGE(Q51:Q53)</f>
        <v>0.84697230529733092</v>
      </c>
      <c r="R54" s="5">
        <f>AVERAGE(R51:R53)</f>
        <v>2.0730736666666667</v>
      </c>
      <c r="S54" s="7">
        <f>1/R54*1000</f>
        <v>482.37552580942213</v>
      </c>
    </row>
    <row r="56" spans="1:19" x14ac:dyDescent="0.2">
      <c r="A56" t="s">
        <v>16</v>
      </c>
      <c r="B56" t="s">
        <v>55</v>
      </c>
      <c r="C56" t="s">
        <v>59</v>
      </c>
      <c r="D56" t="s">
        <v>98</v>
      </c>
      <c r="E56" s="2">
        <v>44724.856249999997</v>
      </c>
      <c r="F56">
        <v>10895</v>
      </c>
      <c r="G56">
        <v>11142</v>
      </c>
      <c r="H56">
        <v>1177</v>
      </c>
      <c r="I56">
        <v>30466</v>
      </c>
      <c r="J56">
        <v>505800</v>
      </c>
      <c r="K56">
        <v>3961</v>
      </c>
      <c r="L56">
        <v>3658</v>
      </c>
      <c r="M56">
        <v>1631</v>
      </c>
      <c r="O56" s="6">
        <f>E59-$E$8</f>
        <v>2.1708333333299379</v>
      </c>
      <c r="P56" s="5">
        <f>J56/$J$8</f>
        <v>3.5889309366130555</v>
      </c>
      <c r="Q56" s="5">
        <f>LOG(P56,2)/O56</f>
        <v>0.84923800123052373</v>
      </c>
      <c r="R56" s="5">
        <f>J56*K56*0.000000001</f>
        <v>2.0034738000000001</v>
      </c>
    </row>
    <row r="57" spans="1:19" x14ac:dyDescent="0.2">
      <c r="A57" t="s">
        <v>17</v>
      </c>
      <c r="B57" t="s">
        <v>55</v>
      </c>
      <c r="C57" t="s">
        <v>60</v>
      </c>
      <c r="D57" t="s">
        <v>98</v>
      </c>
      <c r="E57" s="2">
        <v>44724.857638888891</v>
      </c>
      <c r="F57">
        <v>10058</v>
      </c>
      <c r="G57">
        <v>10267</v>
      </c>
      <c r="H57">
        <v>1177</v>
      </c>
      <c r="I57">
        <v>30466</v>
      </c>
      <c r="J57">
        <v>449200</v>
      </c>
      <c r="K57">
        <v>4008</v>
      </c>
      <c r="L57">
        <v>3668</v>
      </c>
      <c r="M57">
        <v>1756</v>
      </c>
      <c r="O57" s="6">
        <f>E59-$E$8</f>
        <v>2.1708333333299379</v>
      </c>
      <c r="P57" s="5">
        <f t="shared" ref="P57:P58" si="36">J57/$J$8</f>
        <v>3.1873226111636703</v>
      </c>
      <c r="Q57" s="5">
        <f t="shared" ref="Q57" si="37">LOG(P57,2)/O57</f>
        <v>0.77037008141651753</v>
      </c>
      <c r="R57" s="5">
        <f t="shared" ref="R57:R58" si="38">J57*K57*0.000000001</f>
        <v>1.8003936</v>
      </c>
    </row>
    <row r="58" spans="1:19" x14ac:dyDescent="0.2">
      <c r="A58" t="s">
        <v>18</v>
      </c>
      <c r="B58" t="s">
        <v>55</v>
      </c>
      <c r="C58" t="s">
        <v>61</v>
      </c>
      <c r="D58" t="s">
        <v>98</v>
      </c>
      <c r="E58" s="2">
        <v>44724.85833333333</v>
      </c>
      <c r="F58">
        <v>9958</v>
      </c>
      <c r="G58">
        <v>10170</v>
      </c>
      <c r="H58">
        <v>1177</v>
      </c>
      <c r="I58">
        <v>30466</v>
      </c>
      <c r="J58">
        <v>477600</v>
      </c>
      <c r="K58">
        <v>4012</v>
      </c>
      <c r="L58">
        <v>3681</v>
      </c>
      <c r="M58">
        <v>1688</v>
      </c>
      <c r="O58" s="6">
        <f>E59-$E$8</f>
        <v>2.1708333333299379</v>
      </c>
      <c r="P58" s="5">
        <f t="shared" si="36"/>
        <v>3.3888363292336798</v>
      </c>
      <c r="Q58" s="5">
        <f>LOG(P58,2)/O58</f>
        <v>0.81111245786074415</v>
      </c>
      <c r="R58" s="5">
        <f t="shared" si="38"/>
        <v>1.9161312000000001</v>
      </c>
    </row>
    <row r="59" spans="1:19" x14ac:dyDescent="0.2">
      <c r="E59" s="2">
        <f>E51</f>
        <v>44724.854861111111</v>
      </c>
      <c r="J59" s="3">
        <f>AVERAGE(J56:J58)</f>
        <v>477533.33333333331</v>
      </c>
      <c r="K59" s="3">
        <f t="shared" ref="K59:L59" si="39">AVERAGE(K56:K58)</f>
        <v>3993.6666666666665</v>
      </c>
      <c r="L59" s="3">
        <f t="shared" si="39"/>
        <v>3669</v>
      </c>
      <c r="Q59" s="5">
        <f>AVERAGE(Q56:Q58)</f>
        <v>0.81024018016926169</v>
      </c>
      <c r="R59" s="5">
        <f>AVERAGE(R56:R58)</f>
        <v>1.9066662000000001</v>
      </c>
      <c r="S59" s="7">
        <f>1/R59*1000</f>
        <v>524.47565284369125</v>
      </c>
    </row>
    <row r="61" spans="1:19" x14ac:dyDescent="0.2">
      <c r="A61" t="s">
        <v>43</v>
      </c>
      <c r="B61" t="s">
        <v>55</v>
      </c>
      <c r="C61" t="s">
        <v>86</v>
      </c>
      <c r="D61" t="s">
        <v>98</v>
      </c>
      <c r="E61" s="2">
        <v>44724.882638888892</v>
      </c>
      <c r="F61">
        <v>8563</v>
      </c>
      <c r="G61">
        <v>8736</v>
      </c>
      <c r="H61">
        <v>1177</v>
      </c>
      <c r="I61">
        <v>30466</v>
      </c>
      <c r="J61">
        <v>392200</v>
      </c>
      <c r="K61">
        <v>4232</v>
      </c>
      <c r="L61">
        <v>3880</v>
      </c>
      <c r="M61">
        <v>1895</v>
      </c>
      <c r="O61" s="6">
        <f>E64-$E$8</f>
        <v>2.1986111111109494</v>
      </c>
      <c r="P61" s="5">
        <f>J61/$J$8</f>
        <v>2.7828760643330179</v>
      </c>
      <c r="Q61" s="5">
        <f>LOG(P61,2)/O61</f>
        <v>0.6715951957436046</v>
      </c>
      <c r="R61" s="5">
        <f>J61*K61*0.000000001</f>
        <v>1.6597904000000001</v>
      </c>
    </row>
    <row r="62" spans="1:19" x14ac:dyDescent="0.2">
      <c r="A62" t="s">
        <v>44</v>
      </c>
      <c r="B62" t="s">
        <v>55</v>
      </c>
      <c r="C62" t="s">
        <v>87</v>
      </c>
      <c r="D62" t="s">
        <v>98</v>
      </c>
      <c r="E62" s="2">
        <v>44724.882638888892</v>
      </c>
      <c r="F62">
        <v>8002</v>
      </c>
      <c r="G62">
        <v>8151</v>
      </c>
      <c r="H62">
        <v>1177</v>
      </c>
      <c r="I62">
        <v>30466</v>
      </c>
      <c r="J62">
        <v>406700</v>
      </c>
      <c r="K62">
        <v>4240</v>
      </c>
      <c r="L62">
        <v>3848</v>
      </c>
      <c r="M62">
        <v>1888</v>
      </c>
      <c r="O62" s="6">
        <f>E64-$E$8</f>
        <v>2.1986111111109494</v>
      </c>
      <c r="P62" s="5">
        <f t="shared" ref="P62:P63" si="40">J62/$J$8</f>
        <v>2.8857615894039732</v>
      </c>
      <c r="Q62" s="5">
        <f t="shared" ref="Q62" si="41">LOG(P62,2)/O62</f>
        <v>0.69541726004833693</v>
      </c>
      <c r="R62" s="5">
        <f t="shared" ref="R62:R63" si="42">J62*K62*0.000000001</f>
        <v>1.7244080000000002</v>
      </c>
    </row>
    <row r="63" spans="1:19" x14ac:dyDescent="0.2">
      <c r="A63" t="s">
        <v>45</v>
      </c>
      <c r="B63" t="s">
        <v>55</v>
      </c>
      <c r="C63" t="s">
        <v>88</v>
      </c>
      <c r="D63" t="s">
        <v>98</v>
      </c>
      <c r="E63" s="2">
        <v>44724.883333333331</v>
      </c>
      <c r="F63">
        <v>7584</v>
      </c>
      <c r="G63">
        <v>7715</v>
      </c>
      <c r="H63">
        <v>1177</v>
      </c>
      <c r="I63">
        <v>30466</v>
      </c>
      <c r="J63">
        <v>376600</v>
      </c>
      <c r="K63">
        <v>4283</v>
      </c>
      <c r="L63">
        <v>3912</v>
      </c>
      <c r="M63">
        <v>1913</v>
      </c>
      <c r="O63" s="6">
        <f>E64-$E$8</f>
        <v>2.1986111111109494</v>
      </c>
      <c r="P63" s="5">
        <f t="shared" si="40"/>
        <v>2.6721854304635762</v>
      </c>
      <c r="Q63" s="5">
        <f>LOG(P63,2)/O63</f>
        <v>0.64496177463425153</v>
      </c>
      <c r="R63" s="5">
        <f t="shared" si="42"/>
        <v>1.6129778000000001</v>
      </c>
      <c r="S63" s="7"/>
    </row>
    <row r="64" spans="1:19" x14ac:dyDescent="0.2">
      <c r="E64" s="2">
        <f>E61</f>
        <v>44724.882638888892</v>
      </c>
      <c r="J64" s="3">
        <f>AVERAGE(J61:J63)</f>
        <v>391833.33333333331</v>
      </c>
      <c r="K64" s="3">
        <f t="shared" ref="K64:L64" si="43">AVERAGE(K61:K63)</f>
        <v>4251.666666666667</v>
      </c>
      <c r="L64" s="3">
        <f t="shared" si="43"/>
        <v>3880</v>
      </c>
      <c r="Q64" s="5">
        <f>AVERAGE(Q61:Q63)</f>
        <v>0.67065807680873102</v>
      </c>
      <c r="R64" s="5">
        <f>AVERAGE(R61:R63)</f>
        <v>1.6657254000000001</v>
      </c>
      <c r="S64" s="7">
        <f>1/R64*1000</f>
        <v>600.33904748045495</v>
      </c>
    </row>
    <row r="66" spans="1:19" x14ac:dyDescent="0.2">
      <c r="A66" t="s">
        <v>19</v>
      </c>
      <c r="B66" t="s">
        <v>55</v>
      </c>
      <c r="C66" t="s">
        <v>62</v>
      </c>
      <c r="D66" t="s">
        <v>98</v>
      </c>
      <c r="E66" s="2">
        <v>44724.884027777778</v>
      </c>
      <c r="F66">
        <v>9277</v>
      </c>
      <c r="G66">
        <v>9471</v>
      </c>
      <c r="H66">
        <v>1177</v>
      </c>
      <c r="I66">
        <v>30466</v>
      </c>
      <c r="J66">
        <v>487300</v>
      </c>
      <c r="K66">
        <v>4063</v>
      </c>
      <c r="L66">
        <v>3736</v>
      </c>
      <c r="M66">
        <v>1710</v>
      </c>
      <c r="O66" s="6">
        <f>E69-$E$8</f>
        <v>2.1986111111109494</v>
      </c>
      <c r="P66" s="5">
        <f>J66/$J$8</f>
        <v>3.4576631977294228</v>
      </c>
      <c r="Q66" s="5">
        <f>LOG(P66,2)/O66</f>
        <v>0.81405817403806868</v>
      </c>
      <c r="R66" s="5">
        <f>J66*K66*0.000000001</f>
        <v>1.9798999000000002</v>
      </c>
    </row>
    <row r="67" spans="1:19" x14ac:dyDescent="0.2">
      <c r="A67" t="s">
        <v>20</v>
      </c>
      <c r="B67" t="s">
        <v>55</v>
      </c>
      <c r="C67" t="s">
        <v>63</v>
      </c>
      <c r="D67" t="s">
        <v>98</v>
      </c>
      <c r="E67" s="2">
        <v>44724.884722222218</v>
      </c>
      <c r="F67">
        <v>9246</v>
      </c>
      <c r="G67">
        <v>9426</v>
      </c>
      <c r="H67">
        <v>1177</v>
      </c>
      <c r="I67">
        <v>30466</v>
      </c>
      <c r="J67">
        <v>433800</v>
      </c>
      <c r="K67">
        <v>3994</v>
      </c>
      <c r="L67">
        <v>3720</v>
      </c>
      <c r="M67">
        <v>1584</v>
      </c>
      <c r="O67" s="6">
        <f>E69-$E$8</f>
        <v>2.1986111111109494</v>
      </c>
      <c r="P67" s="5">
        <f t="shared" ref="P67" si="44">J67/$J$8</f>
        <v>3.0780510879848628</v>
      </c>
      <c r="Q67" s="5">
        <f t="shared" ref="Q67" si="45">LOG(P67,2)/O67</f>
        <v>0.7377462839215565</v>
      </c>
      <c r="R67" s="5">
        <f>J67*K67*0.000000001</f>
        <v>1.7325972000000001</v>
      </c>
    </row>
    <row r="68" spans="1:19" x14ac:dyDescent="0.2">
      <c r="A68" t="s">
        <v>21</v>
      </c>
      <c r="B68" t="s">
        <v>55</v>
      </c>
      <c r="C68" t="s">
        <v>64</v>
      </c>
      <c r="D68" t="s">
        <v>98</v>
      </c>
      <c r="E68" s="2">
        <v>44724.885416666657</v>
      </c>
      <c r="F68">
        <v>7702</v>
      </c>
      <c r="G68">
        <v>7828</v>
      </c>
      <c r="H68">
        <v>1177</v>
      </c>
      <c r="I68">
        <v>30466</v>
      </c>
      <c r="J68">
        <v>360600</v>
      </c>
      <c r="K68">
        <v>4024</v>
      </c>
      <c r="L68">
        <v>3714</v>
      </c>
      <c r="M68">
        <v>1646</v>
      </c>
      <c r="O68" s="6">
        <f>E69-$E$8</f>
        <v>2.1986111111109494</v>
      </c>
      <c r="P68" s="5">
        <f>J68/$J$8</f>
        <v>2.5586565752128663</v>
      </c>
      <c r="Q68" s="5">
        <f>LOG(P68,2)/O68</f>
        <v>0.6164739702811487</v>
      </c>
      <c r="R68" s="5">
        <f>J68*K68*0.000000001</f>
        <v>1.4510544000000001</v>
      </c>
    </row>
    <row r="69" spans="1:19" x14ac:dyDescent="0.2">
      <c r="E69" s="2">
        <f>E61</f>
        <v>44724.882638888892</v>
      </c>
      <c r="J69" s="3">
        <f>AVERAGE(J66:J68)</f>
        <v>427233.33333333331</v>
      </c>
      <c r="K69" s="3">
        <f t="shared" ref="K69:L69" si="46">AVERAGE(K66:K68)</f>
        <v>4027</v>
      </c>
      <c r="L69" s="3">
        <f t="shared" si="46"/>
        <v>3723.3333333333335</v>
      </c>
      <c r="Q69" s="5">
        <f>AVERAGE(Q66:Q68)</f>
        <v>0.72275947608025792</v>
      </c>
      <c r="R69" s="5">
        <f>AVERAGE(R66:R68)</f>
        <v>1.7211838333333336</v>
      </c>
      <c r="S69" s="7">
        <f>1/R69*1000</f>
        <v>580.99546407157936</v>
      </c>
    </row>
    <row r="72" spans="1:19" x14ac:dyDescent="0.2">
      <c r="Q72" t="s">
        <v>104</v>
      </c>
      <c r="R72" s="5">
        <f>MIN(R14,R19,R24,R29,R34,R39,R44,R49,R54,R59,R64,R69)</f>
        <v>1.6657254000000001</v>
      </c>
    </row>
    <row r="73" spans="1:19" x14ac:dyDescent="0.2">
      <c r="Q73" t="s">
        <v>105</v>
      </c>
      <c r="R73">
        <f>0.8*R72</f>
        <v>1.3325803200000002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Sheet1_RV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2022-06-14T23:36:38Z</dcterms:created>
  <dcterms:modified xsi:type="dcterms:W3CDTF">2022-06-24T20:55:28Z</dcterms:modified>
</cp:coreProperties>
</file>