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Asp_post_salvage/steady-state/143B_SMv3/Prlfr_3/"/>
    </mc:Choice>
  </mc:AlternateContent>
  <xr:revisionPtr revIDLastSave="0" documentId="13_ncr:1_{C571E0CC-7627-054D-B861-5CD6BB88CE33}" xr6:coauthVersionLast="47" xr6:coauthVersionMax="47" xr10:uidLastSave="{00000000-0000-0000-0000-000000000000}"/>
  <bookViews>
    <workbookView xWindow="2480" yWindow="1260" windowWidth="26320" windowHeight="1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95" i="1" l="1"/>
  <c r="U91" i="1"/>
  <c r="V91" i="1"/>
  <c r="U92" i="1"/>
  <c r="V92" i="1"/>
  <c r="U93" i="1"/>
  <c r="V93" i="1"/>
  <c r="U94" i="1"/>
  <c r="V94" i="1"/>
  <c r="U95" i="1"/>
  <c r="V90" i="1"/>
  <c r="U90" i="1"/>
  <c r="Q83" i="1"/>
  <c r="L83" i="1"/>
  <c r="K83" i="1"/>
  <c r="J83" i="1"/>
  <c r="Q77" i="1"/>
  <c r="L77" i="1"/>
  <c r="K77" i="1"/>
  <c r="J77" i="1"/>
  <c r="Q71" i="1"/>
  <c r="L71" i="1"/>
  <c r="K71" i="1"/>
  <c r="J71" i="1"/>
  <c r="Q65" i="1"/>
  <c r="L65" i="1"/>
  <c r="K65" i="1"/>
  <c r="J65" i="1"/>
  <c r="Q59" i="1"/>
  <c r="L59" i="1"/>
  <c r="K59" i="1"/>
  <c r="J59" i="1"/>
  <c r="Q53" i="1"/>
  <c r="L53" i="1"/>
  <c r="K53" i="1"/>
  <c r="J53" i="1"/>
  <c r="Q45" i="1"/>
  <c r="L45" i="1"/>
  <c r="K45" i="1"/>
  <c r="J45" i="1"/>
  <c r="Q39" i="1"/>
  <c r="L39" i="1"/>
  <c r="K39" i="1"/>
  <c r="J39" i="1"/>
  <c r="Q33" i="1"/>
  <c r="L33" i="1"/>
  <c r="K33" i="1"/>
  <c r="J33" i="1"/>
  <c r="Q27" i="1"/>
  <c r="L27" i="1"/>
  <c r="K27" i="1"/>
  <c r="J27" i="1"/>
  <c r="Q21" i="1"/>
  <c r="L21" i="1"/>
  <c r="K21" i="1"/>
  <c r="J21" i="1"/>
  <c r="Q82" i="1"/>
  <c r="P82" i="1"/>
  <c r="P81" i="1"/>
  <c r="Q81" i="1" s="1"/>
  <c r="Q80" i="1"/>
  <c r="P80" i="1"/>
  <c r="P79" i="1"/>
  <c r="Q79" i="1" s="1"/>
  <c r="Q76" i="1"/>
  <c r="P76" i="1"/>
  <c r="P75" i="1"/>
  <c r="Q75" i="1" s="1"/>
  <c r="Q74" i="1"/>
  <c r="P74" i="1"/>
  <c r="P73" i="1"/>
  <c r="Q73" i="1" s="1"/>
  <c r="P70" i="1"/>
  <c r="Q70" i="1" s="1"/>
  <c r="Q69" i="1"/>
  <c r="P69" i="1"/>
  <c r="Q68" i="1"/>
  <c r="P68" i="1"/>
  <c r="Q67" i="1"/>
  <c r="P67" i="1"/>
  <c r="P64" i="1"/>
  <c r="Q64" i="1" s="1"/>
  <c r="Q63" i="1"/>
  <c r="P63" i="1"/>
  <c r="P62" i="1"/>
  <c r="Q62" i="1" s="1"/>
  <c r="P61" i="1"/>
  <c r="Q61" i="1" s="1"/>
  <c r="P58" i="1"/>
  <c r="Q58" i="1" s="1"/>
  <c r="Q57" i="1"/>
  <c r="P57" i="1"/>
  <c r="P56" i="1"/>
  <c r="Q56" i="1" s="1"/>
  <c r="Q55" i="1"/>
  <c r="P55" i="1"/>
  <c r="Q52" i="1"/>
  <c r="P52" i="1"/>
  <c r="P51" i="1"/>
  <c r="Q51" i="1" s="1"/>
  <c r="Q50" i="1"/>
  <c r="P50" i="1"/>
  <c r="P49" i="1"/>
  <c r="Q49" i="1" s="1"/>
  <c r="P44" i="1"/>
  <c r="Q44" i="1" s="1"/>
  <c r="P43" i="1"/>
  <c r="Q43" i="1" s="1"/>
  <c r="P42" i="1"/>
  <c r="Q42" i="1" s="1"/>
  <c r="P41" i="1"/>
  <c r="Q41" i="1" s="1"/>
  <c r="P38" i="1"/>
  <c r="Q38" i="1" s="1"/>
  <c r="P37" i="1"/>
  <c r="Q37" i="1" s="1"/>
  <c r="P36" i="1"/>
  <c r="Q36" i="1" s="1"/>
  <c r="P35" i="1"/>
  <c r="Q35" i="1" s="1"/>
  <c r="P32" i="1"/>
  <c r="Q32" i="1" s="1"/>
  <c r="P31" i="1"/>
  <c r="Q31" i="1" s="1"/>
  <c r="P30" i="1"/>
  <c r="Q30" i="1" s="1"/>
  <c r="P29" i="1"/>
  <c r="Q29" i="1" s="1"/>
  <c r="P26" i="1"/>
  <c r="Q26" i="1" s="1"/>
  <c r="Q25" i="1"/>
  <c r="P25" i="1"/>
  <c r="P24" i="1"/>
  <c r="Q24" i="1" s="1"/>
  <c r="P23" i="1"/>
  <c r="Q23" i="1" s="1"/>
  <c r="P20" i="1"/>
  <c r="Q20" i="1" s="1"/>
  <c r="P19" i="1"/>
  <c r="Q19" i="1" s="1"/>
  <c r="P18" i="1"/>
  <c r="Q18" i="1" s="1"/>
  <c r="P17" i="1"/>
  <c r="Q17" i="1" s="1"/>
  <c r="K15" i="1"/>
  <c r="L15" i="1"/>
  <c r="J15" i="1"/>
  <c r="Q15" i="1"/>
  <c r="P12" i="1"/>
  <c r="Q12" i="1" s="1"/>
  <c r="P13" i="1"/>
  <c r="Q13" i="1"/>
  <c r="P14" i="1"/>
  <c r="Q14" i="1"/>
  <c r="Q11" i="1"/>
  <c r="P11" i="1"/>
  <c r="O82" i="1"/>
  <c r="O81" i="1"/>
  <c r="O80" i="1"/>
  <c r="O79" i="1"/>
  <c r="O76" i="1"/>
  <c r="O75" i="1"/>
  <c r="O74" i="1"/>
  <c r="O73" i="1"/>
  <c r="O70" i="1"/>
  <c r="O69" i="1"/>
  <c r="O68" i="1"/>
  <c r="O67" i="1"/>
  <c r="O64" i="1"/>
  <c r="O63" i="1"/>
  <c r="O62" i="1"/>
  <c r="O61" i="1"/>
  <c r="O58" i="1"/>
  <c r="O57" i="1"/>
  <c r="O56" i="1"/>
  <c r="O55" i="1"/>
  <c r="O52" i="1"/>
  <c r="O51" i="1"/>
  <c r="O50" i="1"/>
  <c r="O49" i="1"/>
  <c r="O44" i="1"/>
  <c r="O43" i="1"/>
  <c r="O42" i="1"/>
  <c r="O41" i="1"/>
  <c r="O38" i="1"/>
  <c r="O37" i="1"/>
  <c r="O36" i="1"/>
  <c r="O35" i="1"/>
  <c r="O32" i="1"/>
  <c r="O31" i="1"/>
  <c r="O30" i="1"/>
  <c r="O29" i="1"/>
  <c r="O26" i="1"/>
  <c r="O25" i="1"/>
  <c r="O24" i="1"/>
  <c r="O23" i="1"/>
  <c r="O20" i="1"/>
  <c r="O19" i="1"/>
  <c r="O18" i="1"/>
  <c r="O17" i="1"/>
  <c r="O14" i="1"/>
  <c r="O13" i="1"/>
  <c r="O12" i="1"/>
  <c r="O11" i="1"/>
  <c r="K8" i="1"/>
  <c r="L8" i="1"/>
  <c r="J8" i="1"/>
  <c r="E8" i="1"/>
</calcChain>
</file>

<file path=xl/sharedStrings.xml><?xml version="1.0" encoding="utf-8"?>
<sst xmlns="http://schemas.openxmlformats.org/spreadsheetml/2006/main" count="257" uniqueCount="129">
  <si>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</si>
  <si>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</si>
  <si>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</si>
  <si>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</si>
  <si>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</si>
  <si>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</si>
  <si>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</si>
  <si>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</si>
  <si>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</si>
  <si>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</si>
  <si>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</si>
  <si>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</si>
  <si>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</si>
  <si>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SMv3_0.4mM_1</t>
  </si>
  <si>
    <t>SMv3_0.4mM_2</t>
  </si>
  <si>
    <t>SMv3_0.4mM_3</t>
  </si>
  <si>
    <t>SMv3_0.4mM_4</t>
  </si>
  <si>
    <t>SMv3_0.6mM_1</t>
  </si>
  <si>
    <t>SMv3_0.6mM_2</t>
  </si>
  <si>
    <t>SMv3_0.6mM_3</t>
  </si>
  <si>
    <t>SMv3_0.6mM_4</t>
  </si>
  <si>
    <t>SMv3_0mM_1</t>
  </si>
  <si>
    <t>SMv3_0mM_2</t>
  </si>
  <si>
    <t>SMv3_0mM_3</t>
  </si>
  <si>
    <t>SMv3_0mM_4</t>
  </si>
  <si>
    <t>SM_0.8mM_1</t>
  </si>
  <si>
    <t>SM_0.8mM_2</t>
  </si>
  <si>
    <t>SM_0.8mM_3</t>
  </si>
  <si>
    <t>SM_0.8mM_4</t>
  </si>
  <si>
    <t>SM_1.1mM_3</t>
  </si>
  <si>
    <t>SM_1.1mM_4</t>
  </si>
  <si>
    <t>SM_1.6mM_1</t>
  </si>
  <si>
    <t>SM_1.6mM_2</t>
  </si>
  <si>
    <t>SM_1.6mM_3</t>
  </si>
  <si>
    <t>SM_1.6mM_4</t>
  </si>
  <si>
    <t>t0_1</t>
  </si>
  <si>
    <t>t0_2</t>
  </si>
  <si>
    <t>t0_3</t>
  </si>
  <si>
    <t>t0_4</t>
  </si>
  <si>
    <t>t0_5</t>
  </si>
  <si>
    <t>t0_6</t>
  </si>
  <si>
    <t>vec_0.4mM_1</t>
  </si>
  <si>
    <t>vec_0.4mM_2</t>
  </si>
  <si>
    <t>vec_0.4mM_3</t>
  </si>
  <si>
    <t>vec_0.4mM_4</t>
  </si>
  <si>
    <t>vec_0.6mM_1</t>
  </si>
  <si>
    <t>vec_0.6mM_2</t>
  </si>
  <si>
    <t>vec_0.6mM_3</t>
  </si>
  <si>
    <t>vec_0.6mM_4</t>
  </si>
  <si>
    <t>vec_0.8mM_1</t>
  </si>
  <si>
    <t>vec_0.8mM_2</t>
  </si>
  <si>
    <t>vec_0.8mM_3</t>
  </si>
  <si>
    <t>vec_0.8mM_4</t>
  </si>
  <si>
    <t>vec_0mM_1</t>
  </si>
  <si>
    <t>vec_0mM_2</t>
  </si>
  <si>
    <t>vec_0mM_3</t>
  </si>
  <si>
    <t>vec_0mM_4</t>
  </si>
  <si>
    <t>vec_1.1mM_1</t>
  </si>
  <si>
    <t>vec_1.1mM_2</t>
  </si>
  <si>
    <t>vec_1.1mM_3</t>
  </si>
  <si>
    <t>vec_1.1mM_4</t>
  </si>
  <si>
    <t>vec_1.6mM_1</t>
  </si>
  <si>
    <t>vec_1.6mM_2</t>
  </si>
  <si>
    <t>vec_1.6mM_3</t>
  </si>
  <si>
    <t>vec_1.6mM_4</t>
  </si>
  <si>
    <t>143B-Nuc-RFP_Asp-levels_post-salvage</t>
  </si>
  <si>
    <t>143B-Nuc-RFP_Asp-levels_post-salvage_SMv3_0.4mM_1_13 Sep 2022_01.#m4</t>
  </si>
  <si>
    <t>143B-Nuc-RFP_Asp-levels_post-salvage_SMv3_0.4mM_2_13 Sep 2022_01.#m4</t>
  </si>
  <si>
    <t>143B-Nuc-RFP_Asp-levels_post-salvage_SMv3_0.4mM_3_13 Sep 2022_01.#m4</t>
  </si>
  <si>
    <t>143B-Nuc-RFP_Asp-levels_post-salvage_SMv3_0.4mM_4_13 Sep 2022_01.#m4</t>
  </si>
  <si>
    <t>143B-Nuc-RFP_Asp-levels_post-salvage_SMv3_0.6mM_1_13 Sep 2022_01.#m4</t>
  </si>
  <si>
    <t>143B-Nuc-RFP_Asp-levels_post-salvage_SMv3_0.6mM_2_13 Sep 2022_01.#m4</t>
  </si>
  <si>
    <t>143B-Nuc-RFP_Asp-levels_post-salvage_SMv3_0.6mM_3_13 Sep 2022_01.#m4</t>
  </si>
  <si>
    <t>143B-Nuc-RFP_Asp-levels_post-salvage_SMv3_0.6mM_4_13 Sep 2022_01.#m4</t>
  </si>
  <si>
    <t>143B-Nuc-RFP_Asp-levels_post-salvage_SMv3_0mM_1_13 Sep 2022_01.#m4</t>
  </si>
  <si>
    <t>143B-Nuc-RFP_Asp-levels_post-salvage_SMv3_0mM_2_13 Sep 2022_01.#m4</t>
  </si>
  <si>
    <t>143B-Nuc-RFP_Asp-levels_post-salvage_SMv3_0mM_3_13 Sep 2022_01.#m4</t>
  </si>
  <si>
    <t>143B-Nuc-RFP_Asp-levels_post-salvage_SMv3_0mM_4_13 Sep 2022_01.#m4</t>
  </si>
  <si>
    <t>143B-Nuc-RFP_Asp-levels_post-salvage_SM_0.8mM_1_13 Sep 2022_01.#m4</t>
  </si>
  <si>
    <t>143B-Nuc-RFP_Asp-levels_post-salvage_SM_0.8mM_2_13 Sep 2022_01.#m4</t>
  </si>
  <si>
    <t>143B-Nuc-RFP_Asp-levels_post-salvage_SM_0.8mM_3_13 Sep 2022_01.#m4</t>
  </si>
  <si>
    <t>143B-Nuc-RFP_Asp-levels_post-salvage_SM_0.8mM_4_13 Sep 2022_01.#m4</t>
  </si>
  <si>
    <t>143B-Nuc-RFP_Asp-levels_post-salvage_SM_1.1mM_3_13 Sep 2022_01.#m4</t>
  </si>
  <si>
    <t>143B-Nuc-RFP_Asp-levels_post-salvage_SM_1.1mM_4_13 Sep 2022_01.#m4</t>
  </si>
  <si>
    <t>143B-Nuc-RFP_Asp-levels_post-salvage_SM_1.6mM_1_13 Sep 2022_01.#m4</t>
  </si>
  <si>
    <t>143B-Nuc-RFP_Asp-levels_post-salvage_SM_1.6mM_2_13 Sep 2022_01.#m4</t>
  </si>
  <si>
    <t>143B-Nuc-RFP_Asp-levels_post-salvage_SM_1.6mM_3_13 Sep 2022_01.#m4</t>
  </si>
  <si>
    <t>143B-Nuc-RFP_Asp-levels_post-salvage_SM_1.6mM_4_13 Sep 2022_01.#m4</t>
  </si>
  <si>
    <t>143B-Nuc-RFP_Asp-levels_post-salvage_t0_1_ 9 Sep 2022_01.#m4</t>
  </si>
  <si>
    <t>143B-Nuc-RFP_Asp-levels_post-salvage_t0_2_ 9 Sep 2022_01.#m4</t>
  </si>
  <si>
    <t>143B-Nuc-RFP_Asp-levels_post-salvage_t0_3_ 9 Sep 2022_01.#m4</t>
  </si>
  <si>
    <t>143B-Nuc-RFP_Asp-levels_post-salvage_t0_4_ 9 Sep 2022_01.#m4</t>
  </si>
  <si>
    <t>143B-Nuc-RFP_Asp-levels_post-salvage_t0_5_ 9 Sep 2022_01.#m4</t>
  </si>
  <si>
    <t>143B-Nuc-RFP_Asp-levels_post-salvage_t0_6_ 9 Sep 2022_01.#m4</t>
  </si>
  <si>
    <t>143B-Nuc-RFP_Asp-levels_post-salvage_vec_0.4mM_1_13 Sep 2022_01.#m4</t>
  </si>
  <si>
    <t>143B-Nuc-RFP_Asp-levels_post-salvage_vec_0.4mM_2_13 Sep 2022_01.#m4</t>
  </si>
  <si>
    <t>143B-Nuc-RFP_Asp-levels_post-salvage_vec_0.4mM_3_13 Sep 2022_01.#m4</t>
  </si>
  <si>
    <t>143B-Nuc-RFP_Asp-levels_post-salvage_vec_0.4mM_4_13 Sep 2022_01.#m4</t>
  </si>
  <si>
    <t>143B-Nuc-RFP_Asp-levels_post-salvage_vec_0.6mM_1_13 Sep 2022_01.#m4</t>
  </si>
  <si>
    <t>143B-Nuc-RFP_Asp-levels_post-salvage_vec_0.6mM_2_13 Sep 2022_01.#m4</t>
  </si>
  <si>
    <t>143B-Nuc-RFP_Asp-levels_post-salvage_vec_0.6mM_3_13 Sep 2022_01.#m4</t>
  </si>
  <si>
    <t>143B-Nuc-RFP_Asp-levels_post-salvage_vec_0.6mM_4_13 Sep 2022_01.#m4</t>
  </si>
  <si>
    <t>143B-Nuc-RFP_Asp-levels_post-salvage_vec_0.8mM_1_13 Sep 2022_01.#m4</t>
  </si>
  <si>
    <t>143B-Nuc-RFP_Asp-levels_post-salvage_vec_0.8mM_2_13 Sep 2022_01.#m4</t>
  </si>
  <si>
    <t>143B-Nuc-RFP_Asp-levels_post-salvage_vec_0.8mM_3_13 Sep 2022_01.#m4</t>
  </si>
  <si>
    <t>143B-Nuc-RFP_Asp-levels_post-salvage_vec_0.8mM_4_13 Sep 2022_01.#m4</t>
  </si>
  <si>
    <t>143B-Nuc-RFP_Asp-levels_post-salvage_vec_0mM_1_13 Sep 2022_01.#m4</t>
  </si>
  <si>
    <t>143B-Nuc-RFP_Asp-levels_post-salvage_vec_0mM_2_13 Sep 2022_01.#m4</t>
  </si>
  <si>
    <t>143B-Nuc-RFP_Asp-levels_post-salvage_vec_0mM_3_13 Sep 2022_01.#m4</t>
  </si>
  <si>
    <t>143B-Nuc-RFP_Asp-levels_post-salvage_vec_0mM_4_13 Sep 2022_01.#m4</t>
  </si>
  <si>
    <t>143B-Nuc-RFP_Asp-levels_post-salvage_vec_1.1mM_1_13 Sep 2022_01.#m4</t>
  </si>
  <si>
    <t>143B-Nuc-RFP_Asp-levels_post-salvage_vec_1.1mM_2_13 Sep 2022_01.#m4</t>
  </si>
  <si>
    <t>143B-Nuc-RFP_Asp-levels_post-salvage_vec_1.1mM_3_13 Sep 2022_01.#m4</t>
  </si>
  <si>
    <t>143B-Nuc-RFP_Asp-levels_post-salvage_vec_1.1mM_4_13 Sep 2022_01.#m4</t>
  </si>
  <si>
    <t>143B-Nuc-RFP_Asp-levels_post-salvage_vec_1.6mM_1_13 Sep 2022_01.#m4</t>
  </si>
  <si>
    <t>143B-Nuc-RFP_Asp-levels_post-salvage_vec_1.6mM_2_13 Sep 2022_01.#m4</t>
  </si>
  <si>
    <t>143B-Nuc-RFP_Asp-levels_post-salvage_vec_1.6mM_3_13 Sep 2022_01.#m4</t>
  </si>
  <si>
    <t>143B-Nuc-RFP_Asp-levels_post-salvage_vec_1.6mM_4_13 Sep 2022_01.#m4</t>
  </si>
  <si>
    <t>Volumetric,  1000  uL</t>
  </si>
  <si>
    <t>Volumetric,  2000  uL</t>
  </si>
  <si>
    <t>Avg</t>
  </si>
  <si>
    <t>Delta time</t>
  </si>
  <si>
    <t>Fold cells</t>
  </si>
  <si>
    <t>Prlfr</t>
  </si>
  <si>
    <t>Met</t>
  </si>
  <si>
    <t>Vec</t>
  </si>
  <si>
    <t>SM</t>
  </si>
  <si>
    <t>Prlfr norm</t>
  </si>
  <si>
    <t>Cell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</si>
</sst>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16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Sheet1!$G$89</c:f>
              <c:strCache>
                <c:ptCount val="1"/>
                <c:pt idx="0">
                  <c:v>Vec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Sheet1!$F$90:$F$95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1.6</c:v>
                </c:pt>
              </c:numCache>
            </c:numRef>
          </c:xVal>
          <c:yVal>
            <c:numRef>
              <c:f>Sheet1!$G$90:$G$95</c:f>
              <c:numCache>
                <c:formatCode>General</c:formatCode>
                <c:ptCount val="6"/>
                <c:pt idx="0">
                  <c:v>1.272346568990643</c:v>
                </c:pt>
                <c:pt idx="1">
                  <c:v>1.1852298751611714</c:v>
                </c:pt>
                <c:pt idx="2">
                  <c:v>1.2063848539089468</c:v>
                </c:pt>
                <c:pt idx="3">
                  <c:v>1.1848455859922777</c:v>
                </c:pt>
                <c:pt idx="4">
                  <c:v>1.1081266506152563</c:v>
                </c:pt>
                <c:pt idx="5">
                  <c:v>0.72306711194297091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8-C048-B1C1-F2D9D1286EC2}"/>
            </c:ext>
          </c:extLst>
        </c:ser>
        <c:ser>
          <c:idx val="1"/>
          <c:order val="1"/>
          <c:tx>
            <c:strRef>
              <c:f>Sheet1!$H$89</c:f>
              <c:strCache>
                <c:ptCount val="1"/>
                <c:pt idx="0">
                  <c:v>SM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Sheet1!$F$90:$F$95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1.6</c:v>
                </c:pt>
              </c:numCache>
            </c:numRef>
          </c:xVal>
          <c:yVal>
            <c:numRef>
              <c:f>Sheet1!$H$90:$H$95</c:f>
              <c:numCache>
                <c:formatCode>General</c:formatCode>
                <c:ptCount val="6"/>
                <c:pt idx="0">
                  <c:v>1.0444319044579524</c:v>
                </c:pt>
                <c:pt idx="1">
                  <c:v>1.0231694903151727</c:v>
                </c:pt>
                <c:pt idx="2">
                  <c:v>0.94136597618946793</c:v>
                </c:pt>
                <c:pt idx="3">
                  <c:v>1.0363211621197996</c:v>
                </c:pt>
                <c:pt idx="4">
                  <c:v>0.91298750617301494</c:v>
                </c:pt>
                <c:pt idx="5">
                  <c:v>0.69991514210263794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F8-C048-B1C1-F2D9D1286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11055"/>
        <c:axId val="515023807"/>
      </c:scatterChart>
      <c:valAx>
        <c:axId val="5150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23807"/>
        <c:crosses val="autoZero"/>
        <c:crossBetween val="midCat"/>
      </c:valAx>
      <c:valAx>
        <c:axId val="5150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1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Sheet1!$U$89</c:f>
              <c:strCache>
                <c:ptCount val="1"/>
                <c:pt idx="0">
                  <c:v>Vec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Sheet1!$T$90:$T$95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1.6</c:v>
                </c:pt>
              </c:numCache>
            </c:numRef>
          </c:xVal>
          <c:yVal>
            <c:numRef>
              <c:f>Sheet1!$U$90:$U$95</c:f>
              <c:numCache>
                <c:formatCode>General</c:formatCode>
                <c:ptCount val="6"/>
                <c:pt idx="0">
                  <c:v>1</c:v>
                </c:pt>
                <c:pt idx="1">
                  <c:v>0.93153068829463537</c:v>
                </c:pt>
                <c:pt idx="2">
                  <c:v>0.94815743077452241</c:v>
                </c:pt>
                <c:pt idx="3">
                  <c:v>0.93122865645970965</c:v>
                </c:pt>
                <c:pt idx="4">
                  <c:v>0.87093145658760018</c:v>
                </c:pt>
                <c:pt idx="5">
                  <c:v>0.56829415001023076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20-D545-A20B-E0B0C788E669}"/>
            </c:ext>
          </c:extLst>
        </c:ser>
        <c:ser>
          <c:idx val="1"/>
          <c:order val="1"/>
          <c:tx>
            <c:strRef>
              <c:f>Sheet1!$V$89</c:f>
              <c:strCache>
                <c:ptCount val="1"/>
                <c:pt idx="0">
                  <c:v>SM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Sheet1!$T$90:$T$95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1.6</c:v>
                </c:pt>
              </c:numCache>
            </c:numRef>
          </c:xVal>
          <c:yVal>
            <c:numRef>
              <c:f>Sheet1!$V$90:$V$95</c:f>
              <c:numCache>
                <c:formatCode>General</c:formatCode>
                <c:ptCount val="6"/>
                <c:pt idx="0">
                  <c:v>1</c:v>
                </c:pt>
                <c:pt idx="1">
                  <c:v>0.97964212501358361</c:v>
                </c:pt>
                <c:pt idx="2">
                  <c:v>0.90131867110860187</c:v>
                </c:pt>
                <c:pt idx="3">
                  <c:v>0.99223430239584443</c:v>
                </c:pt>
                <c:pt idx="4">
                  <c:v>0.87414746933343102</c:v>
                </c:pt>
                <c:pt idx="5">
                  <c:v>0.67013956497803984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20-D545-A20B-E0B0C788E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73023"/>
        <c:axId val="515023103"/>
      </c:scatterChart>
      <c:valAx>
        <c:axId val="5150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23103"/>
        <c:crosses val="autoZero"/>
        <c:crossBetween val="midCat"/>
      </c:valAx>
      <c:valAx>
        <c:axId val="5150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Sheet1!$G$107</c:f>
              <c:strCache>
                <c:ptCount val="1"/>
                <c:pt idx="0">
                  <c:v>Vec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Sheet1!$F$108:$F$113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1.6</c:v>
                </c:pt>
              </c:numCache>
            </c:numRef>
          </c:xVal>
          <c:yVal>
            <c:numRef>
              <c:f>Sheet1!$G$108:$G$113</c:f>
              <c:numCache>
                <c:formatCode>General</c:formatCode>
                <c:ptCount val="6"/>
                <c:pt idx="0">
                  <c:v>4308</c:v>
                </c:pt>
                <c:pt idx="1">
                  <c:v>4290.25</c:v>
                </c:pt>
                <c:pt idx="2">
                  <c:v>4424.25</c:v>
                </c:pt>
                <c:pt idx="3">
                  <c:v>4266</c:v>
                </c:pt>
                <c:pt idx="4">
                  <c:v>4383.25</c:v>
                </c:pt>
                <c:pt idx="5">
                  <c:v>4650.5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55-9848-B641-32B1FED60757}"/>
            </c:ext>
          </c:extLst>
        </c:ser>
        <c:ser>
          <c:idx val="1"/>
          <c:order val="1"/>
          <c:tx>
            <c:strRef>
              <c:f>Sheet1!$H$107</c:f>
              <c:strCache>
                <c:ptCount val="1"/>
                <c:pt idx="0">
                  <c:v>SM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Sheet1!$F$108:$F$113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1.6</c:v>
                </c:pt>
              </c:numCache>
            </c:numRef>
          </c:xVal>
          <c:yVal>
            <c:numRef>
              <c:f>Sheet1!$H$108:$H$113</c:f>
              <c:numCache>
                <c:formatCode>General</c:formatCode>
                <c:ptCount val="6"/>
                <c:pt idx="0">
                  <c:v>4222.5</c:v>
                </c:pt>
                <c:pt idx="1">
                  <c:v>4175.25</c:v>
                </c:pt>
                <c:pt idx="2">
                  <c:v>4136.25</c:v>
                </c:pt>
                <c:pt idx="3">
                  <c:v>4120.5</c:v>
                </c:pt>
                <c:pt idx="4">
                  <c:v>4161.25</c:v>
                </c:pt>
                <c:pt idx="5">
                  <c:v>4301.25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55-9848-B641-32B1FED60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25071"/>
        <c:axId val="481184383"/>
      </c:scatterChart>
      <c:valAx>
        <c:axId val="48092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84383"/>
        <c:crosses val="autoZero"/>
        <c:crossBetween val="midCat"/>
      </c:valAx>
      <c:valAx>
        <c:axId val="4811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425450</xdr:colOff>
      <xdr:row>87</xdr:row>
      <xdr:rowOff>44450</xdr:rowOff>
    </xdr:from>
    <xdr:to>
      <xdr:col>16</xdr:col>
      <xdr:colOff>247650</xdr:colOff>
      <xdr:row>101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7EE4C-10F1-EF4F-6DB8-FE93F09BC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196850</xdr:colOff>
      <xdr:row>86</xdr:row>
      <xdr:rowOff>95250</xdr:rowOff>
    </xdr:from>
    <xdr:to>
      <xdr:col>29</xdr:col>
      <xdr:colOff>57150</xdr:colOff>
      <xdr:row>100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7B3428-7EAC-6BEB-4AAF-65C818104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104</xdr:row>
      <xdr:rowOff>95250</xdr:rowOff>
    </xdr:from>
    <xdr:to>
      <xdr:col>15</xdr:col>
      <xdr:colOff>412750</xdr:colOff>
      <xdr:row>118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23054B-3CD9-8F3E-14C8-B40282511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3"/>
  <sheetViews>
    <sheetView tabSelected="1" topLeftCell="B87" workbookViewId="0">
      <selection activeCell="R108" sqref="R108"/>
    </sheetView>
  </sheetViews>
  <sheetFormatPr baseColWidth="10" defaultColWidth="8.83203125" defaultRowHeight="15" x14ac:dyDescent="0.2"/>
  <cols>
    <col min="1" max="1" width="13.5" bestFit="1" customWidth="1"/>
    <col min="2" max="2" width="18.1640625" customWidth="1"/>
    <col min="5" max="5" width="17.6640625" bestFit="1" customWidth="1"/>
    <col min="15" max="15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 t="s">
        <v>121</v>
      </c>
      <c r="P1" s="3" t="s">
        <v>122</v>
      </c>
      <c r="Q1" s="3" t="s">
        <v>123</v>
      </c>
    </row>
    <row r="2" spans="1:17" x14ac:dyDescent="0.2">
      <c r="A2" t="s">
        <v>35</v>
      </c>
      <c r="B2" t="s">
        <v>65</v>
      </c>
      <c r="C2" t="s">
        <v>88</v>
      </c>
      <c r="D2" t="s">
        <v>119</v>
      </c>
      <c r="E2" s="2">
        <v>44813.732638888891</v>
      </c>
      <c r="F2">
        <v>2189</v>
      </c>
      <c r="G2">
        <v>2195</v>
      </c>
      <c r="H2">
        <v>1117</v>
      </c>
      <c r="I2">
        <v>30466</v>
      </c>
      <c r="J2">
        <v>15700</v>
      </c>
      <c r="K2">
        <v>4555</v>
      </c>
      <c r="L2">
        <v>4159</v>
      </c>
      <c r="M2">
        <v>2084</v>
      </c>
      <c r="O2" s="4"/>
    </row>
    <row r="3" spans="1:17" x14ac:dyDescent="0.2">
      <c r="A3" t="s">
        <v>36</v>
      </c>
      <c r="B3" t="s">
        <v>65</v>
      </c>
      <c r="C3" t="s">
        <v>89</v>
      </c>
      <c r="D3" t="s">
        <v>119</v>
      </c>
      <c r="E3" s="2">
        <v>44813.734027777777</v>
      </c>
      <c r="F3">
        <v>2201</v>
      </c>
      <c r="G3">
        <v>2208</v>
      </c>
      <c r="H3">
        <v>1117</v>
      </c>
      <c r="I3">
        <v>30466</v>
      </c>
      <c r="J3">
        <v>15410</v>
      </c>
      <c r="K3">
        <v>4617</v>
      </c>
      <c r="L3">
        <v>4262</v>
      </c>
      <c r="M3">
        <v>1921</v>
      </c>
      <c r="O3" s="4"/>
    </row>
    <row r="4" spans="1:17" x14ac:dyDescent="0.2">
      <c r="A4" t="s">
        <v>37</v>
      </c>
      <c r="B4" t="s">
        <v>65</v>
      </c>
      <c r="C4" t="s">
        <v>90</v>
      </c>
      <c r="D4" t="s">
        <v>119</v>
      </c>
      <c r="E4" s="2">
        <v>44813.734722222223</v>
      </c>
      <c r="F4">
        <v>2255</v>
      </c>
      <c r="G4">
        <v>2262</v>
      </c>
      <c r="H4">
        <v>1117</v>
      </c>
      <c r="I4">
        <v>30466</v>
      </c>
      <c r="J4">
        <v>16690</v>
      </c>
      <c r="K4">
        <v>4768</v>
      </c>
      <c r="L4">
        <v>4369</v>
      </c>
      <c r="M4">
        <v>1945</v>
      </c>
      <c r="O4" s="4"/>
    </row>
    <row r="5" spans="1:17" x14ac:dyDescent="0.2">
      <c r="A5" t="s">
        <v>38</v>
      </c>
      <c r="B5" t="s">
        <v>65</v>
      </c>
      <c r="C5" t="s">
        <v>91</v>
      </c>
      <c r="D5" t="s">
        <v>119</v>
      </c>
      <c r="E5" s="2">
        <v>44813.73541666667</v>
      </c>
      <c r="F5">
        <v>2142</v>
      </c>
      <c r="G5">
        <v>2149</v>
      </c>
      <c r="H5">
        <v>1117</v>
      </c>
      <c r="I5">
        <v>30466</v>
      </c>
      <c r="J5">
        <v>15540</v>
      </c>
      <c r="K5">
        <v>4730</v>
      </c>
      <c r="L5">
        <v>4363</v>
      </c>
      <c r="M5">
        <v>1914</v>
      </c>
      <c r="O5" s="4"/>
    </row>
    <row r="6" spans="1:17" x14ac:dyDescent="0.2">
      <c r="A6" t="s">
        <v>39</v>
      </c>
      <c r="B6" t="s">
        <v>65</v>
      </c>
      <c r="C6" t="s">
        <v>92</v>
      </c>
      <c r="D6" t="s">
        <v>119</v>
      </c>
      <c r="E6" s="2">
        <v>44813.736805555563</v>
      </c>
      <c r="F6">
        <v>2213</v>
      </c>
      <c r="G6">
        <v>2220</v>
      </c>
      <c r="H6">
        <v>1117</v>
      </c>
      <c r="I6">
        <v>30466</v>
      </c>
      <c r="J6">
        <v>16060</v>
      </c>
      <c r="K6">
        <v>4672</v>
      </c>
      <c r="L6">
        <v>4279</v>
      </c>
      <c r="M6">
        <v>1968</v>
      </c>
      <c r="O6" s="4"/>
    </row>
    <row r="7" spans="1:17" x14ac:dyDescent="0.2">
      <c r="A7" t="s">
        <v>40</v>
      </c>
      <c r="B7" t="s">
        <v>65</v>
      </c>
      <c r="C7" t="s">
        <v>93</v>
      </c>
      <c r="D7" t="s">
        <v>119</v>
      </c>
      <c r="E7" s="2">
        <v>44813.737500000003</v>
      </c>
      <c r="F7">
        <v>2152</v>
      </c>
      <c r="G7">
        <v>2158</v>
      </c>
      <c r="H7">
        <v>1117</v>
      </c>
      <c r="I7">
        <v>30466</v>
      </c>
      <c r="J7">
        <v>14870</v>
      </c>
      <c r="K7">
        <v>4565</v>
      </c>
      <c r="L7">
        <v>4266</v>
      </c>
      <c r="M7">
        <v>1769</v>
      </c>
      <c r="O7" s="4"/>
    </row>
    <row r="8" spans="1:17" x14ac:dyDescent="0.2">
      <c r="A8" t="s">
        <v>120</v>
      </c>
      <c r="E8" s="2">
        <f>E2</f>
        <v>44813.732638888891</v>
      </c>
      <c r="J8">
        <f>AVERAGE(J2:J7)</f>
        <v>15711.666666666666</v>
      </c>
      <c r="K8">
        <f t="shared" ref="K8:L8" si="0">AVERAGE(K2:K7)</f>
        <v>4651.166666666667</v>
      </c>
      <c r="L8">
        <f t="shared" si="0"/>
        <v>4283</v>
      </c>
      <c r="O8" s="4"/>
    </row>
    <row r="9" spans="1:17" x14ac:dyDescent="0.2">
      <c r="O9" s="4"/>
    </row>
    <row r="10" spans="1:17" x14ac:dyDescent="0.2">
      <c r="O10" s="4"/>
    </row>
    <row r="11" spans="1:17" x14ac:dyDescent="0.2">
      <c r="A11" t="s">
        <v>53</v>
      </c>
      <c r="B11" t="s">
        <v>65</v>
      </c>
      <c r="C11" t="s">
        <v>106</v>
      </c>
      <c r="D11" t="s">
        <v>118</v>
      </c>
      <c r="E11" s="2">
        <v>44817.550694444442</v>
      </c>
      <c r="F11">
        <v>6958</v>
      </c>
      <c r="G11">
        <v>7085</v>
      </c>
      <c r="H11">
        <v>1117</v>
      </c>
      <c r="I11">
        <v>30466</v>
      </c>
      <c r="J11">
        <v>490200</v>
      </c>
      <c r="K11">
        <v>4284</v>
      </c>
      <c r="L11">
        <v>4030</v>
      </c>
      <c r="M11">
        <v>1616</v>
      </c>
      <c r="O11" s="4">
        <f>E11-$E$8</f>
        <v>3.8180555555518367</v>
      </c>
      <c r="P11" s="5">
        <f>J11/$J$8</f>
        <v>31.19974541211414</v>
      </c>
      <c r="Q11" s="4">
        <f>LOG(P11,2)/O11</f>
        <v>1.2999974147856985</v>
      </c>
    </row>
    <row r="12" spans="1:17" x14ac:dyDescent="0.2">
      <c r="A12" t="s">
        <v>54</v>
      </c>
      <c r="B12" t="s">
        <v>65</v>
      </c>
      <c r="C12" t="s">
        <v>107</v>
      </c>
      <c r="D12" t="s">
        <v>118</v>
      </c>
      <c r="E12" s="2">
        <v>44817.551388888889</v>
      </c>
      <c r="F12">
        <v>6861</v>
      </c>
      <c r="G12">
        <v>6990</v>
      </c>
      <c r="H12">
        <v>1117</v>
      </c>
      <c r="I12">
        <v>30466</v>
      </c>
      <c r="J12">
        <v>486000</v>
      </c>
      <c r="K12">
        <v>4270</v>
      </c>
      <c r="L12">
        <v>4012</v>
      </c>
      <c r="M12">
        <v>1589</v>
      </c>
      <c r="O12" s="4">
        <f>E11-$E$8</f>
        <v>3.8180555555518367</v>
      </c>
      <c r="P12" s="5">
        <f t="shared" ref="P12:P14" si="1">J12/$J$8</f>
        <v>30.932428131961387</v>
      </c>
      <c r="Q12" s="4">
        <f t="shared" ref="Q12:Q14" si="2">LOG(P12,2)/O12</f>
        <v>1.296745976928634</v>
      </c>
    </row>
    <row r="13" spans="1:17" x14ac:dyDescent="0.2">
      <c r="A13" t="s">
        <v>55</v>
      </c>
      <c r="B13" t="s">
        <v>65</v>
      </c>
      <c r="C13" t="s">
        <v>108</v>
      </c>
      <c r="D13" t="s">
        <v>118</v>
      </c>
      <c r="E13" s="2">
        <v>44817.555555555547</v>
      </c>
      <c r="F13">
        <v>5898</v>
      </c>
      <c r="G13">
        <v>5997</v>
      </c>
      <c r="H13">
        <v>1117</v>
      </c>
      <c r="I13">
        <v>30466</v>
      </c>
      <c r="J13">
        <v>412000</v>
      </c>
      <c r="K13">
        <v>4299</v>
      </c>
      <c r="L13">
        <v>4097</v>
      </c>
      <c r="M13">
        <v>1557</v>
      </c>
      <c r="O13" s="4">
        <f>E11-$E$8</f>
        <v>3.8180555555518367</v>
      </c>
      <c r="P13" s="5">
        <f t="shared" si="1"/>
        <v>26.222552243555747</v>
      </c>
      <c r="Q13" s="4">
        <f t="shared" si="2"/>
        <v>1.2343288714268472</v>
      </c>
    </row>
    <row r="14" spans="1:17" x14ac:dyDescent="0.2">
      <c r="A14" t="s">
        <v>56</v>
      </c>
      <c r="B14" t="s">
        <v>65</v>
      </c>
      <c r="C14" t="s">
        <v>109</v>
      </c>
      <c r="D14" t="s">
        <v>118</v>
      </c>
      <c r="E14" s="2">
        <v>44817.556250000001</v>
      </c>
      <c r="F14">
        <v>6113</v>
      </c>
      <c r="G14">
        <v>6220</v>
      </c>
      <c r="H14">
        <v>1117</v>
      </c>
      <c r="I14">
        <v>30466</v>
      </c>
      <c r="J14">
        <v>439000</v>
      </c>
      <c r="K14">
        <v>4379</v>
      </c>
      <c r="L14">
        <v>4154</v>
      </c>
      <c r="M14">
        <v>1627</v>
      </c>
      <c r="O14" s="4">
        <f>E11-$E$8</f>
        <v>3.8180555555518367</v>
      </c>
      <c r="P14" s="5">
        <f t="shared" si="1"/>
        <v>27.941020473109155</v>
      </c>
      <c r="Q14" s="4">
        <f t="shared" si="2"/>
        <v>1.2583140128213923</v>
      </c>
    </row>
    <row r="15" spans="1:17" x14ac:dyDescent="0.2">
      <c r="A15" t="s">
        <v>120</v>
      </c>
      <c r="J15">
        <f>AVERAGE(J11:J14)</f>
        <v>456800</v>
      </c>
      <c r="K15">
        <f t="shared" ref="K15:L15" si="3">AVERAGE(K11:K14)</f>
        <v>4308</v>
      </c>
      <c r="L15">
        <f t="shared" si="3"/>
        <v>4073.25</v>
      </c>
      <c r="O15" s="4"/>
      <c r="Q15" s="4">
        <f>AVERAGE(Q11:Q14)</f>
        <v>1.272346568990643</v>
      </c>
    </row>
    <row r="16" spans="1:17" x14ac:dyDescent="0.2">
      <c r="O16" s="4"/>
    </row>
    <row r="17" spans="1:17" x14ac:dyDescent="0.2">
      <c r="A17" t="s">
        <v>41</v>
      </c>
      <c r="B17" t="s">
        <v>65</v>
      </c>
      <c r="C17" t="s">
        <v>94</v>
      </c>
      <c r="D17" t="s">
        <v>118</v>
      </c>
      <c r="E17" s="2">
        <v>44817.553472222222</v>
      </c>
      <c r="F17">
        <v>5429</v>
      </c>
      <c r="G17">
        <v>5507</v>
      </c>
      <c r="H17">
        <v>1117</v>
      </c>
      <c r="I17">
        <v>30466</v>
      </c>
      <c r="J17">
        <v>396300</v>
      </c>
      <c r="K17">
        <v>4418</v>
      </c>
      <c r="L17">
        <v>4193</v>
      </c>
      <c r="M17">
        <v>1593</v>
      </c>
      <c r="O17" s="4">
        <f>E11-$E$8</f>
        <v>3.8180555555518367</v>
      </c>
      <c r="P17" s="5">
        <f>J17/$J$8</f>
        <v>25.223294791556171</v>
      </c>
      <c r="Q17" s="4">
        <f>LOG(P17,2)/O17</f>
        <v>1.2196482652158944</v>
      </c>
    </row>
    <row r="18" spans="1:17" x14ac:dyDescent="0.2">
      <c r="A18" t="s">
        <v>42</v>
      </c>
      <c r="B18" t="s">
        <v>65</v>
      </c>
      <c r="C18" t="s">
        <v>95</v>
      </c>
      <c r="D18" t="s">
        <v>118</v>
      </c>
      <c r="E18" s="2">
        <v>44817.554166666669</v>
      </c>
      <c r="F18">
        <v>5460</v>
      </c>
      <c r="G18">
        <v>5543</v>
      </c>
      <c r="H18">
        <v>1117</v>
      </c>
      <c r="I18">
        <v>30466</v>
      </c>
      <c r="J18">
        <v>388800</v>
      </c>
      <c r="K18">
        <v>4315</v>
      </c>
      <c r="L18">
        <v>4087</v>
      </c>
      <c r="M18">
        <v>1531</v>
      </c>
      <c r="O18" s="4">
        <f>E11-$E$8</f>
        <v>3.8180555555518367</v>
      </c>
      <c r="P18" s="5">
        <f t="shared" ref="P18:P20" si="4">J18/$J$8</f>
        <v>24.745942505569111</v>
      </c>
      <c r="Q18" s="4">
        <f t="shared" ref="Q18:Q20" si="5">LOG(P18,2)/O18</f>
        <v>1.2124286876164745</v>
      </c>
    </row>
    <row r="19" spans="1:17" x14ac:dyDescent="0.2">
      <c r="A19" t="s">
        <v>43</v>
      </c>
      <c r="B19" t="s">
        <v>65</v>
      </c>
      <c r="C19" t="s">
        <v>96</v>
      </c>
      <c r="D19" t="s">
        <v>118</v>
      </c>
      <c r="E19" s="2">
        <v>44817.556944444441</v>
      </c>
      <c r="F19">
        <v>5119</v>
      </c>
      <c r="G19">
        <v>5190</v>
      </c>
      <c r="H19">
        <v>1117</v>
      </c>
      <c r="I19">
        <v>30466</v>
      </c>
      <c r="J19">
        <v>340900</v>
      </c>
      <c r="K19">
        <v>4149</v>
      </c>
      <c r="L19">
        <v>4003</v>
      </c>
      <c r="M19">
        <v>1469</v>
      </c>
      <c r="O19" s="4">
        <f>E11-$E$8</f>
        <v>3.8180555555518367</v>
      </c>
      <c r="P19" s="5">
        <f t="shared" si="4"/>
        <v>21.69725257239843</v>
      </c>
      <c r="Q19" s="4">
        <f t="shared" si="5"/>
        <v>1.1627490491968548</v>
      </c>
    </row>
    <row r="20" spans="1:17" x14ac:dyDescent="0.2">
      <c r="A20" t="s">
        <v>44</v>
      </c>
      <c r="B20" t="s">
        <v>65</v>
      </c>
      <c r="C20" t="s">
        <v>97</v>
      </c>
      <c r="D20" t="s">
        <v>118</v>
      </c>
      <c r="E20" s="2">
        <v>44817.557638888888</v>
      </c>
      <c r="F20">
        <v>4868</v>
      </c>
      <c r="G20">
        <v>4932</v>
      </c>
      <c r="H20">
        <v>1117</v>
      </c>
      <c r="I20">
        <v>30466</v>
      </c>
      <c r="J20">
        <v>326200</v>
      </c>
      <c r="K20">
        <v>4279</v>
      </c>
      <c r="L20">
        <v>4066</v>
      </c>
      <c r="M20">
        <v>1575</v>
      </c>
      <c r="O20" s="4">
        <f>E11-$E$8</f>
        <v>3.8180555555518367</v>
      </c>
      <c r="P20" s="5">
        <f t="shared" si="4"/>
        <v>20.761642091863795</v>
      </c>
      <c r="Q20" s="4">
        <f t="shared" si="5"/>
        <v>1.1460934986154618</v>
      </c>
    </row>
    <row r="21" spans="1:17" x14ac:dyDescent="0.2">
      <c r="A21" t="s">
        <v>120</v>
      </c>
      <c r="J21">
        <f>AVERAGE(J17:J20)</f>
        <v>363050</v>
      </c>
      <c r="K21">
        <f t="shared" ref="K21" si="6">AVERAGE(K17:K20)</f>
        <v>4290.25</v>
      </c>
      <c r="L21">
        <f t="shared" ref="L21" si="7">AVERAGE(L17:L20)</f>
        <v>4087.25</v>
      </c>
      <c r="O21" s="4"/>
      <c r="Q21" s="4">
        <f>AVERAGE(Q17:Q20)</f>
        <v>1.1852298751611714</v>
      </c>
    </row>
    <row r="22" spans="1:17" x14ac:dyDescent="0.2">
      <c r="O22" s="4"/>
    </row>
    <row r="23" spans="1:17" x14ac:dyDescent="0.2">
      <c r="A23" t="s">
        <v>45</v>
      </c>
      <c r="B23" t="s">
        <v>65</v>
      </c>
      <c r="C23" t="s">
        <v>98</v>
      </c>
      <c r="D23" t="s">
        <v>118</v>
      </c>
      <c r="E23" s="2">
        <v>44817.554861111108</v>
      </c>
      <c r="F23">
        <v>4986</v>
      </c>
      <c r="G23">
        <v>5056</v>
      </c>
      <c r="H23">
        <v>1117</v>
      </c>
      <c r="I23">
        <v>30466</v>
      </c>
      <c r="J23">
        <v>354600</v>
      </c>
      <c r="K23">
        <v>4451</v>
      </c>
      <c r="L23">
        <v>4241</v>
      </c>
      <c r="M23">
        <v>1616</v>
      </c>
      <c r="O23" s="4">
        <f>E11-$E$8</f>
        <v>3.8180555555518367</v>
      </c>
      <c r="P23" s="5">
        <f>J23/$J$8</f>
        <v>22.569216081468124</v>
      </c>
      <c r="Q23" s="4">
        <f>LOG(P23,2)/O23</f>
        <v>1.1776372392537247</v>
      </c>
    </row>
    <row r="24" spans="1:17" x14ac:dyDescent="0.2">
      <c r="A24" t="s">
        <v>46</v>
      </c>
      <c r="B24" t="s">
        <v>65</v>
      </c>
      <c r="C24" t="s">
        <v>99</v>
      </c>
      <c r="D24" t="s">
        <v>118</v>
      </c>
      <c r="E24" s="2">
        <v>44817.554861111108</v>
      </c>
      <c r="F24">
        <v>5911</v>
      </c>
      <c r="G24">
        <v>6012</v>
      </c>
      <c r="H24">
        <v>1117</v>
      </c>
      <c r="I24">
        <v>30466</v>
      </c>
      <c r="J24">
        <v>423400</v>
      </c>
      <c r="K24">
        <v>4406</v>
      </c>
      <c r="L24">
        <v>4178</v>
      </c>
      <c r="M24">
        <v>1597</v>
      </c>
      <c r="O24" s="4">
        <f>E11-$E$8</f>
        <v>3.8180555555518367</v>
      </c>
      <c r="P24" s="5">
        <f t="shared" ref="P24:P26" si="8">J24/$J$8</f>
        <v>26.948127718256075</v>
      </c>
      <c r="Q24" s="4">
        <f t="shared" ref="Q24:Q26" si="9">LOG(P24,2)/O24</f>
        <v>1.2446422184601951</v>
      </c>
    </row>
    <row r="25" spans="1:17" x14ac:dyDescent="0.2">
      <c r="A25" t="s">
        <v>47</v>
      </c>
      <c r="B25" t="s">
        <v>65</v>
      </c>
      <c r="C25" t="s">
        <v>100</v>
      </c>
      <c r="D25" t="s">
        <v>118</v>
      </c>
      <c r="E25" s="2">
        <v>44817.558333333327</v>
      </c>
      <c r="F25">
        <v>5339</v>
      </c>
      <c r="G25">
        <v>5420</v>
      </c>
      <c r="H25">
        <v>1117</v>
      </c>
      <c r="I25">
        <v>30466</v>
      </c>
      <c r="J25">
        <v>379600</v>
      </c>
      <c r="K25">
        <v>4410</v>
      </c>
      <c r="L25">
        <v>4227</v>
      </c>
      <c r="M25">
        <v>1590</v>
      </c>
      <c r="O25" s="4">
        <f>E11-$E$8</f>
        <v>3.8180555555518367</v>
      </c>
      <c r="P25" s="5">
        <f t="shared" si="8"/>
        <v>24.160390368091651</v>
      </c>
      <c r="Q25" s="4">
        <f t="shared" si="9"/>
        <v>1.2033800433309203</v>
      </c>
    </row>
    <row r="26" spans="1:17" x14ac:dyDescent="0.2">
      <c r="A26" t="s">
        <v>48</v>
      </c>
      <c r="B26" t="s">
        <v>65</v>
      </c>
      <c r="C26" t="s">
        <v>101</v>
      </c>
      <c r="D26" t="s">
        <v>118</v>
      </c>
      <c r="E26" s="2">
        <v>44817.559027777781</v>
      </c>
      <c r="F26">
        <v>5274</v>
      </c>
      <c r="G26">
        <v>5353</v>
      </c>
      <c r="H26">
        <v>1117</v>
      </c>
      <c r="I26">
        <v>30466</v>
      </c>
      <c r="J26">
        <v>376100</v>
      </c>
      <c r="K26">
        <v>4430</v>
      </c>
      <c r="L26">
        <v>4179</v>
      </c>
      <c r="M26">
        <v>1695</v>
      </c>
      <c r="O26" s="4">
        <f>E11-$E$8</f>
        <v>3.8180555555518367</v>
      </c>
      <c r="P26" s="5">
        <f t="shared" si="8"/>
        <v>23.937625967964358</v>
      </c>
      <c r="Q26" s="4">
        <f t="shared" si="9"/>
        <v>1.1998799145909469</v>
      </c>
    </row>
    <row r="27" spans="1:17" x14ac:dyDescent="0.2">
      <c r="A27" t="s">
        <v>120</v>
      </c>
      <c r="J27">
        <f>AVERAGE(J23:J26)</f>
        <v>383425</v>
      </c>
      <c r="K27">
        <f t="shared" ref="K27" si="10">AVERAGE(K23:K26)</f>
        <v>4424.25</v>
      </c>
      <c r="L27">
        <f t="shared" ref="L27" si="11">AVERAGE(L23:L26)</f>
        <v>4206.25</v>
      </c>
      <c r="O27" s="4"/>
      <c r="Q27" s="4">
        <f>AVERAGE(Q23:Q26)</f>
        <v>1.2063848539089468</v>
      </c>
    </row>
    <row r="28" spans="1:17" x14ac:dyDescent="0.2">
      <c r="O28" s="4"/>
    </row>
    <row r="29" spans="1:17" x14ac:dyDescent="0.2">
      <c r="A29" t="s">
        <v>49</v>
      </c>
      <c r="B29" t="s">
        <v>65</v>
      </c>
      <c r="C29" t="s">
        <v>102</v>
      </c>
      <c r="D29" t="s">
        <v>118</v>
      </c>
      <c r="E29" s="2">
        <v>44817.644444444442</v>
      </c>
      <c r="F29">
        <v>25320</v>
      </c>
      <c r="G29">
        <v>27182</v>
      </c>
      <c r="H29">
        <v>1117</v>
      </c>
      <c r="I29">
        <v>30466</v>
      </c>
      <c r="J29">
        <v>410700</v>
      </c>
      <c r="K29">
        <v>4188</v>
      </c>
      <c r="L29">
        <v>3898</v>
      </c>
      <c r="M29">
        <v>1597</v>
      </c>
      <c r="O29" s="4">
        <f>E29-$E$8</f>
        <v>3.9118055555518367</v>
      </c>
      <c r="P29" s="5">
        <f>J29/$J$8</f>
        <v>26.139811180651321</v>
      </c>
      <c r="Q29" s="4">
        <f>LOG(P29,2)/O29</f>
        <v>1.203581504238034</v>
      </c>
    </row>
    <row r="30" spans="1:17" x14ac:dyDescent="0.2">
      <c r="A30" t="s">
        <v>50</v>
      </c>
      <c r="B30" t="s">
        <v>65</v>
      </c>
      <c r="C30" t="s">
        <v>103</v>
      </c>
      <c r="D30" t="s">
        <v>118</v>
      </c>
      <c r="E30" s="2">
        <v>44817.645138888889</v>
      </c>
      <c r="F30">
        <v>23800</v>
      </c>
      <c r="G30">
        <v>25580</v>
      </c>
      <c r="H30">
        <v>1117</v>
      </c>
      <c r="I30">
        <v>30466</v>
      </c>
      <c r="J30">
        <v>395500</v>
      </c>
      <c r="K30">
        <v>4213</v>
      </c>
      <c r="L30">
        <v>3914</v>
      </c>
      <c r="M30">
        <v>1631</v>
      </c>
      <c r="O30" s="4">
        <f>E29-$E$8</f>
        <v>3.9118055555518367</v>
      </c>
      <c r="P30" s="5">
        <f t="shared" ref="P30:P32" si="12">J30/$J$8</f>
        <v>25.172377214384216</v>
      </c>
      <c r="Q30" s="4">
        <f t="shared" ref="Q30:Q32" si="13">LOG(P30,2)/O30</f>
        <v>1.1896730285108381</v>
      </c>
    </row>
    <row r="31" spans="1:17" x14ac:dyDescent="0.2">
      <c r="A31" t="s">
        <v>51</v>
      </c>
      <c r="B31" t="s">
        <v>65</v>
      </c>
      <c r="C31" t="s">
        <v>104</v>
      </c>
      <c r="D31" t="s">
        <v>118</v>
      </c>
      <c r="E31" s="2">
        <v>44817.647916666669</v>
      </c>
      <c r="F31">
        <v>23562</v>
      </c>
      <c r="G31">
        <v>25260</v>
      </c>
      <c r="H31">
        <v>1117</v>
      </c>
      <c r="I31">
        <v>30466</v>
      </c>
      <c r="J31">
        <v>381600</v>
      </c>
      <c r="K31">
        <v>4372</v>
      </c>
      <c r="L31">
        <v>4086</v>
      </c>
      <c r="M31">
        <v>1669</v>
      </c>
      <c r="O31" s="4">
        <f>E29-$E$8</f>
        <v>3.9118055555518367</v>
      </c>
      <c r="P31" s="5">
        <f t="shared" si="12"/>
        <v>24.287684311021536</v>
      </c>
      <c r="Q31" s="4">
        <f t="shared" si="13"/>
        <v>1.1764779648448067</v>
      </c>
    </row>
    <row r="32" spans="1:17" x14ac:dyDescent="0.2">
      <c r="A32" t="s">
        <v>52</v>
      </c>
      <c r="B32" t="s">
        <v>65</v>
      </c>
      <c r="C32" t="s">
        <v>105</v>
      </c>
      <c r="D32" t="s">
        <v>118</v>
      </c>
      <c r="E32" s="2">
        <v>44817.648611111108</v>
      </c>
      <c r="F32">
        <v>23848</v>
      </c>
      <c r="G32">
        <v>25596</v>
      </c>
      <c r="H32">
        <v>1117</v>
      </c>
      <c r="I32">
        <v>30466</v>
      </c>
      <c r="J32">
        <v>374600</v>
      </c>
      <c r="K32">
        <v>4291</v>
      </c>
      <c r="L32">
        <v>4017</v>
      </c>
      <c r="M32">
        <v>1569</v>
      </c>
      <c r="O32" s="4">
        <f>E29-$E$8</f>
        <v>3.9118055555518367</v>
      </c>
      <c r="P32" s="5">
        <f t="shared" si="12"/>
        <v>23.842155510766947</v>
      </c>
      <c r="Q32" s="4">
        <f t="shared" si="13"/>
        <v>1.1696498463754319</v>
      </c>
    </row>
    <row r="33" spans="1:17" x14ac:dyDescent="0.2">
      <c r="A33" t="s">
        <v>120</v>
      </c>
      <c r="J33">
        <f>AVERAGE(J29:J32)</f>
        <v>390600</v>
      </c>
      <c r="K33">
        <f t="shared" ref="K33" si="14">AVERAGE(K29:K32)</f>
        <v>4266</v>
      </c>
      <c r="L33">
        <f t="shared" ref="L33" si="15">AVERAGE(L29:L32)</f>
        <v>3978.75</v>
      </c>
      <c r="O33" s="4"/>
      <c r="Q33" s="4">
        <f>AVERAGE(Q29:Q32)</f>
        <v>1.1848455859922777</v>
      </c>
    </row>
    <row r="34" spans="1:17" x14ac:dyDescent="0.2">
      <c r="O34" s="4"/>
    </row>
    <row r="35" spans="1:17" x14ac:dyDescent="0.2">
      <c r="A35" t="s">
        <v>57</v>
      </c>
      <c r="B35" t="s">
        <v>65</v>
      </c>
      <c r="C35" t="s">
        <v>110</v>
      </c>
      <c r="D35" t="s">
        <v>118</v>
      </c>
      <c r="E35" s="2">
        <v>44817.645833333343</v>
      </c>
      <c r="F35">
        <v>19930</v>
      </c>
      <c r="G35">
        <v>21169</v>
      </c>
      <c r="H35">
        <v>1117</v>
      </c>
      <c r="I35">
        <v>30466</v>
      </c>
      <c r="J35">
        <v>320100</v>
      </c>
      <c r="K35">
        <v>4271</v>
      </c>
      <c r="L35">
        <v>3980</v>
      </c>
      <c r="M35">
        <v>1626</v>
      </c>
      <c r="O35" s="4">
        <f>E29-$E$8</f>
        <v>3.9118055555518367</v>
      </c>
      <c r="P35" s="5">
        <f>J35/$J$8</f>
        <v>20.373395565927655</v>
      </c>
      <c r="Q35" s="4">
        <f>LOG(P35,2)/O35</f>
        <v>1.1116642897120803</v>
      </c>
    </row>
    <row r="36" spans="1:17" x14ac:dyDescent="0.2">
      <c r="A36" t="s">
        <v>58</v>
      </c>
      <c r="B36" t="s">
        <v>65</v>
      </c>
      <c r="C36" t="s">
        <v>111</v>
      </c>
      <c r="D36" t="s">
        <v>118</v>
      </c>
      <c r="E36" s="2">
        <v>44817.645833333343</v>
      </c>
      <c r="F36">
        <v>20170</v>
      </c>
      <c r="G36">
        <v>21424</v>
      </c>
      <c r="H36">
        <v>1117</v>
      </c>
      <c r="I36">
        <v>30466</v>
      </c>
      <c r="J36">
        <v>308300</v>
      </c>
      <c r="K36">
        <v>4342</v>
      </c>
      <c r="L36">
        <v>4084</v>
      </c>
      <c r="M36">
        <v>1580</v>
      </c>
      <c r="O36" s="4">
        <f>E29-$E$8</f>
        <v>3.9118055555518367</v>
      </c>
      <c r="P36" s="5">
        <f t="shared" ref="P36:P38" si="16">J36/$J$8</f>
        <v>19.622361302641352</v>
      </c>
      <c r="Q36" s="4">
        <f t="shared" ref="Q36:Q38" si="17">LOG(P36,2)/O36</f>
        <v>1.0978119172797391</v>
      </c>
    </row>
    <row r="37" spans="1:17" x14ac:dyDescent="0.2">
      <c r="A37" t="s">
        <v>59</v>
      </c>
      <c r="B37" t="s">
        <v>65</v>
      </c>
      <c r="C37" t="s">
        <v>112</v>
      </c>
      <c r="D37" t="s">
        <v>118</v>
      </c>
      <c r="E37" s="2">
        <v>44817.65</v>
      </c>
      <c r="F37">
        <v>20739</v>
      </c>
      <c r="G37">
        <v>22111</v>
      </c>
      <c r="H37">
        <v>1117</v>
      </c>
      <c r="I37">
        <v>30466</v>
      </c>
      <c r="J37">
        <v>329200</v>
      </c>
      <c r="K37">
        <v>4452</v>
      </c>
      <c r="L37">
        <v>4165</v>
      </c>
      <c r="M37">
        <v>1666</v>
      </c>
      <c r="O37" s="4">
        <f>E29-$E$8</f>
        <v>3.9118055555518367</v>
      </c>
      <c r="P37" s="5">
        <f t="shared" si="16"/>
        <v>20.952583006258621</v>
      </c>
      <c r="Q37" s="4">
        <f t="shared" si="17"/>
        <v>1.1220026509372818</v>
      </c>
    </row>
    <row r="38" spans="1:17" x14ac:dyDescent="0.2">
      <c r="A38" t="s">
        <v>60</v>
      </c>
      <c r="B38" t="s">
        <v>65</v>
      </c>
      <c r="C38" t="s">
        <v>113</v>
      </c>
      <c r="D38" t="s">
        <v>118</v>
      </c>
      <c r="E38" s="2">
        <v>44817.649305555547</v>
      </c>
      <c r="F38">
        <v>19974</v>
      </c>
      <c r="G38">
        <v>21244</v>
      </c>
      <c r="H38">
        <v>1117</v>
      </c>
      <c r="I38">
        <v>30466</v>
      </c>
      <c r="J38">
        <v>311000</v>
      </c>
      <c r="K38">
        <v>4468</v>
      </c>
      <c r="L38">
        <v>4184</v>
      </c>
      <c r="M38">
        <v>1738</v>
      </c>
      <c r="O38" s="4">
        <f>E29-$E$8</f>
        <v>3.9118055555518367</v>
      </c>
      <c r="P38" s="5">
        <f t="shared" si="16"/>
        <v>19.79420812559669</v>
      </c>
      <c r="Q38" s="4">
        <f t="shared" si="17"/>
        <v>1.1010277445319234</v>
      </c>
    </row>
    <row r="39" spans="1:17" x14ac:dyDescent="0.2">
      <c r="A39" t="s">
        <v>120</v>
      </c>
      <c r="J39">
        <f>AVERAGE(J35:J38)</f>
        <v>317150</v>
      </c>
      <c r="K39">
        <f t="shared" ref="K39" si="18">AVERAGE(K35:K38)</f>
        <v>4383.25</v>
      </c>
      <c r="L39">
        <f t="shared" ref="L39" si="19">AVERAGE(L35:L38)</f>
        <v>4103.25</v>
      </c>
      <c r="O39" s="4"/>
      <c r="Q39" s="4">
        <f>AVERAGE(Q35:Q38)</f>
        <v>1.1081266506152563</v>
      </c>
    </row>
    <row r="40" spans="1:17" x14ac:dyDescent="0.2">
      <c r="O40" s="4"/>
    </row>
    <row r="41" spans="1:17" x14ac:dyDescent="0.2">
      <c r="A41" t="s">
        <v>61</v>
      </c>
      <c r="B41" t="s">
        <v>65</v>
      </c>
      <c r="C41" t="s">
        <v>114</v>
      </c>
      <c r="D41" t="s">
        <v>118</v>
      </c>
      <c r="E41" s="2">
        <v>44817.646527777782</v>
      </c>
      <c r="F41">
        <v>7915</v>
      </c>
      <c r="G41">
        <v>8121</v>
      </c>
      <c r="H41">
        <v>1117</v>
      </c>
      <c r="I41">
        <v>30466</v>
      </c>
      <c r="J41">
        <v>106700</v>
      </c>
      <c r="K41">
        <v>4660</v>
      </c>
      <c r="L41">
        <v>4350</v>
      </c>
      <c r="M41">
        <v>1872</v>
      </c>
      <c r="O41" s="4">
        <f>E29-$E$8</f>
        <v>3.9118055555518367</v>
      </c>
      <c r="P41" s="5">
        <f>J41/$J$8</f>
        <v>6.7911318553092181</v>
      </c>
      <c r="Q41" s="4">
        <f>LOG(P41,2)/O41</f>
        <v>0.70649013721063625</v>
      </c>
    </row>
    <row r="42" spans="1:17" x14ac:dyDescent="0.2">
      <c r="A42" t="s">
        <v>62</v>
      </c>
      <c r="B42" t="s">
        <v>65</v>
      </c>
      <c r="C42" t="s">
        <v>115</v>
      </c>
      <c r="D42" t="s">
        <v>118</v>
      </c>
      <c r="E42" s="2">
        <v>44817.647222222222</v>
      </c>
      <c r="F42">
        <v>7655</v>
      </c>
      <c r="G42">
        <v>7837</v>
      </c>
      <c r="H42">
        <v>1117</v>
      </c>
      <c r="I42">
        <v>30466</v>
      </c>
      <c r="J42">
        <v>108900</v>
      </c>
      <c r="K42">
        <v>4603</v>
      </c>
      <c r="L42">
        <v>4309</v>
      </c>
      <c r="M42">
        <v>1899</v>
      </c>
      <c r="O42" s="4">
        <f>E29-$E$8</f>
        <v>3.9118055555518367</v>
      </c>
      <c r="P42" s="5">
        <f t="shared" ref="P42:P44" si="20">J42/$J$8</f>
        <v>6.9311551925320893</v>
      </c>
      <c r="Q42" s="4">
        <f t="shared" ref="Q42:Q44" si="21">LOG(P42,2)/O42</f>
        <v>0.71401703942352723</v>
      </c>
    </row>
    <row r="43" spans="1:17" x14ac:dyDescent="0.2">
      <c r="A43" t="s">
        <v>63</v>
      </c>
      <c r="B43" t="s">
        <v>65</v>
      </c>
      <c r="C43" t="s">
        <v>116</v>
      </c>
      <c r="D43" t="s">
        <v>118</v>
      </c>
      <c r="E43" s="2">
        <v>44817.65</v>
      </c>
      <c r="F43">
        <v>7663</v>
      </c>
      <c r="G43">
        <v>7863</v>
      </c>
      <c r="H43">
        <v>1117</v>
      </c>
      <c r="I43">
        <v>30466</v>
      </c>
      <c r="J43">
        <v>105300</v>
      </c>
      <c r="K43">
        <v>4704</v>
      </c>
      <c r="L43">
        <v>4405</v>
      </c>
      <c r="M43">
        <v>2019</v>
      </c>
      <c r="O43" s="4">
        <f>E29-$E$8</f>
        <v>3.9118055555518367</v>
      </c>
      <c r="P43" s="5">
        <f t="shared" si="20"/>
        <v>6.7020260952583008</v>
      </c>
      <c r="Q43" s="4">
        <f t="shared" si="21"/>
        <v>0.70161905158838067</v>
      </c>
    </row>
    <row r="44" spans="1:17" x14ac:dyDescent="0.2">
      <c r="A44" t="s">
        <v>64</v>
      </c>
      <c r="B44" t="s">
        <v>65</v>
      </c>
      <c r="C44" t="s">
        <v>117</v>
      </c>
      <c r="D44" t="s">
        <v>118</v>
      </c>
      <c r="E44" s="2">
        <v>44817.650694444441</v>
      </c>
      <c r="F44">
        <v>8356</v>
      </c>
      <c r="G44">
        <v>8581</v>
      </c>
      <c r="H44">
        <v>1117</v>
      </c>
      <c r="I44">
        <v>30466</v>
      </c>
      <c r="J44">
        <v>126800</v>
      </c>
      <c r="K44">
        <v>4635</v>
      </c>
      <c r="L44">
        <v>4325</v>
      </c>
      <c r="M44">
        <v>1862</v>
      </c>
      <c r="O44" s="4">
        <f>E29-$E$8</f>
        <v>3.9118055555518367</v>
      </c>
      <c r="P44" s="5">
        <f t="shared" si="20"/>
        <v>8.0704359817545352</v>
      </c>
      <c r="Q44" s="4">
        <f t="shared" si="21"/>
        <v>0.77014221954933959</v>
      </c>
    </row>
    <row r="45" spans="1:17" x14ac:dyDescent="0.2">
      <c r="A45" t="s">
        <v>120</v>
      </c>
      <c r="J45">
        <f>AVERAGE(J41:J44)</f>
        <v>111925</v>
      </c>
      <c r="K45">
        <f t="shared" ref="K45" si="22">AVERAGE(K41:K44)</f>
        <v>4650.5</v>
      </c>
      <c r="L45">
        <f t="shared" ref="L45" si="23">AVERAGE(L41:L44)</f>
        <v>4347.25</v>
      </c>
      <c r="O45" s="4"/>
      <c r="Q45" s="4">
        <f>AVERAGE(Q41:Q44)</f>
        <v>0.72306711194297091</v>
      </c>
    </row>
    <row r="46" spans="1:17" x14ac:dyDescent="0.2">
      <c r="O46" s="4"/>
    </row>
    <row r="47" spans="1:17" x14ac:dyDescent="0.2">
      <c r="O47" s="4"/>
    </row>
    <row r="48" spans="1:17" x14ac:dyDescent="0.2">
      <c r="O48" s="4"/>
    </row>
    <row r="49" spans="1:17" x14ac:dyDescent="0.2">
      <c r="A49" t="s">
        <v>21</v>
      </c>
      <c r="B49" t="s">
        <v>65</v>
      </c>
      <c r="C49" t="s">
        <v>74</v>
      </c>
      <c r="D49" t="s">
        <v>118</v>
      </c>
      <c r="E49" s="2">
        <v>44817.572222222218</v>
      </c>
      <c r="F49">
        <v>3645</v>
      </c>
      <c r="G49">
        <v>3679</v>
      </c>
      <c r="H49">
        <v>1117</v>
      </c>
      <c r="I49">
        <v>30466</v>
      </c>
      <c r="J49">
        <v>257600</v>
      </c>
      <c r="K49">
        <v>4268</v>
      </c>
      <c r="L49">
        <v>4009</v>
      </c>
      <c r="M49">
        <v>1606</v>
      </c>
      <c r="O49" s="4">
        <f>E49-$E$8</f>
        <v>3.8395833333270275</v>
      </c>
      <c r="P49" s="5">
        <f>J49/$J$8</f>
        <v>16.395459849368834</v>
      </c>
      <c r="Q49" s="4">
        <f>LOG(P49,2)/O49</f>
        <v>1.0509537391591879</v>
      </c>
    </row>
    <row r="50" spans="1:17" x14ac:dyDescent="0.2">
      <c r="A50" t="s">
        <v>22</v>
      </c>
      <c r="B50" t="s">
        <v>65</v>
      </c>
      <c r="C50" t="s">
        <v>75</v>
      </c>
      <c r="D50" t="s">
        <v>118</v>
      </c>
      <c r="E50" s="2">
        <v>44817.572916666657</v>
      </c>
      <c r="F50">
        <v>3249</v>
      </c>
      <c r="G50">
        <v>3276</v>
      </c>
      <c r="H50">
        <v>1117</v>
      </c>
      <c r="I50">
        <v>30466</v>
      </c>
      <c r="J50">
        <v>218500</v>
      </c>
      <c r="K50">
        <v>4137</v>
      </c>
      <c r="L50">
        <v>3905</v>
      </c>
      <c r="M50">
        <v>1502</v>
      </c>
      <c r="O50" s="4">
        <f>E49-$E$8</f>
        <v>3.8395833333270275</v>
      </c>
      <c r="P50" s="5">
        <f t="shared" ref="P50:P52" si="24">J50/$J$8</f>
        <v>13.906863265089637</v>
      </c>
      <c r="Q50" s="4">
        <f t="shared" ref="Q50:Q52" si="25">LOG(P50,2)/O50</f>
        <v>0.98909824779240452</v>
      </c>
    </row>
    <row r="51" spans="1:17" x14ac:dyDescent="0.2">
      <c r="A51" t="s">
        <v>23</v>
      </c>
      <c r="B51" t="s">
        <v>65</v>
      </c>
      <c r="C51" t="s">
        <v>76</v>
      </c>
      <c r="D51" t="s">
        <v>118</v>
      </c>
      <c r="E51" s="2">
        <v>44817.575694444437</v>
      </c>
      <c r="F51">
        <v>3781</v>
      </c>
      <c r="G51">
        <v>3821</v>
      </c>
      <c r="H51">
        <v>1117</v>
      </c>
      <c r="I51">
        <v>30466</v>
      </c>
      <c r="J51">
        <v>275000</v>
      </c>
      <c r="K51">
        <v>4224</v>
      </c>
      <c r="L51">
        <v>3958</v>
      </c>
      <c r="M51">
        <v>1556</v>
      </c>
      <c r="O51" s="4">
        <f>E49-$E$8</f>
        <v>3.8395833333270275</v>
      </c>
      <c r="P51" s="5">
        <f t="shared" si="24"/>
        <v>17.50291715285881</v>
      </c>
      <c r="Q51" s="4">
        <f t="shared" si="25"/>
        <v>1.0755134418660586</v>
      </c>
    </row>
    <row r="52" spans="1:17" x14ac:dyDescent="0.2">
      <c r="A52" t="s">
        <v>24</v>
      </c>
      <c r="B52" t="s">
        <v>65</v>
      </c>
      <c r="C52" t="s">
        <v>77</v>
      </c>
      <c r="D52" t="s">
        <v>118</v>
      </c>
      <c r="E52" s="2">
        <v>44817.576388888891</v>
      </c>
      <c r="F52">
        <v>3640</v>
      </c>
      <c r="G52">
        <v>3677</v>
      </c>
      <c r="H52">
        <v>1117</v>
      </c>
      <c r="I52">
        <v>30466</v>
      </c>
      <c r="J52">
        <v>265400</v>
      </c>
      <c r="K52">
        <v>4261</v>
      </c>
      <c r="L52">
        <v>4010</v>
      </c>
      <c r="M52">
        <v>1515</v>
      </c>
      <c r="O52" s="4">
        <f>E49-$E$8</f>
        <v>3.8395833333270275</v>
      </c>
      <c r="P52" s="5">
        <f t="shared" si="24"/>
        <v>16.891906226795374</v>
      </c>
      <c r="Q52" s="4">
        <f t="shared" si="25"/>
        <v>1.0621621890141586</v>
      </c>
    </row>
    <row r="53" spans="1:17" x14ac:dyDescent="0.2">
      <c r="A53" t="s">
        <v>120</v>
      </c>
      <c r="J53">
        <f>AVERAGE(J49:J52)</f>
        <v>254125</v>
      </c>
      <c r="K53">
        <f t="shared" ref="K53" si="26">AVERAGE(K49:K52)</f>
        <v>4222.5</v>
      </c>
      <c r="L53">
        <f t="shared" ref="L53" si="27">AVERAGE(L49:L52)</f>
        <v>3970.5</v>
      </c>
      <c r="O53" s="4"/>
      <c r="Q53" s="4">
        <f>AVERAGE(Q49:Q52)</f>
        <v>1.0444319044579524</v>
      </c>
    </row>
    <row r="54" spans="1:17" x14ac:dyDescent="0.2">
      <c r="O54" s="4"/>
    </row>
    <row r="55" spans="1:17" x14ac:dyDescent="0.2">
      <c r="A55" t="s">
        <v>13</v>
      </c>
      <c r="B55" t="s">
        <v>65</v>
      </c>
      <c r="C55" t="s">
        <v>66</v>
      </c>
      <c r="D55" t="s">
        <v>118</v>
      </c>
      <c r="E55" s="2">
        <v>44817.574305555558</v>
      </c>
      <c r="F55">
        <v>3526</v>
      </c>
      <c r="G55">
        <v>3560</v>
      </c>
      <c r="H55">
        <v>1117</v>
      </c>
      <c r="I55">
        <v>30466</v>
      </c>
      <c r="J55">
        <v>249500</v>
      </c>
      <c r="K55">
        <v>4187</v>
      </c>
      <c r="L55">
        <v>3911</v>
      </c>
      <c r="M55">
        <v>1668</v>
      </c>
      <c r="O55" s="4">
        <f>E49-$E$8</f>
        <v>3.8395833333270275</v>
      </c>
      <c r="P55" s="5">
        <f>J55/$J$8</f>
        <v>15.879919380502812</v>
      </c>
      <c r="Q55" s="4">
        <f>LOG(P55,2)/O55</f>
        <v>1.038949108997911</v>
      </c>
    </row>
    <row r="56" spans="1:17" x14ac:dyDescent="0.2">
      <c r="A56" t="s">
        <v>14</v>
      </c>
      <c r="B56" t="s">
        <v>65</v>
      </c>
      <c r="C56" t="s">
        <v>67</v>
      </c>
      <c r="D56" t="s">
        <v>118</v>
      </c>
      <c r="E56" s="2">
        <v>44817.573611111111</v>
      </c>
      <c r="F56">
        <v>3102</v>
      </c>
      <c r="G56">
        <v>3127</v>
      </c>
      <c r="H56">
        <v>1117</v>
      </c>
      <c r="I56">
        <v>30466</v>
      </c>
      <c r="J56">
        <v>214900</v>
      </c>
      <c r="K56">
        <v>4159</v>
      </c>
      <c r="L56">
        <v>3891</v>
      </c>
      <c r="M56">
        <v>1528</v>
      </c>
      <c r="O56" s="4">
        <f>E49-$E$8</f>
        <v>3.8395833333270275</v>
      </c>
      <c r="P56" s="5">
        <f t="shared" ref="P56:P58" si="28">J56/$J$8</f>
        <v>13.677734167815849</v>
      </c>
      <c r="Q56" s="4">
        <f t="shared" ref="Q56:Q58" si="29">LOG(P56,2)/O56</f>
        <v>0.98285595666874526</v>
      </c>
    </row>
    <row r="57" spans="1:17" x14ac:dyDescent="0.2">
      <c r="A57" t="s">
        <v>15</v>
      </c>
      <c r="B57" t="s">
        <v>65</v>
      </c>
      <c r="C57" t="s">
        <v>68</v>
      </c>
      <c r="D57" t="s">
        <v>118</v>
      </c>
      <c r="E57" s="2">
        <v>44817.57708333333</v>
      </c>
      <c r="F57">
        <v>3416</v>
      </c>
      <c r="G57">
        <v>3449</v>
      </c>
      <c r="H57">
        <v>1117</v>
      </c>
      <c r="I57">
        <v>30466</v>
      </c>
      <c r="J57">
        <v>253200</v>
      </c>
      <c r="K57">
        <v>4218</v>
      </c>
      <c r="L57">
        <v>3910</v>
      </c>
      <c r="M57">
        <v>1631</v>
      </c>
      <c r="O57" s="4">
        <f>E49-$E$8</f>
        <v>3.8395833333270275</v>
      </c>
      <c r="P57" s="5">
        <f t="shared" si="28"/>
        <v>16.115413174923095</v>
      </c>
      <c r="Q57" s="4">
        <f t="shared" si="29"/>
        <v>1.0444803313624262</v>
      </c>
    </row>
    <row r="58" spans="1:17" x14ac:dyDescent="0.2">
      <c r="A58" t="s">
        <v>16</v>
      </c>
      <c r="B58" t="s">
        <v>65</v>
      </c>
      <c r="C58" t="s">
        <v>69</v>
      </c>
      <c r="D58" t="s">
        <v>118</v>
      </c>
      <c r="E58" s="2">
        <v>44817.57708333333</v>
      </c>
      <c r="F58">
        <v>3387</v>
      </c>
      <c r="G58">
        <v>3419</v>
      </c>
      <c r="H58">
        <v>1117</v>
      </c>
      <c r="I58">
        <v>30466</v>
      </c>
      <c r="J58">
        <v>241300</v>
      </c>
      <c r="K58">
        <v>4137</v>
      </c>
      <c r="L58">
        <v>3909</v>
      </c>
      <c r="M58">
        <v>1510</v>
      </c>
      <c r="O58" s="4">
        <f>E49-$E$8</f>
        <v>3.8395833333270275</v>
      </c>
      <c r="P58" s="5">
        <f t="shared" si="28"/>
        <v>15.358014214490295</v>
      </c>
      <c r="Q58" s="4">
        <f t="shared" si="29"/>
        <v>1.0263925642316081</v>
      </c>
    </row>
    <row r="59" spans="1:17" x14ac:dyDescent="0.2">
      <c r="A59" t="s">
        <v>120</v>
      </c>
      <c r="J59">
        <f>AVERAGE(J55:J58)</f>
        <v>239725</v>
      </c>
      <c r="K59">
        <f t="shared" ref="K59" si="30">AVERAGE(K55:K58)</f>
        <v>4175.25</v>
      </c>
      <c r="L59">
        <f t="shared" ref="L59" si="31">AVERAGE(L55:L58)</f>
        <v>3905.25</v>
      </c>
      <c r="O59" s="4"/>
      <c r="Q59" s="4">
        <f>AVERAGE(Q55:Q58)</f>
        <v>1.0231694903151727</v>
      </c>
    </row>
    <row r="60" spans="1:17" x14ac:dyDescent="0.2">
      <c r="O60" s="4"/>
    </row>
    <row r="61" spans="1:17" x14ac:dyDescent="0.2">
      <c r="A61" t="s">
        <v>17</v>
      </c>
      <c r="B61" t="s">
        <v>65</v>
      </c>
      <c r="C61" t="s">
        <v>70</v>
      </c>
      <c r="D61" t="s">
        <v>118</v>
      </c>
      <c r="E61" s="2">
        <v>44817.574305555558</v>
      </c>
      <c r="F61">
        <v>2897</v>
      </c>
      <c r="G61">
        <v>2920</v>
      </c>
      <c r="H61">
        <v>1117</v>
      </c>
      <c r="I61">
        <v>30466</v>
      </c>
      <c r="J61">
        <v>205500</v>
      </c>
      <c r="K61">
        <v>4148</v>
      </c>
      <c r="L61">
        <v>3901</v>
      </c>
      <c r="M61">
        <v>1588</v>
      </c>
      <c r="O61" s="4">
        <f>E49-$E$8</f>
        <v>3.8395833333270275</v>
      </c>
      <c r="P61" s="5">
        <f>J61/$J$8</f>
        <v>13.079452636045403</v>
      </c>
      <c r="Q61" s="4">
        <f>LOG(P61,2)/O61</f>
        <v>0.96605020373752148</v>
      </c>
    </row>
    <row r="62" spans="1:17" x14ac:dyDescent="0.2">
      <c r="A62" t="s">
        <v>18</v>
      </c>
      <c r="B62" t="s">
        <v>65</v>
      </c>
      <c r="C62" t="s">
        <v>71</v>
      </c>
      <c r="D62" t="s">
        <v>118</v>
      </c>
      <c r="E62" s="2">
        <v>44817.574999999997</v>
      </c>
      <c r="F62">
        <v>2724</v>
      </c>
      <c r="G62">
        <v>2744</v>
      </c>
      <c r="H62">
        <v>1117</v>
      </c>
      <c r="I62">
        <v>30466</v>
      </c>
      <c r="J62">
        <v>188200</v>
      </c>
      <c r="K62">
        <v>4225</v>
      </c>
      <c r="L62">
        <v>3983</v>
      </c>
      <c r="M62">
        <v>1645</v>
      </c>
      <c r="O62" s="4">
        <f>E49-$E$8</f>
        <v>3.8395833333270275</v>
      </c>
      <c r="P62" s="5">
        <f t="shared" ref="P62:P64" si="32">J62/$J$8</f>
        <v>11.978360029701921</v>
      </c>
      <c r="Q62" s="4">
        <f t="shared" ref="Q62:Q64" si="33">LOG(P62,2)/O62</f>
        <v>0.9330070959765101</v>
      </c>
    </row>
    <row r="63" spans="1:17" x14ac:dyDescent="0.2">
      <c r="A63" t="s">
        <v>19</v>
      </c>
      <c r="B63" t="s">
        <v>65</v>
      </c>
      <c r="C63" t="s">
        <v>72</v>
      </c>
      <c r="D63" t="s">
        <v>118</v>
      </c>
      <c r="E63" s="2">
        <v>44817.577777777777</v>
      </c>
      <c r="F63">
        <v>2738</v>
      </c>
      <c r="G63">
        <v>2758</v>
      </c>
      <c r="H63">
        <v>1117</v>
      </c>
      <c r="I63">
        <v>30466</v>
      </c>
      <c r="J63">
        <v>189100</v>
      </c>
      <c r="K63">
        <v>4118</v>
      </c>
      <c r="L63">
        <v>3864</v>
      </c>
      <c r="M63">
        <v>1515</v>
      </c>
      <c r="O63" s="4">
        <f>E49-$E$8</f>
        <v>3.8395833333270275</v>
      </c>
      <c r="P63" s="5">
        <f t="shared" si="32"/>
        <v>12.035642304020367</v>
      </c>
      <c r="Q63" s="4">
        <f t="shared" si="33"/>
        <v>0.93479966944704351</v>
      </c>
    </row>
    <row r="64" spans="1:17" x14ac:dyDescent="0.2">
      <c r="A64" t="s">
        <v>20</v>
      </c>
      <c r="B64" t="s">
        <v>65</v>
      </c>
      <c r="C64" t="s">
        <v>73</v>
      </c>
      <c r="D64" t="s">
        <v>118</v>
      </c>
      <c r="E64" s="2">
        <v>44817.578472222223</v>
      </c>
      <c r="F64">
        <v>2625</v>
      </c>
      <c r="G64">
        <v>2644</v>
      </c>
      <c r="H64">
        <v>1117</v>
      </c>
      <c r="I64">
        <v>30466</v>
      </c>
      <c r="J64">
        <v>187500</v>
      </c>
      <c r="K64">
        <v>4054</v>
      </c>
      <c r="L64">
        <v>3806</v>
      </c>
      <c r="M64">
        <v>1477</v>
      </c>
      <c r="O64" s="4">
        <f>E49-$E$8</f>
        <v>3.8395833333270275</v>
      </c>
      <c r="P64" s="5">
        <f t="shared" si="32"/>
        <v>11.933807149676461</v>
      </c>
      <c r="Q64" s="4">
        <f t="shared" si="33"/>
        <v>0.93160693559679697</v>
      </c>
    </row>
    <row r="65" spans="1:17" x14ac:dyDescent="0.2">
      <c r="A65" t="s">
        <v>120</v>
      </c>
      <c r="J65">
        <f>AVERAGE(J61:J64)</f>
        <v>192575</v>
      </c>
      <c r="K65">
        <f t="shared" ref="K65" si="34">AVERAGE(K61:K64)</f>
        <v>4136.25</v>
      </c>
      <c r="L65">
        <f t="shared" ref="L65" si="35">AVERAGE(L61:L64)</f>
        <v>3888.5</v>
      </c>
      <c r="O65" s="4"/>
      <c r="Q65" s="4">
        <f>AVERAGE(Q61:Q64)</f>
        <v>0.94136597618946793</v>
      </c>
    </row>
    <row r="66" spans="1:17" x14ac:dyDescent="0.2">
      <c r="O66" s="4"/>
    </row>
    <row r="67" spans="1:17" x14ac:dyDescent="0.2">
      <c r="A67" t="s">
        <v>25</v>
      </c>
      <c r="B67" t="s">
        <v>65</v>
      </c>
      <c r="C67" t="s">
        <v>78</v>
      </c>
      <c r="D67" t="s">
        <v>118</v>
      </c>
      <c r="E67" s="2">
        <v>44817.663194444453</v>
      </c>
      <c r="F67">
        <v>16982</v>
      </c>
      <c r="G67">
        <v>17874</v>
      </c>
      <c r="H67">
        <v>1117</v>
      </c>
      <c r="I67">
        <v>30466</v>
      </c>
      <c r="J67">
        <v>268000</v>
      </c>
      <c r="K67">
        <v>4087</v>
      </c>
      <c r="L67">
        <v>3757</v>
      </c>
      <c r="M67">
        <v>1737</v>
      </c>
      <c r="O67" s="4">
        <f>E67-$E$8</f>
        <v>3.9305555555620231</v>
      </c>
      <c r="P67" s="5">
        <f>J67/$J$8</f>
        <v>17.057388352604221</v>
      </c>
      <c r="Q67" s="4">
        <f>LOG(P67,2)/O67</f>
        <v>1.0411568569264764</v>
      </c>
    </row>
    <row r="68" spans="1:17" x14ac:dyDescent="0.2">
      <c r="A68" t="s">
        <v>26</v>
      </c>
      <c r="B68" t="s">
        <v>65</v>
      </c>
      <c r="C68" t="s">
        <v>79</v>
      </c>
      <c r="D68" t="s">
        <v>118</v>
      </c>
      <c r="E68" s="2">
        <v>44817.663888888892</v>
      </c>
      <c r="F68">
        <v>15382</v>
      </c>
      <c r="G68">
        <v>16104</v>
      </c>
      <c r="H68">
        <v>1117</v>
      </c>
      <c r="I68">
        <v>30466</v>
      </c>
      <c r="J68">
        <v>245500</v>
      </c>
      <c r="K68">
        <v>4073</v>
      </c>
      <c r="L68">
        <v>3725</v>
      </c>
      <c r="M68">
        <v>1762</v>
      </c>
      <c r="O68" s="4">
        <f>E67-$E$8</f>
        <v>3.9305555555620231</v>
      </c>
      <c r="P68" s="5">
        <f t="shared" ref="P68:P70" si="36">J68/$J$8</f>
        <v>15.625331494643047</v>
      </c>
      <c r="Q68" s="4">
        <f t="shared" ref="Q68:Q70" si="37">LOG(P68,2)/O68</f>
        <v>1.0089705732434846</v>
      </c>
    </row>
    <row r="69" spans="1:17" x14ac:dyDescent="0.2">
      <c r="A69" t="s">
        <v>27</v>
      </c>
      <c r="B69" t="s">
        <v>65</v>
      </c>
      <c r="C69" t="s">
        <v>80</v>
      </c>
      <c r="D69" t="s">
        <v>118</v>
      </c>
      <c r="E69" s="2">
        <v>44817.668055555558</v>
      </c>
      <c r="F69">
        <v>17903</v>
      </c>
      <c r="G69">
        <v>18881</v>
      </c>
      <c r="H69">
        <v>1117</v>
      </c>
      <c r="I69">
        <v>30466</v>
      </c>
      <c r="J69">
        <v>295400</v>
      </c>
      <c r="K69">
        <v>4205</v>
      </c>
      <c r="L69">
        <v>3860</v>
      </c>
      <c r="M69">
        <v>1786</v>
      </c>
      <c r="O69" s="4">
        <f>E67-$E$8</f>
        <v>3.9305555555620231</v>
      </c>
      <c r="P69" s="5">
        <f t="shared" si="36"/>
        <v>18.801315370743609</v>
      </c>
      <c r="Q69" s="4">
        <f t="shared" si="37"/>
        <v>1.0768863672805347</v>
      </c>
    </row>
    <row r="70" spans="1:17" x14ac:dyDescent="0.2">
      <c r="A70" t="s">
        <v>28</v>
      </c>
      <c r="B70" t="s">
        <v>65</v>
      </c>
      <c r="C70" t="s">
        <v>81</v>
      </c>
      <c r="D70" t="s">
        <v>118</v>
      </c>
      <c r="E70" s="2">
        <v>44817.668055555558</v>
      </c>
      <c r="F70">
        <v>15574</v>
      </c>
      <c r="G70">
        <v>16322</v>
      </c>
      <c r="H70">
        <v>1117</v>
      </c>
      <c r="I70">
        <v>30466</v>
      </c>
      <c r="J70">
        <v>251800</v>
      </c>
      <c r="K70">
        <v>4117</v>
      </c>
      <c r="L70">
        <v>3795</v>
      </c>
      <c r="M70">
        <v>1705</v>
      </c>
      <c r="O70" s="4">
        <f>E67-$E$8</f>
        <v>3.9305555555620231</v>
      </c>
      <c r="P70" s="5">
        <f t="shared" si="36"/>
        <v>16.026307414872175</v>
      </c>
      <c r="Q70" s="4">
        <f t="shared" si="37"/>
        <v>1.0182708510287031</v>
      </c>
    </row>
    <row r="71" spans="1:17" x14ac:dyDescent="0.2">
      <c r="A71" t="s">
        <v>120</v>
      </c>
      <c r="J71">
        <f>AVERAGE(J67:J70)</f>
        <v>265175</v>
      </c>
      <c r="K71">
        <f t="shared" ref="K71" si="38">AVERAGE(K67:K70)</f>
        <v>4120.5</v>
      </c>
      <c r="L71">
        <f t="shared" ref="L71" si="39">AVERAGE(L67:L70)</f>
        <v>3784.25</v>
      </c>
      <c r="O71" s="4"/>
      <c r="Q71" s="4">
        <f>AVERAGE(Q67:Q70)</f>
        <v>1.0363211621197996</v>
      </c>
    </row>
    <row r="72" spans="1:17" x14ac:dyDescent="0.2">
      <c r="O72" s="4"/>
    </row>
    <row r="73" spans="1:17" x14ac:dyDescent="0.2">
      <c r="A73" t="s">
        <v>29</v>
      </c>
      <c r="B73" t="s">
        <v>65</v>
      </c>
      <c r="C73" t="s">
        <v>82</v>
      </c>
      <c r="D73" t="s">
        <v>118</v>
      </c>
      <c r="E73" s="2">
        <v>44817.664583333331</v>
      </c>
      <c r="F73">
        <v>13030</v>
      </c>
      <c r="G73">
        <v>13547</v>
      </c>
      <c r="H73">
        <v>1117</v>
      </c>
      <c r="I73">
        <v>30466</v>
      </c>
      <c r="J73">
        <v>200000</v>
      </c>
      <c r="K73">
        <v>4132</v>
      </c>
      <c r="L73">
        <v>3760</v>
      </c>
      <c r="M73">
        <v>1863</v>
      </c>
      <c r="O73" s="4">
        <f>E67-$E$8</f>
        <v>3.9305555555620231</v>
      </c>
      <c r="P73" s="5">
        <f>J73/$J$8</f>
        <v>12.729394292988227</v>
      </c>
      <c r="Q73" s="4">
        <f>LOG(P73,2)/O73</f>
        <v>0.9337336200037577</v>
      </c>
    </row>
    <row r="74" spans="1:17" x14ac:dyDescent="0.2">
      <c r="A74" t="s">
        <v>30</v>
      </c>
      <c r="B74" t="s">
        <v>65</v>
      </c>
      <c r="C74" t="s">
        <v>83</v>
      </c>
      <c r="D74" t="s">
        <v>118</v>
      </c>
      <c r="E74" s="2">
        <v>44817.665277777778</v>
      </c>
      <c r="F74">
        <v>12640</v>
      </c>
      <c r="G74">
        <v>13120</v>
      </c>
      <c r="H74">
        <v>1117</v>
      </c>
      <c r="I74">
        <v>30466</v>
      </c>
      <c r="J74">
        <v>194400</v>
      </c>
      <c r="K74">
        <v>4120</v>
      </c>
      <c r="L74">
        <v>3750</v>
      </c>
      <c r="M74">
        <v>1966</v>
      </c>
      <c r="O74" s="4">
        <f>E67-$E$8</f>
        <v>3.9305555555620231</v>
      </c>
      <c r="P74" s="5">
        <f t="shared" ref="P74:P76" si="40">J74/$J$8</f>
        <v>12.372971252784556</v>
      </c>
      <c r="Q74" s="4">
        <f t="shared" ref="Q74:Q76" si="41">LOG(P74,2)/O74</f>
        <v>0.9233097039753152</v>
      </c>
    </row>
    <row r="75" spans="1:17" x14ac:dyDescent="0.2">
      <c r="A75" t="s">
        <v>29</v>
      </c>
      <c r="B75" t="s">
        <v>65</v>
      </c>
      <c r="C75" t="s">
        <v>82</v>
      </c>
      <c r="D75" t="s">
        <v>118</v>
      </c>
      <c r="E75" s="2">
        <v>44817.669444444437</v>
      </c>
      <c r="F75">
        <v>11219</v>
      </c>
      <c r="G75">
        <v>11605</v>
      </c>
      <c r="H75">
        <v>1117</v>
      </c>
      <c r="I75">
        <v>30466</v>
      </c>
      <c r="J75">
        <v>176100</v>
      </c>
      <c r="K75">
        <v>4207</v>
      </c>
      <c r="L75">
        <v>3829</v>
      </c>
      <c r="M75">
        <v>1864</v>
      </c>
      <c r="O75" s="4">
        <f>E67-$E$8</f>
        <v>3.9305555555620231</v>
      </c>
      <c r="P75" s="5">
        <f t="shared" si="40"/>
        <v>11.208231674976133</v>
      </c>
      <c r="Q75" s="4">
        <f t="shared" si="41"/>
        <v>0.88702137074650844</v>
      </c>
    </row>
    <row r="76" spans="1:17" x14ac:dyDescent="0.2">
      <c r="A76" t="s">
        <v>30</v>
      </c>
      <c r="B76" t="s">
        <v>65</v>
      </c>
      <c r="C76" t="s">
        <v>83</v>
      </c>
      <c r="D76" t="s">
        <v>118</v>
      </c>
      <c r="E76" s="2">
        <v>44817.668749999997</v>
      </c>
      <c r="F76">
        <v>12008</v>
      </c>
      <c r="G76">
        <v>12453</v>
      </c>
      <c r="H76">
        <v>1117</v>
      </c>
      <c r="I76">
        <v>30466</v>
      </c>
      <c r="J76">
        <v>186400</v>
      </c>
      <c r="K76">
        <v>4186</v>
      </c>
      <c r="L76">
        <v>3848</v>
      </c>
      <c r="M76">
        <v>1812</v>
      </c>
      <c r="O76" s="4">
        <f>E67-$E$8</f>
        <v>3.9305555555620231</v>
      </c>
      <c r="P76" s="5">
        <f t="shared" si="40"/>
        <v>11.863795481065026</v>
      </c>
      <c r="Q76" s="4">
        <f t="shared" si="41"/>
        <v>0.9078853299664783</v>
      </c>
    </row>
    <row r="77" spans="1:17" x14ac:dyDescent="0.2">
      <c r="A77" t="s">
        <v>120</v>
      </c>
      <c r="J77">
        <f>AVERAGE(J73:J76)</f>
        <v>189225</v>
      </c>
      <c r="K77">
        <f t="shared" ref="K77" si="42">AVERAGE(K73:K76)</f>
        <v>4161.25</v>
      </c>
      <c r="L77">
        <f t="shared" ref="L77" si="43">AVERAGE(L73:L76)</f>
        <v>3796.75</v>
      </c>
      <c r="O77" s="4"/>
      <c r="Q77" s="4">
        <f>AVERAGE(Q73:Q76)</f>
        <v>0.91298750617301494</v>
      </c>
    </row>
    <row r="78" spans="1:17" x14ac:dyDescent="0.2">
      <c r="O78" s="4"/>
    </row>
    <row r="79" spans="1:17" x14ac:dyDescent="0.2">
      <c r="A79" t="s">
        <v>31</v>
      </c>
      <c r="B79" t="s">
        <v>65</v>
      </c>
      <c r="C79" t="s">
        <v>84</v>
      </c>
      <c r="D79" t="s">
        <v>118</v>
      </c>
      <c r="E79" s="2">
        <v>44817.665972222218</v>
      </c>
      <c r="F79">
        <v>7598</v>
      </c>
      <c r="G79">
        <v>7771</v>
      </c>
      <c r="H79">
        <v>1117</v>
      </c>
      <c r="I79">
        <v>30466</v>
      </c>
      <c r="J79">
        <v>106500</v>
      </c>
      <c r="K79">
        <v>4269</v>
      </c>
      <c r="L79">
        <v>3907</v>
      </c>
      <c r="M79">
        <v>1856</v>
      </c>
      <c r="O79" s="4">
        <f>E67-$E$8</f>
        <v>3.9305555555620231</v>
      </c>
      <c r="P79" s="5">
        <f>J79/$J$8</f>
        <v>6.7784024610162303</v>
      </c>
      <c r="Q79" s="4">
        <f>LOG(P79,2)/O79</f>
        <v>0.7024313125570717</v>
      </c>
    </row>
    <row r="80" spans="1:17" x14ac:dyDescent="0.2">
      <c r="A80" t="s">
        <v>32</v>
      </c>
      <c r="B80" t="s">
        <v>65</v>
      </c>
      <c r="C80" t="s">
        <v>85</v>
      </c>
      <c r="D80" t="s">
        <v>118</v>
      </c>
      <c r="E80" s="2">
        <v>44817.666666666657</v>
      </c>
      <c r="F80">
        <v>7381</v>
      </c>
      <c r="G80">
        <v>7539</v>
      </c>
      <c r="H80">
        <v>1117</v>
      </c>
      <c r="I80">
        <v>30466</v>
      </c>
      <c r="J80">
        <v>104400</v>
      </c>
      <c r="K80">
        <v>4249</v>
      </c>
      <c r="L80">
        <v>3867</v>
      </c>
      <c r="M80">
        <v>2008</v>
      </c>
      <c r="O80" s="4">
        <f>E67-$E$8</f>
        <v>3.9305555555620231</v>
      </c>
      <c r="P80" s="5">
        <f t="shared" ref="P80:P82" si="44">J80/$J$8</f>
        <v>6.6447438209398539</v>
      </c>
      <c r="Q80" s="4">
        <f t="shared" ref="Q80:Q82" si="45">LOG(P80,2)/O80</f>
        <v>0.69512147603722951</v>
      </c>
    </row>
    <row r="81" spans="1:22" x14ac:dyDescent="0.2">
      <c r="A81" t="s">
        <v>33</v>
      </c>
      <c r="B81" t="s">
        <v>65</v>
      </c>
      <c r="C81" t="s">
        <v>86</v>
      </c>
      <c r="D81" t="s">
        <v>118</v>
      </c>
      <c r="E81" s="2">
        <v>44817.670138888891</v>
      </c>
      <c r="F81">
        <v>7858</v>
      </c>
      <c r="G81">
        <v>8042</v>
      </c>
      <c r="H81">
        <v>1117</v>
      </c>
      <c r="I81">
        <v>30466</v>
      </c>
      <c r="J81">
        <v>112800</v>
      </c>
      <c r="K81">
        <v>4304</v>
      </c>
      <c r="L81">
        <v>3950</v>
      </c>
      <c r="M81">
        <v>1924</v>
      </c>
      <c r="O81" s="4">
        <f>E67-$E$8</f>
        <v>3.9305555555620231</v>
      </c>
      <c r="P81" s="5">
        <f t="shared" si="44"/>
        <v>7.1793783812453595</v>
      </c>
      <c r="Q81" s="4">
        <f t="shared" si="45"/>
        <v>0.72352594819153415</v>
      </c>
    </row>
    <row r="82" spans="1:22" x14ac:dyDescent="0.2">
      <c r="A82" t="s">
        <v>34</v>
      </c>
      <c r="B82" t="s">
        <v>65</v>
      </c>
      <c r="C82" t="s">
        <v>87</v>
      </c>
      <c r="D82" t="s">
        <v>118</v>
      </c>
      <c r="E82" s="2">
        <v>44817.67291666667</v>
      </c>
      <c r="F82">
        <v>6580</v>
      </c>
      <c r="G82">
        <v>6699</v>
      </c>
      <c r="H82">
        <v>1117</v>
      </c>
      <c r="I82">
        <v>30466</v>
      </c>
      <c r="J82">
        <v>99800</v>
      </c>
      <c r="K82">
        <v>4383</v>
      </c>
      <c r="L82">
        <v>3990</v>
      </c>
      <c r="M82">
        <v>1965</v>
      </c>
      <c r="O82" s="4">
        <f>E67-$E$8</f>
        <v>3.9305555555620231</v>
      </c>
      <c r="P82" s="5">
        <f t="shared" si="44"/>
        <v>6.3519677522011246</v>
      </c>
      <c r="Q82" s="4">
        <f t="shared" si="45"/>
        <v>0.67858183162471641</v>
      </c>
    </row>
    <row r="83" spans="1:22" x14ac:dyDescent="0.2">
      <c r="A83" t="s">
        <v>120</v>
      </c>
      <c r="J83">
        <f>AVERAGE(J79:J82)</f>
        <v>105875</v>
      </c>
      <c r="K83">
        <f t="shared" ref="K83" si="46">AVERAGE(K79:K82)</f>
        <v>4301.25</v>
      </c>
      <c r="L83">
        <f t="shared" ref="L83" si="47">AVERAGE(L79:L82)</f>
        <v>3928.5</v>
      </c>
      <c r="O83" s="4"/>
      <c r="Q83" s="4">
        <f>AVERAGE(Q79:Q82)</f>
        <v>0.69991514210263794</v>
      </c>
    </row>
    <row r="87" spans="1:22" x14ac:dyDescent="0.2">
      <c r="G87" s="6" t="s">
        <v>123</v>
      </c>
      <c r="U87" s="6" t="s">
        <v>127</v>
      </c>
    </row>
    <row r="89" spans="1:22" x14ac:dyDescent="0.2">
      <c r="F89" t="s">
        <v>124</v>
      </c>
      <c r="G89" t="s">
        <v>125</v>
      </c>
      <c r="H89" t="s">
        <v>126</v>
      </c>
      <c r="T89" t="s">
        <v>124</v>
      </c>
      <c r="U89" t="s">
        <v>125</v>
      </c>
      <c r="V89" t="s">
        <v>126</v>
      </c>
    </row>
    <row r="90" spans="1:22" x14ac:dyDescent="0.2">
      <c r="F90">
        <v>0</v>
      </c>
      <c r="G90">
        <v>1.272346568990643</v>
      </c>
      <c r="H90">
        <v>1.0444319044579524</v>
      </c>
      <c r="T90">
        <v>0</v>
      </c>
      <c r="U90">
        <f>G90/G$90</f>
        <v>1</v>
      </c>
      <c r="V90">
        <f>H90/H$90</f>
        <v>1</v>
      </c>
    </row>
    <row r="91" spans="1:22" x14ac:dyDescent="0.2">
      <c r="F91">
        <v>0.4</v>
      </c>
      <c r="G91">
        <v>1.1852298751611714</v>
      </c>
      <c r="H91">
        <v>1.0231694903151727</v>
      </c>
      <c r="T91">
        <v>0.4</v>
      </c>
      <c r="U91">
        <f t="shared" ref="U91:U95" si="48">G91/G$90</f>
        <v>0.93153068829463537</v>
      </c>
      <c r="V91">
        <f t="shared" ref="V91:V95" si="49">H91/H$90</f>
        <v>0.97964212501358361</v>
      </c>
    </row>
    <row r="92" spans="1:22" x14ac:dyDescent="0.2">
      <c r="F92">
        <v>0.6</v>
      </c>
      <c r="G92">
        <v>1.2063848539089468</v>
      </c>
      <c r="H92">
        <v>0.94136597618946793</v>
      </c>
      <c r="T92">
        <v>0.6</v>
      </c>
      <c r="U92">
        <f t="shared" si="48"/>
        <v>0.94815743077452241</v>
      </c>
      <c r="V92">
        <f t="shared" si="49"/>
        <v>0.90131867110860187</v>
      </c>
    </row>
    <row r="93" spans="1:22" x14ac:dyDescent="0.2">
      <c r="F93">
        <v>0.8</v>
      </c>
      <c r="G93">
        <v>1.1848455859922777</v>
      </c>
      <c r="H93">
        <v>1.0363211621197996</v>
      </c>
      <c r="T93">
        <v>0.8</v>
      </c>
      <c r="U93">
        <f t="shared" si="48"/>
        <v>0.93122865645970965</v>
      </c>
      <c r="V93">
        <f t="shared" si="49"/>
        <v>0.99223430239584443</v>
      </c>
    </row>
    <row r="94" spans="1:22" x14ac:dyDescent="0.2">
      <c r="F94">
        <v>1.1000000000000001</v>
      </c>
      <c r="G94">
        <v>1.1081266506152563</v>
      </c>
      <c r="H94">
        <v>0.91298750617301494</v>
      </c>
      <c r="T94">
        <v>1.1000000000000001</v>
      </c>
      <c r="U94">
        <f t="shared" si="48"/>
        <v>0.87093145658760018</v>
      </c>
      <c r="V94">
        <f t="shared" si="49"/>
        <v>0.87414746933343102</v>
      </c>
    </row>
    <row r="95" spans="1:22" x14ac:dyDescent="0.2">
      <c r="F95">
        <v>1.6</v>
      </c>
      <c r="G95">
        <v>0.72306711194297091</v>
      </c>
      <c r="H95">
        <v>0.69991514210263794</v>
      </c>
      <c r="T95">
        <v>1.6</v>
      </c>
      <c r="U95">
        <f t="shared" si="48"/>
        <v>0.56829415001023076</v>
      </c>
      <c r="V95">
        <f>H95/H$90</f>
        <v>0.67013956497803984</v>
      </c>
    </row>
    <row r="105" spans="6:8" x14ac:dyDescent="0.2">
      <c r="G105" s="6" t="s">
        <v>128</v>
      </c>
    </row>
    <row r="107" spans="6:8" x14ac:dyDescent="0.2">
      <c r="F107" t="s">
        <v>124</v>
      </c>
      <c r="G107" t="s">
        <v>125</v>
      </c>
      <c r="H107" t="s">
        <v>126</v>
      </c>
    </row>
    <row r="108" spans="6:8" x14ac:dyDescent="0.2">
      <c r="F108">
        <v>0</v>
      </c>
      <c r="G108">
        <v>4308</v>
      </c>
      <c r="H108">
        <v>4222.5</v>
      </c>
    </row>
    <row r="109" spans="6:8" x14ac:dyDescent="0.2">
      <c r="F109">
        <v>0.4</v>
      </c>
      <c r="G109">
        <v>4290.25</v>
      </c>
      <c r="H109">
        <v>4175.25</v>
      </c>
    </row>
    <row r="110" spans="6:8" x14ac:dyDescent="0.2">
      <c r="F110">
        <v>0.6</v>
      </c>
      <c r="G110">
        <v>4424.25</v>
      </c>
      <c r="H110">
        <v>4136.25</v>
      </c>
    </row>
    <row r="111" spans="6:8" x14ac:dyDescent="0.2">
      <c r="F111">
        <v>0.8</v>
      </c>
      <c r="G111">
        <v>4266</v>
      </c>
      <c r="H111">
        <v>4120.5</v>
      </c>
    </row>
    <row r="112" spans="6:8" x14ac:dyDescent="0.2">
      <c r="F112">
        <v>1.1000000000000001</v>
      </c>
      <c r="G112">
        <v>4383.25</v>
      </c>
      <c r="H112">
        <v>4161.25</v>
      </c>
    </row>
    <row r="113" spans="6:8" x14ac:dyDescent="0.2">
      <c r="F113">
        <v>1.6</v>
      </c>
      <c r="G113">
        <v>4650.5</v>
      </c>
      <c r="H113">
        <v>4301.25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2022-09-14T21:35:25Z</dcterms:created>
  <dcterms:modified xsi:type="dcterms:W3CDTF">2022-09-14T21:55:27Z</dcterms:modified>
</cp:coreProperties>
</file>