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HCT116/Metformin/"/>
    </mc:Choice>
  </mc:AlternateContent>
  <xr:revisionPtr revIDLastSave="0" documentId="13_ncr:1_{E73E4450-6927-AD40-9406-04F45A7E5F2F}" xr6:coauthVersionLast="45" xr6:coauthVersionMax="45" xr10:uidLastSave="{00000000-0000-0000-0000-000000000000}"/>
  <bookViews>
    <workbookView xWindow="0" yWindow="3440" windowWidth="2866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3" i="1" l="1"/>
  <c r="O122" i="1"/>
  <c r="O121" i="1"/>
  <c r="O120" i="1"/>
  <c r="O119" i="1"/>
  <c r="O118" i="1"/>
  <c r="O117" i="1"/>
  <c r="O116" i="1"/>
  <c r="O115" i="1"/>
  <c r="N123" i="1"/>
  <c r="N122" i="1"/>
  <c r="N121" i="1"/>
  <c r="N120" i="1"/>
  <c r="N119" i="1"/>
  <c r="N118" i="1"/>
  <c r="N117" i="1"/>
  <c r="N116" i="1"/>
  <c r="N115" i="1"/>
  <c r="P104" i="1"/>
  <c r="P99" i="1"/>
  <c r="P94" i="1"/>
  <c r="P89" i="1"/>
  <c r="P84" i="1"/>
  <c r="P79" i="1"/>
  <c r="P74" i="1"/>
  <c r="P69" i="1"/>
  <c r="P64" i="1"/>
  <c r="P56" i="1"/>
  <c r="P51" i="1"/>
  <c r="P46" i="1"/>
  <c r="P41" i="1"/>
  <c r="P36" i="1"/>
  <c r="P31" i="1"/>
  <c r="P26" i="1"/>
  <c r="P21" i="1"/>
  <c r="P16" i="1"/>
  <c r="P129" i="1" l="1"/>
  <c r="O129" i="1"/>
  <c r="N129" i="1"/>
  <c r="M129" i="1"/>
  <c r="L129" i="1"/>
  <c r="K129" i="1"/>
  <c r="J129" i="1"/>
  <c r="I129" i="1"/>
  <c r="H129" i="1"/>
  <c r="P128" i="1"/>
  <c r="O128" i="1"/>
  <c r="N128" i="1"/>
  <c r="M128" i="1"/>
  <c r="L128" i="1"/>
  <c r="K128" i="1"/>
  <c r="J128" i="1"/>
  <c r="I128" i="1"/>
  <c r="H128" i="1"/>
  <c r="T103" i="1"/>
  <c r="T102" i="1"/>
  <c r="T101" i="1"/>
  <c r="T100" i="1"/>
  <c r="T97" i="1"/>
  <c r="T96" i="1"/>
  <c r="T95" i="1"/>
  <c r="T98" i="1" s="1"/>
  <c r="T93" i="1"/>
  <c r="T92" i="1"/>
  <c r="T91" i="1"/>
  <c r="T90" i="1"/>
  <c r="T87" i="1"/>
  <c r="T86" i="1"/>
  <c r="T85" i="1"/>
  <c r="T88" i="1" s="1"/>
  <c r="T82" i="1"/>
  <c r="T81" i="1"/>
  <c r="T80" i="1"/>
  <c r="T83" i="1" s="1"/>
  <c r="T77" i="1"/>
  <c r="T76" i="1"/>
  <c r="T75" i="1"/>
  <c r="T78" i="1" s="1"/>
  <c r="T72" i="1"/>
  <c r="T71" i="1"/>
  <c r="T70" i="1"/>
  <c r="T73" i="1" s="1"/>
  <c r="T68" i="1"/>
  <c r="T67" i="1"/>
  <c r="T66" i="1"/>
  <c r="T65" i="1"/>
  <c r="T62" i="1"/>
  <c r="T61" i="1"/>
  <c r="T60" i="1"/>
  <c r="T63" i="1" s="1"/>
  <c r="T54" i="1"/>
  <c r="T53" i="1"/>
  <c r="T52" i="1"/>
  <c r="T55" i="1" s="1"/>
  <c r="T49" i="1"/>
  <c r="T48" i="1"/>
  <c r="T47" i="1"/>
  <c r="T50" i="1" s="1"/>
  <c r="T44" i="1"/>
  <c r="T43" i="1"/>
  <c r="T42" i="1"/>
  <c r="T45" i="1" s="1"/>
  <c r="T39" i="1"/>
  <c r="T38" i="1"/>
  <c r="T37" i="1"/>
  <c r="T40" i="1" s="1"/>
  <c r="T34" i="1"/>
  <c r="T33" i="1"/>
  <c r="T32" i="1"/>
  <c r="T35" i="1" s="1"/>
  <c r="T29" i="1"/>
  <c r="T28" i="1"/>
  <c r="T27" i="1"/>
  <c r="T30" i="1" s="1"/>
  <c r="T24" i="1"/>
  <c r="T23" i="1"/>
  <c r="T22" i="1"/>
  <c r="T25" i="1" s="1"/>
  <c r="T20" i="1"/>
  <c r="T19" i="1"/>
  <c r="T18" i="1"/>
  <c r="T17" i="1"/>
  <c r="T13" i="1"/>
  <c r="T14" i="1"/>
  <c r="T12" i="1"/>
  <c r="Q102" i="1"/>
  <c r="R102" i="1" s="1"/>
  <c r="S102" i="1" s="1"/>
  <c r="Q101" i="1"/>
  <c r="R101" i="1" s="1"/>
  <c r="S101" i="1" s="1"/>
  <c r="Q100" i="1"/>
  <c r="R100" i="1" s="1"/>
  <c r="Q97" i="1"/>
  <c r="R97" i="1" s="1"/>
  <c r="S97" i="1" s="1"/>
  <c r="Q96" i="1"/>
  <c r="R96" i="1" s="1"/>
  <c r="S96" i="1" s="1"/>
  <c r="Q95" i="1"/>
  <c r="R95" i="1" s="1"/>
  <c r="Q92" i="1"/>
  <c r="R92" i="1" s="1"/>
  <c r="S92" i="1" s="1"/>
  <c r="Q91" i="1"/>
  <c r="R91" i="1" s="1"/>
  <c r="S91" i="1" s="1"/>
  <c r="Q90" i="1"/>
  <c r="R90" i="1" s="1"/>
  <c r="Q87" i="1"/>
  <c r="R87" i="1" s="1"/>
  <c r="S87" i="1" s="1"/>
  <c r="Q86" i="1"/>
  <c r="R86" i="1" s="1"/>
  <c r="S86" i="1" s="1"/>
  <c r="Q85" i="1"/>
  <c r="R85" i="1" s="1"/>
  <c r="Q82" i="1"/>
  <c r="R82" i="1" s="1"/>
  <c r="S82" i="1" s="1"/>
  <c r="Q81" i="1"/>
  <c r="R81" i="1" s="1"/>
  <c r="S81" i="1" s="1"/>
  <c r="Q80" i="1"/>
  <c r="R80" i="1" s="1"/>
  <c r="Q77" i="1"/>
  <c r="R77" i="1" s="1"/>
  <c r="S77" i="1" s="1"/>
  <c r="Q76" i="1"/>
  <c r="R76" i="1" s="1"/>
  <c r="S76" i="1" s="1"/>
  <c r="Q75" i="1"/>
  <c r="R75" i="1" s="1"/>
  <c r="Q72" i="1"/>
  <c r="R72" i="1" s="1"/>
  <c r="S72" i="1" s="1"/>
  <c r="Q71" i="1"/>
  <c r="R71" i="1" s="1"/>
  <c r="S71" i="1" s="1"/>
  <c r="Q70" i="1"/>
  <c r="R70" i="1" s="1"/>
  <c r="Q67" i="1"/>
  <c r="R67" i="1" s="1"/>
  <c r="S67" i="1" s="1"/>
  <c r="Q66" i="1"/>
  <c r="R66" i="1" s="1"/>
  <c r="S66" i="1" s="1"/>
  <c r="Q65" i="1"/>
  <c r="R65" i="1" s="1"/>
  <c r="Q62" i="1"/>
  <c r="R62" i="1" s="1"/>
  <c r="S62" i="1" s="1"/>
  <c r="Q61" i="1"/>
  <c r="R61" i="1" s="1"/>
  <c r="S61" i="1" s="1"/>
  <c r="Q60" i="1"/>
  <c r="R60" i="1" s="1"/>
  <c r="Q54" i="1"/>
  <c r="R54" i="1" s="1"/>
  <c r="S54" i="1" s="1"/>
  <c r="Q53" i="1"/>
  <c r="R53" i="1" s="1"/>
  <c r="S53" i="1" s="1"/>
  <c r="Q52" i="1"/>
  <c r="R52" i="1" s="1"/>
  <c r="Q49" i="1"/>
  <c r="R49" i="1" s="1"/>
  <c r="S49" i="1" s="1"/>
  <c r="Q48" i="1"/>
  <c r="R48" i="1" s="1"/>
  <c r="S48" i="1" s="1"/>
  <c r="Q47" i="1"/>
  <c r="R47" i="1" s="1"/>
  <c r="Q44" i="1"/>
  <c r="R44" i="1" s="1"/>
  <c r="S44" i="1" s="1"/>
  <c r="Q43" i="1"/>
  <c r="R43" i="1" s="1"/>
  <c r="S43" i="1" s="1"/>
  <c r="Q42" i="1"/>
  <c r="R42" i="1" s="1"/>
  <c r="Q39" i="1"/>
  <c r="R39" i="1" s="1"/>
  <c r="S39" i="1" s="1"/>
  <c r="Q38" i="1"/>
  <c r="R38" i="1" s="1"/>
  <c r="S38" i="1" s="1"/>
  <c r="Q37" i="1"/>
  <c r="R37" i="1" s="1"/>
  <c r="Q34" i="1"/>
  <c r="R34" i="1" s="1"/>
  <c r="S34" i="1" s="1"/>
  <c r="Q33" i="1"/>
  <c r="R33" i="1" s="1"/>
  <c r="S33" i="1" s="1"/>
  <c r="Q32" i="1"/>
  <c r="R32" i="1" s="1"/>
  <c r="Q29" i="1"/>
  <c r="R29" i="1" s="1"/>
  <c r="S29" i="1" s="1"/>
  <c r="Q28" i="1"/>
  <c r="R28" i="1" s="1"/>
  <c r="S28" i="1" s="1"/>
  <c r="Q27" i="1"/>
  <c r="R27" i="1" s="1"/>
  <c r="Q24" i="1"/>
  <c r="R24" i="1" s="1"/>
  <c r="S24" i="1" s="1"/>
  <c r="Q23" i="1"/>
  <c r="R23" i="1" s="1"/>
  <c r="S23" i="1" s="1"/>
  <c r="Q22" i="1"/>
  <c r="Q25" i="1" s="1"/>
  <c r="Q19" i="1"/>
  <c r="R19" i="1" s="1"/>
  <c r="S19" i="1" s="1"/>
  <c r="Q18" i="1"/>
  <c r="R18" i="1" s="1"/>
  <c r="S18" i="1" s="1"/>
  <c r="Q17" i="1"/>
  <c r="R17" i="1" s="1"/>
  <c r="T15" i="1"/>
  <c r="R15" i="1"/>
  <c r="S15" i="1"/>
  <c r="S13" i="1"/>
  <c r="S14" i="1"/>
  <c r="S12" i="1"/>
  <c r="R13" i="1"/>
  <c r="R14" i="1"/>
  <c r="R12" i="1"/>
  <c r="Q15" i="1"/>
  <c r="Q13" i="1"/>
  <c r="Q14" i="1"/>
  <c r="Q12" i="1"/>
  <c r="S100" i="1" l="1"/>
  <c r="R103" i="1"/>
  <c r="Q103" i="1"/>
  <c r="S95" i="1"/>
  <c r="R98" i="1"/>
  <c r="Q98" i="1"/>
  <c r="S90" i="1"/>
  <c r="R93" i="1"/>
  <c r="Q93" i="1"/>
  <c r="S85" i="1"/>
  <c r="R88" i="1"/>
  <c r="Q88" i="1"/>
  <c r="S80" i="1"/>
  <c r="R83" i="1"/>
  <c r="Q83" i="1"/>
  <c r="S75" i="1"/>
  <c r="R78" i="1"/>
  <c r="Q78" i="1"/>
  <c r="S70" i="1"/>
  <c r="R73" i="1"/>
  <c r="Q73" i="1"/>
  <c r="S65" i="1"/>
  <c r="R68" i="1"/>
  <c r="Q68" i="1"/>
  <c r="S60" i="1"/>
  <c r="R63" i="1"/>
  <c r="Q63" i="1"/>
  <c r="S52" i="1"/>
  <c r="R55" i="1"/>
  <c r="Q55" i="1"/>
  <c r="S47" i="1"/>
  <c r="R50" i="1"/>
  <c r="Q50" i="1"/>
  <c r="S42" i="1"/>
  <c r="R45" i="1"/>
  <c r="Q45" i="1"/>
  <c r="S37" i="1"/>
  <c r="R40" i="1"/>
  <c r="Q40" i="1"/>
  <c r="S32" i="1"/>
  <c r="R35" i="1"/>
  <c r="Q35" i="1"/>
  <c r="S27" i="1"/>
  <c r="R30" i="1"/>
  <c r="Q30" i="1"/>
  <c r="R22" i="1"/>
  <c r="S17" i="1"/>
  <c r="R20" i="1"/>
  <c r="Q20" i="1"/>
  <c r="K116" i="1"/>
  <c r="K117" i="1"/>
  <c r="K118" i="1"/>
  <c r="K119" i="1"/>
  <c r="K120" i="1"/>
  <c r="K121" i="1"/>
  <c r="K122" i="1"/>
  <c r="K123" i="1"/>
  <c r="K115" i="1"/>
  <c r="J123" i="1"/>
  <c r="J122" i="1"/>
  <c r="J121" i="1"/>
  <c r="J120" i="1"/>
  <c r="J119" i="1"/>
  <c r="J118" i="1"/>
  <c r="J117" i="1"/>
  <c r="J116" i="1"/>
  <c r="J115" i="1"/>
  <c r="I123" i="1"/>
  <c r="I122" i="1"/>
  <c r="I121" i="1"/>
  <c r="I120" i="1"/>
  <c r="I119" i="1"/>
  <c r="I118" i="1"/>
  <c r="I117" i="1"/>
  <c r="I116" i="1"/>
  <c r="I115" i="1"/>
  <c r="P103" i="1"/>
  <c r="P98" i="1"/>
  <c r="P93" i="1"/>
  <c r="P88" i="1"/>
  <c r="P83" i="1"/>
  <c r="P78" i="1"/>
  <c r="P73" i="1"/>
  <c r="P68" i="1"/>
  <c r="P63" i="1"/>
  <c r="P55" i="1"/>
  <c r="P50" i="1"/>
  <c r="P45" i="1"/>
  <c r="P40" i="1"/>
  <c r="P35" i="1"/>
  <c r="P30" i="1"/>
  <c r="P25" i="1"/>
  <c r="P20" i="1"/>
  <c r="P15" i="1"/>
  <c r="P102" i="1"/>
  <c r="P101" i="1"/>
  <c r="P100" i="1"/>
  <c r="P97" i="1"/>
  <c r="P96" i="1"/>
  <c r="P95" i="1"/>
  <c r="P92" i="1"/>
  <c r="P91" i="1"/>
  <c r="P90" i="1"/>
  <c r="P87" i="1"/>
  <c r="P86" i="1"/>
  <c r="P85" i="1"/>
  <c r="P82" i="1"/>
  <c r="P81" i="1"/>
  <c r="P80" i="1"/>
  <c r="P77" i="1"/>
  <c r="P76" i="1"/>
  <c r="P75" i="1"/>
  <c r="P72" i="1"/>
  <c r="P71" i="1"/>
  <c r="P70" i="1"/>
  <c r="P67" i="1"/>
  <c r="P66" i="1"/>
  <c r="P65" i="1"/>
  <c r="P62" i="1"/>
  <c r="P61" i="1"/>
  <c r="P60" i="1"/>
  <c r="P54" i="1"/>
  <c r="P53" i="1"/>
  <c r="P52" i="1"/>
  <c r="P49" i="1"/>
  <c r="P48" i="1"/>
  <c r="P47" i="1"/>
  <c r="P44" i="1"/>
  <c r="P43" i="1"/>
  <c r="P42" i="1"/>
  <c r="P39" i="1"/>
  <c r="P38" i="1"/>
  <c r="P37" i="1"/>
  <c r="P34" i="1"/>
  <c r="P33" i="1"/>
  <c r="P32" i="1"/>
  <c r="P29" i="1"/>
  <c r="P28" i="1"/>
  <c r="P27" i="1"/>
  <c r="P24" i="1"/>
  <c r="P23" i="1"/>
  <c r="P22" i="1"/>
  <c r="P19" i="1"/>
  <c r="P18" i="1"/>
  <c r="P17" i="1"/>
  <c r="P14" i="1"/>
  <c r="P13" i="1"/>
  <c r="P12" i="1"/>
  <c r="O102" i="1"/>
  <c r="N102" i="1"/>
  <c r="O101" i="1"/>
  <c r="N101" i="1"/>
  <c r="O100" i="1"/>
  <c r="N100" i="1"/>
  <c r="O97" i="1"/>
  <c r="N97" i="1"/>
  <c r="O96" i="1"/>
  <c r="N96" i="1"/>
  <c r="O95" i="1"/>
  <c r="N95" i="1"/>
  <c r="O92" i="1"/>
  <c r="N92" i="1"/>
  <c r="O91" i="1"/>
  <c r="N91" i="1"/>
  <c r="O90" i="1"/>
  <c r="N90" i="1"/>
  <c r="O87" i="1"/>
  <c r="N87" i="1"/>
  <c r="O86" i="1"/>
  <c r="N86" i="1"/>
  <c r="O85" i="1"/>
  <c r="N85" i="1"/>
  <c r="O82" i="1"/>
  <c r="N82" i="1"/>
  <c r="O81" i="1"/>
  <c r="N81" i="1"/>
  <c r="O80" i="1"/>
  <c r="N80" i="1"/>
  <c r="O77" i="1"/>
  <c r="N77" i="1"/>
  <c r="O76" i="1"/>
  <c r="N76" i="1"/>
  <c r="O75" i="1"/>
  <c r="N75" i="1"/>
  <c r="O72" i="1"/>
  <c r="N72" i="1"/>
  <c r="O71" i="1"/>
  <c r="N71" i="1"/>
  <c r="O70" i="1"/>
  <c r="N70" i="1"/>
  <c r="O67" i="1"/>
  <c r="N67" i="1"/>
  <c r="O66" i="1"/>
  <c r="N66" i="1"/>
  <c r="O65" i="1"/>
  <c r="N65" i="1"/>
  <c r="O62" i="1"/>
  <c r="N62" i="1"/>
  <c r="O61" i="1"/>
  <c r="N61" i="1"/>
  <c r="O60" i="1"/>
  <c r="N60" i="1"/>
  <c r="O54" i="1"/>
  <c r="O53" i="1"/>
  <c r="O52" i="1"/>
  <c r="N54" i="1"/>
  <c r="N53" i="1"/>
  <c r="N52" i="1"/>
  <c r="O49" i="1"/>
  <c r="N49" i="1"/>
  <c r="O48" i="1"/>
  <c r="N48" i="1"/>
  <c r="O47" i="1"/>
  <c r="N47" i="1"/>
  <c r="O44" i="1"/>
  <c r="N44" i="1"/>
  <c r="O43" i="1"/>
  <c r="N43" i="1"/>
  <c r="O42" i="1"/>
  <c r="N42" i="1"/>
  <c r="O39" i="1"/>
  <c r="N39" i="1"/>
  <c r="O38" i="1"/>
  <c r="N38" i="1"/>
  <c r="O37" i="1"/>
  <c r="N37" i="1"/>
  <c r="O34" i="1"/>
  <c r="N34" i="1"/>
  <c r="O33" i="1"/>
  <c r="N33" i="1"/>
  <c r="O32" i="1"/>
  <c r="N32" i="1"/>
  <c r="O29" i="1"/>
  <c r="N29" i="1"/>
  <c r="O28" i="1"/>
  <c r="N28" i="1"/>
  <c r="O27" i="1"/>
  <c r="N27" i="1"/>
  <c r="O24" i="1"/>
  <c r="N24" i="1"/>
  <c r="O23" i="1"/>
  <c r="N23" i="1"/>
  <c r="O22" i="1"/>
  <c r="N22" i="1"/>
  <c r="O19" i="1"/>
  <c r="N19" i="1"/>
  <c r="O18" i="1"/>
  <c r="N18" i="1"/>
  <c r="O17" i="1"/>
  <c r="N17" i="1"/>
  <c r="O14" i="1"/>
  <c r="O13" i="1"/>
  <c r="O12" i="1"/>
  <c r="N14" i="1"/>
  <c r="N13" i="1"/>
  <c r="N12" i="1"/>
  <c r="L103" i="1"/>
  <c r="K103" i="1"/>
  <c r="J103" i="1"/>
  <c r="E103" i="1"/>
  <c r="L98" i="1"/>
  <c r="K98" i="1"/>
  <c r="J98" i="1"/>
  <c r="E98" i="1"/>
  <c r="L93" i="1"/>
  <c r="K93" i="1"/>
  <c r="J93" i="1"/>
  <c r="E93" i="1"/>
  <c r="L88" i="1"/>
  <c r="K88" i="1"/>
  <c r="J88" i="1"/>
  <c r="E88" i="1"/>
  <c r="L83" i="1"/>
  <c r="K83" i="1"/>
  <c r="J83" i="1"/>
  <c r="E83" i="1"/>
  <c r="L78" i="1"/>
  <c r="K78" i="1"/>
  <c r="J78" i="1"/>
  <c r="E78" i="1"/>
  <c r="L73" i="1"/>
  <c r="K73" i="1"/>
  <c r="J73" i="1"/>
  <c r="E73" i="1"/>
  <c r="L68" i="1"/>
  <c r="K68" i="1"/>
  <c r="J68" i="1"/>
  <c r="E68" i="1"/>
  <c r="L63" i="1"/>
  <c r="K63" i="1"/>
  <c r="J63" i="1"/>
  <c r="E63" i="1"/>
  <c r="L55" i="1"/>
  <c r="K55" i="1"/>
  <c r="J55" i="1"/>
  <c r="E55" i="1"/>
  <c r="L50" i="1"/>
  <c r="K50" i="1"/>
  <c r="J50" i="1"/>
  <c r="E50" i="1"/>
  <c r="L45" i="1"/>
  <c r="K45" i="1"/>
  <c r="J45" i="1"/>
  <c r="E45" i="1"/>
  <c r="L40" i="1"/>
  <c r="K40" i="1"/>
  <c r="J40" i="1"/>
  <c r="E40" i="1"/>
  <c r="L35" i="1"/>
  <c r="K35" i="1"/>
  <c r="J35" i="1"/>
  <c r="E35" i="1"/>
  <c r="L30" i="1"/>
  <c r="K30" i="1"/>
  <c r="J30" i="1"/>
  <c r="E30" i="1"/>
  <c r="L25" i="1"/>
  <c r="K25" i="1"/>
  <c r="J25" i="1"/>
  <c r="E25" i="1"/>
  <c r="L20" i="1"/>
  <c r="K20" i="1"/>
  <c r="J20" i="1"/>
  <c r="E20" i="1"/>
  <c r="K15" i="1"/>
  <c r="L15" i="1"/>
  <c r="J15" i="1"/>
  <c r="E15" i="1"/>
  <c r="K8" i="1"/>
  <c r="L8" i="1"/>
  <c r="J8" i="1"/>
  <c r="E8" i="1"/>
  <c r="S103" i="1" l="1"/>
  <c r="S98" i="1"/>
  <c r="S93" i="1"/>
  <c r="S88" i="1"/>
  <c r="S83" i="1"/>
  <c r="S78" i="1"/>
  <c r="S73" i="1"/>
  <c r="S68" i="1"/>
  <c r="S63" i="1"/>
  <c r="S55" i="1"/>
  <c r="S50" i="1"/>
  <c r="S45" i="1"/>
  <c r="S40" i="1"/>
  <c r="S35" i="1"/>
  <c r="S30" i="1"/>
  <c r="S22" i="1"/>
  <c r="R25" i="1"/>
  <c r="S20" i="1"/>
  <c r="S25" i="1" l="1"/>
</calcChain>
</file>

<file path=xl/sharedStrings.xml><?xml version="1.0" encoding="utf-8"?>
<sst xmlns="http://schemas.openxmlformats.org/spreadsheetml/2006/main" count="307" uniqueCount="149">
  <si>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</si>
  <si>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</si>
  <si>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</si>
  <si>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</si>
  <si>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</si>
  <si>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</si>
  <si>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</si>
  <si>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</si>
  <si>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</si>
  <si>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</si>
  <si>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</si>
  <si>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</si>
  <si>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</si>
  <si>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SM_0uM_1</t>
  </si>
  <si>
    <t>SM_0uM_2</t>
  </si>
  <si>
    <t>SM_0uM_3</t>
  </si>
  <si>
    <t>SM_100uM_1</t>
  </si>
  <si>
    <t>SM_100uM_2</t>
  </si>
  <si>
    <t>SM_100uM_3</t>
  </si>
  <si>
    <t>SM_200uM_1</t>
  </si>
  <si>
    <t>SM_200uM_2</t>
  </si>
  <si>
    <t>SM_200uM_3</t>
  </si>
  <si>
    <t>SM_400uM_1</t>
  </si>
  <si>
    <t>SM_400uM_2</t>
  </si>
  <si>
    <t>SM_400uM_3</t>
  </si>
  <si>
    <t>SM_500uM_1</t>
  </si>
  <si>
    <t>SM_500uM_2</t>
  </si>
  <si>
    <t>SM_500uM_3</t>
  </si>
  <si>
    <t>SM_50uM_1</t>
  </si>
  <si>
    <t>SM_50uM_2</t>
  </si>
  <si>
    <t>SM_50uM_3</t>
  </si>
  <si>
    <t>SM_600uM_1</t>
  </si>
  <si>
    <t>SM_600uM_2</t>
  </si>
  <si>
    <t>SM_600uM_3</t>
  </si>
  <si>
    <t>SM_700uM_1</t>
  </si>
  <si>
    <t>SM_700uM_2</t>
  </si>
  <si>
    <t>SM_700uM_3</t>
  </si>
  <si>
    <t>SM_800uM_1</t>
  </si>
  <si>
    <t>SM_800uM_2</t>
  </si>
  <si>
    <t>SM_800uM_3</t>
  </si>
  <si>
    <t>t0_1</t>
  </si>
  <si>
    <t>t0_2</t>
  </si>
  <si>
    <t>t0_3</t>
  </si>
  <si>
    <t>t0_4</t>
  </si>
  <si>
    <t>t0_5</t>
  </si>
  <si>
    <t>t0_6</t>
  </si>
  <si>
    <t>Vec_0uM_1</t>
  </si>
  <si>
    <t>Vec_0uM_2</t>
  </si>
  <si>
    <t>Vec_0uM_3</t>
  </si>
  <si>
    <t>Vec_100uM_1</t>
  </si>
  <si>
    <t>Vec_100uM_2</t>
  </si>
  <si>
    <t>Vec_100uM_3</t>
  </si>
  <si>
    <t>Vec_200uM_1</t>
  </si>
  <si>
    <t>Vec_200uM_2</t>
  </si>
  <si>
    <t>Vec_200uM_3</t>
  </si>
  <si>
    <t>Vec_400uM_1</t>
  </si>
  <si>
    <t>Vec_400uM_2</t>
  </si>
  <si>
    <t>Vec_400uM_3</t>
  </si>
  <si>
    <t>Vec_500uM_1</t>
  </si>
  <si>
    <t>Vec_500uM_2</t>
  </si>
  <si>
    <t>Vec_500uM_3</t>
  </si>
  <si>
    <t>Vec_50uM_1</t>
  </si>
  <si>
    <t>Vec_50uM_2</t>
  </si>
  <si>
    <t>Vec_50uM_3</t>
  </si>
  <si>
    <t>Vec_600uM_1</t>
  </si>
  <si>
    <t>Vec_600uM_2</t>
  </si>
  <si>
    <t>Vec_600uM_3</t>
  </si>
  <si>
    <t>Vec_700uM_1</t>
  </si>
  <si>
    <t>Vec_700uM_2</t>
  </si>
  <si>
    <t>Vec_700uM_3</t>
  </si>
  <si>
    <t>Vec_800uM_1</t>
  </si>
  <si>
    <t>Vec_800uM_2</t>
  </si>
  <si>
    <t>Vec_800uM_3</t>
  </si>
  <si>
    <t>HCT116_Asp-levels_post-salvage_harvest</t>
  </si>
  <si>
    <t>HCT116_Asp-levels_post-salvage_harvest_SM_0uM_1_12 Aug 2021_01.#m4</t>
  </si>
  <si>
    <t>HCT116_Asp-levels_post-salvage_harvest_SM_0uM_2_12 Aug 2021_01.#m4</t>
  </si>
  <si>
    <t>HCT116_Asp-levels_post-salvage_harvest_SM_0uM_3_12 Aug 2021_01.#m4</t>
  </si>
  <si>
    <t>HCT116_Asp-levels_post-salvage_harvest_SM_100uM_1_12 Aug 2021_01.#m4</t>
  </si>
  <si>
    <t>HCT116_Asp-levels_post-salvage_harvest_SM_100uM_2_12 Aug 2021_01.#m4</t>
  </si>
  <si>
    <t>HCT116_Asp-levels_post-salvage_harvest_SM_100uM_3_12 Aug 2021_01.#m4</t>
  </si>
  <si>
    <t>HCT116_Asp-levels_post-salvage_harvest_SM_200uM_1_12 Aug 2021_01.#m4</t>
  </si>
  <si>
    <t>HCT116_Asp-levels_post-salvage_harvest_SM_200uM_2_12 Aug 2021_01.#m4</t>
  </si>
  <si>
    <t>HCT116_Asp-levels_post-salvage_harvest_SM_200uM_3_12 Aug 2021_01.#m4</t>
  </si>
  <si>
    <t>HCT116_Asp-levels_post-salvage_harvest_SM_400uM_1_13 Aug 2021_01.#m4</t>
  </si>
  <si>
    <t>HCT116_Asp-levels_post-salvage_harvest_SM_400uM_2_13 Aug 2021_01.#m4</t>
  </si>
  <si>
    <t>HCT116_Asp-levels_post-salvage_harvest_SM_400uM_3_13 Aug 2021_01.#m4</t>
  </si>
  <si>
    <t>HCT116_Asp-levels_post-salvage_harvest_SM_500uM_1_15 Aug 2021_01.#m4</t>
  </si>
  <si>
    <t>HCT116_Asp-levels_post-salvage_harvest_SM_500uM_2_15 Aug 2021_01.#m4</t>
  </si>
  <si>
    <t>HCT116_Asp-levels_post-salvage_harvest_SM_500uM_3_15 Aug 2021_01.#m4</t>
  </si>
  <si>
    <t>HCT116_Asp-levels_post-salvage_harvest_SM_50uM_1_12 Aug 2021_01.#m4</t>
  </si>
  <si>
    <t>HCT116_Asp-levels_post-salvage_harvest_SM_50uM_2_12 Aug 2021_01.#m4</t>
  </si>
  <si>
    <t>HCT116_Asp-levels_post-salvage_harvest_SM_50uM_3_12 Aug 2021_01.#m4</t>
  </si>
  <si>
    <t>HCT116_Asp-levels_post-salvage_harvest_SM_600uM_1_16 Aug 2021_01.#m4</t>
  </si>
  <si>
    <t>HCT116_Asp-levels_post-salvage_harvest_SM_600uM_2_16 Aug 2021_01.#m4</t>
  </si>
  <si>
    <t>HCT116_Asp-levels_post-salvage_harvest_SM_600uM_3_16 Aug 2021_01.#m4</t>
  </si>
  <si>
    <t>HCT116_Asp-levels_post-salvage_harvest_SM_700uM_1_16 Aug 2021_01.#m4</t>
  </si>
  <si>
    <t>HCT116_Asp-levels_post-salvage_harvest_SM_700uM_2_16 Aug 2021_01.#m4</t>
  </si>
  <si>
    <t>HCT116_Asp-levels_post-salvage_harvest_SM_700uM_3_16 Aug 2021_01.#m4</t>
  </si>
  <si>
    <t>HCT116_Asp-levels_post-salvage_harvest_SM_800uM_1_18 Aug 2021_01.#m4</t>
  </si>
  <si>
    <t>HCT116_Asp-levels_post-salvage_harvest_SM_800uM_2_18 Aug 2021_01.#m4</t>
  </si>
  <si>
    <t>HCT116_Asp-levels_post-salvage_harvest_SM_800uM_3_18 Aug 2021_01.#m4</t>
  </si>
  <si>
    <t>HCT116_Asp-levels_post-salvage_harvest_t0_1_ 7 Aug 2021_01.#m4</t>
  </si>
  <si>
    <t>HCT116_Asp-levels_post-salvage_harvest_t0_2_ 7 Aug 2021_01.#m4</t>
  </si>
  <si>
    <t>HCT116_Asp-levels_post-salvage_harvest_t0_3_ 7 Aug 2021_01.#m4</t>
  </si>
  <si>
    <t>HCT116_Asp-levels_post-salvage_harvest_t0_4_ 7 Aug 2021_01.#m4</t>
  </si>
  <si>
    <t>HCT116_Asp-levels_post-salvage_harvest_t0_5_ 7 Aug 2021_01.#m4</t>
  </si>
  <si>
    <t>HCT116_Asp-levels_post-salvage_harvest_t0_6_ 7 Aug 2021_01.#m4</t>
  </si>
  <si>
    <t>HCT116_Asp-levels_post-salvage_harvest_Vec_0uM_1_12 Aug 2021_01.#m4</t>
  </si>
  <si>
    <t>HCT116_Asp-levels_post-salvage_harvest_Vec_0uM_2_12 Aug 2021_01.#m4</t>
  </si>
  <si>
    <t>HCT116_Asp-levels_post-salvage_harvest_Vec_0uM_3_12 Aug 2021_01.#m4</t>
  </si>
  <si>
    <t>HCT116_Asp-levels_post-salvage_harvest_Vec_100uM_1_12 Aug 2021_01.#m4</t>
  </si>
  <si>
    <t>HCT116_Asp-levels_post-salvage_harvest_Vec_100uM_2_12 Aug 2021_01.#m4</t>
  </si>
  <si>
    <t>HCT116_Asp-levels_post-salvage_harvest_Vec_100uM_3_12 Aug 2021_01.#m4</t>
  </si>
  <si>
    <t>HCT116_Asp-levels_post-salvage_harvest_Vec_200uM_1_13 Aug 2021_01.#m4</t>
  </si>
  <si>
    <t>HCT116_Asp-levels_post-salvage_harvest_Vec_200uM_2_13 Aug 2021_01.#m4</t>
  </si>
  <si>
    <t>HCT116_Asp-levels_post-salvage_harvest_Vec_200uM_3_13 Aug 2021_01.#m4</t>
  </si>
  <si>
    <t>HCT116_Asp-levels_post-salvage_harvest_Vec_400uM_1_14 Aug 2021_01.#m4</t>
  </si>
  <si>
    <t>HCT116_Asp-levels_post-salvage_harvest_Vec_400uM_2_14 Aug 2021_01.#m4</t>
  </si>
  <si>
    <t>HCT116_Asp-levels_post-salvage_harvest_Vec_400uM_3_14 Aug 2021_01.#m4</t>
  </si>
  <si>
    <t>HCT116_Asp-levels_post-salvage_harvest_Vec_500uM_1_15 Aug 2021_01.#m4</t>
  </si>
  <si>
    <t>HCT116_Asp-levels_post-salvage_harvest_Vec_500uM_2_15 Aug 2021_01.#m4</t>
  </si>
  <si>
    <t>HCT116_Asp-levels_post-salvage_harvest_Vec_500uM_3_15 Aug 2021_01.#m4</t>
  </si>
  <si>
    <t>HCT116_Asp-levels_post-salvage_harvest_Vec_50uM_1_12 Aug 2021_01.#m4</t>
  </si>
  <si>
    <t>HCT116_Asp-levels_post-salvage_harvest_Vec_50uM_2_12 Aug 2021_01.#m4</t>
  </si>
  <si>
    <t>HCT116_Asp-levels_post-salvage_harvest_Vec_50uM_3_12 Aug 2021_01.#m4</t>
  </si>
  <si>
    <t>HCT116_Asp-levels_post-salvage_harvest_Vec_600uM_1_16 Aug 2021_01.#m4</t>
  </si>
  <si>
    <t>HCT116_Asp-levels_post-salvage_harvest_Vec_600uM_2_16 Aug 2021_01.#m4</t>
  </si>
  <si>
    <t>HCT116_Asp-levels_post-salvage_harvest_Vec_600uM_3_16 Aug 2021_01.#m4</t>
  </si>
  <si>
    <t>HCT116_Asp-levels_post-salvage_harvest_Vec_700uM_1_16 Aug 2021_01.#m4</t>
  </si>
  <si>
    <t>HCT116_Asp-levels_post-salvage_harvest_Vec_700uM_2_16 Aug 2021_01.#m4</t>
  </si>
  <si>
    <t>HCT116_Asp-levels_post-salvage_harvest_Vec_700uM_3_16 Aug 2021_01.#m4</t>
  </si>
  <si>
    <t>HCT116_Asp-levels_post-salvage_harvest_Vec_800uM_1_18 Aug 2021_01.#m4</t>
  </si>
  <si>
    <t>HCT116_Asp-levels_post-salvage_harvest_Vec_800uM_2_18 Aug 2021_01.#m4</t>
  </si>
  <si>
    <t>HCT116_Asp-levels_post-salvage_harvest_Vec_800uM_3_18 Aug 2021_01.#m4</t>
  </si>
  <si>
    <t>Volumetric,  2000  uL</t>
  </si>
  <si>
    <t>Avg</t>
  </si>
  <si>
    <t xml:space="preserve">Fold cells </t>
  </si>
  <si>
    <t>Time diff</t>
  </si>
  <si>
    <t>Prlfr</t>
  </si>
  <si>
    <t>Vec</t>
  </si>
  <si>
    <t>SM</t>
  </si>
  <si>
    <t>Diff</t>
  </si>
  <si>
    <t>Cell uL/uL</t>
  </si>
  <si>
    <t>Cell uL total</t>
  </si>
  <si>
    <t>Cell uL transferred</t>
  </si>
  <si>
    <t>uL for 1 uL cell</t>
  </si>
  <si>
    <t>Transfer volume</t>
  </si>
  <si>
    <t>SD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</si>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</sst>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9"/>
  <sheetViews>
    <sheetView tabSelected="1" topLeftCell="A93" workbookViewId="0">
      <selection activeCell="D111" sqref="D111"/>
    </sheetView>
  </sheetViews>
  <sheetFormatPr baseColWidth="10" defaultColWidth="8.83203125" defaultRowHeight="15" x14ac:dyDescent="0.2"/>
  <cols>
    <col min="1" max="1" width="12" bestFit="1" customWidth="1"/>
    <col min="5" max="5" width="17.6640625" bestFit="1" customWidth="1"/>
    <col min="10" max="10" width="10.6640625" bestFit="1" customWidth="1"/>
    <col min="11" max="12" width="9.1640625" bestFit="1" customWidth="1"/>
    <col min="17" max="17" width="10.33203125" bestFit="1" customWidth="1"/>
    <col min="18" max="18" width="15.33203125" bestFit="1" customWidth="1"/>
    <col min="20" max="20" width="12.1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136</v>
      </c>
      <c r="O1" s="7" t="s">
        <v>137</v>
      </c>
      <c r="P1" s="7" t="s">
        <v>138</v>
      </c>
      <c r="Q1" s="7" t="s">
        <v>143</v>
      </c>
      <c r="R1" s="7" t="s">
        <v>144</v>
      </c>
      <c r="S1" s="7" t="s">
        <v>142</v>
      </c>
      <c r="T1" s="7" t="s">
        <v>145</v>
      </c>
    </row>
    <row r="2" spans="1:20" x14ac:dyDescent="0.2">
      <c r="A2" t="s">
        <v>40</v>
      </c>
      <c r="B2" t="s">
        <v>73</v>
      </c>
      <c r="C2" t="s">
        <v>101</v>
      </c>
      <c r="D2" t="s">
        <v>134</v>
      </c>
      <c r="E2" s="2">
        <v>44415.076388888891</v>
      </c>
      <c r="F2">
        <v>5528</v>
      </c>
      <c r="G2">
        <v>5563</v>
      </c>
      <c r="H2">
        <v>801.5</v>
      </c>
      <c r="I2">
        <v>20218</v>
      </c>
      <c r="J2">
        <v>43030</v>
      </c>
      <c r="K2">
        <v>2176</v>
      </c>
      <c r="L2">
        <v>1969</v>
      </c>
      <c r="M2">
        <v>973.6</v>
      </c>
    </row>
    <row r="3" spans="1:20" x14ac:dyDescent="0.2">
      <c r="A3" t="s">
        <v>41</v>
      </c>
      <c r="B3" t="s">
        <v>73</v>
      </c>
      <c r="C3" t="s">
        <v>102</v>
      </c>
      <c r="D3" t="s">
        <v>134</v>
      </c>
      <c r="E3" s="2">
        <v>44415.07708333333</v>
      </c>
      <c r="F3">
        <v>5034</v>
      </c>
      <c r="G3">
        <v>5061</v>
      </c>
      <c r="H3">
        <v>801.5</v>
      </c>
      <c r="I3">
        <v>20218</v>
      </c>
      <c r="J3">
        <v>37570</v>
      </c>
      <c r="K3">
        <v>2204</v>
      </c>
      <c r="L3">
        <v>2012</v>
      </c>
      <c r="M3">
        <v>969.9</v>
      </c>
    </row>
    <row r="4" spans="1:20" x14ac:dyDescent="0.2">
      <c r="A4" t="s">
        <v>42</v>
      </c>
      <c r="B4" t="s">
        <v>73</v>
      </c>
      <c r="C4" t="s">
        <v>103</v>
      </c>
      <c r="D4" t="s">
        <v>134</v>
      </c>
      <c r="E4" s="2">
        <v>44415.078472222223</v>
      </c>
      <c r="F4">
        <v>5985</v>
      </c>
      <c r="G4">
        <v>6024</v>
      </c>
      <c r="H4">
        <v>801.5</v>
      </c>
      <c r="I4">
        <v>20218</v>
      </c>
      <c r="J4">
        <v>45560</v>
      </c>
      <c r="K4">
        <v>2295</v>
      </c>
      <c r="L4">
        <v>2106</v>
      </c>
      <c r="M4">
        <v>948.2</v>
      </c>
    </row>
    <row r="5" spans="1:20" x14ac:dyDescent="0.2">
      <c r="A5" t="s">
        <v>43</v>
      </c>
      <c r="B5" t="s">
        <v>73</v>
      </c>
      <c r="C5" t="s">
        <v>104</v>
      </c>
      <c r="D5" t="s">
        <v>134</v>
      </c>
      <c r="E5" s="2">
        <v>44415.079861111109</v>
      </c>
      <c r="F5">
        <v>5639</v>
      </c>
      <c r="G5">
        <v>5674</v>
      </c>
      <c r="H5">
        <v>801.5</v>
      </c>
      <c r="I5">
        <v>20218</v>
      </c>
      <c r="J5">
        <v>44490</v>
      </c>
      <c r="K5">
        <v>2364</v>
      </c>
      <c r="L5">
        <v>2138</v>
      </c>
      <c r="M5">
        <v>1061</v>
      </c>
    </row>
    <row r="6" spans="1:20" x14ac:dyDescent="0.2">
      <c r="A6" t="s">
        <v>44</v>
      </c>
      <c r="B6" t="s">
        <v>73</v>
      </c>
      <c r="C6" t="s">
        <v>105</v>
      </c>
      <c r="D6" t="s">
        <v>134</v>
      </c>
      <c r="E6" s="2">
        <v>44415.080555555563</v>
      </c>
      <c r="F6">
        <v>5301</v>
      </c>
      <c r="G6">
        <v>5333</v>
      </c>
      <c r="H6">
        <v>801.5</v>
      </c>
      <c r="I6">
        <v>20218</v>
      </c>
      <c r="J6">
        <v>41770</v>
      </c>
      <c r="K6">
        <v>2369</v>
      </c>
      <c r="L6">
        <v>2191</v>
      </c>
      <c r="M6">
        <v>974.2</v>
      </c>
    </row>
    <row r="7" spans="1:20" x14ac:dyDescent="0.2">
      <c r="A7" t="s">
        <v>45</v>
      </c>
      <c r="B7" t="s">
        <v>73</v>
      </c>
      <c r="C7" t="s">
        <v>106</v>
      </c>
      <c r="D7" t="s">
        <v>134</v>
      </c>
      <c r="E7" s="2">
        <v>44415.081944444442</v>
      </c>
      <c r="F7">
        <v>4867</v>
      </c>
      <c r="G7">
        <v>4894</v>
      </c>
      <c r="H7">
        <v>801.5</v>
      </c>
      <c r="I7">
        <v>20218</v>
      </c>
      <c r="J7">
        <v>38580</v>
      </c>
      <c r="K7">
        <v>2423</v>
      </c>
      <c r="L7">
        <v>2222</v>
      </c>
      <c r="M7">
        <v>1088</v>
      </c>
    </row>
    <row r="8" spans="1:20" x14ac:dyDescent="0.2">
      <c r="A8" t="s">
        <v>135</v>
      </c>
      <c r="E8" s="2">
        <f>E2</f>
        <v>44415.076388888891</v>
      </c>
      <c r="J8" s="6">
        <f>AVERAGE(J2:J7)</f>
        <v>41833.333333333336</v>
      </c>
      <c r="K8" s="6">
        <f t="shared" ref="K8:L8" si="0">AVERAGE(K2:K7)</f>
        <v>2305.1666666666665</v>
      </c>
      <c r="L8" s="6">
        <f t="shared" si="0"/>
        <v>2106.3333333333335</v>
      </c>
    </row>
    <row r="12" spans="1:20" x14ac:dyDescent="0.2">
      <c r="A12" t="s">
        <v>46</v>
      </c>
      <c r="B12" t="s">
        <v>73</v>
      </c>
      <c r="C12" t="s">
        <v>107</v>
      </c>
      <c r="D12" t="s">
        <v>134</v>
      </c>
      <c r="E12" s="2">
        <v>44420.818749999999</v>
      </c>
      <c r="F12">
        <v>45699</v>
      </c>
      <c r="G12">
        <v>48096</v>
      </c>
      <c r="H12">
        <v>589</v>
      </c>
      <c r="I12">
        <v>10107</v>
      </c>
      <c r="J12">
        <v>2189000</v>
      </c>
      <c r="K12">
        <v>1809</v>
      </c>
      <c r="L12">
        <v>1654</v>
      </c>
      <c r="M12">
        <v>746.5</v>
      </c>
      <c r="N12" s="5">
        <f>J12/$J$8</f>
        <v>52.326693227091631</v>
      </c>
      <c r="O12" s="4">
        <f>E12-$E$8</f>
        <v>5.742361111108039</v>
      </c>
      <c r="P12" s="3">
        <f>LOG(N12,2)/O12</f>
        <v>0.99427310046853479</v>
      </c>
      <c r="Q12">
        <f>J12*K12*0.000000001</f>
        <v>3.9599010000000003</v>
      </c>
      <c r="R12">
        <f>Q12*0.8</f>
        <v>3.1679208000000005</v>
      </c>
      <c r="S12">
        <f>R12/850</f>
        <v>3.7269656470588241E-3</v>
      </c>
      <c r="T12" s="5">
        <f>1/S12</f>
        <v>268.31478867779771</v>
      </c>
    </row>
    <row r="13" spans="1:20" x14ac:dyDescent="0.2">
      <c r="A13" t="s">
        <v>47</v>
      </c>
      <c r="B13" t="s">
        <v>73</v>
      </c>
      <c r="C13" t="s">
        <v>108</v>
      </c>
      <c r="D13" t="s">
        <v>134</v>
      </c>
      <c r="E13" s="2">
        <v>44420.820138888892</v>
      </c>
      <c r="F13">
        <v>44257</v>
      </c>
      <c r="G13">
        <v>46566</v>
      </c>
      <c r="H13">
        <v>589</v>
      </c>
      <c r="I13">
        <v>10107</v>
      </c>
      <c r="J13">
        <v>2088000</v>
      </c>
      <c r="K13">
        <v>1836</v>
      </c>
      <c r="L13">
        <v>1679</v>
      </c>
      <c r="M13">
        <v>754.1</v>
      </c>
      <c r="N13" s="5">
        <f t="shared" ref="N13" si="1">J13/$J$8</f>
        <v>49.91235059760956</v>
      </c>
      <c r="O13" s="4">
        <f>E12-$E$8</f>
        <v>5.742361111108039</v>
      </c>
      <c r="P13" s="3">
        <f t="shared" ref="P13" si="2">LOG(N13,2)/O13</f>
        <v>0.98240511771850692</v>
      </c>
      <c r="Q13">
        <f t="shared" ref="Q13:Q14" si="3">J13*K13*0.000000001</f>
        <v>3.8335680000000001</v>
      </c>
      <c r="R13">
        <f t="shared" ref="R13:R14" si="4">Q13*0.8</f>
        <v>3.0668544000000004</v>
      </c>
      <c r="S13">
        <f t="shared" ref="S13:S14" si="5">R13/850</f>
        <v>3.6080640000000007E-3</v>
      </c>
      <c r="T13" s="5">
        <f t="shared" ref="T13:T14" si="6">1/S13</f>
        <v>277.15694621824883</v>
      </c>
    </row>
    <row r="14" spans="1:20" x14ac:dyDescent="0.2">
      <c r="A14" t="s">
        <v>48</v>
      </c>
      <c r="B14" t="s">
        <v>73</v>
      </c>
      <c r="C14" t="s">
        <v>109</v>
      </c>
      <c r="D14" t="s">
        <v>134</v>
      </c>
      <c r="E14" s="2">
        <v>44420.821527777778</v>
      </c>
      <c r="F14">
        <v>45695</v>
      </c>
      <c r="G14">
        <v>48217</v>
      </c>
      <c r="H14">
        <v>589</v>
      </c>
      <c r="I14">
        <v>10107</v>
      </c>
      <c r="J14">
        <v>2165000</v>
      </c>
      <c r="K14">
        <v>1928</v>
      </c>
      <c r="L14">
        <v>1757</v>
      </c>
      <c r="M14">
        <v>814</v>
      </c>
      <c r="N14" s="5">
        <f>J14/$J$8</f>
        <v>51.752988047808763</v>
      </c>
      <c r="O14" s="4">
        <f>E12-$E$8</f>
        <v>5.742361111108039</v>
      </c>
      <c r="P14" s="3">
        <f>LOG(N14,2)/O14</f>
        <v>0.99150334613593238</v>
      </c>
      <c r="Q14">
        <f t="shared" si="3"/>
        <v>4.1741200000000003</v>
      </c>
      <c r="R14">
        <f t="shared" si="4"/>
        <v>3.3392960000000005</v>
      </c>
      <c r="S14">
        <f t="shared" si="5"/>
        <v>3.9285835294117655E-3</v>
      </c>
      <c r="T14" s="5">
        <f t="shared" si="6"/>
        <v>254.54467049342131</v>
      </c>
    </row>
    <row r="15" spans="1:20" x14ac:dyDescent="0.2">
      <c r="A15" t="s">
        <v>135</v>
      </c>
      <c r="E15" s="2">
        <f>E12</f>
        <v>44420.818749999999</v>
      </c>
      <c r="J15" s="6">
        <f>AVERAGE(J12:J14)</f>
        <v>2147333.3333333335</v>
      </c>
      <c r="K15" s="6">
        <f t="shared" ref="K15:L15" si="7">AVERAGE(K12:K14)</f>
        <v>1857.6666666666667</v>
      </c>
      <c r="L15" s="6">
        <f t="shared" si="7"/>
        <v>1696.6666666666667</v>
      </c>
      <c r="P15" s="3">
        <f>AVERAGE(P12:P14)</f>
        <v>0.98939385477432473</v>
      </c>
      <c r="Q15" s="3">
        <f>AVERAGE(Q12:Q14)</f>
        <v>3.9891963333333336</v>
      </c>
      <c r="R15" s="3">
        <f t="shared" ref="R15:S15" si="8">AVERAGE(R12:R14)</f>
        <v>3.1913570666666673</v>
      </c>
      <c r="S15" s="3">
        <f t="shared" si="8"/>
        <v>3.7545377254901966E-3</v>
      </c>
      <c r="T15" s="5">
        <f>AVERAGE(T12:T14)</f>
        <v>266.67213512982261</v>
      </c>
    </row>
    <row r="16" spans="1:20" x14ac:dyDescent="0.2">
      <c r="A16" t="s">
        <v>147</v>
      </c>
      <c r="P16">
        <f>STDEV(P12:P14)</f>
        <v>6.2088420009099024E-3</v>
      </c>
    </row>
    <row r="17" spans="1:20" x14ac:dyDescent="0.2">
      <c r="A17" t="s">
        <v>61</v>
      </c>
      <c r="B17" t="s">
        <v>73</v>
      </c>
      <c r="C17" t="s">
        <v>122</v>
      </c>
      <c r="D17" t="s">
        <v>134</v>
      </c>
      <c r="E17" s="2">
        <v>44420.848611111112</v>
      </c>
      <c r="F17">
        <v>37346</v>
      </c>
      <c r="G17">
        <v>38897</v>
      </c>
      <c r="H17">
        <v>589</v>
      </c>
      <c r="I17">
        <v>10107</v>
      </c>
      <c r="J17">
        <v>1738000</v>
      </c>
      <c r="K17">
        <v>1790</v>
      </c>
      <c r="L17">
        <v>1640</v>
      </c>
      <c r="M17">
        <v>732.5</v>
      </c>
      <c r="N17" s="5">
        <f>J17/$J$8</f>
        <v>41.545816733067724</v>
      </c>
      <c r="O17" s="4">
        <f>E17-$E$8</f>
        <v>5.7722222222218988</v>
      </c>
      <c r="P17" s="3">
        <f>LOG(N17,2)/O17</f>
        <v>0.93146644508692533</v>
      </c>
      <c r="Q17">
        <f>J17*K17*0.000000001</f>
        <v>3.1110200000000003</v>
      </c>
      <c r="R17">
        <f>Q17*0.8</f>
        <v>2.4888160000000004</v>
      </c>
      <c r="S17">
        <f>R17/850</f>
        <v>2.9280188235294123E-3</v>
      </c>
      <c r="T17" s="5">
        <f>1/S17</f>
        <v>341.52785903015723</v>
      </c>
    </row>
    <row r="18" spans="1:20" x14ac:dyDescent="0.2">
      <c r="A18" t="s">
        <v>62</v>
      </c>
      <c r="B18" t="s">
        <v>73</v>
      </c>
      <c r="C18" t="s">
        <v>123</v>
      </c>
      <c r="D18" t="s">
        <v>134</v>
      </c>
      <c r="E18" s="2">
        <v>44420.85</v>
      </c>
      <c r="F18">
        <v>38983</v>
      </c>
      <c r="G18">
        <v>40738</v>
      </c>
      <c r="H18">
        <v>589</v>
      </c>
      <c r="I18">
        <v>10107</v>
      </c>
      <c r="J18">
        <v>1811000</v>
      </c>
      <c r="K18">
        <v>1814</v>
      </c>
      <c r="L18">
        <v>1655</v>
      </c>
      <c r="M18">
        <v>756.9</v>
      </c>
      <c r="N18" s="5">
        <f t="shared" ref="N18" si="9">J18/$J$8</f>
        <v>43.290836653386449</v>
      </c>
      <c r="O18" s="4">
        <f>E17-$E$8</f>
        <v>5.7722222222218988</v>
      </c>
      <c r="P18" s="3">
        <f t="shared" ref="P18" si="10">LOG(N18,2)/O18</f>
        <v>0.94174991336838709</v>
      </c>
      <c r="Q18">
        <f t="shared" ref="Q18:Q19" si="11">J18*K18*0.000000001</f>
        <v>3.2851540000000004</v>
      </c>
      <c r="R18">
        <f t="shared" ref="R18:R19" si="12">Q18*0.8</f>
        <v>2.6281232000000005</v>
      </c>
      <c r="S18">
        <f t="shared" ref="S18:S19" si="13">R18/850</f>
        <v>3.0919096470588244E-3</v>
      </c>
      <c r="T18" s="5">
        <f t="shared" ref="T18:T19" si="14">1/S18</f>
        <v>323.424716162469</v>
      </c>
    </row>
    <row r="19" spans="1:20" x14ac:dyDescent="0.2">
      <c r="A19" t="s">
        <v>63</v>
      </c>
      <c r="B19" t="s">
        <v>73</v>
      </c>
      <c r="C19" t="s">
        <v>124</v>
      </c>
      <c r="D19" t="s">
        <v>134</v>
      </c>
      <c r="E19" s="2">
        <v>44420.850694444453</v>
      </c>
      <c r="F19">
        <v>37610</v>
      </c>
      <c r="G19">
        <v>39281</v>
      </c>
      <c r="H19">
        <v>589</v>
      </c>
      <c r="I19">
        <v>10107</v>
      </c>
      <c r="J19">
        <v>1754000</v>
      </c>
      <c r="K19">
        <v>1895</v>
      </c>
      <c r="L19">
        <v>1730</v>
      </c>
      <c r="M19">
        <v>788.4</v>
      </c>
      <c r="N19" s="5">
        <f>J19/$J$8</f>
        <v>41.928286852589636</v>
      </c>
      <c r="O19" s="4">
        <f>E17-$E$8</f>
        <v>5.7722222222218988</v>
      </c>
      <c r="P19" s="3">
        <f>LOG(N19,2)/O19</f>
        <v>0.93375683951758948</v>
      </c>
      <c r="Q19">
        <f t="shared" si="11"/>
        <v>3.3238300000000001</v>
      </c>
      <c r="R19">
        <f t="shared" si="12"/>
        <v>2.6590640000000003</v>
      </c>
      <c r="S19">
        <f t="shared" si="13"/>
        <v>3.1283105882352943E-3</v>
      </c>
      <c r="T19" s="5">
        <f t="shared" si="14"/>
        <v>319.66135452174149</v>
      </c>
    </row>
    <row r="20" spans="1:20" x14ac:dyDescent="0.2">
      <c r="A20" t="s">
        <v>135</v>
      </c>
      <c r="E20" s="2">
        <f>E17</f>
        <v>44420.848611111112</v>
      </c>
      <c r="J20" s="6">
        <f>AVERAGE(J17:J19)</f>
        <v>1767666.6666666667</v>
      </c>
      <c r="K20" s="6">
        <f t="shared" ref="K20" si="15">AVERAGE(K17:K19)</f>
        <v>1833</v>
      </c>
      <c r="L20" s="6">
        <f t="shared" ref="L20" si="16">AVERAGE(L17:L19)</f>
        <v>1675</v>
      </c>
      <c r="P20" s="3">
        <f>AVERAGE(P17:P19)</f>
        <v>0.93565773265763397</v>
      </c>
      <c r="Q20" s="3">
        <f>AVERAGE(Q17:Q19)</f>
        <v>3.2400013333333333</v>
      </c>
      <c r="R20" s="3">
        <f t="shared" ref="R20" si="17">AVERAGE(R17:R19)</f>
        <v>2.5920010666666671</v>
      </c>
      <c r="S20" s="3">
        <f t="shared" ref="S20" si="18">AVERAGE(S17:S19)</f>
        <v>3.0494130196078439E-3</v>
      </c>
      <c r="T20" s="5">
        <f>AVERAGE(T17:T19)</f>
        <v>328.20464323812257</v>
      </c>
    </row>
    <row r="21" spans="1:20" x14ac:dyDescent="0.2">
      <c r="A21" t="s">
        <v>147</v>
      </c>
      <c r="P21">
        <f>STDEV(P17:P19)</f>
        <v>5.3988402478086601E-3</v>
      </c>
    </row>
    <row r="22" spans="1:20" x14ac:dyDescent="0.2">
      <c r="A22" t="s">
        <v>49</v>
      </c>
      <c r="B22" t="s">
        <v>73</v>
      </c>
      <c r="C22" t="s">
        <v>110</v>
      </c>
      <c r="D22" t="s">
        <v>134</v>
      </c>
      <c r="E22" s="2">
        <v>44420.914583333331</v>
      </c>
      <c r="F22">
        <v>33380</v>
      </c>
      <c r="G22">
        <v>34729</v>
      </c>
      <c r="H22">
        <v>589</v>
      </c>
      <c r="I22">
        <v>10107</v>
      </c>
      <c r="J22">
        <v>1532000</v>
      </c>
      <c r="K22">
        <v>1824</v>
      </c>
      <c r="L22">
        <v>1674</v>
      </c>
      <c r="M22">
        <v>738.9</v>
      </c>
      <c r="N22" s="5">
        <f>J22/$J$8</f>
        <v>36.621513944223103</v>
      </c>
      <c r="O22" s="4">
        <f>E22-$E$8</f>
        <v>5.8381944444408873</v>
      </c>
      <c r="P22" s="3">
        <f>LOG(N22,2)/O22</f>
        <v>0.88976473430782077</v>
      </c>
      <c r="Q22">
        <f>J22*K22*0.000000001</f>
        <v>2.794368</v>
      </c>
      <c r="R22">
        <f>Q22*0.8</f>
        <v>2.2354943999999999</v>
      </c>
      <c r="S22">
        <f>R22/850</f>
        <v>2.6299934117647058E-3</v>
      </c>
      <c r="T22" s="5">
        <f>1/S22</f>
        <v>380.22908936832943</v>
      </c>
    </row>
    <row r="23" spans="1:20" x14ac:dyDescent="0.2">
      <c r="A23" t="s">
        <v>50</v>
      </c>
      <c r="B23" t="s">
        <v>73</v>
      </c>
      <c r="C23" t="s">
        <v>111</v>
      </c>
      <c r="D23" t="s">
        <v>134</v>
      </c>
      <c r="E23" s="2">
        <v>44420.915277777778</v>
      </c>
      <c r="F23">
        <v>31442</v>
      </c>
      <c r="G23">
        <v>32600</v>
      </c>
      <c r="H23">
        <v>589</v>
      </c>
      <c r="I23">
        <v>10107</v>
      </c>
      <c r="J23">
        <v>1440000</v>
      </c>
      <c r="K23">
        <v>1871</v>
      </c>
      <c r="L23">
        <v>1721</v>
      </c>
      <c r="M23">
        <v>764.2</v>
      </c>
      <c r="N23" s="5">
        <f t="shared" ref="N23" si="19">J23/$J$8</f>
        <v>34.422310756972109</v>
      </c>
      <c r="O23" s="4">
        <f>E22-$E$8</f>
        <v>5.8381944444408873</v>
      </c>
      <c r="P23" s="3">
        <f t="shared" ref="P23" si="20">LOG(N23,2)/O23</f>
        <v>0.87446077579024195</v>
      </c>
      <c r="Q23">
        <f t="shared" ref="Q23:Q24" si="21">J23*K23*0.000000001</f>
        <v>2.6942400000000002</v>
      </c>
      <c r="R23">
        <f t="shared" ref="R23:R24" si="22">Q23*0.8</f>
        <v>2.1553920000000004</v>
      </c>
      <c r="S23">
        <f t="shared" ref="S23:S24" si="23">R23/850</f>
        <v>2.5357552941176476E-3</v>
      </c>
      <c r="T23" s="5">
        <f t="shared" ref="T23:T24" si="24">1/S23</f>
        <v>394.3598194667141</v>
      </c>
    </row>
    <row r="24" spans="1:20" x14ac:dyDescent="0.2">
      <c r="A24" t="s">
        <v>51</v>
      </c>
      <c r="B24" t="s">
        <v>73</v>
      </c>
      <c r="C24" t="s">
        <v>112</v>
      </c>
      <c r="D24" t="s">
        <v>134</v>
      </c>
      <c r="E24" s="2">
        <v>44420.916666666657</v>
      </c>
      <c r="F24">
        <v>30483</v>
      </c>
      <c r="G24">
        <v>31596</v>
      </c>
      <c r="H24">
        <v>589</v>
      </c>
      <c r="I24">
        <v>10107</v>
      </c>
      <c r="J24">
        <v>1399000</v>
      </c>
      <c r="K24">
        <v>1991</v>
      </c>
      <c r="L24">
        <v>1840</v>
      </c>
      <c r="M24">
        <v>786.2</v>
      </c>
      <c r="N24" s="5">
        <f>J24/$J$8</f>
        <v>33.442231075697208</v>
      </c>
      <c r="O24" s="4">
        <f>E22-$E$8</f>
        <v>5.8381944444408873</v>
      </c>
      <c r="P24" s="3">
        <f>LOG(N24,2)/O24</f>
        <v>0.86732280709778042</v>
      </c>
      <c r="Q24">
        <f t="shared" si="21"/>
        <v>2.785409</v>
      </c>
      <c r="R24">
        <f t="shared" si="22"/>
        <v>2.2283272000000003</v>
      </c>
      <c r="S24">
        <f t="shared" si="23"/>
        <v>2.6215614117647062E-3</v>
      </c>
      <c r="T24" s="5">
        <f t="shared" si="24"/>
        <v>381.45205964366448</v>
      </c>
    </row>
    <row r="25" spans="1:20" x14ac:dyDescent="0.2">
      <c r="A25" t="s">
        <v>135</v>
      </c>
      <c r="E25" s="2">
        <f>E22</f>
        <v>44420.914583333331</v>
      </c>
      <c r="J25" s="6">
        <f>AVERAGE(J22:J24)</f>
        <v>1457000</v>
      </c>
      <c r="K25" s="6">
        <f t="shared" ref="K25" si="25">AVERAGE(K22:K24)</f>
        <v>1895.3333333333333</v>
      </c>
      <c r="L25" s="6">
        <f t="shared" ref="L25" si="26">AVERAGE(L22:L24)</f>
        <v>1745</v>
      </c>
      <c r="P25" s="3">
        <f>AVERAGE(P22:P24)</f>
        <v>0.87718277239861431</v>
      </c>
      <c r="Q25" s="3">
        <f>AVERAGE(Q22:Q24)</f>
        <v>2.758005666666667</v>
      </c>
      <c r="R25" s="3">
        <f t="shared" ref="R25" si="27">AVERAGE(R22:R24)</f>
        <v>2.2064045333333335</v>
      </c>
      <c r="S25" s="3">
        <f t="shared" ref="S25" si="28">AVERAGE(S22:S24)</f>
        <v>2.5957700392156865E-3</v>
      </c>
      <c r="T25" s="5">
        <f>AVERAGE(T22:T24)</f>
        <v>385.34698949290265</v>
      </c>
    </row>
    <row r="26" spans="1:20" x14ac:dyDescent="0.2">
      <c r="A26" t="s">
        <v>147</v>
      </c>
      <c r="P26">
        <f>STDEV(P22:P24)</f>
        <v>1.1465904821564699E-2</v>
      </c>
    </row>
    <row r="27" spans="1:20" x14ac:dyDescent="0.2">
      <c r="A27" t="s">
        <v>52</v>
      </c>
      <c r="B27" t="s">
        <v>73</v>
      </c>
      <c r="C27" t="s">
        <v>113</v>
      </c>
      <c r="D27" t="s">
        <v>134</v>
      </c>
      <c r="E27" s="2">
        <v>44421.854166666657</v>
      </c>
      <c r="F27">
        <v>46757</v>
      </c>
      <c r="G27">
        <v>49269</v>
      </c>
      <c r="H27">
        <v>589</v>
      </c>
      <c r="I27">
        <v>10107</v>
      </c>
      <c r="J27">
        <v>2243000</v>
      </c>
      <c r="K27">
        <v>1780</v>
      </c>
      <c r="L27">
        <v>1609</v>
      </c>
      <c r="M27">
        <v>770.5</v>
      </c>
      <c r="N27" s="5">
        <f>J27/$J$8</f>
        <v>53.617529880478088</v>
      </c>
      <c r="O27" s="4">
        <f>E27-$E$8</f>
        <v>6.7777777777664596</v>
      </c>
      <c r="P27" s="3">
        <f>LOG(N27,2)/O27</f>
        <v>0.84756878142288927</v>
      </c>
      <c r="Q27">
        <f>J27*K27*0.000000001</f>
        <v>3.9925400000000004</v>
      </c>
      <c r="R27">
        <f>Q27*0.8</f>
        <v>3.1940320000000004</v>
      </c>
      <c r="S27">
        <f>R27/850</f>
        <v>3.7576847058823533E-3</v>
      </c>
      <c r="T27" s="5">
        <f>1/S27</f>
        <v>266.12131625481521</v>
      </c>
    </row>
    <row r="28" spans="1:20" x14ac:dyDescent="0.2">
      <c r="A28" t="s">
        <v>53</v>
      </c>
      <c r="B28" t="s">
        <v>73</v>
      </c>
      <c r="C28" t="s">
        <v>114</v>
      </c>
      <c r="D28" t="s">
        <v>134</v>
      </c>
      <c r="E28" s="2">
        <v>44421.855555555558</v>
      </c>
      <c r="F28">
        <v>43209</v>
      </c>
      <c r="G28">
        <v>45404</v>
      </c>
      <c r="H28">
        <v>589</v>
      </c>
      <c r="I28">
        <v>10107</v>
      </c>
      <c r="J28">
        <v>2058000</v>
      </c>
      <c r="K28">
        <v>1805</v>
      </c>
      <c r="L28">
        <v>1638</v>
      </c>
      <c r="M28">
        <v>774.4</v>
      </c>
      <c r="N28" s="5">
        <f t="shared" ref="N28" si="29">J28/$J$8</f>
        <v>49.195219123505971</v>
      </c>
      <c r="O28" s="4">
        <f>E27-$E$8</f>
        <v>6.7777777777664596</v>
      </c>
      <c r="P28" s="3">
        <f t="shared" ref="P28" si="30">LOG(N28,2)/O28</f>
        <v>0.82924616267317441</v>
      </c>
      <c r="Q28">
        <f t="shared" ref="Q28:Q29" si="31">J28*K28*0.000000001</f>
        <v>3.71469</v>
      </c>
      <c r="R28">
        <f t="shared" ref="R28:R29" si="32">Q28*0.8</f>
        <v>2.9717520000000004</v>
      </c>
      <c r="S28">
        <f t="shared" ref="S28:S29" si="33">R28/850</f>
        <v>3.4961788235294122E-3</v>
      </c>
      <c r="T28" s="5">
        <f t="shared" ref="T28:T29" si="34">1/S28</f>
        <v>286.02655941680189</v>
      </c>
    </row>
    <row r="29" spans="1:20" x14ac:dyDescent="0.2">
      <c r="A29" t="s">
        <v>54</v>
      </c>
      <c r="B29" t="s">
        <v>73</v>
      </c>
      <c r="C29" t="s">
        <v>115</v>
      </c>
      <c r="D29" t="s">
        <v>134</v>
      </c>
      <c r="E29" s="2">
        <v>44421.856249999997</v>
      </c>
      <c r="F29">
        <v>44538</v>
      </c>
      <c r="G29">
        <v>46915</v>
      </c>
      <c r="H29">
        <v>589</v>
      </c>
      <c r="I29">
        <v>10107</v>
      </c>
      <c r="J29">
        <v>2120000</v>
      </c>
      <c r="K29">
        <v>1899</v>
      </c>
      <c r="L29">
        <v>1718</v>
      </c>
      <c r="M29">
        <v>825.1</v>
      </c>
      <c r="N29" s="5">
        <f>J29/$J$8</f>
        <v>50.677290836653384</v>
      </c>
      <c r="O29" s="4">
        <f>E27-$E$8</f>
        <v>6.7777777777664596</v>
      </c>
      <c r="P29" s="3">
        <f>LOG(N29,2)/O29</f>
        <v>0.83556405682087909</v>
      </c>
      <c r="Q29">
        <f t="shared" si="31"/>
        <v>4.0258799999999999</v>
      </c>
      <c r="R29">
        <f t="shared" si="32"/>
        <v>3.220704</v>
      </c>
      <c r="S29">
        <f t="shared" si="33"/>
        <v>3.7890635294117649E-3</v>
      </c>
      <c r="T29" s="5">
        <f t="shared" si="34"/>
        <v>263.91745407215313</v>
      </c>
    </row>
    <row r="30" spans="1:20" x14ac:dyDescent="0.2">
      <c r="A30" t="s">
        <v>135</v>
      </c>
      <c r="E30" s="2">
        <f>E27</f>
        <v>44421.854166666657</v>
      </c>
      <c r="J30" s="6">
        <f>AVERAGE(J27:J29)</f>
        <v>2140333.3333333335</v>
      </c>
      <c r="K30" s="6">
        <f t="shared" ref="K30" si="35">AVERAGE(K27:K29)</f>
        <v>1828</v>
      </c>
      <c r="L30" s="6">
        <f t="shared" ref="L30" si="36">AVERAGE(L27:L29)</f>
        <v>1655</v>
      </c>
      <c r="P30" s="3">
        <f>AVERAGE(P27:P29)</f>
        <v>0.83745966697231433</v>
      </c>
      <c r="Q30" s="3">
        <f>AVERAGE(Q27:Q29)</f>
        <v>3.9110366666666665</v>
      </c>
      <c r="R30" s="3">
        <f t="shared" ref="R30" si="37">AVERAGE(R27:R29)</f>
        <v>3.1288293333333335</v>
      </c>
      <c r="S30" s="3">
        <f t="shared" ref="S30" si="38">AVERAGE(S27:S29)</f>
        <v>3.6809756862745103E-3</v>
      </c>
      <c r="T30" s="5">
        <f>AVERAGE(T27:T29)</f>
        <v>272.02177658125674</v>
      </c>
    </row>
    <row r="31" spans="1:20" x14ac:dyDescent="0.2">
      <c r="A31" t="s">
        <v>147</v>
      </c>
      <c r="P31">
        <f>STDEV(P27:P29)</f>
        <v>9.3072333615590985E-3</v>
      </c>
    </row>
    <row r="32" spans="1:20" x14ac:dyDescent="0.2">
      <c r="A32" t="s">
        <v>55</v>
      </c>
      <c r="B32" t="s">
        <v>73</v>
      </c>
      <c r="C32" t="s">
        <v>116</v>
      </c>
      <c r="D32" t="s">
        <v>134</v>
      </c>
      <c r="E32" s="2">
        <v>44422.625694444447</v>
      </c>
      <c r="F32">
        <v>128268</v>
      </c>
      <c r="G32">
        <v>149244</v>
      </c>
      <c r="H32">
        <v>589</v>
      </c>
      <c r="I32">
        <v>10107</v>
      </c>
      <c r="J32">
        <v>1355000</v>
      </c>
      <c r="K32">
        <v>2035</v>
      </c>
      <c r="L32">
        <v>1820</v>
      </c>
      <c r="M32">
        <v>911.1</v>
      </c>
      <c r="N32" s="5">
        <f>J32/$J$8</f>
        <v>32.39043824701195</v>
      </c>
      <c r="O32" s="4">
        <f>E32-$E$8</f>
        <v>7.5493055555562023</v>
      </c>
      <c r="P32" s="3">
        <f>LOG(N32,2)/O32</f>
        <v>0.66463014989753566</v>
      </c>
      <c r="Q32">
        <f>J32*K32*0.000000001</f>
        <v>2.757425</v>
      </c>
      <c r="R32">
        <f>Q32*0.8</f>
        <v>2.20594</v>
      </c>
      <c r="S32">
        <f>R32/850</f>
        <v>2.5952235294117647E-3</v>
      </c>
      <c r="T32" s="5">
        <f>1/S32</f>
        <v>385.32326355204583</v>
      </c>
    </row>
    <row r="33" spans="1:20" x14ac:dyDescent="0.2">
      <c r="A33" t="s">
        <v>56</v>
      </c>
      <c r="B33" t="s">
        <v>73</v>
      </c>
      <c r="C33" t="s">
        <v>117</v>
      </c>
      <c r="D33" t="s">
        <v>134</v>
      </c>
      <c r="E33" s="2">
        <v>44422.626388888893</v>
      </c>
      <c r="F33">
        <v>120805</v>
      </c>
      <c r="G33">
        <v>139912</v>
      </c>
      <c r="H33">
        <v>589</v>
      </c>
      <c r="I33">
        <v>10107</v>
      </c>
      <c r="J33">
        <v>1267000</v>
      </c>
      <c r="K33">
        <v>2046</v>
      </c>
      <c r="L33">
        <v>1837</v>
      </c>
      <c r="M33">
        <v>923.3</v>
      </c>
      <c r="N33" s="5">
        <f t="shared" ref="N33" si="39">J33/$J$8</f>
        <v>30.286852589641434</v>
      </c>
      <c r="O33" s="4">
        <f>E32-$E$8</f>
        <v>7.5493055555562023</v>
      </c>
      <c r="P33" s="3">
        <f t="shared" ref="P33" si="40">LOG(N33,2)/O33</f>
        <v>0.6517976679708869</v>
      </c>
      <c r="Q33">
        <f t="shared" ref="Q33:Q34" si="41">J33*K33*0.000000001</f>
        <v>2.592282</v>
      </c>
      <c r="R33">
        <f t="shared" ref="R33:R34" si="42">Q33*0.8</f>
        <v>2.0738256000000002</v>
      </c>
      <c r="S33">
        <f t="shared" ref="S33:S34" si="43">R33/850</f>
        <v>2.4397948235294121E-3</v>
      </c>
      <c r="T33" s="5">
        <f t="shared" ref="T33:T34" si="44">1/S33</f>
        <v>409.87053106104963</v>
      </c>
    </row>
    <row r="34" spans="1:20" x14ac:dyDescent="0.2">
      <c r="A34" t="s">
        <v>57</v>
      </c>
      <c r="B34" t="s">
        <v>73</v>
      </c>
      <c r="C34" t="s">
        <v>118</v>
      </c>
      <c r="D34" t="s">
        <v>134</v>
      </c>
      <c r="E34" s="2">
        <v>44422.62777777778</v>
      </c>
      <c r="F34">
        <v>130343</v>
      </c>
      <c r="G34">
        <v>152808</v>
      </c>
      <c r="H34">
        <v>589</v>
      </c>
      <c r="I34">
        <v>10107</v>
      </c>
      <c r="J34">
        <v>1392000</v>
      </c>
      <c r="K34">
        <v>2094</v>
      </c>
      <c r="L34">
        <v>1876</v>
      </c>
      <c r="M34">
        <v>936.9</v>
      </c>
      <c r="N34" s="5">
        <f>J34/$J$8</f>
        <v>33.274900398406373</v>
      </c>
      <c r="O34" s="4">
        <f>E32-$E$8</f>
        <v>7.5493055555562023</v>
      </c>
      <c r="P34" s="3">
        <f>LOG(N34,2)/O34</f>
        <v>0.66977848563801834</v>
      </c>
      <c r="Q34">
        <f t="shared" si="41"/>
        <v>2.9148480000000001</v>
      </c>
      <c r="R34">
        <f t="shared" si="42"/>
        <v>2.3318784000000004</v>
      </c>
      <c r="S34">
        <f t="shared" si="43"/>
        <v>2.7433863529411767E-3</v>
      </c>
      <c r="T34" s="5">
        <f t="shared" si="44"/>
        <v>364.51300376554792</v>
      </c>
    </row>
    <row r="35" spans="1:20" x14ac:dyDescent="0.2">
      <c r="A35" t="s">
        <v>135</v>
      </c>
      <c r="E35" s="2">
        <f>E32</f>
        <v>44422.625694444447</v>
      </c>
      <c r="J35" s="6">
        <f>AVERAGE(J32:J34)</f>
        <v>1338000</v>
      </c>
      <c r="K35" s="6">
        <f t="shared" ref="K35" si="45">AVERAGE(K32:K34)</f>
        <v>2058.3333333333335</v>
      </c>
      <c r="L35" s="6">
        <f t="shared" ref="L35" si="46">AVERAGE(L32:L34)</f>
        <v>1844.3333333333333</v>
      </c>
      <c r="P35" s="3">
        <f>AVERAGE(P32:P34)</f>
        <v>0.6620687678354803</v>
      </c>
      <c r="Q35" s="3">
        <f>AVERAGE(Q32:Q34)</f>
        <v>2.7548516666666671</v>
      </c>
      <c r="R35" s="3">
        <f t="shared" ref="R35" si="47">AVERAGE(R32:R34)</f>
        <v>2.2038813333333334</v>
      </c>
      <c r="S35" s="3">
        <f t="shared" ref="S35" si="48">AVERAGE(S32:S34)</f>
        <v>2.5928015686274512E-3</v>
      </c>
      <c r="T35" s="5">
        <f>AVERAGE(T32:T34)</f>
        <v>386.56893279288107</v>
      </c>
    </row>
    <row r="36" spans="1:20" x14ac:dyDescent="0.2">
      <c r="A36" t="s">
        <v>147</v>
      </c>
      <c r="P36">
        <f>STDEV(P32:P34)</f>
        <v>9.2600194138846587E-3</v>
      </c>
    </row>
    <row r="37" spans="1:20" x14ac:dyDescent="0.2">
      <c r="A37" t="s">
        <v>58</v>
      </c>
      <c r="B37" t="s">
        <v>73</v>
      </c>
      <c r="C37" t="s">
        <v>119</v>
      </c>
      <c r="D37" t="s">
        <v>134</v>
      </c>
      <c r="E37" s="2">
        <v>44423.847916666673</v>
      </c>
      <c r="F37">
        <v>32416</v>
      </c>
      <c r="G37">
        <v>33771</v>
      </c>
      <c r="H37">
        <v>589</v>
      </c>
      <c r="I37">
        <v>10107</v>
      </c>
      <c r="J37">
        <v>1465000</v>
      </c>
      <c r="K37">
        <v>2065</v>
      </c>
      <c r="L37">
        <v>1874</v>
      </c>
      <c r="M37">
        <v>910.8</v>
      </c>
      <c r="N37" s="5">
        <f>J37/$J$8</f>
        <v>35.019920318725099</v>
      </c>
      <c r="O37" s="4">
        <f>E37-$E$8</f>
        <v>8.7715277777824667</v>
      </c>
      <c r="P37" s="3">
        <f>LOG(N37,2)/O37</f>
        <v>0.58485865017427308</v>
      </c>
      <c r="Q37">
        <f>J37*K37*0.000000001</f>
        <v>3.0252250000000003</v>
      </c>
      <c r="R37">
        <f>Q37*0.8</f>
        <v>2.4201800000000002</v>
      </c>
      <c r="S37">
        <f>R37/850</f>
        <v>2.8472705882352945E-3</v>
      </c>
      <c r="T37" s="5">
        <f>1/S37</f>
        <v>351.21354609987679</v>
      </c>
    </row>
    <row r="38" spans="1:20" x14ac:dyDescent="0.2">
      <c r="A38" t="s">
        <v>59</v>
      </c>
      <c r="B38" t="s">
        <v>73</v>
      </c>
      <c r="C38" t="s">
        <v>120</v>
      </c>
      <c r="D38" t="s">
        <v>134</v>
      </c>
      <c r="E38" s="2">
        <v>44423.848611111112</v>
      </c>
      <c r="F38">
        <v>30283</v>
      </c>
      <c r="G38">
        <v>31422</v>
      </c>
      <c r="H38">
        <v>589</v>
      </c>
      <c r="I38">
        <v>10107</v>
      </c>
      <c r="J38">
        <v>1371000</v>
      </c>
      <c r="K38">
        <v>2149</v>
      </c>
      <c r="L38">
        <v>1950</v>
      </c>
      <c r="M38">
        <v>929.4</v>
      </c>
      <c r="N38" s="5">
        <f t="shared" ref="N38" si="49">J38/$J$8</f>
        <v>32.772908366533862</v>
      </c>
      <c r="O38" s="4">
        <f>E37-$E$8</f>
        <v>8.7715277777824667</v>
      </c>
      <c r="P38" s="3">
        <f t="shared" ref="P38" si="50">LOG(N38,2)/O38</f>
        <v>0.57395153160221379</v>
      </c>
      <c r="Q38">
        <f t="shared" ref="Q38:Q39" si="51">J38*K38*0.000000001</f>
        <v>2.9462790000000001</v>
      </c>
      <c r="R38">
        <f t="shared" ref="R38:R39" si="52">Q38*0.8</f>
        <v>2.3570232</v>
      </c>
      <c r="S38">
        <f t="shared" ref="S38:S39" si="53">R38/850</f>
        <v>2.7729684705882353E-3</v>
      </c>
      <c r="T38" s="5">
        <f t="shared" ref="T38:T39" si="54">1/S38</f>
        <v>360.62436721030156</v>
      </c>
    </row>
    <row r="39" spans="1:20" x14ac:dyDescent="0.2">
      <c r="A39" t="s">
        <v>60</v>
      </c>
      <c r="B39" t="s">
        <v>73</v>
      </c>
      <c r="C39" t="s">
        <v>121</v>
      </c>
      <c r="D39" t="s">
        <v>134</v>
      </c>
      <c r="E39" s="2">
        <v>44423.85</v>
      </c>
      <c r="F39">
        <v>36820</v>
      </c>
      <c r="G39">
        <v>38539</v>
      </c>
      <c r="H39">
        <v>589</v>
      </c>
      <c r="I39">
        <v>10107</v>
      </c>
      <c r="J39">
        <v>1712000</v>
      </c>
      <c r="K39">
        <v>2186</v>
      </c>
      <c r="L39">
        <v>1993</v>
      </c>
      <c r="M39">
        <v>912.5</v>
      </c>
      <c r="N39" s="5">
        <f>J39/$J$8</f>
        <v>40.924302788844621</v>
      </c>
      <c r="O39" s="4">
        <f>E37-$E$8</f>
        <v>8.7715277777824667</v>
      </c>
      <c r="P39" s="3">
        <f>LOG(N39,2)/O39</f>
        <v>0.61048497694267145</v>
      </c>
      <c r="Q39">
        <f t="shared" si="51"/>
        <v>3.7424320000000004</v>
      </c>
      <c r="R39">
        <f t="shared" si="52"/>
        <v>2.9939456000000004</v>
      </c>
      <c r="S39">
        <f t="shared" si="53"/>
        <v>3.5222889411764711E-3</v>
      </c>
      <c r="T39" s="5">
        <f t="shared" si="54"/>
        <v>283.9062940889774</v>
      </c>
    </row>
    <row r="40" spans="1:20" x14ac:dyDescent="0.2">
      <c r="A40" t="s">
        <v>135</v>
      </c>
      <c r="E40" s="2">
        <f>E37</f>
        <v>44423.847916666673</v>
      </c>
      <c r="J40" s="6">
        <f>AVERAGE(J37:J39)</f>
        <v>1516000</v>
      </c>
      <c r="K40" s="6">
        <f t="shared" ref="K40" si="55">AVERAGE(K37:K39)</f>
        <v>2133.3333333333335</v>
      </c>
      <c r="L40" s="6">
        <f t="shared" ref="L40" si="56">AVERAGE(L37:L39)</f>
        <v>1939</v>
      </c>
      <c r="P40" s="3">
        <f>AVERAGE(P37:P39)</f>
        <v>0.58976505290638614</v>
      </c>
      <c r="Q40" s="3">
        <f>AVERAGE(Q37:Q39)</f>
        <v>3.2379786666666668</v>
      </c>
      <c r="R40" s="3">
        <f t="shared" ref="R40" si="57">AVERAGE(R37:R39)</f>
        <v>2.5903829333333337</v>
      </c>
      <c r="S40" s="3">
        <f t="shared" ref="S40" si="58">AVERAGE(S37:S39)</f>
        <v>3.0475093333333335E-3</v>
      </c>
      <c r="T40" s="5">
        <f>AVERAGE(T37:T39)</f>
        <v>331.91473579971858</v>
      </c>
    </row>
    <row r="41" spans="1:20" x14ac:dyDescent="0.2">
      <c r="A41" t="s">
        <v>147</v>
      </c>
      <c r="P41">
        <f>STDEV(P37:P39)</f>
        <v>1.875440609399073E-2</v>
      </c>
    </row>
    <row r="42" spans="1:20" x14ac:dyDescent="0.2">
      <c r="A42" t="s">
        <v>64</v>
      </c>
      <c r="B42" t="s">
        <v>73</v>
      </c>
      <c r="C42" t="s">
        <v>125</v>
      </c>
      <c r="D42" t="s">
        <v>134</v>
      </c>
      <c r="E42" s="2">
        <v>44424.654166666667</v>
      </c>
      <c r="F42">
        <v>35538</v>
      </c>
      <c r="G42">
        <v>36966</v>
      </c>
      <c r="H42">
        <v>589</v>
      </c>
      <c r="I42">
        <v>10107</v>
      </c>
      <c r="J42">
        <v>1608000</v>
      </c>
      <c r="K42">
        <v>1916</v>
      </c>
      <c r="L42">
        <v>1707</v>
      </c>
      <c r="M42">
        <v>934</v>
      </c>
      <c r="N42" s="5">
        <f>J42/$J$8</f>
        <v>38.438247011952186</v>
      </c>
      <c r="O42" s="4">
        <f>E42-$E$8</f>
        <v>9.577777777776646</v>
      </c>
      <c r="P42" s="3">
        <f>LOG(N42,2)/O42</f>
        <v>0.54965470697853147</v>
      </c>
      <c r="Q42">
        <f>J42*K42*0.000000001</f>
        <v>3.0809280000000001</v>
      </c>
      <c r="R42">
        <f>Q42*0.8</f>
        <v>2.4647424000000004</v>
      </c>
      <c r="S42">
        <f>R42/850</f>
        <v>2.8996969411764712E-3</v>
      </c>
      <c r="T42" s="5">
        <f>1/S42</f>
        <v>344.86362550504259</v>
      </c>
    </row>
    <row r="43" spans="1:20" x14ac:dyDescent="0.2">
      <c r="A43" t="s">
        <v>65</v>
      </c>
      <c r="B43" t="s">
        <v>73</v>
      </c>
      <c r="C43" t="s">
        <v>126</v>
      </c>
      <c r="D43" t="s">
        <v>134</v>
      </c>
      <c r="E43" s="2">
        <v>44424.655555555553</v>
      </c>
      <c r="F43">
        <v>30504</v>
      </c>
      <c r="G43">
        <v>31608</v>
      </c>
      <c r="H43">
        <v>589</v>
      </c>
      <c r="I43">
        <v>10107</v>
      </c>
      <c r="J43">
        <v>1335000</v>
      </c>
      <c r="K43">
        <v>2044</v>
      </c>
      <c r="L43">
        <v>1823</v>
      </c>
      <c r="M43">
        <v>994.3</v>
      </c>
      <c r="N43" s="5">
        <f t="shared" ref="N43" si="59">J43/$J$8</f>
        <v>31.91235059760956</v>
      </c>
      <c r="O43" s="4">
        <f>E42-$E$8</f>
        <v>9.577777777776646</v>
      </c>
      <c r="P43" s="3">
        <f t="shared" ref="P43" si="60">LOG(N43,2)/O43</f>
        <v>0.52162861670664751</v>
      </c>
      <c r="Q43">
        <f t="shared" ref="Q43:Q44" si="61">J43*K43*0.000000001</f>
        <v>2.7287400000000002</v>
      </c>
      <c r="R43">
        <f t="shared" ref="R43:R44" si="62">Q43*0.8</f>
        <v>2.182992</v>
      </c>
      <c r="S43">
        <f t="shared" ref="S43:S44" si="63">R43/850</f>
        <v>2.5682258823529411E-3</v>
      </c>
      <c r="T43" s="5">
        <f t="shared" ref="T43:T44" si="64">1/S43</f>
        <v>389.37385020192471</v>
      </c>
    </row>
    <row r="44" spans="1:20" x14ac:dyDescent="0.2">
      <c r="A44" t="s">
        <v>66</v>
      </c>
      <c r="B44" t="s">
        <v>73</v>
      </c>
      <c r="C44" t="s">
        <v>127</v>
      </c>
      <c r="D44" t="s">
        <v>134</v>
      </c>
      <c r="E44" s="2">
        <v>44424.65625</v>
      </c>
      <c r="F44">
        <v>40095</v>
      </c>
      <c r="G44">
        <v>42055</v>
      </c>
      <c r="H44">
        <v>589</v>
      </c>
      <c r="I44">
        <v>10107</v>
      </c>
      <c r="J44">
        <v>1839000</v>
      </c>
      <c r="K44">
        <v>2065</v>
      </c>
      <c r="L44">
        <v>1851</v>
      </c>
      <c r="M44">
        <v>976.1</v>
      </c>
      <c r="N44" s="5">
        <f>J44/$J$8</f>
        <v>43.960159362549796</v>
      </c>
      <c r="O44" s="4">
        <f>E42-$E$8</f>
        <v>9.577777777776646</v>
      </c>
      <c r="P44" s="3">
        <f>LOG(N44,2)/O44</f>
        <v>0.56987380975228186</v>
      </c>
      <c r="Q44">
        <f t="shared" si="61"/>
        <v>3.7975350000000003</v>
      </c>
      <c r="R44">
        <f t="shared" si="62"/>
        <v>3.0380280000000006</v>
      </c>
      <c r="S44">
        <f t="shared" si="63"/>
        <v>3.574150588235295E-3</v>
      </c>
      <c r="T44" s="5">
        <f t="shared" si="64"/>
        <v>279.78675640909159</v>
      </c>
    </row>
    <row r="45" spans="1:20" x14ac:dyDescent="0.2">
      <c r="A45" t="s">
        <v>135</v>
      </c>
      <c r="E45" s="2">
        <f>E42</f>
        <v>44424.654166666667</v>
      </c>
      <c r="J45" s="6">
        <f>AVERAGE(J42:J44)</f>
        <v>1594000</v>
      </c>
      <c r="K45" s="6">
        <f t="shared" ref="K45" si="65">AVERAGE(K42:K44)</f>
        <v>2008.3333333333333</v>
      </c>
      <c r="L45" s="6">
        <f t="shared" ref="L45" si="66">AVERAGE(L42:L44)</f>
        <v>1793.6666666666667</v>
      </c>
      <c r="P45" s="3">
        <f>AVERAGE(P42:P44)</f>
        <v>0.54705237781248695</v>
      </c>
      <c r="Q45" s="3">
        <f>AVERAGE(Q42:Q44)</f>
        <v>3.2024010000000001</v>
      </c>
      <c r="R45" s="3">
        <f t="shared" ref="R45" si="67">AVERAGE(R42:R44)</f>
        <v>2.5619208000000007</v>
      </c>
      <c r="S45" s="3">
        <f t="shared" ref="S45" si="68">AVERAGE(S42:S44)</f>
        <v>3.0140244705882356E-3</v>
      </c>
      <c r="T45" s="5">
        <f>AVERAGE(T42:T44)</f>
        <v>338.00807737201961</v>
      </c>
    </row>
    <row r="46" spans="1:20" x14ac:dyDescent="0.2">
      <c r="A46" t="s">
        <v>147</v>
      </c>
      <c r="P46">
        <f>STDEV(P42:P44)</f>
        <v>2.4227644351421492E-2</v>
      </c>
    </row>
    <row r="47" spans="1:20" x14ac:dyDescent="0.2">
      <c r="A47" t="s">
        <v>67</v>
      </c>
      <c r="B47" t="s">
        <v>73</v>
      </c>
      <c r="C47" t="s">
        <v>128</v>
      </c>
      <c r="D47" t="s">
        <v>134</v>
      </c>
      <c r="E47" s="2">
        <v>44424.671527777777</v>
      </c>
      <c r="F47">
        <v>30523</v>
      </c>
      <c r="G47">
        <v>31579</v>
      </c>
      <c r="H47">
        <v>589</v>
      </c>
      <c r="I47">
        <v>10107</v>
      </c>
      <c r="J47">
        <v>1358000</v>
      </c>
      <c r="K47">
        <v>1970</v>
      </c>
      <c r="L47">
        <v>1765</v>
      </c>
      <c r="M47">
        <v>951.1</v>
      </c>
      <c r="N47" s="5">
        <f>J47/$J$8</f>
        <v>32.462151394422307</v>
      </c>
      <c r="O47" s="4">
        <f>E47-$E$8</f>
        <v>9.5951388888861402</v>
      </c>
      <c r="P47" s="3">
        <f>LOG(N47,2)/O47</f>
        <v>0.5232531565364289</v>
      </c>
      <c r="Q47">
        <f>J47*K47*0.000000001</f>
        <v>2.6752600000000002</v>
      </c>
      <c r="R47">
        <f>Q47*0.8</f>
        <v>2.1402080000000003</v>
      </c>
      <c r="S47">
        <f>R47/850</f>
        <v>2.5178917647058828E-3</v>
      </c>
      <c r="T47" s="5">
        <f>1/S47</f>
        <v>397.15765944244663</v>
      </c>
    </row>
    <row r="48" spans="1:20" x14ac:dyDescent="0.2">
      <c r="A48" t="s">
        <v>68</v>
      </c>
      <c r="B48" t="s">
        <v>73</v>
      </c>
      <c r="C48" t="s">
        <v>129</v>
      </c>
      <c r="D48" t="s">
        <v>134</v>
      </c>
      <c r="E48" s="2">
        <v>44424.672222222223</v>
      </c>
      <c r="F48">
        <v>31963</v>
      </c>
      <c r="G48">
        <v>33164</v>
      </c>
      <c r="H48">
        <v>589</v>
      </c>
      <c r="I48">
        <v>10107</v>
      </c>
      <c r="J48">
        <v>1395000</v>
      </c>
      <c r="K48">
        <v>2027</v>
      </c>
      <c r="L48">
        <v>1813</v>
      </c>
      <c r="M48">
        <v>975.8</v>
      </c>
      <c r="N48" s="5">
        <f t="shared" ref="N48" si="69">J48/$J$8</f>
        <v>33.34661354581673</v>
      </c>
      <c r="O48" s="4">
        <f>E47-$E$8</f>
        <v>9.5951388888861402</v>
      </c>
      <c r="P48" s="3">
        <f t="shared" ref="P48" si="70">LOG(N48,2)/O48</f>
        <v>0.52729495759016221</v>
      </c>
      <c r="Q48">
        <f t="shared" ref="Q48:Q49" si="71">J48*K48*0.000000001</f>
        <v>2.8276650000000001</v>
      </c>
      <c r="R48">
        <f t="shared" ref="R48:R49" si="72">Q48*0.8</f>
        <v>2.2621320000000003</v>
      </c>
      <c r="S48">
        <f t="shared" ref="S48:S49" si="73">R48/850</f>
        <v>2.6613317647058827E-3</v>
      </c>
      <c r="T48" s="5">
        <f t="shared" ref="T48:T49" si="74">1/S48</f>
        <v>375.7517244793849</v>
      </c>
    </row>
    <row r="49" spans="1:20" x14ac:dyDescent="0.2">
      <c r="A49" t="s">
        <v>69</v>
      </c>
      <c r="B49" t="s">
        <v>73</v>
      </c>
      <c r="C49" t="s">
        <v>130</v>
      </c>
      <c r="D49" t="s">
        <v>134</v>
      </c>
      <c r="E49" s="2">
        <v>44424.673611111109</v>
      </c>
      <c r="F49">
        <v>33281</v>
      </c>
      <c r="G49">
        <v>34634</v>
      </c>
      <c r="H49">
        <v>589</v>
      </c>
      <c r="I49">
        <v>10107</v>
      </c>
      <c r="J49">
        <v>1497000</v>
      </c>
      <c r="K49">
        <v>2098</v>
      </c>
      <c r="L49">
        <v>1882</v>
      </c>
      <c r="M49">
        <v>963.3</v>
      </c>
      <c r="N49" s="5">
        <f>J49/$J$8</f>
        <v>35.784860557768923</v>
      </c>
      <c r="O49" s="4">
        <f>E47-$E$8</f>
        <v>9.5951388888861402</v>
      </c>
      <c r="P49" s="3">
        <f>LOG(N49,2)/O49</f>
        <v>0.53790544489220549</v>
      </c>
      <c r="Q49">
        <f t="shared" si="71"/>
        <v>3.1407060000000002</v>
      </c>
      <c r="R49">
        <f t="shared" si="72"/>
        <v>2.5125648000000003</v>
      </c>
      <c r="S49">
        <f t="shared" si="73"/>
        <v>2.9559585882352945E-3</v>
      </c>
      <c r="T49" s="5">
        <f t="shared" si="74"/>
        <v>338.29973260789131</v>
      </c>
    </row>
    <row r="50" spans="1:20" x14ac:dyDescent="0.2">
      <c r="A50" t="s">
        <v>135</v>
      </c>
      <c r="E50" s="2">
        <f>E47</f>
        <v>44424.671527777777</v>
      </c>
      <c r="J50" s="6">
        <f>AVERAGE(J47:J49)</f>
        <v>1416666.6666666667</v>
      </c>
      <c r="K50" s="6">
        <f t="shared" ref="K50" si="75">AVERAGE(K47:K49)</f>
        <v>2031.6666666666667</v>
      </c>
      <c r="L50" s="6">
        <f t="shared" ref="L50" si="76">AVERAGE(L47:L49)</f>
        <v>1820</v>
      </c>
      <c r="P50" s="3">
        <f>AVERAGE(P47:P49)</f>
        <v>0.5294845196729322</v>
      </c>
      <c r="Q50" s="3">
        <f>AVERAGE(Q47:Q49)</f>
        <v>2.8812103333333337</v>
      </c>
      <c r="R50" s="3">
        <f t="shared" ref="R50" si="77">AVERAGE(R47:R49)</f>
        <v>2.3049682666666667</v>
      </c>
      <c r="S50" s="3">
        <f t="shared" ref="S50" si="78">AVERAGE(S47:S49)</f>
        <v>2.71172737254902E-3</v>
      </c>
      <c r="T50" s="5">
        <f>AVERAGE(T47:T49)</f>
        <v>370.40303884324095</v>
      </c>
    </row>
    <row r="51" spans="1:20" x14ac:dyDescent="0.2">
      <c r="A51" t="s">
        <v>147</v>
      </c>
      <c r="P51">
        <f>STDEV(P47:P49)</f>
        <v>7.5675640136661278E-3</v>
      </c>
    </row>
    <row r="52" spans="1:20" x14ac:dyDescent="0.2">
      <c r="A52" t="s">
        <v>70</v>
      </c>
      <c r="B52" t="s">
        <v>73</v>
      </c>
      <c r="C52" t="s">
        <v>131</v>
      </c>
      <c r="D52" t="s">
        <v>134</v>
      </c>
      <c r="E52" s="2">
        <v>44426.607638888891</v>
      </c>
      <c r="F52">
        <v>71562</v>
      </c>
      <c r="G52">
        <v>77113</v>
      </c>
      <c r="H52">
        <v>589</v>
      </c>
      <c r="I52">
        <v>10107</v>
      </c>
      <c r="J52">
        <v>3079000</v>
      </c>
      <c r="K52">
        <v>1790</v>
      </c>
      <c r="L52">
        <v>1554</v>
      </c>
      <c r="M52">
        <v>942.1</v>
      </c>
      <c r="N52" s="5">
        <f>J52/$J$8</f>
        <v>73.601593625497998</v>
      </c>
      <c r="O52" s="4">
        <f>E52-$E$8</f>
        <v>11.53125</v>
      </c>
      <c r="P52" s="3">
        <f>LOG(N52,2)/O52</f>
        <v>0.53781377550700926</v>
      </c>
      <c r="Q52">
        <f>J52*K52*0.000000001</f>
        <v>5.5114100000000006</v>
      </c>
      <c r="R52">
        <f>Q52*0.8</f>
        <v>4.4091280000000008</v>
      </c>
      <c r="S52">
        <f>R52/850</f>
        <v>5.1872094117647065E-3</v>
      </c>
      <c r="T52" s="5">
        <f>1/S52</f>
        <v>192.78188340188805</v>
      </c>
    </row>
    <row r="53" spans="1:20" x14ac:dyDescent="0.2">
      <c r="A53" t="s">
        <v>71</v>
      </c>
      <c r="B53" t="s">
        <v>73</v>
      </c>
      <c r="C53" t="s">
        <v>132</v>
      </c>
      <c r="D53" t="s">
        <v>134</v>
      </c>
      <c r="E53" s="2">
        <v>44426.609027777777</v>
      </c>
      <c r="F53">
        <v>67473</v>
      </c>
      <c r="G53">
        <v>72570</v>
      </c>
      <c r="H53">
        <v>589</v>
      </c>
      <c r="I53">
        <v>10107</v>
      </c>
      <c r="J53">
        <v>2859000</v>
      </c>
      <c r="K53">
        <v>1834</v>
      </c>
      <c r="L53">
        <v>1594</v>
      </c>
      <c r="M53">
        <v>966.8</v>
      </c>
      <c r="N53" s="5">
        <f>J53/$J$8</f>
        <v>68.342629482071715</v>
      </c>
      <c r="O53" s="4">
        <f>E52-$E$8</f>
        <v>11.53125</v>
      </c>
      <c r="P53" s="3">
        <f t="shared" ref="P53" si="79">LOG(N53,2)/O53</f>
        <v>0.52853887058224236</v>
      </c>
      <c r="Q53">
        <f t="shared" ref="Q53:Q54" si="80">J53*K53*0.000000001</f>
        <v>5.2434060000000002</v>
      </c>
      <c r="R53">
        <f t="shared" ref="R53:R54" si="81">Q53*0.8</f>
        <v>4.1947248000000004</v>
      </c>
      <c r="S53">
        <f t="shared" ref="S53:S54" si="82">R53/850</f>
        <v>4.9349703529411766E-3</v>
      </c>
      <c r="T53" s="5">
        <f t="shared" ref="T53:T54" si="83">1/S53</f>
        <v>202.63546252187984</v>
      </c>
    </row>
    <row r="54" spans="1:20" x14ac:dyDescent="0.2">
      <c r="A54" t="s">
        <v>72</v>
      </c>
      <c r="B54" t="s">
        <v>73</v>
      </c>
      <c r="C54" t="s">
        <v>133</v>
      </c>
      <c r="D54" t="s">
        <v>134</v>
      </c>
      <c r="E54" s="2">
        <v>44426.61041666667</v>
      </c>
      <c r="F54">
        <v>76244</v>
      </c>
      <c r="G54">
        <v>82910</v>
      </c>
      <c r="H54">
        <v>589</v>
      </c>
      <c r="I54">
        <v>10107</v>
      </c>
      <c r="J54">
        <v>3350000</v>
      </c>
      <c r="K54">
        <v>1847</v>
      </c>
      <c r="L54">
        <v>1612</v>
      </c>
      <c r="M54">
        <v>941.7</v>
      </c>
      <c r="N54" s="5">
        <f>J54/$J$8</f>
        <v>80.079681274900395</v>
      </c>
      <c r="O54" s="4">
        <f>E52-$E$8</f>
        <v>11.53125</v>
      </c>
      <c r="P54" s="3">
        <f>LOG(N54,2)/O54</f>
        <v>0.54836763811407097</v>
      </c>
      <c r="Q54">
        <f t="shared" si="80"/>
        <v>6.1874500000000001</v>
      </c>
      <c r="R54">
        <f t="shared" si="81"/>
        <v>4.9499600000000008</v>
      </c>
      <c r="S54">
        <f t="shared" si="82"/>
        <v>5.8234823529411776E-3</v>
      </c>
      <c r="T54" s="5">
        <f t="shared" si="83"/>
        <v>171.71855934189364</v>
      </c>
    </row>
    <row r="55" spans="1:20" x14ac:dyDescent="0.2">
      <c r="A55" t="s">
        <v>135</v>
      </c>
      <c r="E55" s="2">
        <f>E52</f>
        <v>44426.607638888891</v>
      </c>
      <c r="J55" s="6">
        <f>AVERAGE(J52:J54)</f>
        <v>3096000</v>
      </c>
      <c r="K55" s="6">
        <f t="shared" ref="K55" si="84">AVERAGE(K52:K54)</f>
        <v>1823.6666666666667</v>
      </c>
      <c r="L55" s="6">
        <f t="shared" ref="L55" si="85">AVERAGE(L52:L54)</f>
        <v>1586.6666666666667</v>
      </c>
      <c r="P55" s="3">
        <f>AVERAGE(P52:P54)</f>
        <v>0.5382400947344409</v>
      </c>
      <c r="Q55" s="3">
        <f>AVERAGE(Q52:Q54)</f>
        <v>5.6474220000000015</v>
      </c>
      <c r="R55" s="3">
        <f t="shared" ref="R55" si="86">AVERAGE(R52:R54)</f>
        <v>4.5179376000000007</v>
      </c>
      <c r="S55" s="3">
        <f t="shared" ref="S55" si="87">AVERAGE(S52:S54)</f>
        <v>5.3152207058823541E-3</v>
      </c>
      <c r="T55" s="5">
        <f>AVERAGE(T52:T54)</f>
        <v>189.04530175522052</v>
      </c>
    </row>
    <row r="56" spans="1:20" x14ac:dyDescent="0.2">
      <c r="A56" t="s">
        <v>147</v>
      </c>
      <c r="P56">
        <f>STDEV(P52:P54)</f>
        <v>9.9212557935265174E-3</v>
      </c>
    </row>
    <row r="60" spans="1:20" x14ac:dyDescent="0.2">
      <c r="A60" t="s">
        <v>13</v>
      </c>
      <c r="B60" t="s">
        <v>73</v>
      </c>
      <c r="C60" t="s">
        <v>74</v>
      </c>
      <c r="D60" t="s">
        <v>134</v>
      </c>
      <c r="E60" s="2">
        <v>44420.834027777782</v>
      </c>
      <c r="F60">
        <v>64053</v>
      </c>
      <c r="G60">
        <v>68888</v>
      </c>
      <c r="H60">
        <v>589</v>
      </c>
      <c r="I60">
        <v>10107</v>
      </c>
      <c r="J60">
        <v>3089000</v>
      </c>
      <c r="K60">
        <v>1701</v>
      </c>
      <c r="L60">
        <v>1540</v>
      </c>
      <c r="M60">
        <v>722.4</v>
      </c>
      <c r="N60" s="5">
        <f>J60/$J$8</f>
        <v>73.840637450199196</v>
      </c>
      <c r="O60" s="4">
        <f>E60-$E$8</f>
        <v>5.757638888891961</v>
      </c>
      <c r="P60" s="3">
        <f>LOG(N60,2)/O60</f>
        <v>1.0779319825652374</v>
      </c>
      <c r="Q60">
        <f>J60*K60*0.000000001</f>
        <v>5.2543890000000006</v>
      </c>
      <c r="R60">
        <f>Q60*0.8</f>
        <v>4.2035112000000003</v>
      </c>
      <c r="S60">
        <f>R60/850</f>
        <v>4.9453072941176473E-3</v>
      </c>
      <c r="T60" s="5">
        <f>1/S60</f>
        <v>202.21190322985223</v>
      </c>
    </row>
    <row r="61" spans="1:20" x14ac:dyDescent="0.2">
      <c r="A61" t="s">
        <v>14</v>
      </c>
      <c r="B61" t="s">
        <v>73</v>
      </c>
      <c r="C61" t="s">
        <v>75</v>
      </c>
      <c r="D61" t="s">
        <v>134</v>
      </c>
      <c r="E61" s="2">
        <v>44420.835416666669</v>
      </c>
      <c r="F61">
        <v>62244</v>
      </c>
      <c r="G61">
        <v>66758</v>
      </c>
      <c r="H61">
        <v>589</v>
      </c>
      <c r="I61">
        <v>10107</v>
      </c>
      <c r="J61">
        <v>2987000</v>
      </c>
      <c r="K61">
        <v>1713</v>
      </c>
      <c r="L61">
        <v>1548</v>
      </c>
      <c r="M61">
        <v>738.4</v>
      </c>
      <c r="N61" s="5">
        <f>J61/$J$8</f>
        <v>71.402390438247011</v>
      </c>
      <c r="O61" s="4">
        <f>E60-$E$8</f>
        <v>5.757638888891961</v>
      </c>
      <c r="P61" s="3">
        <f t="shared" ref="P61" si="88">LOG(N61,2)/O61</f>
        <v>1.0695183542964855</v>
      </c>
      <c r="Q61">
        <f t="shared" ref="Q61:Q62" si="89">J61*K61*0.000000001</f>
        <v>5.1167310000000006</v>
      </c>
      <c r="R61">
        <f t="shared" ref="R61:R62" si="90">Q61*0.8</f>
        <v>4.0933848000000008</v>
      </c>
      <c r="S61">
        <f t="shared" ref="S61:S62" si="91">R61/850</f>
        <v>4.8157468235294132E-3</v>
      </c>
      <c r="T61" s="5">
        <f t="shared" ref="T61:T62" si="92">1/S61</f>
        <v>207.65211225682955</v>
      </c>
    </row>
    <row r="62" spans="1:20" x14ac:dyDescent="0.2">
      <c r="A62" t="s">
        <v>15</v>
      </c>
      <c r="B62" t="s">
        <v>73</v>
      </c>
      <c r="C62" t="s">
        <v>76</v>
      </c>
      <c r="D62" t="s">
        <v>134</v>
      </c>
      <c r="E62" s="2">
        <v>44420.836111111108</v>
      </c>
      <c r="F62">
        <v>61268</v>
      </c>
      <c r="G62">
        <v>65719</v>
      </c>
      <c r="H62">
        <v>589</v>
      </c>
      <c r="I62">
        <v>10107</v>
      </c>
      <c r="J62">
        <v>2951000</v>
      </c>
      <c r="K62">
        <v>1772</v>
      </c>
      <c r="L62">
        <v>1609</v>
      </c>
      <c r="M62">
        <v>748.3</v>
      </c>
      <c r="N62" s="5">
        <f>J62/$J$8</f>
        <v>70.541832669322702</v>
      </c>
      <c r="O62" s="4">
        <f>E60-$E$8</f>
        <v>5.757638888891961</v>
      </c>
      <c r="P62" s="3">
        <f>LOG(N62,2)/O62</f>
        <v>1.0664800746793783</v>
      </c>
      <c r="Q62">
        <f t="shared" si="89"/>
        <v>5.2291720000000002</v>
      </c>
      <c r="R62">
        <f t="shared" si="90"/>
        <v>4.1833376000000007</v>
      </c>
      <c r="S62">
        <f t="shared" si="91"/>
        <v>4.9215736470588243E-3</v>
      </c>
      <c r="T62" s="5">
        <f t="shared" si="92"/>
        <v>203.18704376142148</v>
      </c>
    </row>
    <row r="63" spans="1:20" x14ac:dyDescent="0.2">
      <c r="A63" t="s">
        <v>135</v>
      </c>
      <c r="E63" s="2">
        <f>E60</f>
        <v>44420.834027777782</v>
      </c>
      <c r="J63" s="6">
        <f>AVERAGE(J60:J62)</f>
        <v>3009000</v>
      </c>
      <c r="K63" s="6">
        <f t="shared" ref="K63" si="93">AVERAGE(K60:K62)</f>
        <v>1728.6666666666667</v>
      </c>
      <c r="L63" s="6">
        <f t="shared" ref="L63" si="94">AVERAGE(L60:L62)</f>
        <v>1565.6666666666667</v>
      </c>
      <c r="P63" s="3">
        <f>AVERAGE(P60:P62)</f>
        <v>1.0713101371803671</v>
      </c>
      <c r="Q63" s="3">
        <f>AVERAGE(Q60:Q62)</f>
        <v>5.2000973333333338</v>
      </c>
      <c r="R63" s="3">
        <f t="shared" ref="R63" si="95">AVERAGE(R60:R62)</f>
        <v>4.1600778666666676</v>
      </c>
      <c r="S63" s="3">
        <f t="shared" ref="S63" si="96">AVERAGE(S60:S62)</f>
        <v>4.8942092549019616E-3</v>
      </c>
      <c r="T63" s="5">
        <f>AVERAGE(T60:T62)</f>
        <v>204.35035308270108</v>
      </c>
    </row>
    <row r="64" spans="1:20" x14ac:dyDescent="0.2">
      <c r="A64" t="s">
        <v>147</v>
      </c>
      <c r="P64">
        <f>STDEV(P60:P62)</f>
        <v>5.932487925295625E-3</v>
      </c>
    </row>
    <row r="65" spans="1:20" x14ac:dyDescent="0.2">
      <c r="A65" t="s">
        <v>28</v>
      </c>
      <c r="B65" t="s">
        <v>73</v>
      </c>
      <c r="C65" t="s">
        <v>89</v>
      </c>
      <c r="D65" t="s">
        <v>134</v>
      </c>
      <c r="E65" s="2">
        <v>44420.864583333343</v>
      </c>
      <c r="F65">
        <v>62240</v>
      </c>
      <c r="G65">
        <v>66720</v>
      </c>
      <c r="H65">
        <v>589</v>
      </c>
      <c r="I65">
        <v>10107</v>
      </c>
      <c r="J65">
        <v>2970000</v>
      </c>
      <c r="K65">
        <v>1673</v>
      </c>
      <c r="L65">
        <v>1514</v>
      </c>
      <c r="M65">
        <v>717.7</v>
      </c>
      <c r="N65" s="5">
        <f>J65/$J$8</f>
        <v>70.996015936254977</v>
      </c>
      <c r="O65" s="4">
        <f>E65-$E$8</f>
        <v>5.7881944444525288</v>
      </c>
      <c r="P65" s="3">
        <f>LOG(N65,2)/O65</f>
        <v>1.0624498229067656</v>
      </c>
      <c r="Q65">
        <f>J65*K65*0.000000001</f>
        <v>4.9688100000000004</v>
      </c>
      <c r="R65">
        <f>Q65*0.8</f>
        <v>3.9750480000000006</v>
      </c>
      <c r="S65">
        <f>R65/850</f>
        <v>4.67652705882353E-3</v>
      </c>
      <c r="T65" s="5">
        <f>1/S65</f>
        <v>213.83389584226401</v>
      </c>
    </row>
    <row r="66" spans="1:20" x14ac:dyDescent="0.2">
      <c r="A66" t="s">
        <v>29</v>
      </c>
      <c r="B66" t="s">
        <v>73</v>
      </c>
      <c r="C66" t="s">
        <v>90</v>
      </c>
      <c r="D66" t="s">
        <v>134</v>
      </c>
      <c r="E66" s="2">
        <v>44420.865277777782</v>
      </c>
      <c r="F66">
        <v>59509</v>
      </c>
      <c r="G66">
        <v>63630</v>
      </c>
      <c r="H66">
        <v>589</v>
      </c>
      <c r="I66">
        <v>10107</v>
      </c>
      <c r="J66">
        <v>2851000</v>
      </c>
      <c r="K66">
        <v>1717</v>
      </c>
      <c r="L66">
        <v>1556</v>
      </c>
      <c r="M66">
        <v>735</v>
      </c>
      <c r="N66" s="5">
        <f>J66/$J$8</f>
        <v>68.151394422310759</v>
      </c>
      <c r="O66" s="4">
        <f>E65-$E$8</f>
        <v>5.7881944444525288</v>
      </c>
      <c r="P66" s="3">
        <f t="shared" ref="P66" si="97">LOG(N66,2)/O66</f>
        <v>1.052257544068117</v>
      </c>
      <c r="Q66">
        <f t="shared" ref="Q66:Q67" si="98">J66*K66*0.000000001</f>
        <v>4.8951670000000007</v>
      </c>
      <c r="R66">
        <f t="shared" ref="R66:R67" si="99">Q66*0.8</f>
        <v>3.9161336000000007</v>
      </c>
      <c r="S66">
        <f t="shared" ref="S66:S67" si="100">R66/850</f>
        <v>4.6072160000000008E-3</v>
      </c>
      <c r="T66" s="5">
        <f t="shared" ref="T66:T67" si="101">1/S66</f>
        <v>217.0508176738403</v>
      </c>
    </row>
    <row r="67" spans="1:20" x14ac:dyDescent="0.2">
      <c r="A67" t="s">
        <v>30</v>
      </c>
      <c r="B67" t="s">
        <v>73</v>
      </c>
      <c r="C67" t="s">
        <v>91</v>
      </c>
      <c r="D67" t="s">
        <v>134</v>
      </c>
      <c r="E67" s="2">
        <v>44420.866666666669</v>
      </c>
      <c r="F67">
        <v>55516</v>
      </c>
      <c r="G67">
        <v>59164</v>
      </c>
      <c r="H67">
        <v>589</v>
      </c>
      <c r="I67">
        <v>10107</v>
      </c>
      <c r="J67">
        <v>2655000</v>
      </c>
      <c r="K67">
        <v>1804</v>
      </c>
      <c r="L67">
        <v>1641</v>
      </c>
      <c r="M67">
        <v>739.3</v>
      </c>
      <c r="N67" s="5">
        <f>J67/$J$8</f>
        <v>63.466135458167329</v>
      </c>
      <c r="O67" s="4">
        <f>E65-$E$8</f>
        <v>5.7881944444525288</v>
      </c>
      <c r="P67" s="3">
        <f>LOG(N67,2)/O67</f>
        <v>1.034504827010569</v>
      </c>
      <c r="Q67">
        <f t="shared" si="98"/>
        <v>4.7896200000000002</v>
      </c>
      <c r="R67">
        <f t="shared" si="99"/>
        <v>3.8316960000000004</v>
      </c>
      <c r="S67">
        <f t="shared" si="100"/>
        <v>4.5078776470588245E-3</v>
      </c>
      <c r="T67" s="5">
        <f t="shared" si="101"/>
        <v>221.83388243743758</v>
      </c>
    </row>
    <row r="68" spans="1:20" x14ac:dyDescent="0.2">
      <c r="A68" t="s">
        <v>135</v>
      </c>
      <c r="E68" s="2">
        <f>E65</f>
        <v>44420.864583333343</v>
      </c>
      <c r="J68" s="6">
        <f>AVERAGE(J65:J67)</f>
        <v>2825333.3333333335</v>
      </c>
      <c r="K68" s="6">
        <f t="shared" ref="K68" si="102">AVERAGE(K65:K67)</f>
        <v>1731.3333333333333</v>
      </c>
      <c r="L68" s="6">
        <f t="shared" ref="L68" si="103">AVERAGE(L65:L67)</f>
        <v>1570.3333333333333</v>
      </c>
      <c r="P68" s="3">
        <f>AVERAGE(P65:P67)</f>
        <v>1.0497373979951505</v>
      </c>
      <c r="Q68" s="3">
        <f>AVERAGE(Q65:Q67)</f>
        <v>4.8845323333333335</v>
      </c>
      <c r="R68" s="3">
        <f t="shared" ref="R68" si="104">AVERAGE(R65:R67)</f>
        <v>3.9076258666666672</v>
      </c>
      <c r="S68" s="3">
        <f t="shared" ref="S68" si="105">AVERAGE(S65:S67)</f>
        <v>4.5972069019607842E-3</v>
      </c>
      <c r="T68" s="5">
        <f>AVERAGE(T65:T67)</f>
        <v>217.57286531784726</v>
      </c>
    </row>
    <row r="69" spans="1:20" x14ac:dyDescent="0.2">
      <c r="A69" t="s">
        <v>147</v>
      </c>
      <c r="P69">
        <f>STDEV(P65:P67)</f>
        <v>1.4141925296133737E-2</v>
      </c>
    </row>
    <row r="70" spans="1:20" x14ac:dyDescent="0.2">
      <c r="A70" t="s">
        <v>16</v>
      </c>
      <c r="B70" t="s">
        <v>73</v>
      </c>
      <c r="C70" t="s">
        <v>77</v>
      </c>
      <c r="D70" t="s">
        <v>134</v>
      </c>
      <c r="E70" s="2">
        <v>44420.878472222219</v>
      </c>
      <c r="F70">
        <v>55014</v>
      </c>
      <c r="G70">
        <v>58606</v>
      </c>
      <c r="H70">
        <v>589</v>
      </c>
      <c r="I70">
        <v>10107</v>
      </c>
      <c r="J70">
        <v>2592000</v>
      </c>
      <c r="K70">
        <v>1741</v>
      </c>
      <c r="L70">
        <v>1591</v>
      </c>
      <c r="M70">
        <v>719.5</v>
      </c>
      <c r="N70" s="5">
        <f>J70/$J$8</f>
        <v>61.960159362549796</v>
      </c>
      <c r="O70" s="4">
        <f>E70-$E$8</f>
        <v>5.8020833333284827</v>
      </c>
      <c r="P70" s="3">
        <f>LOG(N70,2)/O70</f>
        <v>1.0260571259737139</v>
      </c>
      <c r="Q70">
        <f>J70*K70*0.000000001</f>
        <v>4.5126720000000002</v>
      </c>
      <c r="R70">
        <f>Q70*0.8</f>
        <v>3.6101376000000003</v>
      </c>
      <c r="S70">
        <f>R70/850</f>
        <v>4.2472207058823529E-3</v>
      </c>
      <c r="T70" s="5">
        <f>1/S70</f>
        <v>235.44808929166578</v>
      </c>
    </row>
    <row r="71" spans="1:20" x14ac:dyDescent="0.2">
      <c r="A71" t="s">
        <v>17</v>
      </c>
      <c r="B71" t="s">
        <v>73</v>
      </c>
      <c r="C71" t="s">
        <v>78</v>
      </c>
      <c r="D71" t="s">
        <v>134</v>
      </c>
      <c r="E71" s="2">
        <v>44420.879861111112</v>
      </c>
      <c r="F71">
        <v>53364</v>
      </c>
      <c r="G71">
        <v>56717</v>
      </c>
      <c r="H71">
        <v>589</v>
      </c>
      <c r="I71">
        <v>10107</v>
      </c>
      <c r="J71">
        <v>2545000</v>
      </c>
      <c r="K71">
        <v>1775</v>
      </c>
      <c r="L71">
        <v>1620</v>
      </c>
      <c r="M71">
        <v>728.9</v>
      </c>
      <c r="N71" s="5">
        <f>J71/$J$8</f>
        <v>60.836653386454181</v>
      </c>
      <c r="O71" s="4">
        <f>E70-$E$8</f>
        <v>5.8020833333284827</v>
      </c>
      <c r="P71" s="3">
        <f t="shared" ref="P71" si="106">LOG(N71,2)/O71</f>
        <v>1.0215070255348044</v>
      </c>
      <c r="Q71">
        <f t="shared" ref="Q71:Q72" si="107">J71*K71*0.000000001</f>
        <v>4.5173750000000004</v>
      </c>
      <c r="R71">
        <f t="shared" ref="R71:R72" si="108">Q71*0.8</f>
        <v>3.6139000000000006</v>
      </c>
      <c r="S71">
        <f t="shared" ref="S71:S72" si="109">R71/850</f>
        <v>4.2516470588235301E-3</v>
      </c>
      <c r="T71" s="5">
        <f t="shared" ref="T71:T72" si="110">1/S71</f>
        <v>235.20296632446937</v>
      </c>
    </row>
    <row r="72" spans="1:20" x14ac:dyDescent="0.2">
      <c r="A72" t="s">
        <v>18</v>
      </c>
      <c r="B72" t="s">
        <v>73</v>
      </c>
      <c r="C72" t="s">
        <v>79</v>
      </c>
      <c r="D72" t="s">
        <v>134</v>
      </c>
      <c r="E72" s="2">
        <v>44420.881249999999</v>
      </c>
      <c r="F72">
        <v>51215</v>
      </c>
      <c r="G72">
        <v>54350</v>
      </c>
      <c r="H72">
        <v>589</v>
      </c>
      <c r="I72">
        <v>10107</v>
      </c>
      <c r="J72">
        <v>2437000</v>
      </c>
      <c r="K72">
        <v>1851</v>
      </c>
      <c r="L72">
        <v>1695</v>
      </c>
      <c r="M72">
        <v>749.5</v>
      </c>
      <c r="N72" s="5">
        <f>J72/$J$8</f>
        <v>58.254980079681275</v>
      </c>
      <c r="O72" s="4">
        <f>E70-$E$8</f>
        <v>5.8020833333284827</v>
      </c>
      <c r="P72" s="3">
        <f>LOG(N72,2)/O72</f>
        <v>1.010724794111074</v>
      </c>
      <c r="Q72">
        <f t="shared" si="107"/>
        <v>4.5108870000000003</v>
      </c>
      <c r="R72">
        <f t="shared" si="108"/>
        <v>3.6087096000000005</v>
      </c>
      <c r="S72">
        <f t="shared" si="109"/>
        <v>4.2455407058823533E-3</v>
      </c>
      <c r="T72" s="5">
        <f t="shared" si="110"/>
        <v>235.54125829354624</v>
      </c>
    </row>
    <row r="73" spans="1:20" x14ac:dyDescent="0.2">
      <c r="A73" t="s">
        <v>135</v>
      </c>
      <c r="E73" s="2">
        <f>E70</f>
        <v>44420.878472222219</v>
      </c>
      <c r="J73" s="6">
        <f>AVERAGE(J70:J72)</f>
        <v>2524666.6666666665</v>
      </c>
      <c r="K73" s="6">
        <f t="shared" ref="K73" si="111">AVERAGE(K70:K72)</f>
        <v>1789</v>
      </c>
      <c r="L73" s="6">
        <f t="shared" ref="L73" si="112">AVERAGE(L70:L72)</f>
        <v>1635.3333333333333</v>
      </c>
      <c r="P73" s="3">
        <f>AVERAGE(P70:P72)</f>
        <v>1.019429648539864</v>
      </c>
      <c r="Q73" s="3">
        <f>AVERAGE(Q70:Q72)</f>
        <v>4.513644666666667</v>
      </c>
      <c r="R73" s="3">
        <f t="shared" ref="R73" si="113">AVERAGE(R70:R72)</f>
        <v>3.6109157333333339</v>
      </c>
      <c r="S73" s="3">
        <f t="shared" ref="S73" si="114">AVERAGE(S70:S72)</f>
        <v>4.2481361568627455E-3</v>
      </c>
      <c r="T73" s="5">
        <f>AVERAGE(T70:T72)</f>
        <v>235.39743796989379</v>
      </c>
    </row>
    <row r="74" spans="1:20" x14ac:dyDescent="0.2">
      <c r="A74" t="s">
        <v>147</v>
      </c>
      <c r="P74">
        <f>STDEV(P70:P72)</f>
        <v>7.8744346762711463E-3</v>
      </c>
    </row>
    <row r="75" spans="1:20" x14ac:dyDescent="0.2">
      <c r="A75" t="s">
        <v>19</v>
      </c>
      <c r="B75" t="s">
        <v>73</v>
      </c>
      <c r="C75" t="s">
        <v>80</v>
      </c>
      <c r="D75" t="s">
        <v>134</v>
      </c>
      <c r="E75" s="2">
        <v>44420.898611111108</v>
      </c>
      <c r="F75">
        <v>46585</v>
      </c>
      <c r="G75">
        <v>49180</v>
      </c>
      <c r="H75">
        <v>589</v>
      </c>
      <c r="I75">
        <v>10107</v>
      </c>
      <c r="J75">
        <v>2155000</v>
      </c>
      <c r="K75">
        <v>1739</v>
      </c>
      <c r="L75">
        <v>1589</v>
      </c>
      <c r="M75">
        <v>727.5</v>
      </c>
      <c r="N75" s="5">
        <f>J75/$J$8</f>
        <v>51.513944223107565</v>
      </c>
      <c r="O75" s="4">
        <f>E75-$E$8</f>
        <v>5.8222222222175333</v>
      </c>
      <c r="P75" s="3">
        <f>LOG(N75,2)/O75</f>
        <v>0.97675610509089361</v>
      </c>
      <c r="Q75">
        <f>J75*K75*0.000000001</f>
        <v>3.7475450000000001</v>
      </c>
      <c r="R75">
        <f>Q75*0.8</f>
        <v>2.9980360000000004</v>
      </c>
      <c r="S75">
        <f>R75/850</f>
        <v>3.5271011764705885E-3</v>
      </c>
      <c r="T75" s="5">
        <f>1/S75</f>
        <v>283.51894373516529</v>
      </c>
    </row>
    <row r="76" spans="1:20" x14ac:dyDescent="0.2">
      <c r="A76" t="s">
        <v>20</v>
      </c>
      <c r="B76" t="s">
        <v>73</v>
      </c>
      <c r="C76" t="s">
        <v>81</v>
      </c>
      <c r="D76" t="s">
        <v>134</v>
      </c>
      <c r="E76" s="2">
        <v>44420.899305555547</v>
      </c>
      <c r="F76">
        <v>42554</v>
      </c>
      <c r="G76">
        <v>44654</v>
      </c>
      <c r="H76">
        <v>589</v>
      </c>
      <c r="I76">
        <v>10107</v>
      </c>
      <c r="J76">
        <v>1981000</v>
      </c>
      <c r="K76">
        <v>1768</v>
      </c>
      <c r="L76">
        <v>1607</v>
      </c>
      <c r="M76">
        <v>755.3</v>
      </c>
      <c r="N76" s="5">
        <f>J76/$J$8</f>
        <v>47.354581673306768</v>
      </c>
      <c r="O76" s="4">
        <f>E75-$E$8</f>
        <v>5.8222222222175333</v>
      </c>
      <c r="P76" s="3">
        <f t="shared" ref="P76" si="115">LOG(N76,2)/O76</f>
        <v>0.95589482833929718</v>
      </c>
      <c r="Q76">
        <f t="shared" ref="Q76:Q77" si="116">J76*K76*0.000000001</f>
        <v>3.5024080000000004</v>
      </c>
      <c r="R76">
        <f t="shared" ref="R76:R77" si="117">Q76*0.8</f>
        <v>2.8019264000000006</v>
      </c>
      <c r="S76">
        <f t="shared" ref="S76:S77" si="118">R76/850</f>
        <v>3.2963840000000007E-3</v>
      </c>
      <c r="T76" s="5">
        <f t="shared" ref="T76:T77" si="119">1/S76</f>
        <v>303.36271502349234</v>
      </c>
    </row>
    <row r="77" spans="1:20" x14ac:dyDescent="0.2">
      <c r="A77" t="s">
        <v>21</v>
      </c>
      <c r="B77" t="s">
        <v>73</v>
      </c>
      <c r="C77" t="s">
        <v>82</v>
      </c>
      <c r="D77" t="s">
        <v>134</v>
      </c>
      <c r="E77" s="2">
        <v>44420.900694444441</v>
      </c>
      <c r="F77">
        <v>41672</v>
      </c>
      <c r="G77">
        <v>43727</v>
      </c>
      <c r="H77">
        <v>589</v>
      </c>
      <c r="I77">
        <v>10107</v>
      </c>
      <c r="J77">
        <v>1956000</v>
      </c>
      <c r="K77">
        <v>1856</v>
      </c>
      <c r="L77">
        <v>1689</v>
      </c>
      <c r="M77">
        <v>777.2</v>
      </c>
      <c r="N77" s="5">
        <f>J77/$J$8</f>
        <v>46.756972111553779</v>
      </c>
      <c r="O77" s="4">
        <f>E75-$E$8</f>
        <v>5.8222222222175333</v>
      </c>
      <c r="P77" s="3">
        <f>LOG(N77,2)/O77</f>
        <v>0.95274783235770555</v>
      </c>
      <c r="Q77">
        <f t="shared" si="116"/>
        <v>3.6303360000000002</v>
      </c>
      <c r="R77">
        <f t="shared" si="117"/>
        <v>2.9042688000000005</v>
      </c>
      <c r="S77">
        <f t="shared" si="118"/>
        <v>3.4167868235294124E-3</v>
      </c>
      <c r="T77" s="5">
        <f t="shared" si="119"/>
        <v>292.6726341583809</v>
      </c>
    </row>
    <row r="78" spans="1:20" x14ac:dyDescent="0.2">
      <c r="A78" t="s">
        <v>135</v>
      </c>
      <c r="E78" s="2">
        <f>E75</f>
        <v>44420.898611111108</v>
      </c>
      <c r="J78" s="6">
        <f>AVERAGE(J75:J77)</f>
        <v>2030666.6666666667</v>
      </c>
      <c r="K78" s="6">
        <f t="shared" ref="K78" si="120">AVERAGE(K75:K77)</f>
        <v>1787.6666666666667</v>
      </c>
      <c r="L78" s="6">
        <f t="shared" ref="L78" si="121">AVERAGE(L75:L77)</f>
        <v>1628.3333333333333</v>
      </c>
      <c r="P78" s="3">
        <f>AVERAGE(P75:P77)</f>
        <v>0.96179958859596537</v>
      </c>
      <c r="Q78" s="3">
        <f>AVERAGE(Q75:Q77)</f>
        <v>3.6267630000000004</v>
      </c>
      <c r="R78" s="3">
        <f t="shared" ref="R78" si="122">AVERAGE(R75:R77)</f>
        <v>2.9014104000000009</v>
      </c>
      <c r="S78" s="3">
        <f t="shared" ref="S78" si="123">AVERAGE(S75:S77)</f>
        <v>3.4134240000000004E-3</v>
      </c>
      <c r="T78" s="5">
        <f>AVERAGE(T75:T77)</f>
        <v>293.18476430567949</v>
      </c>
    </row>
    <row r="79" spans="1:20" x14ac:dyDescent="0.2">
      <c r="A79" t="s">
        <v>147</v>
      </c>
      <c r="P79">
        <f>STDEV(P75:P77)</f>
        <v>1.3047947546427836E-2</v>
      </c>
    </row>
    <row r="80" spans="1:20" x14ac:dyDescent="0.2">
      <c r="A80" t="s">
        <v>22</v>
      </c>
      <c r="B80" t="s">
        <v>73</v>
      </c>
      <c r="C80" t="s">
        <v>83</v>
      </c>
      <c r="D80" t="s">
        <v>134</v>
      </c>
      <c r="E80" s="2">
        <v>44421.869444444441</v>
      </c>
      <c r="F80">
        <v>22974</v>
      </c>
      <c r="G80">
        <v>23615</v>
      </c>
      <c r="H80">
        <v>589</v>
      </c>
      <c r="I80">
        <v>10107</v>
      </c>
      <c r="J80">
        <v>1018000</v>
      </c>
      <c r="K80">
        <v>1952</v>
      </c>
      <c r="L80">
        <v>1775</v>
      </c>
      <c r="M80">
        <v>852.9</v>
      </c>
      <c r="N80" s="5">
        <f>J80/$J$8</f>
        <v>24.334661354581673</v>
      </c>
      <c r="O80" s="4">
        <f>E80-$E$8</f>
        <v>6.7930555555503815</v>
      </c>
      <c r="P80" s="3">
        <f>LOG(N80,2)/O80</f>
        <v>0.67788946449636123</v>
      </c>
      <c r="Q80">
        <f>J80*K80*0.000000001</f>
        <v>1.987136</v>
      </c>
      <c r="R80">
        <f>Q80*0.8</f>
        <v>1.5897088000000001</v>
      </c>
      <c r="S80">
        <f>R80/850</f>
        <v>1.8702456470588236E-3</v>
      </c>
      <c r="T80" s="5">
        <f>1/S80</f>
        <v>534.68912042255783</v>
      </c>
    </row>
    <row r="81" spans="1:20" x14ac:dyDescent="0.2">
      <c r="A81" t="s">
        <v>23</v>
      </c>
      <c r="B81" t="s">
        <v>73</v>
      </c>
      <c r="C81" t="s">
        <v>84</v>
      </c>
      <c r="D81" t="s">
        <v>134</v>
      </c>
      <c r="E81" s="2">
        <v>44421.870833333327</v>
      </c>
      <c r="F81">
        <v>23668</v>
      </c>
      <c r="G81">
        <v>24323</v>
      </c>
      <c r="H81">
        <v>589</v>
      </c>
      <c r="I81">
        <v>10107</v>
      </c>
      <c r="J81">
        <v>1060000</v>
      </c>
      <c r="K81">
        <v>1958</v>
      </c>
      <c r="L81">
        <v>1782</v>
      </c>
      <c r="M81">
        <v>851.3</v>
      </c>
      <c r="N81" s="5">
        <f>J81/$J$8</f>
        <v>25.338645418326692</v>
      </c>
      <c r="O81" s="4">
        <f>E80-$E$8</f>
        <v>6.7930555555503815</v>
      </c>
      <c r="P81" s="3">
        <f t="shared" ref="P81" si="124">LOG(N81,2)/O81</f>
        <v>0.68647568948714743</v>
      </c>
      <c r="Q81">
        <f t="shared" ref="Q81:Q82" si="125">J81*K81*0.000000001</f>
        <v>2.0754800000000002</v>
      </c>
      <c r="R81">
        <f t="shared" ref="R81:R82" si="126">Q81*0.8</f>
        <v>1.6603840000000003</v>
      </c>
      <c r="S81">
        <f t="shared" ref="S81:S82" si="127">R81/850</f>
        <v>1.9533929411764709E-3</v>
      </c>
      <c r="T81" s="5">
        <f t="shared" ref="T81:T82" si="128">1/S81</f>
        <v>511.92977046273626</v>
      </c>
    </row>
    <row r="82" spans="1:20" x14ac:dyDescent="0.2">
      <c r="A82" t="s">
        <v>24</v>
      </c>
      <c r="B82" t="s">
        <v>73</v>
      </c>
      <c r="C82" t="s">
        <v>85</v>
      </c>
      <c r="D82" t="s">
        <v>134</v>
      </c>
      <c r="E82" s="2">
        <v>44421.871527777781</v>
      </c>
      <c r="F82">
        <v>22692</v>
      </c>
      <c r="G82">
        <v>23310</v>
      </c>
      <c r="H82">
        <v>589</v>
      </c>
      <c r="I82">
        <v>10107</v>
      </c>
      <c r="J82">
        <v>1016000</v>
      </c>
      <c r="K82">
        <v>2075</v>
      </c>
      <c r="L82">
        <v>1890</v>
      </c>
      <c r="M82">
        <v>856.9</v>
      </c>
      <c r="N82" s="5">
        <f>J82/$J$8</f>
        <v>24.286852589641434</v>
      </c>
      <c r="O82" s="4">
        <f>E80-$E$8</f>
        <v>6.7930555555503815</v>
      </c>
      <c r="P82" s="3">
        <f>LOG(N82,2)/O82</f>
        <v>0.67747180865940715</v>
      </c>
      <c r="Q82">
        <f t="shared" si="125"/>
        <v>2.1082000000000001</v>
      </c>
      <c r="R82">
        <f t="shared" si="126"/>
        <v>1.6865600000000001</v>
      </c>
      <c r="S82">
        <f t="shared" si="127"/>
        <v>1.9841882352941175E-3</v>
      </c>
      <c r="T82" s="5">
        <f t="shared" si="128"/>
        <v>503.98444170382322</v>
      </c>
    </row>
    <row r="83" spans="1:20" x14ac:dyDescent="0.2">
      <c r="A83" t="s">
        <v>135</v>
      </c>
      <c r="E83" s="2">
        <f>E80</f>
        <v>44421.869444444441</v>
      </c>
      <c r="J83" s="6">
        <f>AVERAGE(J80:J82)</f>
        <v>1031333.3333333334</v>
      </c>
      <c r="K83" s="6">
        <f t="shared" ref="K83" si="129">AVERAGE(K80:K82)</f>
        <v>1995</v>
      </c>
      <c r="L83" s="6">
        <f t="shared" ref="L83" si="130">AVERAGE(L80:L82)</f>
        <v>1815.6666666666667</v>
      </c>
      <c r="P83" s="3">
        <f>AVERAGE(P80:P82)</f>
        <v>0.6806123208809719</v>
      </c>
      <c r="Q83" s="3">
        <f>AVERAGE(Q80:Q82)</f>
        <v>2.0569386666666669</v>
      </c>
      <c r="R83" s="3">
        <f t="shared" ref="R83" si="131">AVERAGE(R80:R82)</f>
        <v>1.6455509333333336</v>
      </c>
      <c r="S83" s="3">
        <f t="shared" ref="S83" si="132">AVERAGE(S80:S82)</f>
        <v>1.935942274509804E-3</v>
      </c>
      <c r="T83" s="5">
        <f>AVERAGE(T80:T82)</f>
        <v>516.86777752970579</v>
      </c>
    </row>
    <row r="84" spans="1:20" x14ac:dyDescent="0.2">
      <c r="A84" t="s">
        <v>147</v>
      </c>
      <c r="P84">
        <f>STDEV(P80:P82)</f>
        <v>5.0821184223164995E-3</v>
      </c>
    </row>
    <row r="85" spans="1:20" x14ac:dyDescent="0.2">
      <c r="A85" t="s">
        <v>25</v>
      </c>
      <c r="B85" t="s">
        <v>73</v>
      </c>
      <c r="C85" t="s">
        <v>86</v>
      </c>
      <c r="D85" t="s">
        <v>134</v>
      </c>
      <c r="E85" s="2">
        <v>44423.832638888889</v>
      </c>
      <c r="F85">
        <v>57174</v>
      </c>
      <c r="G85">
        <v>61035</v>
      </c>
      <c r="H85">
        <v>589</v>
      </c>
      <c r="I85">
        <v>10107</v>
      </c>
      <c r="J85">
        <v>2741000</v>
      </c>
      <c r="K85">
        <v>1920</v>
      </c>
      <c r="L85">
        <v>1742</v>
      </c>
      <c r="M85">
        <v>844.3</v>
      </c>
      <c r="N85" s="5">
        <f>J85/$J$8</f>
        <v>65.521912350597603</v>
      </c>
      <c r="O85" s="4">
        <f>E85-$E$8</f>
        <v>8.7562499999985448</v>
      </c>
      <c r="P85" s="3">
        <f>LOG(N85,2)/O85</f>
        <v>0.68909699467205277</v>
      </c>
      <c r="Q85">
        <f>J85*K85*0.000000001</f>
        <v>5.2627200000000007</v>
      </c>
      <c r="R85">
        <f>Q85*0.8</f>
        <v>4.2101760000000006</v>
      </c>
      <c r="S85">
        <f>R85/850</f>
        <v>4.9531482352941185E-3</v>
      </c>
      <c r="T85" s="5">
        <f>1/S85</f>
        <v>201.89179739754343</v>
      </c>
    </row>
    <row r="86" spans="1:20" x14ac:dyDescent="0.2">
      <c r="A86" t="s">
        <v>26</v>
      </c>
      <c r="B86" t="s">
        <v>73</v>
      </c>
      <c r="C86" t="s">
        <v>87</v>
      </c>
      <c r="D86" t="s">
        <v>134</v>
      </c>
      <c r="E86" s="2">
        <v>44423.834027777782</v>
      </c>
      <c r="F86">
        <v>47250</v>
      </c>
      <c r="G86">
        <v>50033</v>
      </c>
      <c r="H86">
        <v>589</v>
      </c>
      <c r="I86">
        <v>10107</v>
      </c>
      <c r="J86">
        <v>2216000</v>
      </c>
      <c r="K86">
        <v>2038</v>
      </c>
      <c r="L86">
        <v>1850</v>
      </c>
      <c r="M86">
        <v>880.4</v>
      </c>
      <c r="N86" s="5">
        <f>J86/$J$8</f>
        <v>52.972111553784856</v>
      </c>
      <c r="O86" s="4">
        <f>E85-$E$8</f>
        <v>8.7562499999985448</v>
      </c>
      <c r="P86" s="3">
        <f t="shared" ref="P86" si="133">LOG(N86,2)/O86</f>
        <v>0.65406550895880355</v>
      </c>
      <c r="Q86">
        <f t="shared" ref="Q86:Q87" si="134">J86*K86*0.000000001</f>
        <v>4.5162080000000007</v>
      </c>
      <c r="R86">
        <f t="shared" ref="R86:R87" si="135">Q86*0.8</f>
        <v>3.6129664000000008</v>
      </c>
      <c r="S86">
        <f t="shared" ref="S86:S87" si="136">R86/850</f>
        <v>4.2505487058823541E-3</v>
      </c>
      <c r="T86" s="5">
        <f t="shared" ref="T86:T87" si="137">1/S86</f>
        <v>235.2637433882584</v>
      </c>
    </row>
    <row r="87" spans="1:20" x14ac:dyDescent="0.2">
      <c r="A87" t="s">
        <v>27</v>
      </c>
      <c r="B87" t="s">
        <v>73</v>
      </c>
      <c r="C87" t="s">
        <v>88</v>
      </c>
      <c r="D87" t="s">
        <v>134</v>
      </c>
      <c r="E87" s="2">
        <v>44423.834722222222</v>
      </c>
      <c r="F87">
        <v>53339</v>
      </c>
      <c r="G87">
        <v>56955</v>
      </c>
      <c r="H87">
        <v>589</v>
      </c>
      <c r="I87">
        <v>10107</v>
      </c>
      <c r="J87">
        <v>2580000</v>
      </c>
      <c r="K87">
        <v>2094</v>
      </c>
      <c r="L87">
        <v>1897</v>
      </c>
      <c r="M87">
        <v>903.9</v>
      </c>
      <c r="N87" s="5">
        <f>J87/$J$8</f>
        <v>61.673306772908361</v>
      </c>
      <c r="O87" s="4">
        <f>E85-$E$8</f>
        <v>8.7562499999985448</v>
      </c>
      <c r="P87" s="3">
        <f>LOG(N87,2)/O87</f>
        <v>0.67912340295012008</v>
      </c>
      <c r="Q87">
        <f t="shared" si="134"/>
        <v>5.40252</v>
      </c>
      <c r="R87">
        <f t="shared" si="135"/>
        <v>4.3220160000000005</v>
      </c>
      <c r="S87">
        <f t="shared" si="136"/>
        <v>5.084724705882354E-3</v>
      </c>
      <c r="T87" s="5">
        <f t="shared" si="137"/>
        <v>196.66748110141188</v>
      </c>
    </row>
    <row r="88" spans="1:20" x14ac:dyDescent="0.2">
      <c r="A88" t="s">
        <v>135</v>
      </c>
      <c r="E88" s="2">
        <f>E85</f>
        <v>44423.832638888889</v>
      </c>
      <c r="J88" s="6">
        <f>AVERAGE(J85:J87)</f>
        <v>2512333.3333333335</v>
      </c>
      <c r="K88" s="6">
        <f t="shared" ref="K88" si="138">AVERAGE(K85:K87)</f>
        <v>2017.3333333333333</v>
      </c>
      <c r="L88" s="6">
        <f t="shared" ref="L88" si="139">AVERAGE(L85:L87)</f>
        <v>1829.6666666666667</v>
      </c>
      <c r="P88" s="3">
        <f>AVERAGE(P85:P87)</f>
        <v>0.67409530219365887</v>
      </c>
      <c r="Q88" s="3">
        <f>AVERAGE(Q85:Q87)</f>
        <v>5.0604826666666662</v>
      </c>
      <c r="R88" s="3">
        <f t="shared" ref="R88" si="140">AVERAGE(R85:R87)</f>
        <v>4.0483861333333344</v>
      </c>
      <c r="S88" s="3">
        <f t="shared" ref="S88" si="141">AVERAGE(S85:S87)</f>
        <v>4.7628072156862752E-3</v>
      </c>
      <c r="T88" s="5">
        <f>AVERAGE(T85:T87)</f>
        <v>211.27434062907125</v>
      </c>
    </row>
    <row r="89" spans="1:20" x14ac:dyDescent="0.2">
      <c r="A89" t="s">
        <v>147</v>
      </c>
      <c r="P89">
        <f>STDEV(P85:P87)</f>
        <v>1.8048894584772796E-2</v>
      </c>
    </row>
    <row r="90" spans="1:20" x14ac:dyDescent="0.2">
      <c r="A90" t="s">
        <v>31</v>
      </c>
      <c r="B90" t="s">
        <v>73</v>
      </c>
      <c r="C90" t="s">
        <v>92</v>
      </c>
      <c r="D90" t="s">
        <v>134</v>
      </c>
      <c r="E90" s="2">
        <v>44424.625694444447</v>
      </c>
      <c r="F90">
        <v>37254</v>
      </c>
      <c r="G90">
        <v>38834</v>
      </c>
      <c r="H90">
        <v>589</v>
      </c>
      <c r="I90">
        <v>10107</v>
      </c>
      <c r="J90">
        <v>1714000</v>
      </c>
      <c r="K90">
        <v>1878</v>
      </c>
      <c r="L90">
        <v>1669</v>
      </c>
      <c r="M90">
        <v>906</v>
      </c>
      <c r="N90" s="5">
        <f>J90/$J$8</f>
        <v>40.972111553784856</v>
      </c>
      <c r="O90" s="4">
        <f>E90-$E$8</f>
        <v>9.5493055555562023</v>
      </c>
      <c r="P90" s="3">
        <f>LOG(N90,2)/O90</f>
        <v>0.56093820746642653</v>
      </c>
      <c r="Q90">
        <f>J90*K90*0.000000001</f>
        <v>3.2188920000000003</v>
      </c>
      <c r="R90">
        <f>Q90*0.8</f>
        <v>2.5751136000000003</v>
      </c>
      <c r="S90">
        <f>R90/850</f>
        <v>3.0295454117647063E-3</v>
      </c>
      <c r="T90" s="5">
        <f>1/S90</f>
        <v>330.08252529131136</v>
      </c>
    </row>
    <row r="91" spans="1:20" x14ac:dyDescent="0.2">
      <c r="A91" t="s">
        <v>32</v>
      </c>
      <c r="B91" t="s">
        <v>73</v>
      </c>
      <c r="C91" t="s">
        <v>93</v>
      </c>
      <c r="D91" t="s">
        <v>134</v>
      </c>
      <c r="E91" s="2">
        <v>44424.627083333333</v>
      </c>
      <c r="F91">
        <v>48359</v>
      </c>
      <c r="G91">
        <v>51114</v>
      </c>
      <c r="H91">
        <v>589</v>
      </c>
      <c r="I91">
        <v>10107</v>
      </c>
      <c r="J91">
        <v>2251000</v>
      </c>
      <c r="K91">
        <v>1843</v>
      </c>
      <c r="L91">
        <v>1644</v>
      </c>
      <c r="M91">
        <v>879.9</v>
      </c>
      <c r="N91" s="5">
        <f>J91/$J$8</f>
        <v>53.808764940239044</v>
      </c>
      <c r="O91" s="4">
        <f>E90-$E$8</f>
        <v>9.5493055555562023</v>
      </c>
      <c r="P91" s="3">
        <f t="shared" ref="P91" si="142">LOG(N91,2)/O91</f>
        <v>0.6021138662673825</v>
      </c>
      <c r="Q91">
        <f t="shared" ref="Q91:Q92" si="143">J91*K91*0.000000001</f>
        <v>4.148593</v>
      </c>
      <c r="R91">
        <f t="shared" ref="R91:R92" si="144">Q91*0.8</f>
        <v>3.3188744000000003</v>
      </c>
      <c r="S91">
        <f t="shared" ref="S91:S92" si="145">R91/850</f>
        <v>3.904558117647059E-3</v>
      </c>
      <c r="T91" s="5">
        <f t="shared" ref="T91:T92" si="146">1/S91</f>
        <v>256.1109272469003</v>
      </c>
    </row>
    <row r="92" spans="1:20" x14ac:dyDescent="0.2">
      <c r="A92" t="s">
        <v>33</v>
      </c>
      <c r="B92" t="s">
        <v>73</v>
      </c>
      <c r="C92" t="s">
        <v>94</v>
      </c>
      <c r="D92" t="s">
        <v>134</v>
      </c>
      <c r="E92" s="2">
        <v>44424.628472222219</v>
      </c>
      <c r="F92">
        <v>43233</v>
      </c>
      <c r="G92">
        <v>45498</v>
      </c>
      <c r="H92">
        <v>589</v>
      </c>
      <c r="I92">
        <v>10107</v>
      </c>
      <c r="J92">
        <v>1996000</v>
      </c>
      <c r="K92">
        <v>1965</v>
      </c>
      <c r="L92">
        <v>1758</v>
      </c>
      <c r="M92">
        <v>934.3</v>
      </c>
      <c r="N92" s="5">
        <f>J92/$J$8</f>
        <v>47.713147410358566</v>
      </c>
      <c r="O92" s="4">
        <f>E90-$E$8</f>
        <v>9.5493055555562023</v>
      </c>
      <c r="P92" s="3">
        <f>LOG(N92,2)/O92</f>
        <v>0.58394978772703554</v>
      </c>
      <c r="Q92">
        <f t="shared" si="143"/>
        <v>3.9221400000000002</v>
      </c>
      <c r="R92">
        <f t="shared" si="144"/>
        <v>3.1377120000000005</v>
      </c>
      <c r="S92">
        <f t="shared" si="145"/>
        <v>3.6914258823529419E-3</v>
      </c>
      <c r="T92" s="5">
        <f t="shared" si="146"/>
        <v>270.89803015700608</v>
      </c>
    </row>
    <row r="93" spans="1:20" x14ac:dyDescent="0.2">
      <c r="A93" t="s">
        <v>135</v>
      </c>
      <c r="E93" s="2">
        <f>E90</f>
        <v>44424.625694444447</v>
      </c>
      <c r="J93" s="6">
        <f>AVERAGE(J90:J92)</f>
        <v>1987000</v>
      </c>
      <c r="K93" s="6">
        <f t="shared" ref="K93" si="147">AVERAGE(K90:K92)</f>
        <v>1895.3333333333333</v>
      </c>
      <c r="L93" s="6">
        <f t="shared" ref="L93" si="148">AVERAGE(L90:L92)</f>
        <v>1690.3333333333333</v>
      </c>
      <c r="P93" s="3">
        <f>AVERAGE(P90:P92)</f>
        <v>0.58233395382028152</v>
      </c>
      <c r="Q93" s="3">
        <f>AVERAGE(Q90:Q92)</f>
        <v>3.7632083333333335</v>
      </c>
      <c r="R93" s="3">
        <f t="shared" ref="R93" si="149">AVERAGE(R90:R92)</f>
        <v>3.0105666666666671</v>
      </c>
      <c r="S93" s="3">
        <f t="shared" ref="S93" si="150">AVERAGE(S90:S92)</f>
        <v>3.5418431372549026E-3</v>
      </c>
      <c r="T93" s="5">
        <f>AVERAGE(T90:T92)</f>
        <v>285.69716089840591</v>
      </c>
    </row>
    <row r="94" spans="1:20" x14ac:dyDescent="0.2">
      <c r="A94" t="s">
        <v>147</v>
      </c>
      <c r="P94">
        <f>STDEV(P90:P92)</f>
        <v>2.0635331565881071E-2</v>
      </c>
    </row>
    <row r="95" spans="1:20" x14ac:dyDescent="0.2">
      <c r="A95" t="s">
        <v>34</v>
      </c>
      <c r="B95" t="s">
        <v>73</v>
      </c>
      <c r="C95" t="s">
        <v>95</v>
      </c>
      <c r="D95" t="s">
        <v>134</v>
      </c>
      <c r="E95" s="2">
        <v>44424.63958333333</v>
      </c>
      <c r="F95">
        <v>46193</v>
      </c>
      <c r="G95">
        <v>48589</v>
      </c>
      <c r="H95">
        <v>589</v>
      </c>
      <c r="I95">
        <v>10107</v>
      </c>
      <c r="J95">
        <v>2125000</v>
      </c>
      <c r="K95">
        <v>1780</v>
      </c>
      <c r="L95">
        <v>1570</v>
      </c>
      <c r="M95">
        <v>884.6</v>
      </c>
      <c r="N95" s="5">
        <f>J95/$J$8</f>
        <v>50.796812749003983</v>
      </c>
      <c r="O95" s="4">
        <f>E95-$E$8</f>
        <v>9.5631944444394321</v>
      </c>
      <c r="P95" s="3">
        <f>LOG(N95,2)/O95</f>
        <v>0.59254949855983774</v>
      </c>
      <c r="Q95">
        <f>J95*K95*0.000000001</f>
        <v>3.7825000000000002</v>
      </c>
      <c r="R95">
        <f>Q95*0.8</f>
        <v>3.0260000000000002</v>
      </c>
      <c r="S95">
        <f>R95/850</f>
        <v>3.5600000000000002E-3</v>
      </c>
      <c r="T95" s="5">
        <f>1/S95</f>
        <v>280.89887640449439</v>
      </c>
    </row>
    <row r="96" spans="1:20" x14ac:dyDescent="0.2">
      <c r="A96" t="s">
        <v>35</v>
      </c>
      <c r="B96" t="s">
        <v>73</v>
      </c>
      <c r="C96" t="s">
        <v>96</v>
      </c>
      <c r="D96" t="s">
        <v>134</v>
      </c>
      <c r="E96" s="2">
        <v>44424.640972222223</v>
      </c>
      <c r="F96">
        <v>39291</v>
      </c>
      <c r="G96">
        <v>41084</v>
      </c>
      <c r="H96">
        <v>589</v>
      </c>
      <c r="I96">
        <v>10107</v>
      </c>
      <c r="J96">
        <v>1742000</v>
      </c>
      <c r="K96">
        <v>1882</v>
      </c>
      <c r="L96">
        <v>1671</v>
      </c>
      <c r="M96">
        <v>927.6</v>
      </c>
      <c r="N96" s="5">
        <f>J96/$J$8</f>
        <v>41.641434262948202</v>
      </c>
      <c r="O96" s="4">
        <f>E95-$E$8</f>
        <v>9.5631944444394321</v>
      </c>
      <c r="P96" s="3">
        <f t="shared" ref="P96" si="151">LOG(N96,2)/O96</f>
        <v>0.56256807143531906</v>
      </c>
      <c r="Q96">
        <f t="shared" ref="Q96:Q97" si="152">J96*K96*0.000000001</f>
        <v>3.2784440000000004</v>
      </c>
      <c r="R96">
        <f t="shared" ref="R96:R97" si="153">Q96*0.8</f>
        <v>2.6227552000000003</v>
      </c>
      <c r="S96">
        <f t="shared" ref="S96:S97" si="154">R96/850</f>
        <v>3.0855943529411768E-3</v>
      </c>
      <c r="T96" s="5">
        <f t="shared" ref="T96:T97" si="155">1/S96</f>
        <v>324.08667038387722</v>
      </c>
    </row>
    <row r="97" spans="1:20" x14ac:dyDescent="0.2">
      <c r="A97" t="s">
        <v>36</v>
      </c>
      <c r="B97" t="s">
        <v>73</v>
      </c>
      <c r="C97" t="s">
        <v>97</v>
      </c>
      <c r="D97" t="s">
        <v>134</v>
      </c>
      <c r="E97" s="2">
        <v>44424.64166666667</v>
      </c>
      <c r="F97">
        <v>43996</v>
      </c>
      <c r="G97">
        <v>46274</v>
      </c>
      <c r="H97">
        <v>589</v>
      </c>
      <c r="I97">
        <v>10107</v>
      </c>
      <c r="J97">
        <v>2008000</v>
      </c>
      <c r="K97">
        <v>1903</v>
      </c>
      <c r="L97">
        <v>1698</v>
      </c>
      <c r="M97">
        <v>892.3</v>
      </c>
      <c r="N97" s="5">
        <f>J97/$J$8</f>
        <v>48</v>
      </c>
      <c r="O97" s="4">
        <f>E95-$E$8</f>
        <v>9.5631944444394321</v>
      </c>
      <c r="P97" s="3">
        <f>LOG(N97,2)/O97</f>
        <v>0.58400595461786953</v>
      </c>
      <c r="Q97">
        <f t="shared" si="152"/>
        <v>3.8212240000000004</v>
      </c>
      <c r="R97">
        <f t="shared" si="153"/>
        <v>3.0569792000000007</v>
      </c>
      <c r="S97">
        <f t="shared" si="154"/>
        <v>3.5964461176470597E-3</v>
      </c>
      <c r="T97" s="5">
        <f t="shared" si="155"/>
        <v>278.05226806907939</v>
      </c>
    </row>
    <row r="98" spans="1:20" x14ac:dyDescent="0.2">
      <c r="A98" t="s">
        <v>135</v>
      </c>
      <c r="E98" s="2">
        <f>E95</f>
        <v>44424.63958333333</v>
      </c>
      <c r="J98" s="6">
        <f>AVERAGE(J95:J97)</f>
        <v>1958333.3333333333</v>
      </c>
      <c r="K98" s="6">
        <f t="shared" ref="K98" si="156">AVERAGE(K95:K97)</f>
        <v>1855</v>
      </c>
      <c r="L98" s="6">
        <f t="shared" ref="L98" si="157">AVERAGE(L95:L97)</f>
        <v>1646.3333333333333</v>
      </c>
      <c r="P98" s="3">
        <f>AVERAGE(P95:P97)</f>
        <v>0.57970784153767541</v>
      </c>
      <c r="Q98" s="3">
        <f>AVERAGE(Q95:Q97)</f>
        <v>3.6273893333333338</v>
      </c>
      <c r="R98" s="3">
        <f t="shared" ref="R98" si="158">AVERAGE(R95:R97)</f>
        <v>2.9019114666666668</v>
      </c>
      <c r="S98" s="3">
        <f t="shared" ref="S98" si="159">AVERAGE(S95:S97)</f>
        <v>3.4140134901960791E-3</v>
      </c>
      <c r="T98" s="5">
        <f>AVERAGE(T95:T97)</f>
        <v>294.345938285817</v>
      </c>
    </row>
    <row r="99" spans="1:20" x14ac:dyDescent="0.2">
      <c r="A99" t="s">
        <v>147</v>
      </c>
      <c r="P99">
        <f>STDEV(P95:P97)</f>
        <v>1.5445932317063534E-2</v>
      </c>
    </row>
    <row r="100" spans="1:20" x14ac:dyDescent="0.2">
      <c r="A100" t="s">
        <v>37</v>
      </c>
      <c r="B100" t="s">
        <v>73</v>
      </c>
      <c r="C100" t="s">
        <v>98</v>
      </c>
      <c r="D100" t="s">
        <v>134</v>
      </c>
      <c r="E100" s="2">
        <v>44426.593055555553</v>
      </c>
      <c r="F100">
        <v>60007</v>
      </c>
      <c r="G100">
        <v>64054</v>
      </c>
      <c r="H100">
        <v>589</v>
      </c>
      <c r="I100">
        <v>10107</v>
      </c>
      <c r="J100">
        <v>2695000</v>
      </c>
      <c r="K100">
        <v>1837</v>
      </c>
      <c r="L100">
        <v>1610</v>
      </c>
      <c r="M100">
        <v>931.2</v>
      </c>
      <c r="N100" s="5">
        <f>J100/$J$8</f>
        <v>64.422310756972109</v>
      </c>
      <c r="O100" s="4">
        <f>E100-$E$8</f>
        <v>11.516666666662786</v>
      </c>
      <c r="P100" s="3">
        <f>LOG(N100,2)/O100</f>
        <v>0.5218079743339169</v>
      </c>
      <c r="Q100">
        <f>J100*K100*0.000000001</f>
        <v>4.9507150000000006</v>
      </c>
      <c r="R100">
        <f>Q100*0.8</f>
        <v>3.9605720000000009</v>
      </c>
      <c r="S100">
        <f>R100/850</f>
        <v>4.6594964705882367E-3</v>
      </c>
      <c r="T100" s="5">
        <f>1/S100</f>
        <v>214.6154646349062</v>
      </c>
    </row>
    <row r="101" spans="1:20" x14ac:dyDescent="0.2">
      <c r="A101" t="s">
        <v>38</v>
      </c>
      <c r="B101" t="s">
        <v>73</v>
      </c>
      <c r="C101" t="s">
        <v>99</v>
      </c>
      <c r="D101" t="s">
        <v>134</v>
      </c>
      <c r="E101" s="2">
        <v>44426.594444444447</v>
      </c>
      <c r="F101">
        <v>50048</v>
      </c>
      <c r="G101">
        <v>53016</v>
      </c>
      <c r="H101">
        <v>589</v>
      </c>
      <c r="I101">
        <v>10107</v>
      </c>
      <c r="J101">
        <v>2229000</v>
      </c>
      <c r="K101">
        <v>1921</v>
      </c>
      <c r="L101">
        <v>1692</v>
      </c>
      <c r="M101">
        <v>965.1</v>
      </c>
      <c r="N101" s="5">
        <f>J101/$J$8</f>
        <v>53.282868525896411</v>
      </c>
      <c r="O101" s="4">
        <f>E100-$E$8</f>
        <v>11.516666666662786</v>
      </c>
      <c r="P101" s="3">
        <f t="shared" ref="P101" si="160">LOG(N101,2)/O101</f>
        <v>0.49802603600857331</v>
      </c>
      <c r="Q101">
        <f t="shared" ref="Q101:Q102" si="161">J101*K101*0.000000001</f>
        <v>4.2819090000000006</v>
      </c>
      <c r="R101">
        <f t="shared" ref="R101:R102" si="162">Q101*0.8</f>
        <v>3.4255272000000008</v>
      </c>
      <c r="S101">
        <f t="shared" ref="S101:S102" si="163">R101/850</f>
        <v>4.0300320000000011E-3</v>
      </c>
      <c r="T101" s="5">
        <f t="shared" ref="T101:T102" si="164">1/S101</f>
        <v>248.13698749786596</v>
      </c>
    </row>
    <row r="102" spans="1:20" x14ac:dyDescent="0.2">
      <c r="A102" t="s">
        <v>39</v>
      </c>
      <c r="B102" t="s">
        <v>73</v>
      </c>
      <c r="C102" t="s">
        <v>100</v>
      </c>
      <c r="D102" t="s">
        <v>134</v>
      </c>
      <c r="E102" s="2">
        <v>44426.595138888893</v>
      </c>
      <c r="F102">
        <v>61527</v>
      </c>
      <c r="G102">
        <v>66070</v>
      </c>
      <c r="H102">
        <v>589</v>
      </c>
      <c r="I102">
        <v>10107</v>
      </c>
      <c r="J102">
        <v>2815000</v>
      </c>
      <c r="K102">
        <v>1929</v>
      </c>
      <c r="L102">
        <v>1697</v>
      </c>
      <c r="M102">
        <v>951.6</v>
      </c>
      <c r="N102" s="5">
        <f>J102/$J$8</f>
        <v>67.290836653386449</v>
      </c>
      <c r="O102" s="4">
        <f>E100-$E$8</f>
        <v>11.516666666662786</v>
      </c>
      <c r="P102" s="3">
        <f>LOG(N102,2)/O102</f>
        <v>0.52726525213372122</v>
      </c>
      <c r="Q102">
        <f t="shared" si="161"/>
        <v>5.4301349999999999</v>
      </c>
      <c r="R102">
        <f t="shared" si="162"/>
        <v>4.3441080000000003</v>
      </c>
      <c r="S102">
        <f t="shared" si="163"/>
        <v>5.1107152941176478E-3</v>
      </c>
      <c r="T102" s="5">
        <f t="shared" si="164"/>
        <v>195.66732687124718</v>
      </c>
    </row>
    <row r="103" spans="1:20" x14ac:dyDescent="0.2">
      <c r="A103" t="s">
        <v>135</v>
      </c>
      <c r="E103" s="2">
        <f>E100</f>
        <v>44426.593055555553</v>
      </c>
      <c r="J103" s="6">
        <f>AVERAGE(J100:J102)</f>
        <v>2579666.6666666665</v>
      </c>
      <c r="K103" s="6">
        <f t="shared" ref="K103" si="165">AVERAGE(K100:K102)</f>
        <v>1895.6666666666667</v>
      </c>
      <c r="L103" s="6">
        <f t="shared" ref="L103" si="166">AVERAGE(L100:L102)</f>
        <v>1666.3333333333333</v>
      </c>
      <c r="P103" s="3">
        <f>AVERAGE(P100:P102)</f>
        <v>0.51569975415873726</v>
      </c>
      <c r="Q103" s="3">
        <f>AVERAGE(Q100:Q102)</f>
        <v>4.887586333333334</v>
      </c>
      <c r="R103" s="3">
        <f t="shared" ref="R103" si="167">AVERAGE(R100:R102)</f>
        <v>3.9100690666666673</v>
      </c>
      <c r="S103" s="3">
        <f t="shared" ref="S103" si="168">AVERAGE(S100:S102)</f>
        <v>4.6000812549019622E-3</v>
      </c>
      <c r="T103" s="5">
        <f>AVERAGE(T100:T102)</f>
        <v>219.47325966800645</v>
      </c>
    </row>
    <row r="104" spans="1:20" x14ac:dyDescent="0.2">
      <c r="A104" t="s">
        <v>147</v>
      </c>
      <c r="P104">
        <f>STDEV(P100:P102)</f>
        <v>1.5547208919437344E-2</v>
      </c>
    </row>
    <row r="113" spans="6:16" x14ac:dyDescent="0.2">
      <c r="H113" t="s">
        <v>10</v>
      </c>
      <c r="M113" t="s">
        <v>148</v>
      </c>
    </row>
    <row r="114" spans="6:16" x14ac:dyDescent="0.2">
      <c r="I114" t="s">
        <v>139</v>
      </c>
      <c r="J114" t="s">
        <v>140</v>
      </c>
      <c r="K114" t="s">
        <v>141</v>
      </c>
      <c r="N114" t="s">
        <v>139</v>
      </c>
      <c r="O114" t="s">
        <v>140</v>
      </c>
    </row>
    <row r="115" spans="6:16" x14ac:dyDescent="0.2">
      <c r="H115">
        <v>0</v>
      </c>
      <c r="I115" s="3">
        <f>P15</f>
        <v>0.98939385477432473</v>
      </c>
      <c r="J115" s="3">
        <f>P63</f>
        <v>1.0713101371803671</v>
      </c>
      <c r="K115" s="3">
        <f>J115-I115</f>
        <v>8.1916282406042318E-2</v>
      </c>
      <c r="N115">
        <f>P16</f>
        <v>6.2088420009099024E-3</v>
      </c>
      <c r="O115">
        <f>P64</f>
        <v>5.932487925295625E-3</v>
      </c>
    </row>
    <row r="116" spans="6:16" x14ac:dyDescent="0.2">
      <c r="H116">
        <v>50</v>
      </c>
      <c r="I116" s="3">
        <f>P20</f>
        <v>0.93565773265763397</v>
      </c>
      <c r="J116" s="3">
        <f>P68</f>
        <v>1.0497373979951505</v>
      </c>
      <c r="K116" s="3">
        <f t="shared" ref="K116:K123" si="169">J116-I116</f>
        <v>0.11407966533751657</v>
      </c>
      <c r="N116">
        <f>P21</f>
        <v>5.3988402478086601E-3</v>
      </c>
      <c r="O116">
        <f>P69</f>
        <v>1.4141925296133737E-2</v>
      </c>
    </row>
    <row r="117" spans="6:16" x14ac:dyDescent="0.2">
      <c r="H117">
        <v>100</v>
      </c>
      <c r="I117" s="3">
        <f>P25</f>
        <v>0.87718277239861431</v>
      </c>
      <c r="J117" s="3">
        <f>P73</f>
        <v>1.019429648539864</v>
      </c>
      <c r="K117" s="3">
        <f t="shared" si="169"/>
        <v>0.14224687614124965</v>
      </c>
      <c r="N117">
        <f>P26</f>
        <v>1.1465904821564699E-2</v>
      </c>
      <c r="O117">
        <f>P74</f>
        <v>7.8744346762711463E-3</v>
      </c>
    </row>
    <row r="118" spans="6:16" x14ac:dyDescent="0.2">
      <c r="H118">
        <v>200</v>
      </c>
      <c r="I118" s="3">
        <f>P30</f>
        <v>0.83745966697231433</v>
      </c>
      <c r="J118" s="3">
        <f>P78</f>
        <v>0.96179958859596537</v>
      </c>
      <c r="K118" s="3">
        <f t="shared" si="169"/>
        <v>0.12433992162365104</v>
      </c>
      <c r="N118">
        <f>P31</f>
        <v>9.3072333615590985E-3</v>
      </c>
      <c r="O118">
        <f>P79</f>
        <v>1.3047947546427836E-2</v>
      </c>
    </row>
    <row r="119" spans="6:16" x14ac:dyDescent="0.2">
      <c r="H119">
        <v>400</v>
      </c>
      <c r="I119" s="3">
        <f>P35</f>
        <v>0.6620687678354803</v>
      </c>
      <c r="J119" s="3">
        <f>P83</f>
        <v>0.6806123208809719</v>
      </c>
      <c r="K119" s="3">
        <f t="shared" si="169"/>
        <v>1.8543553045491601E-2</v>
      </c>
      <c r="N119">
        <f>P36</f>
        <v>9.2600194138846587E-3</v>
      </c>
      <c r="O119">
        <f>P84</f>
        <v>5.0821184223164995E-3</v>
      </c>
    </row>
    <row r="120" spans="6:16" x14ac:dyDescent="0.2">
      <c r="H120">
        <v>500</v>
      </c>
      <c r="I120" s="3">
        <f>P40</f>
        <v>0.58976505290638614</v>
      </c>
      <c r="J120" s="3">
        <f>P88</f>
        <v>0.67409530219365887</v>
      </c>
      <c r="K120" s="3">
        <f t="shared" si="169"/>
        <v>8.4330249287272729E-2</v>
      </c>
      <c r="N120">
        <f>P41</f>
        <v>1.875440609399073E-2</v>
      </c>
      <c r="O120">
        <f>P89</f>
        <v>1.8048894584772796E-2</v>
      </c>
    </row>
    <row r="121" spans="6:16" x14ac:dyDescent="0.2">
      <c r="H121">
        <v>600</v>
      </c>
      <c r="I121" s="3">
        <f>P45</f>
        <v>0.54705237781248695</v>
      </c>
      <c r="J121" s="3">
        <f>P93</f>
        <v>0.58233395382028152</v>
      </c>
      <c r="K121" s="3">
        <f t="shared" si="169"/>
        <v>3.5281576007794579E-2</v>
      </c>
      <c r="N121">
        <f>P46</f>
        <v>2.4227644351421492E-2</v>
      </c>
      <c r="O121">
        <f>P94</f>
        <v>2.0635331565881071E-2</v>
      </c>
    </row>
    <row r="122" spans="6:16" x14ac:dyDescent="0.2">
      <c r="H122">
        <v>700</v>
      </c>
      <c r="I122" s="3">
        <f>P50</f>
        <v>0.5294845196729322</v>
      </c>
      <c r="J122" s="3">
        <f>P98</f>
        <v>0.57970784153767541</v>
      </c>
      <c r="K122" s="3">
        <f t="shared" si="169"/>
        <v>5.0223321864743209E-2</v>
      </c>
      <c r="N122">
        <f>P51</f>
        <v>7.5675640136661278E-3</v>
      </c>
      <c r="O122">
        <f>P99</f>
        <v>1.5445932317063534E-2</v>
      </c>
    </row>
    <row r="123" spans="6:16" x14ac:dyDescent="0.2">
      <c r="H123">
        <v>800</v>
      </c>
      <c r="I123" s="3">
        <f>P55</f>
        <v>0.5382400947344409</v>
      </c>
      <c r="J123" s="3">
        <f>P103</f>
        <v>0.51569975415873726</v>
      </c>
      <c r="K123" s="3">
        <f t="shared" si="169"/>
        <v>-2.2540340575703643E-2</v>
      </c>
      <c r="N123">
        <f>P56</f>
        <v>9.9212557935265174E-3</v>
      </c>
      <c r="O123">
        <f>P104</f>
        <v>1.5547208919437344E-2</v>
      </c>
    </row>
    <row r="127" spans="6:16" x14ac:dyDescent="0.2">
      <c r="F127" t="s">
        <v>146</v>
      </c>
      <c r="H127">
        <v>0</v>
      </c>
      <c r="I127">
        <v>50</v>
      </c>
      <c r="J127">
        <v>100</v>
      </c>
      <c r="K127">
        <v>200</v>
      </c>
      <c r="L127">
        <v>400</v>
      </c>
      <c r="M127">
        <v>500</v>
      </c>
      <c r="N127">
        <v>600</v>
      </c>
      <c r="O127">
        <v>700</v>
      </c>
      <c r="P127">
        <v>800</v>
      </c>
    </row>
    <row r="128" spans="6:16" x14ac:dyDescent="0.2">
      <c r="G128" t="s">
        <v>139</v>
      </c>
      <c r="H128" s="5">
        <f>T15</f>
        <v>266.67213512982261</v>
      </c>
      <c r="I128" s="5">
        <f>T20</f>
        <v>328.20464323812257</v>
      </c>
      <c r="J128" s="5">
        <f>T25</f>
        <v>385.34698949290265</v>
      </c>
      <c r="K128" s="5">
        <f>T30</f>
        <v>272.02177658125674</v>
      </c>
      <c r="L128" s="5">
        <f>T35</f>
        <v>386.56893279288107</v>
      </c>
      <c r="M128" s="5">
        <f>T40</f>
        <v>331.91473579971858</v>
      </c>
      <c r="N128" s="5">
        <f>T45</f>
        <v>338.00807737201961</v>
      </c>
      <c r="O128" s="5">
        <f>T50</f>
        <v>370.40303884324095</v>
      </c>
      <c r="P128" s="5">
        <f>T55</f>
        <v>189.04530175522052</v>
      </c>
    </row>
    <row r="129" spans="7:16" x14ac:dyDescent="0.2">
      <c r="G129" t="s">
        <v>140</v>
      </c>
      <c r="H129" s="5">
        <f>T63</f>
        <v>204.35035308270108</v>
      </c>
      <c r="I129" s="5">
        <f>T68</f>
        <v>217.57286531784726</v>
      </c>
      <c r="J129" s="5">
        <f>T73</f>
        <v>235.39743796989379</v>
      </c>
      <c r="K129" s="5">
        <f>T78</f>
        <v>293.18476430567949</v>
      </c>
      <c r="L129" s="5">
        <f>T83</f>
        <v>516.86777752970579</v>
      </c>
      <c r="M129" s="5">
        <f>T88</f>
        <v>211.27434062907125</v>
      </c>
      <c r="N129" s="5">
        <f>T93</f>
        <v>285.69716089840591</v>
      </c>
      <c r="O129" s="5">
        <f>T98</f>
        <v>294.345938285817</v>
      </c>
      <c r="P129" s="5">
        <f>T103</f>
        <v>219.47325966800645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2021-08-18T21:44:20Z</dcterms:created>
  <dcterms:modified xsi:type="dcterms:W3CDTF">2021-12-06T23:46:43Z</dcterms:modified>
</cp:coreProperties>
</file>