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T1080-GOT-DKO_characterization/HT1080-DKO-Intracellular-Extracellular-Asp-Titration/"/>
    </mc:Choice>
  </mc:AlternateContent>
  <xr:revisionPtr revIDLastSave="0" documentId="13_ncr:1_{A180D61B-71A1-DE4B-AE6F-3DEEBA9C4568}" xr6:coauthVersionLast="47" xr6:coauthVersionMax="47" xr10:uidLastSave="{00000000-0000-0000-0000-000000000000}"/>
  <bookViews>
    <workbookView xWindow="8660" yWindow="1560" windowWidth="278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8" i="1" l="1"/>
  <c r="Y92" i="1"/>
  <c r="Y86" i="1"/>
  <c r="Y80" i="1"/>
  <c r="Y74" i="1"/>
  <c r="Y68" i="1"/>
  <c r="Y62" i="1"/>
  <c r="Y56" i="1"/>
  <c r="Y50" i="1"/>
  <c r="Y44" i="1"/>
  <c r="Y38" i="1"/>
  <c r="Y32" i="1"/>
  <c r="Y26" i="1"/>
  <c r="Y20" i="1"/>
  <c r="Y14" i="1"/>
  <c r="AB97" i="1"/>
  <c r="AA97" i="1"/>
  <c r="Z97" i="1"/>
  <c r="Y97" i="1"/>
  <c r="AB96" i="1"/>
  <c r="AA96" i="1"/>
  <c r="Z96" i="1"/>
  <c r="Y96" i="1"/>
  <c r="AB95" i="1"/>
  <c r="AA95" i="1"/>
  <c r="Z95" i="1"/>
  <c r="Y95" i="1"/>
  <c r="AB91" i="1"/>
  <c r="AA91" i="1"/>
  <c r="Z91" i="1"/>
  <c r="Y91" i="1"/>
  <c r="AB90" i="1"/>
  <c r="AA90" i="1"/>
  <c r="Z90" i="1"/>
  <c r="Y90" i="1"/>
  <c r="AB89" i="1"/>
  <c r="AA89" i="1"/>
  <c r="Z89" i="1"/>
  <c r="Y89" i="1"/>
  <c r="AB85" i="1"/>
  <c r="AA85" i="1"/>
  <c r="Z85" i="1"/>
  <c r="Y85" i="1"/>
  <c r="AB84" i="1"/>
  <c r="AA84" i="1"/>
  <c r="Z84" i="1"/>
  <c r="Y84" i="1"/>
  <c r="AB83" i="1"/>
  <c r="AA83" i="1"/>
  <c r="Z83" i="1"/>
  <c r="Y83" i="1"/>
  <c r="AB79" i="1"/>
  <c r="AA79" i="1"/>
  <c r="Z79" i="1"/>
  <c r="Y79" i="1"/>
  <c r="AB78" i="1"/>
  <c r="AA78" i="1"/>
  <c r="Z78" i="1"/>
  <c r="Y78" i="1"/>
  <c r="AB77" i="1"/>
  <c r="AA77" i="1"/>
  <c r="Z77" i="1"/>
  <c r="Y77" i="1"/>
  <c r="AB73" i="1"/>
  <c r="AA73" i="1"/>
  <c r="Z73" i="1"/>
  <c r="Y73" i="1"/>
  <c r="AB72" i="1"/>
  <c r="AA72" i="1"/>
  <c r="Z72" i="1"/>
  <c r="Y72" i="1"/>
  <c r="AB71" i="1"/>
  <c r="AA71" i="1"/>
  <c r="Z71" i="1"/>
  <c r="Y71" i="1"/>
  <c r="AB67" i="1"/>
  <c r="AA67" i="1"/>
  <c r="Z67" i="1"/>
  <c r="Y67" i="1"/>
  <c r="AB66" i="1"/>
  <c r="AA66" i="1"/>
  <c r="Z66" i="1"/>
  <c r="Y66" i="1"/>
  <c r="AB65" i="1"/>
  <c r="AA65" i="1"/>
  <c r="Z65" i="1"/>
  <c r="Y65" i="1"/>
  <c r="AB61" i="1"/>
  <c r="AA61" i="1"/>
  <c r="Z61" i="1"/>
  <c r="Y61" i="1"/>
  <c r="AB60" i="1"/>
  <c r="AA60" i="1"/>
  <c r="Z60" i="1"/>
  <c r="Y60" i="1"/>
  <c r="AB59" i="1"/>
  <c r="AA59" i="1"/>
  <c r="Z59" i="1"/>
  <c r="Y59" i="1"/>
  <c r="AB55" i="1"/>
  <c r="AA55" i="1"/>
  <c r="Z55" i="1"/>
  <c r="Y55" i="1"/>
  <c r="AB54" i="1"/>
  <c r="AA54" i="1"/>
  <c r="Z54" i="1"/>
  <c r="Y54" i="1"/>
  <c r="AB53" i="1"/>
  <c r="AA53" i="1"/>
  <c r="Z53" i="1"/>
  <c r="Y53" i="1"/>
  <c r="AB49" i="1"/>
  <c r="AA49" i="1"/>
  <c r="Z49" i="1"/>
  <c r="Y49" i="1"/>
  <c r="AB48" i="1"/>
  <c r="AA48" i="1"/>
  <c r="Z48" i="1"/>
  <c r="Y48" i="1"/>
  <c r="AB47" i="1"/>
  <c r="AA47" i="1"/>
  <c r="Z47" i="1"/>
  <c r="Y47" i="1"/>
  <c r="AB43" i="1"/>
  <c r="AA43" i="1"/>
  <c r="Z43" i="1"/>
  <c r="Y43" i="1"/>
  <c r="AB42" i="1"/>
  <c r="AA42" i="1"/>
  <c r="Z42" i="1"/>
  <c r="Y42" i="1"/>
  <c r="AB41" i="1"/>
  <c r="AA41" i="1"/>
  <c r="Z41" i="1"/>
  <c r="Y41" i="1"/>
  <c r="AB37" i="1"/>
  <c r="AA37" i="1"/>
  <c r="Z37" i="1"/>
  <c r="Y37" i="1"/>
  <c r="AB36" i="1"/>
  <c r="AA36" i="1"/>
  <c r="Z36" i="1"/>
  <c r="Y36" i="1"/>
  <c r="AB35" i="1"/>
  <c r="AA35" i="1"/>
  <c r="Z35" i="1"/>
  <c r="Y35" i="1"/>
  <c r="AB31" i="1"/>
  <c r="AA31" i="1"/>
  <c r="Z31" i="1"/>
  <c r="Y31" i="1"/>
  <c r="AB30" i="1"/>
  <c r="AA30" i="1"/>
  <c r="Z30" i="1"/>
  <c r="Y30" i="1"/>
  <c r="AB29" i="1"/>
  <c r="AA29" i="1"/>
  <c r="Z29" i="1"/>
  <c r="Y29" i="1"/>
  <c r="AB25" i="1"/>
  <c r="AA25" i="1"/>
  <c r="Z25" i="1"/>
  <c r="Y25" i="1"/>
  <c r="AB24" i="1"/>
  <c r="AA24" i="1"/>
  <c r="Z24" i="1"/>
  <c r="Y24" i="1"/>
  <c r="AB23" i="1"/>
  <c r="AA23" i="1"/>
  <c r="Z23" i="1"/>
  <c r="Y23" i="1"/>
  <c r="AB19" i="1"/>
  <c r="AA19" i="1"/>
  <c r="Z19" i="1"/>
  <c r="Y19" i="1"/>
  <c r="AB18" i="1"/>
  <c r="AA18" i="1"/>
  <c r="Z18" i="1"/>
  <c r="Y18" i="1"/>
  <c r="AB17" i="1"/>
  <c r="AA17" i="1"/>
  <c r="Z17" i="1"/>
  <c r="Y17" i="1"/>
  <c r="AB13" i="1"/>
  <c r="AB12" i="1"/>
  <c r="AB11" i="1"/>
  <c r="AA13" i="1"/>
  <c r="AA12" i="1"/>
  <c r="AA11" i="1"/>
  <c r="Z13" i="1"/>
  <c r="Z12" i="1"/>
  <c r="Z11" i="1"/>
  <c r="Y13" i="1"/>
  <c r="Y12" i="1"/>
  <c r="Y11" i="1"/>
  <c r="R99" i="1"/>
  <c r="P99" i="1"/>
  <c r="J99" i="1"/>
  <c r="R93" i="1"/>
  <c r="P93" i="1"/>
  <c r="J93" i="1"/>
  <c r="R87" i="1"/>
  <c r="P87" i="1"/>
  <c r="J87" i="1"/>
  <c r="R81" i="1"/>
  <c r="P81" i="1"/>
  <c r="J81" i="1"/>
  <c r="R75" i="1"/>
  <c r="P75" i="1"/>
  <c r="J75" i="1"/>
  <c r="R69" i="1"/>
  <c r="P69" i="1"/>
  <c r="J69" i="1"/>
  <c r="R63" i="1"/>
  <c r="P63" i="1"/>
  <c r="J63" i="1"/>
  <c r="R57" i="1"/>
  <c r="P57" i="1"/>
  <c r="J57" i="1"/>
  <c r="R51" i="1"/>
  <c r="P51" i="1"/>
  <c r="J51" i="1"/>
  <c r="R45" i="1"/>
  <c r="P45" i="1"/>
  <c r="J45" i="1"/>
  <c r="R39" i="1"/>
  <c r="P39" i="1"/>
  <c r="J39" i="1"/>
  <c r="R33" i="1"/>
  <c r="P33" i="1"/>
  <c r="J33" i="1"/>
  <c r="R27" i="1"/>
  <c r="P27" i="1"/>
  <c r="J27" i="1"/>
  <c r="R21" i="1"/>
  <c r="P21" i="1"/>
  <c r="J21" i="1"/>
  <c r="R15" i="1"/>
  <c r="P15" i="1"/>
  <c r="J15" i="1"/>
  <c r="J9" i="1"/>
  <c r="V43" i="1"/>
  <c r="V41" i="1"/>
  <c r="V37" i="1"/>
  <c r="V36" i="1"/>
  <c r="V42" i="1" s="1"/>
  <c r="V35" i="1"/>
  <c r="V31" i="1"/>
  <c r="V30" i="1"/>
  <c r="V29" i="1"/>
  <c r="V25" i="1"/>
  <c r="V24" i="1"/>
  <c r="V23" i="1"/>
  <c r="V19" i="1"/>
  <c r="V18" i="1"/>
  <c r="V17" i="1"/>
  <c r="S97" i="1"/>
  <c r="T97" i="1" s="1"/>
  <c r="S96" i="1"/>
  <c r="T96" i="1" s="1"/>
  <c r="S95" i="1"/>
  <c r="S98" i="1" s="1"/>
  <c r="S91" i="1"/>
  <c r="T91" i="1" s="1"/>
  <c r="S90" i="1"/>
  <c r="T90" i="1" s="1"/>
  <c r="S89" i="1"/>
  <c r="S92" i="1" s="1"/>
  <c r="S85" i="1"/>
  <c r="T85" i="1" s="1"/>
  <c r="S84" i="1"/>
  <c r="T84" i="1" s="1"/>
  <c r="S83" i="1"/>
  <c r="S86" i="1" s="1"/>
  <c r="S79" i="1"/>
  <c r="T79" i="1" s="1"/>
  <c r="S78" i="1"/>
  <c r="T78" i="1" s="1"/>
  <c r="S77" i="1"/>
  <c r="S80" i="1" s="1"/>
  <c r="S73" i="1"/>
  <c r="T73" i="1" s="1"/>
  <c r="S72" i="1"/>
  <c r="T72" i="1" s="1"/>
  <c r="S71" i="1"/>
  <c r="S74" i="1" s="1"/>
  <c r="S67" i="1"/>
  <c r="T67" i="1" s="1"/>
  <c r="S66" i="1"/>
  <c r="T66" i="1" s="1"/>
  <c r="S65" i="1"/>
  <c r="S68" i="1" s="1"/>
  <c r="S61" i="1"/>
  <c r="T61" i="1" s="1"/>
  <c r="S60" i="1"/>
  <c r="T60" i="1" s="1"/>
  <c r="S59" i="1"/>
  <c r="S62" i="1" s="1"/>
  <c r="S55" i="1"/>
  <c r="T55" i="1" s="1"/>
  <c r="S54" i="1"/>
  <c r="T54" i="1" s="1"/>
  <c r="S53" i="1"/>
  <c r="S56" i="1" s="1"/>
  <c r="S49" i="1"/>
  <c r="T49" i="1" s="1"/>
  <c r="S48" i="1"/>
  <c r="T48" i="1" s="1"/>
  <c r="S47" i="1"/>
  <c r="S50" i="1" s="1"/>
  <c r="S43" i="1"/>
  <c r="T43" i="1" s="1"/>
  <c r="S42" i="1"/>
  <c r="T42" i="1" s="1"/>
  <c r="S41" i="1"/>
  <c r="S44" i="1" s="1"/>
  <c r="S37" i="1"/>
  <c r="T37" i="1" s="1"/>
  <c r="S36" i="1"/>
  <c r="T36" i="1" s="1"/>
  <c r="S35" i="1"/>
  <c r="S38" i="1" s="1"/>
  <c r="S31" i="1"/>
  <c r="T31" i="1" s="1"/>
  <c r="S30" i="1"/>
  <c r="T30" i="1" s="1"/>
  <c r="S29" i="1"/>
  <c r="S32" i="1" s="1"/>
  <c r="S25" i="1"/>
  <c r="T25" i="1" s="1"/>
  <c r="S24" i="1"/>
  <c r="T24" i="1" s="1"/>
  <c r="S23" i="1"/>
  <c r="S26" i="1" s="1"/>
  <c r="S19" i="1"/>
  <c r="T19" i="1" s="1"/>
  <c r="S18" i="1"/>
  <c r="T18" i="1" s="1"/>
  <c r="S17" i="1"/>
  <c r="S20" i="1" s="1"/>
  <c r="T14" i="1"/>
  <c r="T13" i="1"/>
  <c r="T12" i="1"/>
  <c r="T11" i="1"/>
  <c r="S14" i="1"/>
  <c r="S13" i="1"/>
  <c r="S12" i="1"/>
  <c r="S11" i="1"/>
  <c r="R97" i="1"/>
  <c r="R96" i="1"/>
  <c r="R95" i="1"/>
  <c r="R98" i="1" s="1"/>
  <c r="R91" i="1"/>
  <c r="R90" i="1"/>
  <c r="R89" i="1"/>
  <c r="R92" i="1" s="1"/>
  <c r="R85" i="1"/>
  <c r="R84" i="1"/>
  <c r="R83" i="1"/>
  <c r="R86" i="1" s="1"/>
  <c r="R79" i="1"/>
  <c r="R78" i="1"/>
  <c r="R77" i="1"/>
  <c r="R80" i="1" s="1"/>
  <c r="R73" i="1"/>
  <c r="R72" i="1"/>
  <c r="R71" i="1"/>
  <c r="R74" i="1" s="1"/>
  <c r="R67" i="1"/>
  <c r="R66" i="1"/>
  <c r="R65" i="1"/>
  <c r="R68" i="1" s="1"/>
  <c r="R61" i="1"/>
  <c r="R60" i="1"/>
  <c r="R59" i="1"/>
  <c r="R62" i="1" s="1"/>
  <c r="R55" i="1"/>
  <c r="R54" i="1"/>
  <c r="R53" i="1"/>
  <c r="R56" i="1" s="1"/>
  <c r="R49" i="1"/>
  <c r="R48" i="1"/>
  <c r="R47" i="1"/>
  <c r="R50" i="1" s="1"/>
  <c r="R43" i="1"/>
  <c r="R42" i="1"/>
  <c r="R41" i="1"/>
  <c r="R44" i="1" s="1"/>
  <c r="R37" i="1"/>
  <c r="R36" i="1"/>
  <c r="R35" i="1"/>
  <c r="R38" i="1" s="1"/>
  <c r="R31" i="1"/>
  <c r="R30" i="1"/>
  <c r="R29" i="1"/>
  <c r="R32" i="1" s="1"/>
  <c r="R25" i="1"/>
  <c r="R24" i="1"/>
  <c r="R23" i="1"/>
  <c r="R26" i="1" s="1"/>
  <c r="R19" i="1"/>
  <c r="R18" i="1"/>
  <c r="R17" i="1"/>
  <c r="R20" i="1" s="1"/>
  <c r="R14" i="1"/>
  <c r="R12" i="1"/>
  <c r="R13" i="1"/>
  <c r="R11" i="1"/>
  <c r="K98" i="1"/>
  <c r="K92" i="1"/>
  <c r="K86" i="1"/>
  <c r="K80" i="1"/>
  <c r="K74" i="1"/>
  <c r="K68" i="1"/>
  <c r="K62" i="1"/>
  <c r="K56" i="1"/>
  <c r="K50" i="1"/>
  <c r="K44" i="1"/>
  <c r="K38" i="1"/>
  <c r="K32" i="1"/>
  <c r="K26" i="1"/>
  <c r="K20" i="1"/>
  <c r="K14" i="1"/>
  <c r="P97" i="1"/>
  <c r="P96" i="1"/>
  <c r="P95" i="1"/>
  <c r="P98" i="1" s="1"/>
  <c r="P91" i="1"/>
  <c r="P90" i="1"/>
  <c r="P89" i="1"/>
  <c r="P92" i="1" s="1"/>
  <c r="P85" i="1"/>
  <c r="P84" i="1"/>
  <c r="P83" i="1"/>
  <c r="P86" i="1" s="1"/>
  <c r="P79" i="1"/>
  <c r="P78" i="1"/>
  <c r="P77" i="1"/>
  <c r="P80" i="1" s="1"/>
  <c r="P73" i="1"/>
  <c r="P72" i="1"/>
  <c r="P71" i="1"/>
  <c r="P74" i="1" s="1"/>
  <c r="P67" i="1"/>
  <c r="P66" i="1"/>
  <c r="P65" i="1"/>
  <c r="P68" i="1" s="1"/>
  <c r="P61" i="1"/>
  <c r="P60" i="1"/>
  <c r="P59" i="1"/>
  <c r="P62" i="1" s="1"/>
  <c r="P55" i="1"/>
  <c r="P54" i="1"/>
  <c r="P53" i="1"/>
  <c r="P56" i="1" s="1"/>
  <c r="P49" i="1"/>
  <c r="P48" i="1"/>
  <c r="P47" i="1"/>
  <c r="P50" i="1" s="1"/>
  <c r="P43" i="1"/>
  <c r="P42" i="1"/>
  <c r="P41" i="1"/>
  <c r="P44" i="1" s="1"/>
  <c r="P37" i="1"/>
  <c r="P36" i="1"/>
  <c r="P35" i="1"/>
  <c r="P38" i="1" s="1"/>
  <c r="P31" i="1"/>
  <c r="P30" i="1"/>
  <c r="P29" i="1"/>
  <c r="P32" i="1" s="1"/>
  <c r="P25" i="1"/>
  <c r="P24" i="1"/>
  <c r="P23" i="1"/>
  <c r="P26" i="1" s="1"/>
  <c r="P19" i="1"/>
  <c r="P18" i="1"/>
  <c r="P17" i="1"/>
  <c r="P20" i="1" s="1"/>
  <c r="P14" i="1"/>
  <c r="P13" i="1"/>
  <c r="P12" i="1"/>
  <c r="P11" i="1"/>
  <c r="O97" i="1"/>
  <c r="O96" i="1"/>
  <c r="O95" i="1"/>
  <c r="O91" i="1"/>
  <c r="O90" i="1"/>
  <c r="O89" i="1"/>
  <c r="O85" i="1"/>
  <c r="O84" i="1"/>
  <c r="O83" i="1"/>
  <c r="O79" i="1"/>
  <c r="O78" i="1"/>
  <c r="O77" i="1"/>
  <c r="O73" i="1"/>
  <c r="O72" i="1"/>
  <c r="O71" i="1"/>
  <c r="O67" i="1"/>
  <c r="O66" i="1"/>
  <c r="O65" i="1"/>
  <c r="O61" i="1"/>
  <c r="O60" i="1"/>
  <c r="O59" i="1"/>
  <c r="O55" i="1"/>
  <c r="O54" i="1"/>
  <c r="O53" i="1"/>
  <c r="O49" i="1"/>
  <c r="O48" i="1"/>
  <c r="O47" i="1"/>
  <c r="O43" i="1"/>
  <c r="O42" i="1"/>
  <c r="O41" i="1"/>
  <c r="O37" i="1"/>
  <c r="O36" i="1"/>
  <c r="O35" i="1"/>
  <c r="O31" i="1"/>
  <c r="O30" i="1"/>
  <c r="O29" i="1"/>
  <c r="O25" i="1"/>
  <c r="O24" i="1"/>
  <c r="O23" i="1"/>
  <c r="O19" i="1"/>
  <c r="O18" i="1"/>
  <c r="O17" i="1"/>
  <c r="O13" i="1"/>
  <c r="O12" i="1"/>
  <c r="J8" i="1"/>
  <c r="O11" i="1" s="1"/>
  <c r="N97" i="1"/>
  <c r="N96" i="1"/>
  <c r="N95" i="1"/>
  <c r="N91" i="1"/>
  <c r="N90" i="1"/>
  <c r="N89" i="1"/>
  <c r="N85" i="1"/>
  <c r="N84" i="1"/>
  <c r="N83" i="1"/>
  <c r="N79" i="1"/>
  <c r="N78" i="1"/>
  <c r="N77" i="1"/>
  <c r="N73" i="1"/>
  <c r="N72" i="1"/>
  <c r="N71" i="1"/>
  <c r="N67" i="1"/>
  <c r="N66" i="1"/>
  <c r="N65" i="1"/>
  <c r="N61" i="1"/>
  <c r="N60" i="1"/>
  <c r="N59" i="1"/>
  <c r="N55" i="1"/>
  <c r="N54" i="1"/>
  <c r="N53" i="1"/>
  <c r="N49" i="1"/>
  <c r="N48" i="1"/>
  <c r="N47" i="1"/>
  <c r="N43" i="1"/>
  <c r="N42" i="1"/>
  <c r="N41" i="1"/>
  <c r="N37" i="1"/>
  <c r="N36" i="1"/>
  <c r="N35" i="1"/>
  <c r="N31" i="1"/>
  <c r="N30" i="1"/>
  <c r="N29" i="1"/>
  <c r="N25" i="1"/>
  <c r="N24" i="1"/>
  <c r="N23" i="1"/>
  <c r="N19" i="1"/>
  <c r="N18" i="1"/>
  <c r="N17" i="1"/>
  <c r="N13" i="1"/>
  <c r="N12" i="1"/>
  <c r="N11" i="1"/>
  <c r="J98" i="1"/>
  <c r="E98" i="1"/>
  <c r="J92" i="1"/>
  <c r="E92" i="1"/>
  <c r="J86" i="1"/>
  <c r="E86" i="1"/>
  <c r="J80" i="1"/>
  <c r="E80" i="1"/>
  <c r="J74" i="1"/>
  <c r="E74" i="1"/>
  <c r="J68" i="1"/>
  <c r="E68" i="1"/>
  <c r="J62" i="1"/>
  <c r="E62" i="1"/>
  <c r="J56" i="1"/>
  <c r="E56" i="1"/>
  <c r="J50" i="1"/>
  <c r="E50" i="1"/>
  <c r="J44" i="1"/>
  <c r="E44" i="1"/>
  <c r="J38" i="1"/>
  <c r="E38" i="1"/>
  <c r="J32" i="1"/>
  <c r="E32" i="1"/>
  <c r="J26" i="1"/>
  <c r="E26" i="1"/>
  <c r="J20" i="1"/>
  <c r="E20" i="1"/>
  <c r="J14" i="1"/>
  <c r="E14" i="1"/>
  <c r="E8" i="1"/>
  <c r="T95" i="1" l="1"/>
  <c r="T98" i="1" s="1"/>
  <c r="T89" i="1"/>
  <c r="T92" i="1" s="1"/>
  <c r="T83" i="1"/>
  <c r="T86" i="1" s="1"/>
  <c r="T77" i="1"/>
  <c r="T80" i="1" s="1"/>
  <c r="T71" i="1"/>
  <c r="T74" i="1" s="1"/>
  <c r="T65" i="1"/>
  <c r="T68" i="1" s="1"/>
  <c r="T59" i="1"/>
  <c r="T62" i="1" s="1"/>
  <c r="T53" i="1"/>
  <c r="T56" i="1" s="1"/>
  <c r="T47" i="1"/>
  <c r="T50" i="1" s="1"/>
  <c r="T41" i="1"/>
  <c r="T44" i="1" s="1"/>
  <c r="T35" i="1"/>
  <c r="T38" i="1" s="1"/>
  <c r="T29" i="1"/>
  <c r="T32" i="1" s="1"/>
  <c r="T23" i="1"/>
  <c r="T26" i="1" s="1"/>
  <c r="T17" i="1"/>
  <c r="T20" i="1" s="1"/>
</calcChain>
</file>

<file path=xl/sharedStrings.xml><?xml version="1.0" encoding="utf-8"?>
<sst xmlns="http://schemas.openxmlformats.org/spreadsheetml/2006/main" count="361" uniqueCount="138">
  <si>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</si>
  <si>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</si>
  <si>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</si>
  <si>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</si>
  <si>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</si>
  <si>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</si>
  <si>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</si>
  <si>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</si>
  <si>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</si>
  <si>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</si>
  <si>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</si>
  <si>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</si>
  <si>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</si>
  <si>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10mM_minusSM_rep1</t>
  </si>
  <si>
    <t>10mM_minusSM_rep2</t>
  </si>
  <si>
    <t>10mM_minusSM_rep3</t>
  </si>
  <si>
    <t>10mM_plusSM_rep1</t>
  </si>
  <si>
    <t>10mM_plusSM_rep2</t>
  </si>
  <si>
    <t>10mM_plusSM_rep3</t>
  </si>
  <si>
    <t>1mM_plusSM_rep1</t>
  </si>
  <si>
    <t>1mM_plusSM_rep2</t>
  </si>
  <si>
    <t>1mM_plusSM_rep3</t>
  </si>
  <si>
    <t>20mM_minusSM_rep1</t>
  </si>
  <si>
    <t>20mM_minusSM_rep2</t>
  </si>
  <si>
    <t>20mM_minusSM_rep3</t>
  </si>
  <si>
    <t>20mM_plusSM_rep1</t>
  </si>
  <si>
    <t>20mM_plusSM_rep2</t>
  </si>
  <si>
    <t>20mM_plusSM_rep3</t>
  </si>
  <si>
    <t>2mM_minusSM_rep1</t>
  </si>
  <si>
    <t>2mM_minusSM_rep2</t>
  </si>
  <si>
    <t>2mM_minusSM_rep3</t>
  </si>
  <si>
    <t>2mM_plusSM_rep1</t>
  </si>
  <si>
    <t>2mM_plusSM_rep2</t>
  </si>
  <si>
    <t>2mM_plusSM_rep3</t>
  </si>
  <si>
    <t>3mM_minusSM_rep1</t>
  </si>
  <si>
    <t>3mM_minusSM_rep2</t>
  </si>
  <si>
    <t>3mM_minusSM_rep3</t>
  </si>
  <si>
    <t>3mM_plusSM_rep1</t>
  </si>
  <si>
    <t>3mM_plusSM_rep2</t>
  </si>
  <si>
    <t>3mM_plusSM_rep3</t>
  </si>
  <si>
    <t>4mM_minusSM_rep1</t>
  </si>
  <si>
    <t>4mM_minusSM_rep2</t>
  </si>
  <si>
    <t>4mM_minusSM_rep3</t>
  </si>
  <si>
    <t>4mM_plusSM_rep1</t>
  </si>
  <si>
    <t>4mM_plusSM_rep2</t>
  </si>
  <si>
    <t>4mM_plusSM_rep3</t>
  </si>
  <si>
    <t>5mM_minusSM_rep1</t>
  </si>
  <si>
    <t>5mM_minusSM_rep2</t>
  </si>
  <si>
    <t>5mM_minusSM_rep3</t>
  </si>
  <si>
    <t>5mM_plusSM_rep1</t>
  </si>
  <si>
    <t>5mM_plusSM_rep2</t>
  </si>
  <si>
    <t>5mM_plusSM_rep3</t>
  </si>
  <si>
    <t>7mM_minusSM_rep1</t>
  </si>
  <si>
    <t>7mM_minusSM_rep2</t>
  </si>
  <si>
    <t>7mM_minusSM_rep3</t>
  </si>
  <si>
    <t>7mM_plusSM_rep1</t>
  </si>
  <si>
    <t>7mM_plusSM_rep2</t>
  </si>
  <si>
    <t>7mM_plusSM_rep3</t>
  </si>
  <si>
    <t>T0_Rep1</t>
  </si>
  <si>
    <t>T0_Rep2</t>
  </si>
  <si>
    <t>T0_Rep3</t>
  </si>
  <si>
    <t>T0_Rep4</t>
  </si>
  <si>
    <t>T0_Rep5</t>
  </si>
  <si>
    <t>T0_Rep6</t>
  </si>
  <si>
    <t>HT1080_DKO_AspTitrProlif</t>
  </si>
  <si>
    <t>HT1080_DKO_IntraExtraAsp</t>
  </si>
  <si>
    <t>HT1080_DKO_AspTitrProlif_10mM_minusSM_rep1_25 Oct 2021_00.#m4</t>
  </si>
  <si>
    <t>HT1080_DKO_AspTitrProlif_10mM_minusSM_rep2_25 Oct 2021_00.#m4</t>
  </si>
  <si>
    <t>HT1080_DKO_AspTitrProlif_10mM_minusSM_rep3_25 Oct 2021_00.#m4</t>
  </si>
  <si>
    <t>HT1080_DKO_AspTitrProlif_10mM_plusSM_rep1_25 Oct 2021_00.#m4</t>
  </si>
  <si>
    <t>HT1080_DKO_AspTitrProlif_10mM_plusSM_rep2_25 Oct 2021_00.#m4</t>
  </si>
  <si>
    <t>HT1080_DKO_AspTitrProlif_10mM_plusSM_rep3_25 Oct 2021_00.#m4</t>
  </si>
  <si>
    <t>HT1080_DKO_AspTitrProlif_1mM_plusSM_rep1_28 Oct 2021_00.#m4</t>
  </si>
  <si>
    <t>HT1080_DKO_AspTitrProlif_1mM_plusSM_rep2_28 Oct 2021_00.#m4</t>
  </si>
  <si>
    <t>HT1080_DKO_AspTitrProlif_1mM_plusSM_rep3_28 Oct 2021_00.#m4</t>
  </si>
  <si>
    <t>HT1080_DKO_AspTitrProlif_20mM_minusSM_rep1_25 Oct 2021_00.#m4</t>
  </si>
  <si>
    <t>HT1080_DKO_AspTitrProlif_20mM_minusSM_rep2_25 Oct 2021_00.#m4</t>
  </si>
  <si>
    <t>HT1080_DKO_AspTitrProlif_20mM_minusSM_rep3_25 Oct 2021_00.#m4</t>
  </si>
  <si>
    <t>HT1080_DKO_AspTitrProlif_20mM_plusSM_rep1_25 Oct 2021_00.#m4</t>
  </si>
  <si>
    <t>HT1080_DKO_AspTitrProlif_20mM_plusSM_rep2_25 Oct 2021_00.#m4</t>
  </si>
  <si>
    <t>HT1080_DKO_AspTitrProlif_20mM_plusSM_rep3_25 Oct 2021_00.#m4</t>
  </si>
  <si>
    <t>HT1080_DKO_AspTitrProlif_2mM_minusSM_rep1_ 1 Nov 2021_00.#m4</t>
  </si>
  <si>
    <t>HT1080_DKO_AspTitrProlif_2mM_minusSM_rep2_ 1 Nov 2021_00.#m4</t>
  </si>
  <si>
    <t>HT1080_DKO_AspTitrProlif_2mM_minusSM_rep3_ 1 Nov 2021_00.#m4</t>
  </si>
  <si>
    <t>HT1080_DKO_AspTitrProlif_2mM_plusSM_rep1_27 Oct 2021_00.#m4</t>
  </si>
  <si>
    <t>HT1080_DKO_AspTitrProlif_2mM_plusSM_rep2_27 Oct 2021_00.#m4</t>
  </si>
  <si>
    <t>HT1080_DKO_AspTitrProlif_2mM_plusSM_rep3_27 Oct 2021_00.#m4</t>
  </si>
  <si>
    <t>HT1080_DKO_AspTitrProlif_3mM_minusSM_rep1_29 Oct 2021_00.#m4</t>
  </si>
  <si>
    <t>HT1080_DKO_AspTitrProlif_3mM_minusSM_rep2_29 Oct 2021_00.#m4</t>
  </si>
  <si>
    <t>HT1080_DKO_AspTitrProlif_3mM_minusSM_rep3_29 Oct 2021_00.#m4</t>
  </si>
  <si>
    <t>HT1080_DKO_AspTitrProlif_3mM_plusSM_rep1_27 Oct 2021_00.#m4</t>
  </si>
  <si>
    <t>HT1080_DKO_AspTitrProlif_3mM_plusSM_rep2_27 Oct 2021_00.#m4</t>
  </si>
  <si>
    <t>HT1080_DKO_AspTitrProlif_3mM_plusSM_rep3_27 Oct 2021_00.#m4</t>
  </si>
  <si>
    <t>HT1080_DKO_AspTitrProlif_4mM_minusSM_rep1_28 Oct 2021_00.#m4</t>
  </si>
  <si>
    <t>HT1080_DKO_AspTitrProlif_4mM_minusSM_rep2_28 Oct 2021_00.#m4</t>
  </si>
  <si>
    <t>HT1080_DKO_AspTitrProlif_4mM_minusSM_rep3_28 Oct 2021_00.#m4</t>
  </si>
  <si>
    <t>HT1080_DKO_AspTitrProlif_4mM_plusSM_rep1_27 Oct 2021_00.#m4</t>
  </si>
  <si>
    <t>HT1080_DKO_AspTitrProlif_4mM_plusSM_rep2_27 Oct 2021_00.#m4</t>
  </si>
  <si>
    <t>HT1080_DKO_AspTitrProlif_4mM_plusSM_rep3_27 Oct 2021_00.#m4</t>
  </si>
  <si>
    <t>HT1080_DKO_AspTitrProlif_5mM_minusSM_rep1_27 Oct 2021_00.#m4</t>
  </si>
  <si>
    <t>HT1080_DKO_AspTitrProlif_5mM_minusSM_rep2_27 Oct 2021_00.#m4</t>
  </si>
  <si>
    <t>HT1080_DKO_AspTitrProlif_5mM_minusSM_rep3_27 Oct 2021_00.#m4</t>
  </si>
  <si>
    <t>HT1080_DKO_AspTitrProlif_5mM_plusSM_rep1_25 Oct 2021_00.#m4</t>
  </si>
  <si>
    <t>HT1080_DKO_AspTitrProlif_5mM_plusSM_rep2_25 Oct 2021_00.#m4</t>
  </si>
  <si>
    <t>HT1080_DKO_AspTitrProlif_5mM_plusSM_rep3_25 Oct 2021_00.#m4</t>
  </si>
  <si>
    <t>HT1080_DKO_AspTitrProlif_7mM_minusSM_rep1_25 Oct 2021_00.#m4</t>
  </si>
  <si>
    <t>HT1080_DKO_AspTitrProlif_7mM_minusSM_rep2_25 Oct 2021_00.#m4</t>
  </si>
  <si>
    <t>HT1080_DKO_AspTitrProlif_7mM_minusSM_rep3_25 Oct 2021_00.#m4</t>
  </si>
  <si>
    <t>HT1080_DKO_AspTitrProlif_7mM_plusSM_rep1_25 Oct 2021_00.#m4</t>
  </si>
  <si>
    <t>HT1080_DKO_AspTitrProlif_7mM_plusSM_rep2_25 Oct 2021_00.#m4</t>
  </si>
  <si>
    <t>HT1080_DKO_AspTitrProlif_7mM_plusSM_rep3_25 Oct 2021_00.#m4</t>
  </si>
  <si>
    <t>HT1080_DKO_IntraExtraAsp_T0_Rep1_22 Oct 2021_00.#m4</t>
  </si>
  <si>
    <t>HT1080_DKO_IntraExtraAsp_T0_Rep2_22 Oct 2021_00.#m4</t>
  </si>
  <si>
    <t>HT1080_DKO_IntraExtraAsp_T0_Rep3_22 Oct 2021_00.#m4</t>
  </si>
  <si>
    <t>HT1080_DKO_IntraExtraAsp_T0_Rep4_22 Oct 2021_00.#m4</t>
  </si>
  <si>
    <t>HT1080_DKO_IntraExtraAsp_T0_Rep5_22 Oct 2021_00.#m4</t>
  </si>
  <si>
    <t>HT1080_DKO_IntraExtraAsp_T0_Rep6_22 Oct 2021_00.#m4</t>
  </si>
  <si>
    <t>Volumetric,  1000  uL</t>
  </si>
  <si>
    <t>Time diff</t>
  </si>
  <si>
    <t>Fold cells</t>
  </si>
  <si>
    <t>Prlfr</t>
  </si>
  <si>
    <t>Rescue</t>
  </si>
  <si>
    <t>Vehicle</t>
  </si>
  <si>
    <t>SM</t>
  </si>
  <si>
    <t>Volume</t>
  </si>
  <si>
    <t>Total vol. (uL)</t>
  </si>
  <si>
    <t>Transfer for 1 uL</t>
  </si>
  <si>
    <t>Tube #</t>
  </si>
  <si>
    <t>Stdev</t>
  </si>
  <si>
    <t>Treatment</t>
  </si>
  <si>
    <t>Sal. Mix</t>
  </si>
  <si>
    <t>Prlfr_stdev</t>
  </si>
  <si>
    <t>Cell_vol</t>
  </si>
  <si>
    <t>Cell_vol_stdev</t>
  </si>
  <si>
    <t>Asp</t>
  </si>
  <si>
    <t>Vec</t>
  </si>
  <si>
    <t>Cell size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</si>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</sst>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Sheet1!$M$112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Sheet1!$L$113:$L$120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Sheet1!$M$113:$M$120</c:f>
              <c:numCache>
                <c:formatCode>General</c:formatCode>
                <c:ptCount val="8"/>
                <c:pt idx="0">
                  <c:v>1.1852718491343506</c:v>
                </c:pt>
                <c:pt idx="1">
                  <c:v>1.0254265226996797</c:v>
                </c:pt>
                <c:pt idx="2">
                  <c:v>0.91870792525183431</c:v>
                </c:pt>
                <c:pt idx="3">
                  <c:v>0.75505459052416501</c:v>
                </c:pt>
                <c:pt idx="4">
                  <c:v>0.62888447354536858</c:v>
                </c:pt>
                <c:pt idx="5">
                  <c:v>0.48651537419239177</c:v>
                </c:pt>
                <c:pt idx="6">
                  <c:v>0.3998247008089737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1-7D4E-8057-F39C8A5C1737}"/>
            </c:ext>
          </c:extLst>
        </c:ser>
        <c:ser>
          <c:idx val="1"/>
          <c:order val="1"/>
          <c:tx>
            <c:strRef>
              <c:f>Sheet1!$N$112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Sheet1!$L$113:$L$120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Sheet1!$N$113:$N$120</c:f>
              <c:numCache>
                <c:formatCode>General</c:formatCode>
                <c:ptCount val="8"/>
                <c:pt idx="0">
                  <c:v>1.0098047763029492</c:v>
                </c:pt>
                <c:pt idx="1">
                  <c:v>1.0155236038593236</c:v>
                </c:pt>
                <c:pt idx="2">
                  <c:v>0.99786931211864449</c:v>
                </c:pt>
                <c:pt idx="3">
                  <c:v>0.92856129406691945</c:v>
                </c:pt>
                <c:pt idx="4">
                  <c:v>0.94105342966996908</c:v>
                </c:pt>
                <c:pt idx="5">
                  <c:v>0.87246651243586049</c:v>
                </c:pt>
                <c:pt idx="6">
                  <c:v>0.93618466286226487</c:v>
                </c:pt>
                <c:pt idx="7">
                  <c:v>0.73839841677069395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1-7D4E-8057-F39C8A5C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97952"/>
        <c:axId val="1637243280"/>
      </c:scatterChart>
      <c:valAx>
        <c:axId val="16375979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43280"/>
        <c:crosses val="autoZero"/>
        <c:crossBetween val="midCat"/>
      </c:valAx>
      <c:valAx>
        <c:axId val="1637243280"/>
        <c:scaling>
          <c:orientation val="minMax"/>
          <c:max val="1.2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Sheet1!$M$129</c:f>
              <c:strCache>
                <c:ptCount val="1"/>
                <c:pt idx="0">
                  <c:v>Vec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Sheet1!$L$130:$L$137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Sheet1!$M$130:$M$137</c:f>
              <c:numCache>
                <c:formatCode>General</c:formatCode>
                <c:ptCount val="8"/>
                <c:pt idx="0">
                  <c:v>3225</c:v>
                </c:pt>
                <c:pt idx="1">
                  <c:v>3157.3333333333335</c:v>
                </c:pt>
                <c:pt idx="2">
                  <c:v>3329</c:v>
                </c:pt>
                <c:pt idx="3">
                  <c:v>3031.3333333333335</c:v>
                </c:pt>
                <c:pt idx="4">
                  <c:v>2875.6666666666665</c:v>
                </c:pt>
                <c:pt idx="5">
                  <c:v>3089</c:v>
                </c:pt>
                <c:pt idx="6">
                  <c:v>3295.6666666666665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4-3242-9F21-89249FE62918}"/>
            </c:ext>
          </c:extLst>
        </c:ser>
        <c:ser>
          <c:idx val="1"/>
          <c:order val="1"/>
          <c:tx>
            <c:strRef>
              <c:f>Sheet1!$N$129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Sheet1!$L$130:$L$137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Sheet1!$N$130:$N$137</c:f>
              <c:numCache>
                <c:formatCode>General</c:formatCode>
                <c:ptCount val="8"/>
                <c:pt idx="0">
                  <c:v>3240</c:v>
                </c:pt>
                <c:pt idx="1">
                  <c:v>3126.3333333333335</c:v>
                </c:pt>
                <c:pt idx="2">
                  <c:v>3001.6666666666665</c:v>
                </c:pt>
                <c:pt idx="3">
                  <c:v>3042.3333333333335</c:v>
                </c:pt>
                <c:pt idx="4">
                  <c:v>2690.3333333333335</c:v>
                </c:pt>
                <c:pt idx="5">
                  <c:v>2604.6666666666665</c:v>
                </c:pt>
                <c:pt idx="6">
                  <c:v>2376.3333333333335</c:v>
                </c:pt>
                <c:pt idx="7">
                  <c:v>2458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4-3242-9F21-89249FE6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81648"/>
        <c:axId val="1638436560"/>
      </c:scatterChart>
      <c:valAx>
        <c:axId val="16388816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36560"/>
        <c:crosses val="autoZero"/>
        <c:crossBetween val="midCat"/>
      </c:valAx>
      <c:valAx>
        <c:axId val="1638436560"/>
        <c:scaling>
          <c:orientation val="minMax"/>
          <c:min val="2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441615</xdr:colOff>
      <xdr:row>105</xdr:row>
      <xdr:rowOff>21070</xdr:rowOff>
    </xdr:from>
    <xdr:to>
      <xdr:col>23</xdr:col>
      <xdr:colOff>496456</xdr:colOff>
      <xdr:row>119</xdr:row>
      <xdr:rowOff>137679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EC1D6-6F27-F73C-85E8-737264962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441614</xdr:colOff>
      <xdr:row>123</xdr:row>
      <xdr:rowOff>64366</xdr:rowOff>
    </xdr:from>
    <xdr:to>
      <xdr:col>23</xdr:col>
      <xdr:colOff>496455</xdr:colOff>
      <xdr:row>137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F4972-85DF-6676-2A3D-EF00DABC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7"/>
  <sheetViews>
    <sheetView tabSelected="1" topLeftCell="E104" zoomScale="88" workbookViewId="0">
      <selection activeCell="Q133" sqref="Q133"/>
    </sheetView>
  </sheetViews>
  <sheetFormatPr baseColWidth="10" defaultColWidth="8.83203125" defaultRowHeight="15" x14ac:dyDescent="0.2"/>
  <cols>
    <col min="1" max="1" width="18.5" bestFit="1" customWidth="1"/>
    <col min="2" max="2" width="17.1640625" customWidth="1"/>
    <col min="5" max="5" width="17.6640625" bestFit="1" customWidth="1"/>
    <col min="14" max="14" width="11.6640625" customWidth="1"/>
    <col min="19" max="19" width="11.1640625" bestFit="1" customWidth="1"/>
    <col min="20" max="20" width="12.5" customWidth="1"/>
    <col min="24" max="24" width="9.33203125" bestFit="1" customWidth="1"/>
    <col min="26" max="26" width="9.33203125" bestFit="1" customWidth="1"/>
    <col min="28" max="28" width="12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124</v>
      </c>
      <c r="S1" s="3" t="s">
        <v>125</v>
      </c>
      <c r="T1" s="3" t="s">
        <v>126</v>
      </c>
      <c r="V1" s="8" t="s">
        <v>127</v>
      </c>
      <c r="X1" s="1" t="s">
        <v>129</v>
      </c>
      <c r="Y1" t="s">
        <v>120</v>
      </c>
      <c r="Z1" t="s">
        <v>131</v>
      </c>
      <c r="AA1" t="s">
        <v>132</v>
      </c>
      <c r="AB1" t="s">
        <v>133</v>
      </c>
    </row>
    <row r="2" spans="1:28" x14ac:dyDescent="0.2">
      <c r="A2" t="s">
        <v>58</v>
      </c>
      <c r="B2" t="s">
        <v>65</v>
      </c>
      <c r="C2" t="s">
        <v>111</v>
      </c>
      <c r="D2" t="s">
        <v>117</v>
      </c>
      <c r="E2" s="2">
        <v>44491.652777777781</v>
      </c>
      <c r="F2">
        <v>6672</v>
      </c>
      <c r="G2">
        <v>6767</v>
      </c>
      <c r="H2">
        <v>12.88</v>
      </c>
      <c r="I2">
        <v>30.88</v>
      </c>
      <c r="J2">
        <v>71940</v>
      </c>
      <c r="K2">
        <v>19.04</v>
      </c>
      <c r="L2">
        <v>18.86</v>
      </c>
      <c r="M2">
        <v>2.4129999999999998</v>
      </c>
    </row>
    <row r="3" spans="1:28" x14ac:dyDescent="0.2">
      <c r="A3" t="s">
        <v>59</v>
      </c>
      <c r="B3" t="s">
        <v>65</v>
      </c>
      <c r="C3" t="s">
        <v>112</v>
      </c>
      <c r="D3" t="s">
        <v>117</v>
      </c>
      <c r="E3" s="2">
        <v>44491.654166666667</v>
      </c>
      <c r="F3">
        <v>6869</v>
      </c>
      <c r="G3">
        <v>6969</v>
      </c>
      <c r="H3">
        <v>12.88</v>
      </c>
      <c r="I3">
        <v>31.1</v>
      </c>
      <c r="J3">
        <v>66520</v>
      </c>
      <c r="K3">
        <v>18.899999999999999</v>
      </c>
      <c r="L3">
        <v>18.8</v>
      </c>
      <c r="M3">
        <v>2.4449999999999998</v>
      </c>
    </row>
    <row r="4" spans="1:28" x14ac:dyDescent="0.2">
      <c r="A4" t="s">
        <v>60</v>
      </c>
      <c r="B4" t="s">
        <v>65</v>
      </c>
      <c r="C4" t="s">
        <v>113</v>
      </c>
      <c r="D4" t="s">
        <v>117</v>
      </c>
      <c r="E4" s="2">
        <v>44491.65625</v>
      </c>
      <c r="F4">
        <v>6410</v>
      </c>
      <c r="G4">
        <v>6500</v>
      </c>
      <c r="H4">
        <v>12.88</v>
      </c>
      <c r="I4">
        <v>30.88</v>
      </c>
      <c r="J4">
        <v>65320</v>
      </c>
      <c r="K4">
        <v>18.96</v>
      </c>
      <c r="L4">
        <v>18.829999999999998</v>
      </c>
      <c r="M4">
        <v>2.4849999999999999</v>
      </c>
    </row>
    <row r="5" spans="1:28" x14ac:dyDescent="0.2">
      <c r="A5" t="s">
        <v>61</v>
      </c>
      <c r="B5" t="s">
        <v>65</v>
      </c>
      <c r="C5" t="s">
        <v>114</v>
      </c>
      <c r="D5" t="s">
        <v>117</v>
      </c>
      <c r="E5" s="2">
        <v>44491.656944444447</v>
      </c>
      <c r="F5">
        <v>6323</v>
      </c>
      <c r="G5">
        <v>6406</v>
      </c>
      <c r="H5">
        <v>13.1</v>
      </c>
      <c r="I5">
        <v>30.65</v>
      </c>
      <c r="J5">
        <v>59660</v>
      </c>
      <c r="K5">
        <v>18.940000000000001</v>
      </c>
      <c r="L5">
        <v>18.829999999999998</v>
      </c>
      <c r="M5">
        <v>2.448</v>
      </c>
    </row>
    <row r="6" spans="1:28" x14ac:dyDescent="0.2">
      <c r="A6" t="s">
        <v>62</v>
      </c>
      <c r="B6" t="s">
        <v>65</v>
      </c>
      <c r="C6" t="s">
        <v>115</v>
      </c>
      <c r="D6" t="s">
        <v>117</v>
      </c>
      <c r="E6" s="2">
        <v>44491.656944444447</v>
      </c>
      <c r="F6">
        <v>6701</v>
      </c>
      <c r="G6">
        <v>6797</v>
      </c>
      <c r="H6">
        <v>13.1</v>
      </c>
      <c r="I6">
        <v>30.42</v>
      </c>
      <c r="J6">
        <v>66040</v>
      </c>
      <c r="K6">
        <v>18.96</v>
      </c>
      <c r="L6">
        <v>18.88</v>
      </c>
      <c r="M6">
        <v>2.38</v>
      </c>
    </row>
    <row r="7" spans="1:28" x14ac:dyDescent="0.2">
      <c r="A7" t="s">
        <v>63</v>
      </c>
      <c r="B7" t="s">
        <v>65</v>
      </c>
      <c r="C7" t="s">
        <v>116</v>
      </c>
      <c r="D7" t="s">
        <v>117</v>
      </c>
      <c r="E7" s="2">
        <v>44491.657638888893</v>
      </c>
      <c r="F7">
        <v>6788</v>
      </c>
      <c r="G7">
        <v>6884</v>
      </c>
      <c r="H7">
        <v>13.1</v>
      </c>
      <c r="I7">
        <v>30.42</v>
      </c>
      <c r="J7">
        <v>62340</v>
      </c>
      <c r="K7">
        <v>19.07</v>
      </c>
      <c r="L7">
        <v>18.920000000000002</v>
      </c>
      <c r="M7">
        <v>2.4900000000000002</v>
      </c>
    </row>
    <row r="8" spans="1:28" x14ac:dyDescent="0.2">
      <c r="A8" t="s">
        <v>10</v>
      </c>
      <c r="E8" s="2">
        <f>E2</f>
        <v>44491.652777777781</v>
      </c>
      <c r="J8">
        <f>AVERAGE(J2:J7)</f>
        <v>65303.333333333336</v>
      </c>
    </row>
    <row r="9" spans="1:28" x14ac:dyDescent="0.2">
      <c r="A9" t="s">
        <v>128</v>
      </c>
      <c r="J9">
        <f>STDEV(J2:J7)</f>
        <v>4164.0637202937542</v>
      </c>
    </row>
    <row r="11" spans="1:28" x14ac:dyDescent="0.2">
      <c r="A11" t="s">
        <v>22</v>
      </c>
      <c r="B11" t="s">
        <v>64</v>
      </c>
      <c r="C11" t="s">
        <v>75</v>
      </c>
      <c r="D11" t="s">
        <v>117</v>
      </c>
      <c r="E11" s="2">
        <v>44494.647916666669</v>
      </c>
      <c r="F11">
        <v>10077</v>
      </c>
      <c r="G11">
        <v>10314</v>
      </c>
      <c r="H11">
        <v>849.4</v>
      </c>
      <c r="I11">
        <v>17157</v>
      </c>
      <c r="J11">
        <v>714200</v>
      </c>
      <c r="K11">
        <v>3173</v>
      </c>
      <c r="L11">
        <v>2913</v>
      </c>
      <c r="M11">
        <v>1317</v>
      </c>
      <c r="N11" s="5">
        <f>E14-$E$8</f>
        <v>2.9951388888875954</v>
      </c>
      <c r="O11" s="6">
        <f>J11/$J$8</f>
        <v>10.936654586289622</v>
      </c>
      <c r="P11" s="5">
        <f>LOG(O11,2)/N11</f>
        <v>1.1522335766330416</v>
      </c>
      <c r="Q11" t="s">
        <v>122</v>
      </c>
      <c r="R11">
        <f>K11</f>
        <v>3173</v>
      </c>
      <c r="S11" s="5">
        <f>J11*R11*0.000000001</f>
        <v>2.2661566</v>
      </c>
      <c r="T11" s="7">
        <f>1/S11*1000</f>
        <v>441.27577061532287</v>
      </c>
      <c r="V11">
        <v>1</v>
      </c>
      <c r="X11" t="s">
        <v>122</v>
      </c>
      <c r="Y11" s="5">
        <f>P14</f>
        <v>1.1852718491343506</v>
      </c>
      <c r="Z11" s="4">
        <f>P15</f>
        <v>3.0174193568097436E-2</v>
      </c>
      <c r="AA11" s="5">
        <f>R14</f>
        <v>3225</v>
      </c>
      <c r="AB11" s="6">
        <f>R15</f>
        <v>67.29041536504289</v>
      </c>
    </row>
    <row r="12" spans="1:28" x14ac:dyDescent="0.2">
      <c r="A12" t="s">
        <v>23</v>
      </c>
      <c r="B12" t="s">
        <v>64</v>
      </c>
      <c r="C12" t="s">
        <v>76</v>
      </c>
      <c r="D12" t="s">
        <v>117</v>
      </c>
      <c r="E12" s="2">
        <v>44494.649305555547</v>
      </c>
      <c r="F12">
        <v>11484</v>
      </c>
      <c r="G12">
        <v>11809</v>
      </c>
      <c r="H12">
        <v>1004</v>
      </c>
      <c r="I12">
        <v>18266</v>
      </c>
      <c r="J12">
        <v>807500</v>
      </c>
      <c r="K12">
        <v>3201</v>
      </c>
      <c r="L12">
        <v>2927</v>
      </c>
      <c r="M12">
        <v>1350</v>
      </c>
      <c r="N12" s="5">
        <f>E14-$E$8</f>
        <v>2.9951388888875954</v>
      </c>
      <c r="O12" s="6">
        <f t="shared" ref="O12" si="0">J12/$J$8</f>
        <v>12.365371854422948</v>
      </c>
      <c r="P12" s="5">
        <f>LOG(O12,2)/N12</f>
        <v>1.2113741148363875</v>
      </c>
      <c r="Q12" t="s">
        <v>122</v>
      </c>
      <c r="R12">
        <f t="shared" ref="R12:R13" si="1">K12</f>
        <v>3201</v>
      </c>
      <c r="S12" s="5">
        <f>J12*R12*0.000000001</f>
        <v>2.5848075000000001</v>
      </c>
      <c r="T12" s="7">
        <f>1/S12*1000</f>
        <v>386.87600527311992</v>
      </c>
      <c r="V12">
        <v>2</v>
      </c>
      <c r="X12" t="s">
        <v>122</v>
      </c>
      <c r="Y12" s="5">
        <f>P14</f>
        <v>1.1852718491343506</v>
      </c>
      <c r="Z12" s="4">
        <f>P15</f>
        <v>3.0174193568097436E-2</v>
      </c>
      <c r="AA12" s="5">
        <f>R14</f>
        <v>3225</v>
      </c>
      <c r="AB12" s="6">
        <f>R15</f>
        <v>67.29041536504289</v>
      </c>
    </row>
    <row r="13" spans="1:28" x14ac:dyDescent="0.2">
      <c r="A13" t="s">
        <v>24</v>
      </c>
      <c r="B13" t="s">
        <v>64</v>
      </c>
      <c r="C13" t="s">
        <v>77</v>
      </c>
      <c r="D13" t="s">
        <v>117</v>
      </c>
      <c r="E13" s="2">
        <v>44494.650694444441</v>
      </c>
      <c r="F13">
        <v>10637</v>
      </c>
      <c r="G13">
        <v>10929</v>
      </c>
      <c r="H13">
        <v>1177</v>
      </c>
      <c r="I13">
        <v>19422</v>
      </c>
      <c r="J13">
        <v>776000</v>
      </c>
      <c r="K13">
        <v>3301</v>
      </c>
      <c r="L13">
        <v>3046</v>
      </c>
      <c r="M13">
        <v>1395</v>
      </c>
      <c r="N13" s="5">
        <f>E14-$E$8</f>
        <v>2.9951388888875954</v>
      </c>
      <c r="O13" s="6">
        <f>J13/$J$8</f>
        <v>11.883007503445459</v>
      </c>
      <c r="P13" s="5">
        <f>LOG(O13,2)/N13</f>
        <v>1.1922078559336224</v>
      </c>
      <c r="Q13" t="s">
        <v>122</v>
      </c>
      <c r="R13">
        <f t="shared" si="1"/>
        <v>3301</v>
      </c>
      <c r="S13" s="5">
        <f>J13*R13*0.000000001</f>
        <v>2.5615760000000001</v>
      </c>
      <c r="T13" s="7">
        <f>1/S13*1000</f>
        <v>390.38466943787733</v>
      </c>
      <c r="V13">
        <v>3</v>
      </c>
      <c r="X13" t="s">
        <v>122</v>
      </c>
      <c r="Y13" s="5">
        <f>P14</f>
        <v>1.1852718491343506</v>
      </c>
      <c r="Z13" s="4">
        <f>P15</f>
        <v>3.0174193568097436E-2</v>
      </c>
      <c r="AA13" s="5">
        <f>R14</f>
        <v>3225</v>
      </c>
      <c r="AB13" s="6">
        <f>R15</f>
        <v>67.29041536504289</v>
      </c>
    </row>
    <row r="14" spans="1:28" x14ac:dyDescent="0.2">
      <c r="A14" t="s">
        <v>10</v>
      </c>
      <c r="E14" s="2">
        <f>E11</f>
        <v>44494.647916666669</v>
      </c>
      <c r="J14">
        <f>AVERAGE(J11:J13)</f>
        <v>765900</v>
      </c>
      <c r="K14">
        <f>AVERAGE(K11:K13)</f>
        <v>3225</v>
      </c>
      <c r="P14" s="5">
        <f>AVERAGE(P11:P13)</f>
        <v>1.1852718491343506</v>
      </c>
      <c r="R14" s="5">
        <f>AVERAGE(R11:R13)</f>
        <v>3225</v>
      </c>
      <c r="S14" s="5">
        <f>AVERAGE(S11:S13)</f>
        <v>2.4708467000000005</v>
      </c>
      <c r="T14" s="7">
        <f>AVERAGE(T11:T13)</f>
        <v>406.17881510877334</v>
      </c>
      <c r="Y14" s="5">
        <f>AVERAGE(Y11:Y13)</f>
        <v>1.1852718491343506</v>
      </c>
    </row>
    <row r="15" spans="1:28" x14ac:dyDescent="0.2">
      <c r="A15" t="s">
        <v>128</v>
      </c>
      <c r="J15">
        <f>STDEV(J11:J13)</f>
        <v>47462.932905584334</v>
      </c>
      <c r="P15" s="4">
        <f>STDEV(P11:P13)</f>
        <v>3.0174193568097436E-2</v>
      </c>
      <c r="R15" s="6">
        <f>STDEV(R11:R13)</f>
        <v>67.29041536504289</v>
      </c>
      <c r="S15" s="6"/>
      <c r="T15" s="6"/>
    </row>
    <row r="17" spans="1:28" x14ac:dyDescent="0.2">
      <c r="A17" t="s">
        <v>25</v>
      </c>
      <c r="B17" t="s">
        <v>64</v>
      </c>
      <c r="C17" t="s">
        <v>78</v>
      </c>
      <c r="D17" t="s">
        <v>117</v>
      </c>
      <c r="E17" s="2">
        <v>44494.668055555558</v>
      </c>
      <c r="F17">
        <v>6147</v>
      </c>
      <c r="G17">
        <v>6240</v>
      </c>
      <c r="H17">
        <v>801.5</v>
      </c>
      <c r="I17">
        <v>19031</v>
      </c>
      <c r="J17">
        <v>456500</v>
      </c>
      <c r="K17">
        <v>3339</v>
      </c>
      <c r="L17">
        <v>3026</v>
      </c>
      <c r="M17">
        <v>1473</v>
      </c>
      <c r="N17" s="5">
        <f>E20-$E$8</f>
        <v>3.015277777776646</v>
      </c>
      <c r="O17" s="6">
        <f>J17/$J$8</f>
        <v>6.9904548006737786</v>
      </c>
      <c r="P17" s="5">
        <f>LOG(O17,2)/N17</f>
        <v>0.93039067293155819</v>
      </c>
      <c r="Q17" t="s">
        <v>123</v>
      </c>
      <c r="R17">
        <f>K17</f>
        <v>3339</v>
      </c>
      <c r="S17" s="5">
        <f>J17*R17*0.000000001</f>
        <v>1.5242535000000001</v>
      </c>
      <c r="T17" s="7">
        <f>1/S17*1000</f>
        <v>656.05885110317934</v>
      </c>
      <c r="V17">
        <f>V11+3</f>
        <v>4</v>
      </c>
      <c r="X17" t="s">
        <v>130</v>
      </c>
      <c r="Y17" s="5">
        <f>P20</f>
        <v>1.0098047763029492</v>
      </c>
      <c r="Z17" s="4">
        <f>P21</f>
        <v>7.1273453539878462E-2</v>
      </c>
      <c r="AA17" s="5">
        <f>R20</f>
        <v>3240</v>
      </c>
      <c r="AB17" s="6">
        <f>R21</f>
        <v>96.140522153772395</v>
      </c>
    </row>
    <row r="18" spans="1:28" x14ac:dyDescent="0.2">
      <c r="A18" t="s">
        <v>26</v>
      </c>
      <c r="B18" t="s">
        <v>64</v>
      </c>
      <c r="C18" t="s">
        <v>79</v>
      </c>
      <c r="D18" t="s">
        <v>117</v>
      </c>
      <c r="E18" s="2">
        <v>44494.669444444437</v>
      </c>
      <c r="F18">
        <v>7758</v>
      </c>
      <c r="G18">
        <v>7908</v>
      </c>
      <c r="H18">
        <v>899.1</v>
      </c>
      <c r="I18">
        <v>19817</v>
      </c>
      <c r="J18">
        <v>563100</v>
      </c>
      <c r="K18">
        <v>3234</v>
      </c>
      <c r="L18">
        <v>2938</v>
      </c>
      <c r="M18">
        <v>1452</v>
      </c>
      <c r="N18" s="5">
        <f>E20-$E$8</f>
        <v>3.015277777776646</v>
      </c>
      <c r="O18" s="6">
        <f t="shared" ref="O18" si="2">J18/$J$8</f>
        <v>8.6228370169976003</v>
      </c>
      <c r="P18" s="5">
        <f>LOG(O18,2)/N18</f>
        <v>1.0308047352484642</v>
      </c>
      <c r="Q18" t="s">
        <v>123</v>
      </c>
      <c r="R18">
        <f t="shared" ref="R18:R19" si="3">K18</f>
        <v>3234</v>
      </c>
      <c r="S18" s="5">
        <f>J18*R18*0.000000001</f>
        <v>1.8210654000000002</v>
      </c>
      <c r="T18" s="7">
        <f>1/S18*1000</f>
        <v>549.12909772488115</v>
      </c>
      <c r="V18">
        <f>V12+3</f>
        <v>5</v>
      </c>
      <c r="X18" t="s">
        <v>130</v>
      </c>
      <c r="Y18" s="5">
        <f>P20</f>
        <v>1.0098047763029492</v>
      </c>
      <c r="Z18" s="4">
        <f>P21</f>
        <v>7.1273453539878462E-2</v>
      </c>
      <c r="AA18" s="5">
        <f>R20</f>
        <v>3240</v>
      </c>
      <c r="AB18" s="6">
        <f>R21</f>
        <v>96.140522153772395</v>
      </c>
    </row>
    <row r="19" spans="1:28" x14ac:dyDescent="0.2">
      <c r="A19" t="s">
        <v>27</v>
      </c>
      <c r="B19" t="s">
        <v>64</v>
      </c>
      <c r="C19" t="s">
        <v>80</v>
      </c>
      <c r="D19" t="s">
        <v>117</v>
      </c>
      <c r="E19" s="2">
        <v>44494.670138888891</v>
      </c>
      <c r="F19">
        <v>8101</v>
      </c>
      <c r="G19">
        <v>8269</v>
      </c>
      <c r="H19">
        <v>849.4</v>
      </c>
      <c r="I19">
        <v>18646</v>
      </c>
      <c r="J19">
        <v>608900</v>
      </c>
      <c r="K19">
        <v>3147</v>
      </c>
      <c r="L19">
        <v>2901</v>
      </c>
      <c r="M19">
        <v>1335</v>
      </c>
      <c r="N19" s="5">
        <f>E20-$E$8</f>
        <v>3.015277777776646</v>
      </c>
      <c r="O19" s="6">
        <f>J19/$J$8</f>
        <v>9.3241794701648715</v>
      </c>
      <c r="P19" s="5">
        <f>LOG(O19,2)/N19</f>
        <v>1.0682189207288255</v>
      </c>
      <c r="Q19" t="s">
        <v>123</v>
      </c>
      <c r="R19">
        <f t="shared" si="3"/>
        <v>3147</v>
      </c>
      <c r="S19" s="5">
        <f>J19*R19*0.000000001</f>
        <v>1.9162083000000001</v>
      </c>
      <c r="T19" s="7">
        <f>1/S19*1000</f>
        <v>521.86393305988713</v>
      </c>
      <c r="V19">
        <f>V13+3</f>
        <v>6</v>
      </c>
      <c r="X19" t="s">
        <v>130</v>
      </c>
      <c r="Y19" s="5">
        <f>P20</f>
        <v>1.0098047763029492</v>
      </c>
      <c r="Z19" s="4">
        <f>P21</f>
        <v>7.1273453539878462E-2</v>
      </c>
      <c r="AA19" s="5">
        <f>R20</f>
        <v>3240</v>
      </c>
      <c r="AB19" s="6">
        <f>R21</f>
        <v>96.140522153772395</v>
      </c>
    </row>
    <row r="20" spans="1:28" x14ac:dyDescent="0.2">
      <c r="A20" t="s">
        <v>10</v>
      </c>
      <c r="E20" s="2">
        <f>E17</f>
        <v>44494.668055555558</v>
      </c>
      <c r="J20">
        <f>AVERAGE(J17:J19)</f>
        <v>542833.33333333337</v>
      </c>
      <c r="K20">
        <f>AVERAGE(K17:K19)</f>
        <v>3240</v>
      </c>
      <c r="P20" s="5">
        <f>AVERAGE(P17:P19)</f>
        <v>1.0098047763029492</v>
      </c>
      <c r="R20" s="5">
        <f>AVERAGE(R17:R19)</f>
        <v>3240</v>
      </c>
      <c r="S20" s="5">
        <f>AVERAGE(S17:S19)</f>
        <v>1.7538424000000001</v>
      </c>
      <c r="T20" s="7">
        <f>AVERAGE(T17:T19)</f>
        <v>575.68396062931595</v>
      </c>
      <c r="Y20" s="5">
        <f>AVERAGE(Y17:Y19)</f>
        <v>1.0098047763029492</v>
      </c>
    </row>
    <row r="21" spans="1:28" x14ac:dyDescent="0.2">
      <c r="A21" t="s">
        <v>128</v>
      </c>
      <c r="J21">
        <f>STDEV(J17:J19)</f>
        <v>78195.225770716424</v>
      </c>
      <c r="P21" s="4">
        <f>STDEV(P17:P19)</f>
        <v>7.1273453539878462E-2</v>
      </c>
      <c r="R21" s="6">
        <f>STDEV(R17:R19)</f>
        <v>96.140522153772395</v>
      </c>
      <c r="S21" s="6"/>
      <c r="T21" s="6"/>
    </row>
    <row r="23" spans="1:28" x14ac:dyDescent="0.2">
      <c r="A23" t="s">
        <v>13</v>
      </c>
      <c r="B23" t="s">
        <v>64</v>
      </c>
      <c r="C23" t="s">
        <v>66</v>
      </c>
      <c r="D23" t="s">
        <v>117</v>
      </c>
      <c r="E23" s="2">
        <v>44494.682638888888</v>
      </c>
      <c r="F23">
        <v>7856</v>
      </c>
      <c r="G23">
        <v>8000</v>
      </c>
      <c r="H23">
        <v>801.5</v>
      </c>
      <c r="I23">
        <v>18266</v>
      </c>
      <c r="J23">
        <v>556800</v>
      </c>
      <c r="K23">
        <v>3095</v>
      </c>
      <c r="L23">
        <v>2852</v>
      </c>
      <c r="M23">
        <v>1314</v>
      </c>
      <c r="N23" s="5">
        <f>E26-$E$8</f>
        <v>3.0298611111065838</v>
      </c>
      <c r="O23" s="6">
        <f>J23/$J$8</f>
        <v>8.5263641468021021</v>
      </c>
      <c r="P23" s="5">
        <f>LOG(O23,2)/N23</f>
        <v>1.0204859425351935</v>
      </c>
      <c r="Q23" t="s">
        <v>122</v>
      </c>
      <c r="R23">
        <f>K23</f>
        <v>3095</v>
      </c>
      <c r="S23" s="5">
        <f>J23*R23*0.000000001</f>
        <v>1.7232960000000002</v>
      </c>
      <c r="T23" s="7">
        <f>1/S23*1000</f>
        <v>580.28336397229486</v>
      </c>
      <c r="V23">
        <f>V17+3</f>
        <v>7</v>
      </c>
      <c r="X23" t="s">
        <v>122</v>
      </c>
      <c r="Y23" s="5">
        <f>P26</f>
        <v>1.0254265226996797</v>
      </c>
      <c r="Z23" s="4">
        <f>P27</f>
        <v>3.0216590154442606E-2</v>
      </c>
      <c r="AA23" s="5">
        <f>R26</f>
        <v>3157.3333333333335</v>
      </c>
      <c r="AB23" s="6">
        <f>R27</f>
        <v>77.42308010750628</v>
      </c>
    </row>
    <row r="24" spans="1:28" x14ac:dyDescent="0.2">
      <c r="A24" t="s">
        <v>14</v>
      </c>
      <c r="B24" t="s">
        <v>64</v>
      </c>
      <c r="C24" t="s">
        <v>67</v>
      </c>
      <c r="D24" t="s">
        <v>117</v>
      </c>
      <c r="E24" s="2">
        <v>44494.683333333327</v>
      </c>
      <c r="F24">
        <v>9444</v>
      </c>
      <c r="G24">
        <v>9648</v>
      </c>
      <c r="H24">
        <v>950.8</v>
      </c>
      <c r="I24">
        <v>17891</v>
      </c>
      <c r="J24">
        <v>602200</v>
      </c>
      <c r="K24">
        <v>3133</v>
      </c>
      <c r="L24">
        <v>2875</v>
      </c>
      <c r="M24">
        <v>1313</v>
      </c>
      <c r="N24" s="5">
        <f>E26-$E$8</f>
        <v>3.0298611111065838</v>
      </c>
      <c r="O24" s="6">
        <f t="shared" ref="O24" si="4">J24/$J$8</f>
        <v>9.2215813383696599</v>
      </c>
      <c r="P24" s="5">
        <f>LOG(O24,2)/N24</f>
        <v>1.0578089394413612</v>
      </c>
      <c r="Q24" t="s">
        <v>122</v>
      </c>
      <c r="R24">
        <f t="shared" ref="R24:R25" si="5">K24</f>
        <v>3133</v>
      </c>
      <c r="S24" s="5">
        <f>J24*R24*0.000000001</f>
        <v>1.8866926000000002</v>
      </c>
      <c r="T24" s="7">
        <f>1/S24*1000</f>
        <v>530.02805014446972</v>
      </c>
      <c r="V24">
        <f>V18+3</f>
        <v>8</v>
      </c>
      <c r="X24" t="s">
        <v>122</v>
      </c>
      <c r="Y24" s="5">
        <f>P26</f>
        <v>1.0254265226996797</v>
      </c>
      <c r="Z24" s="4">
        <f>P27</f>
        <v>3.0216590154442606E-2</v>
      </c>
      <c r="AA24" s="5">
        <f>R26</f>
        <v>3157.3333333333335</v>
      </c>
      <c r="AB24" s="6">
        <f>R27</f>
        <v>77.42308010750628</v>
      </c>
    </row>
    <row r="25" spans="1:28" x14ac:dyDescent="0.2">
      <c r="A25" t="s">
        <v>15</v>
      </c>
      <c r="B25" t="s">
        <v>64</v>
      </c>
      <c r="C25" t="s">
        <v>68</v>
      </c>
      <c r="D25" t="s">
        <v>117</v>
      </c>
      <c r="E25" s="2">
        <v>44494.68472222222</v>
      </c>
      <c r="F25">
        <v>8041</v>
      </c>
      <c r="G25">
        <v>8197</v>
      </c>
      <c r="H25">
        <v>1004</v>
      </c>
      <c r="I25">
        <v>19031</v>
      </c>
      <c r="J25">
        <v>531100</v>
      </c>
      <c r="K25">
        <v>3244</v>
      </c>
      <c r="L25">
        <v>2950</v>
      </c>
      <c r="M25">
        <v>1425</v>
      </c>
      <c r="N25" s="5">
        <f>E26-$E$8</f>
        <v>3.0298611111065838</v>
      </c>
      <c r="O25" s="6">
        <f>J25/$J$8</f>
        <v>8.1328160890204675</v>
      </c>
      <c r="P25" s="5">
        <f>LOG(O25,2)/N25</f>
        <v>0.99798468612248492</v>
      </c>
      <c r="Q25" t="s">
        <v>122</v>
      </c>
      <c r="R25">
        <f t="shared" si="5"/>
        <v>3244</v>
      </c>
      <c r="S25" s="5">
        <f>J25*R25*0.000000001</f>
        <v>1.7228884000000002</v>
      </c>
      <c r="T25" s="7">
        <f>1/S25*1000</f>
        <v>580.42064709472766</v>
      </c>
      <c r="V25">
        <f>V19+3</f>
        <v>9</v>
      </c>
      <c r="X25" t="s">
        <v>122</v>
      </c>
      <c r="Y25" s="5">
        <f>P26</f>
        <v>1.0254265226996797</v>
      </c>
      <c r="Z25" s="4">
        <f>P27</f>
        <v>3.0216590154442606E-2</v>
      </c>
      <c r="AA25" s="5">
        <f>R26</f>
        <v>3157.3333333333335</v>
      </c>
      <c r="AB25" s="6">
        <f>R27</f>
        <v>77.42308010750628</v>
      </c>
    </row>
    <row r="26" spans="1:28" x14ac:dyDescent="0.2">
      <c r="A26" t="s">
        <v>10</v>
      </c>
      <c r="E26" s="2">
        <f>E23</f>
        <v>44494.682638888888</v>
      </c>
      <c r="J26">
        <f>AVERAGE(J23:J25)</f>
        <v>563366.66666666663</v>
      </c>
      <c r="K26">
        <f>AVERAGE(K23:K25)</f>
        <v>3157.3333333333335</v>
      </c>
      <c r="P26" s="5">
        <f>AVERAGE(P23:P25)</f>
        <v>1.0254265226996797</v>
      </c>
      <c r="R26" s="5">
        <f>AVERAGE(R23:R25)</f>
        <v>3157.3333333333335</v>
      </c>
      <c r="S26" s="5">
        <f>AVERAGE(S23:S25)</f>
        <v>1.777625666666667</v>
      </c>
      <c r="T26" s="7">
        <f>AVERAGE(T23:T25)</f>
        <v>563.57735373716412</v>
      </c>
      <c r="Y26" s="5">
        <f>AVERAGE(Y23:Y25)</f>
        <v>1.0254265226996797</v>
      </c>
    </row>
    <row r="27" spans="1:28" x14ac:dyDescent="0.2">
      <c r="A27" t="s">
        <v>128</v>
      </c>
      <c r="J27">
        <f>STDEV(J23:J25)</f>
        <v>36001.990685701443</v>
      </c>
      <c r="P27" s="4">
        <f>STDEV(P23:P25)</f>
        <v>3.0216590154442606E-2</v>
      </c>
      <c r="R27" s="6">
        <f>STDEV(R23:R25)</f>
        <v>77.42308010750628</v>
      </c>
      <c r="S27" s="6"/>
      <c r="T27" s="6"/>
    </row>
    <row r="29" spans="1:28" x14ac:dyDescent="0.2">
      <c r="A29" t="s">
        <v>16</v>
      </c>
      <c r="B29" t="s">
        <v>64</v>
      </c>
      <c r="C29" t="s">
        <v>69</v>
      </c>
      <c r="D29" t="s">
        <v>117</v>
      </c>
      <c r="E29" s="2">
        <v>44494.696527777778</v>
      </c>
      <c r="F29">
        <v>7930</v>
      </c>
      <c r="G29">
        <v>8074</v>
      </c>
      <c r="H29">
        <v>899.1</v>
      </c>
      <c r="I29">
        <v>19422</v>
      </c>
      <c r="J29">
        <v>549600</v>
      </c>
      <c r="K29">
        <v>3132</v>
      </c>
      <c r="L29">
        <v>2864</v>
      </c>
      <c r="M29">
        <v>1355</v>
      </c>
      <c r="N29" s="5">
        <f>E32-$E$8</f>
        <v>3.0437499999970896</v>
      </c>
      <c r="O29" s="6">
        <f>J29/$J$8</f>
        <v>8.4161094380072488</v>
      </c>
      <c r="P29" s="5">
        <f>LOG(O29,2)/N29</f>
        <v>1.0096602758737221</v>
      </c>
      <c r="Q29" t="s">
        <v>123</v>
      </c>
      <c r="R29">
        <f>K29</f>
        <v>3132</v>
      </c>
      <c r="S29" s="5">
        <f>J29*R29*0.000000001</f>
        <v>1.7213472000000001</v>
      </c>
      <c r="T29" s="7">
        <f>1/S29*1000</f>
        <v>580.94032395091472</v>
      </c>
      <c r="V29">
        <f>V23+3</f>
        <v>10</v>
      </c>
      <c r="X29" t="s">
        <v>130</v>
      </c>
      <c r="Y29" s="5">
        <f>P32</f>
        <v>1.0155236038593236</v>
      </c>
      <c r="Z29" s="4">
        <f>P33</f>
        <v>1.2311834807658621E-2</v>
      </c>
      <c r="AA29" s="5">
        <f>R32</f>
        <v>3126.3333333333335</v>
      </c>
      <c r="AB29" s="6">
        <f>R33</f>
        <v>14.364307617610162</v>
      </c>
    </row>
    <row r="30" spans="1:28" x14ac:dyDescent="0.2">
      <c r="A30" t="s">
        <v>17</v>
      </c>
      <c r="B30" t="s">
        <v>64</v>
      </c>
      <c r="C30" t="s">
        <v>70</v>
      </c>
      <c r="D30" t="s">
        <v>117</v>
      </c>
      <c r="E30" s="2">
        <v>44494.697916666657</v>
      </c>
      <c r="F30">
        <v>8555</v>
      </c>
      <c r="G30">
        <v>8723</v>
      </c>
      <c r="H30">
        <v>899.1</v>
      </c>
      <c r="I30">
        <v>18646</v>
      </c>
      <c r="J30">
        <v>546800</v>
      </c>
      <c r="K30">
        <v>3137</v>
      </c>
      <c r="L30">
        <v>2882</v>
      </c>
      <c r="M30">
        <v>1320</v>
      </c>
      <c r="N30" s="5">
        <f>E32-$E$8</f>
        <v>3.0437499999970896</v>
      </c>
      <c r="O30" s="6">
        <f t="shared" ref="O30" si="6">J30/$J$8</f>
        <v>8.373232606809248</v>
      </c>
      <c r="P30" s="5">
        <f>LOG(O30,2)/N30</f>
        <v>1.007239327631571</v>
      </c>
      <c r="Q30" t="s">
        <v>123</v>
      </c>
      <c r="R30">
        <f t="shared" ref="R30:R31" si="7">K30</f>
        <v>3137</v>
      </c>
      <c r="S30" s="5">
        <f>J30*R30*0.000000001</f>
        <v>1.7153116000000002</v>
      </c>
      <c r="T30" s="7">
        <f>1/S30*1000</f>
        <v>582.98445600204639</v>
      </c>
      <c r="V30">
        <f>V24+3</f>
        <v>11</v>
      </c>
      <c r="X30" t="s">
        <v>130</v>
      </c>
      <c r="Y30" s="5">
        <f>P32</f>
        <v>1.0155236038593236</v>
      </c>
      <c r="Z30" s="4">
        <f>P33</f>
        <v>1.2311834807658621E-2</v>
      </c>
      <c r="AA30" s="5">
        <f>R32</f>
        <v>3126.3333333333335</v>
      </c>
      <c r="AB30" s="6">
        <f>R33</f>
        <v>14.364307617610162</v>
      </c>
    </row>
    <row r="31" spans="1:28" x14ac:dyDescent="0.2">
      <c r="A31" t="s">
        <v>18</v>
      </c>
      <c r="B31" t="s">
        <v>64</v>
      </c>
      <c r="C31" t="s">
        <v>71</v>
      </c>
      <c r="D31" t="s">
        <v>117</v>
      </c>
      <c r="E31" s="2">
        <v>44494.699305555558</v>
      </c>
      <c r="F31">
        <v>8653</v>
      </c>
      <c r="G31">
        <v>8829</v>
      </c>
      <c r="H31">
        <v>1004</v>
      </c>
      <c r="I31">
        <v>17891</v>
      </c>
      <c r="J31">
        <v>573300</v>
      </c>
      <c r="K31">
        <v>3110</v>
      </c>
      <c r="L31">
        <v>2882</v>
      </c>
      <c r="M31">
        <v>1279</v>
      </c>
      <c r="N31" s="5">
        <f>E32-$E$8</f>
        <v>3.0437499999970896</v>
      </c>
      <c r="O31" s="6">
        <f>J31/$J$8</f>
        <v>8.7790311877903111</v>
      </c>
      <c r="P31" s="5">
        <f>LOG(O31,2)/N31</f>
        <v>1.0296712080726773</v>
      </c>
      <c r="Q31" t="s">
        <v>123</v>
      </c>
      <c r="R31">
        <f t="shared" si="7"/>
        <v>3110</v>
      </c>
      <c r="S31" s="5">
        <f>J31*R31*0.000000001</f>
        <v>1.7829630000000001</v>
      </c>
      <c r="T31" s="7">
        <f>1/S31*1000</f>
        <v>560.86413458944457</v>
      </c>
      <c r="V31">
        <f>V25+3</f>
        <v>12</v>
      </c>
      <c r="X31" t="s">
        <v>130</v>
      </c>
      <c r="Y31" s="5">
        <f>P32</f>
        <v>1.0155236038593236</v>
      </c>
      <c r="Z31" s="4">
        <f>P33</f>
        <v>1.2311834807658621E-2</v>
      </c>
      <c r="AA31" s="5">
        <f>R32</f>
        <v>3126.3333333333335</v>
      </c>
      <c r="AB31" s="6">
        <f>R33</f>
        <v>14.364307617610162</v>
      </c>
    </row>
    <row r="32" spans="1:28" x14ac:dyDescent="0.2">
      <c r="A32" t="s">
        <v>10</v>
      </c>
      <c r="E32" s="2">
        <f>E29</f>
        <v>44494.696527777778</v>
      </c>
      <c r="J32">
        <f>AVERAGE(J29:J31)</f>
        <v>556566.66666666663</v>
      </c>
      <c r="K32">
        <f>AVERAGE(K29:K31)</f>
        <v>3126.3333333333335</v>
      </c>
      <c r="P32" s="5">
        <f>AVERAGE(P29:P31)</f>
        <v>1.0155236038593236</v>
      </c>
      <c r="R32" s="5">
        <f>AVERAGE(R29:R31)</f>
        <v>3126.3333333333335</v>
      </c>
      <c r="S32" s="5">
        <f>AVERAGE(S29:S31)</f>
        <v>1.7398739333333335</v>
      </c>
      <c r="T32" s="7">
        <f>AVERAGE(T29:T31)</f>
        <v>574.92963818080193</v>
      </c>
      <c r="Y32" s="5">
        <f>AVERAGE(Y29:Y31)</f>
        <v>1.0155236038593236</v>
      </c>
    </row>
    <row r="33" spans="1:28" x14ac:dyDescent="0.2">
      <c r="A33" t="s">
        <v>128</v>
      </c>
      <c r="J33">
        <f>STDEV(J29:J31)</f>
        <v>14558.960585609582</v>
      </c>
      <c r="P33" s="4">
        <f>STDEV(P29:P31)</f>
        <v>1.2311834807658621E-2</v>
      </c>
      <c r="R33" s="6">
        <f>STDEV(R29:R31)</f>
        <v>14.364307617610162</v>
      </c>
      <c r="S33" s="6"/>
      <c r="T33" s="6"/>
    </row>
    <row r="35" spans="1:28" x14ac:dyDescent="0.2">
      <c r="A35" t="s">
        <v>52</v>
      </c>
      <c r="B35" t="s">
        <v>64</v>
      </c>
      <c r="C35" t="s">
        <v>105</v>
      </c>
      <c r="D35" t="s">
        <v>117</v>
      </c>
      <c r="E35" s="2">
        <v>44494.709722222222</v>
      </c>
      <c r="F35">
        <v>6138</v>
      </c>
      <c r="G35">
        <v>6233</v>
      </c>
      <c r="H35">
        <v>899.1</v>
      </c>
      <c r="I35">
        <v>18266</v>
      </c>
      <c r="J35">
        <v>481300</v>
      </c>
      <c r="K35">
        <v>3270</v>
      </c>
      <c r="L35">
        <v>2979</v>
      </c>
      <c r="M35">
        <v>1414</v>
      </c>
      <c r="N35" s="5">
        <f>E38-$E$8</f>
        <v>3.0569444444408873</v>
      </c>
      <c r="O35" s="6">
        <f>J35/$J$8</f>
        <v>7.3702210198560563</v>
      </c>
      <c r="P35" s="5">
        <f>LOG(O35,2)/N35</f>
        <v>0.94267590929724498</v>
      </c>
      <c r="Q35" t="s">
        <v>122</v>
      </c>
      <c r="R35">
        <f>K35</f>
        <v>3270</v>
      </c>
      <c r="S35" s="5">
        <f>J35*R35*0.000000001</f>
        <v>1.5738510000000001</v>
      </c>
      <c r="T35" s="7">
        <f>1/S35*1000</f>
        <v>635.38416279558862</v>
      </c>
      <c r="V35">
        <f>V29+3</f>
        <v>13</v>
      </c>
      <c r="X35" t="s">
        <v>122</v>
      </c>
      <c r="Y35" s="5">
        <f>P38</f>
        <v>0.91870792525183431</v>
      </c>
      <c r="Z35" s="4">
        <f>P39</f>
        <v>2.083468689571441E-2</v>
      </c>
      <c r="AA35" s="5">
        <f>R38</f>
        <v>3329</v>
      </c>
      <c r="AB35" s="6">
        <f>R39</f>
        <v>56.665686266028757</v>
      </c>
    </row>
    <row r="36" spans="1:28" x14ac:dyDescent="0.2">
      <c r="A36" t="s">
        <v>53</v>
      </c>
      <c r="B36" t="s">
        <v>64</v>
      </c>
      <c r="C36" t="s">
        <v>106</v>
      </c>
      <c r="D36" t="s">
        <v>117</v>
      </c>
      <c r="E36" s="2">
        <v>44494.711111111108</v>
      </c>
      <c r="F36">
        <v>6307</v>
      </c>
      <c r="G36">
        <v>6407</v>
      </c>
      <c r="H36">
        <v>1177</v>
      </c>
      <c r="I36">
        <v>18266</v>
      </c>
      <c r="J36">
        <v>444300</v>
      </c>
      <c r="K36">
        <v>3334</v>
      </c>
      <c r="L36">
        <v>3035</v>
      </c>
      <c r="M36">
        <v>1422</v>
      </c>
      <c r="N36" s="5">
        <f>E38-$E$8</f>
        <v>3.0569444444408873</v>
      </c>
      <c r="O36" s="6">
        <f t="shared" ref="O36" si="8">J36/$J$8</f>
        <v>6.8036343218824964</v>
      </c>
      <c r="P36" s="5">
        <f>LOG(O36,2)/N36</f>
        <v>0.90492504923018358</v>
      </c>
      <c r="Q36" t="s">
        <v>122</v>
      </c>
      <c r="R36">
        <f t="shared" ref="R36:R37" si="9">K36</f>
        <v>3334</v>
      </c>
      <c r="S36" s="5">
        <f>J36*R36*0.000000001</f>
        <v>1.4812962000000001</v>
      </c>
      <c r="T36" s="7">
        <f>1/S36*1000</f>
        <v>675.08442943416708</v>
      </c>
      <c r="V36">
        <f>V30+3</f>
        <v>14</v>
      </c>
      <c r="X36" t="s">
        <v>122</v>
      </c>
      <c r="Y36" s="5">
        <f>P38</f>
        <v>0.91870792525183431</v>
      </c>
      <c r="Z36" s="4">
        <f>P39</f>
        <v>2.083468689571441E-2</v>
      </c>
      <c r="AA36" s="5">
        <f>R38</f>
        <v>3329</v>
      </c>
      <c r="AB36" s="6">
        <f>R39</f>
        <v>56.665686266028757</v>
      </c>
    </row>
    <row r="37" spans="1:28" x14ac:dyDescent="0.2">
      <c r="A37" t="s">
        <v>54</v>
      </c>
      <c r="B37" t="s">
        <v>64</v>
      </c>
      <c r="C37" t="s">
        <v>107</v>
      </c>
      <c r="D37" t="s">
        <v>117</v>
      </c>
      <c r="E37" s="2">
        <v>44494.711805555547</v>
      </c>
      <c r="F37">
        <v>6540</v>
      </c>
      <c r="G37">
        <v>6647</v>
      </c>
      <c r="H37">
        <v>1004</v>
      </c>
      <c r="I37">
        <v>17157</v>
      </c>
      <c r="J37">
        <v>447700</v>
      </c>
      <c r="K37">
        <v>3383</v>
      </c>
      <c r="L37">
        <v>3089</v>
      </c>
      <c r="M37">
        <v>1463</v>
      </c>
      <c r="N37" s="5">
        <f>E38-$E$8</f>
        <v>3.0569444444408873</v>
      </c>
      <c r="O37" s="6">
        <f>J37/$J$8</f>
        <v>6.8556990454800673</v>
      </c>
      <c r="P37" s="5">
        <f>LOG(O37,2)/N37</f>
        <v>0.90852281722807471</v>
      </c>
      <c r="Q37" t="s">
        <v>122</v>
      </c>
      <c r="R37">
        <f t="shared" si="9"/>
        <v>3383</v>
      </c>
      <c r="S37" s="5">
        <f>J37*R37*0.000000001</f>
        <v>1.5145691000000001</v>
      </c>
      <c r="T37" s="7">
        <f>1/S37*1000</f>
        <v>660.25379759827399</v>
      </c>
      <c r="V37">
        <f>V31+3</f>
        <v>15</v>
      </c>
      <c r="X37" t="s">
        <v>122</v>
      </c>
      <c r="Y37" s="5">
        <f>P38</f>
        <v>0.91870792525183431</v>
      </c>
      <c r="Z37" s="4">
        <f>P39</f>
        <v>2.083468689571441E-2</v>
      </c>
      <c r="AA37" s="5">
        <f>R38</f>
        <v>3329</v>
      </c>
      <c r="AB37" s="6">
        <f>R39</f>
        <v>56.665686266028757</v>
      </c>
    </row>
    <row r="38" spans="1:28" x14ac:dyDescent="0.2">
      <c r="A38" t="s">
        <v>10</v>
      </c>
      <c r="E38" s="2">
        <f>E35</f>
        <v>44494.709722222222</v>
      </c>
      <c r="J38">
        <f>AVERAGE(J35:J37)</f>
        <v>457766.66666666669</v>
      </c>
      <c r="K38">
        <f>AVERAGE(K35:K37)</f>
        <v>3329</v>
      </c>
      <c r="P38" s="5">
        <f>AVERAGE(P35:P37)</f>
        <v>0.91870792525183431</v>
      </c>
      <c r="R38" s="5">
        <f>AVERAGE(R35:R37)</f>
        <v>3329</v>
      </c>
      <c r="S38" s="5">
        <f>AVERAGE(S35:S37)</f>
        <v>1.5232387666666669</v>
      </c>
      <c r="T38" s="7">
        <f>AVERAGE(T35:T37)</f>
        <v>656.90746327600993</v>
      </c>
      <c r="Y38" s="5">
        <f>AVERAGE(Y35:Y37)</f>
        <v>0.91870792525183431</v>
      </c>
    </row>
    <row r="39" spans="1:28" x14ac:dyDescent="0.2">
      <c r="A39" t="s">
        <v>128</v>
      </c>
      <c r="J39">
        <f>STDEV(J35:J37)</f>
        <v>20451.242831019666</v>
      </c>
      <c r="P39" s="4">
        <f>STDEV(P35:P37)</f>
        <v>2.083468689571441E-2</v>
      </c>
      <c r="R39" s="6">
        <f>STDEV(R35:R37)</f>
        <v>56.665686266028757</v>
      </c>
      <c r="S39" s="6"/>
      <c r="T39" s="6"/>
    </row>
    <row r="41" spans="1:28" x14ac:dyDescent="0.2">
      <c r="A41" t="s">
        <v>55</v>
      </c>
      <c r="B41" t="s">
        <v>64</v>
      </c>
      <c r="C41" t="s">
        <v>108</v>
      </c>
      <c r="D41" t="s">
        <v>117</v>
      </c>
      <c r="E41" s="2">
        <v>44494.722222222219</v>
      </c>
      <c r="F41">
        <v>6787</v>
      </c>
      <c r="G41">
        <v>6895</v>
      </c>
      <c r="H41">
        <v>1004</v>
      </c>
      <c r="I41">
        <v>17891</v>
      </c>
      <c r="J41">
        <v>497400</v>
      </c>
      <c r="K41">
        <v>3094</v>
      </c>
      <c r="L41">
        <v>2804</v>
      </c>
      <c r="M41">
        <v>1392</v>
      </c>
      <c r="N41" s="5">
        <f>E44-$E$8</f>
        <v>3.0694444444379769</v>
      </c>
      <c r="O41" s="6">
        <f>J41/$J$8</f>
        <v>7.616762799244551</v>
      </c>
      <c r="P41" s="5">
        <f>LOG(O41,2)/N41</f>
        <v>0.95430232444648422</v>
      </c>
      <c r="Q41" t="s">
        <v>123</v>
      </c>
      <c r="R41">
        <f>K41</f>
        <v>3094</v>
      </c>
      <c r="S41" s="5">
        <f>J41*R41*0.000000001</f>
        <v>1.5389556000000002</v>
      </c>
      <c r="T41" s="7">
        <f>1/S41*1000</f>
        <v>649.79132601356389</v>
      </c>
      <c r="V41">
        <f>V35+3</f>
        <v>16</v>
      </c>
      <c r="X41" t="s">
        <v>130</v>
      </c>
      <c r="Y41" s="5">
        <f>P44</f>
        <v>0.99786931211864449</v>
      </c>
      <c r="Z41" s="4">
        <f>P45</f>
        <v>3.7769613095645672E-2</v>
      </c>
      <c r="AA41" s="5">
        <f>R44</f>
        <v>3001.6666666666665</v>
      </c>
      <c r="AB41" s="6">
        <f>R45</f>
        <v>91.511383627029332</v>
      </c>
    </row>
    <row r="42" spans="1:28" x14ac:dyDescent="0.2">
      <c r="A42" t="s">
        <v>56</v>
      </c>
      <c r="B42" t="s">
        <v>64</v>
      </c>
      <c r="C42" t="s">
        <v>109</v>
      </c>
      <c r="D42" t="s">
        <v>117</v>
      </c>
      <c r="E42" s="2">
        <v>44494.723611111112</v>
      </c>
      <c r="F42">
        <v>8248</v>
      </c>
      <c r="G42">
        <v>8406</v>
      </c>
      <c r="H42">
        <v>950.8</v>
      </c>
      <c r="I42">
        <v>13787</v>
      </c>
      <c r="J42">
        <v>569500</v>
      </c>
      <c r="K42">
        <v>3000</v>
      </c>
      <c r="L42">
        <v>2726</v>
      </c>
      <c r="M42">
        <v>1300</v>
      </c>
      <c r="N42" s="5">
        <f>E44-$E$8</f>
        <v>3.0694444444379769</v>
      </c>
      <c r="O42" s="6">
        <f t="shared" ref="O42" si="10">J42/$J$8</f>
        <v>8.7208412025930269</v>
      </c>
      <c r="P42" s="5">
        <f>LOG(O42,2)/N42</f>
        <v>1.017925998995292</v>
      </c>
      <c r="Q42" t="s">
        <v>123</v>
      </c>
      <c r="R42">
        <f t="shared" ref="R42:R43" si="11">K42</f>
        <v>3000</v>
      </c>
      <c r="S42" s="5">
        <f>J42*R42*0.000000001</f>
        <v>1.7085000000000001</v>
      </c>
      <c r="T42" s="7">
        <f>1/S42*1000</f>
        <v>585.30875036581801</v>
      </c>
      <c r="V42">
        <f>V36+3</f>
        <v>17</v>
      </c>
      <c r="X42" t="s">
        <v>130</v>
      </c>
      <c r="Y42" s="5">
        <f>P44</f>
        <v>0.99786931211864449</v>
      </c>
      <c r="Z42" s="4">
        <f>P45</f>
        <v>3.7769613095645672E-2</v>
      </c>
      <c r="AA42" s="5">
        <f>R44</f>
        <v>3001.6666666666665</v>
      </c>
      <c r="AB42" s="6">
        <f>R45</f>
        <v>91.511383627029332</v>
      </c>
    </row>
    <row r="43" spans="1:28" x14ac:dyDescent="0.2">
      <c r="A43" t="s">
        <v>57</v>
      </c>
      <c r="B43" t="s">
        <v>64</v>
      </c>
      <c r="C43" t="s">
        <v>110</v>
      </c>
      <c r="D43" t="s">
        <v>117</v>
      </c>
      <c r="E43" s="2">
        <v>44494.724305555559</v>
      </c>
      <c r="F43">
        <v>8714</v>
      </c>
      <c r="G43">
        <v>8887</v>
      </c>
      <c r="H43">
        <v>950.8</v>
      </c>
      <c r="I43">
        <v>16798</v>
      </c>
      <c r="J43">
        <v>573700</v>
      </c>
      <c r="K43">
        <v>2911</v>
      </c>
      <c r="L43">
        <v>2655</v>
      </c>
      <c r="M43">
        <v>1309</v>
      </c>
      <c r="N43" s="5">
        <f>E44-$E$8</f>
        <v>3.0694444444379769</v>
      </c>
      <c r="O43" s="6">
        <f>J43/$J$8</f>
        <v>8.7851564493900263</v>
      </c>
      <c r="P43" s="5">
        <f>LOG(O43,2)/N43</f>
        <v>1.0213796129141572</v>
      </c>
      <c r="Q43" t="s">
        <v>123</v>
      </c>
      <c r="R43">
        <f t="shared" si="11"/>
        <v>2911</v>
      </c>
      <c r="S43" s="5">
        <f>J43*R43*0.000000001</f>
        <v>1.6700407000000002</v>
      </c>
      <c r="T43" s="7">
        <f>1/S43*1000</f>
        <v>598.78780199787934</v>
      </c>
      <c r="V43">
        <f>V37+3</f>
        <v>18</v>
      </c>
      <c r="X43" t="s">
        <v>130</v>
      </c>
      <c r="Y43" s="5">
        <f>P44</f>
        <v>0.99786931211864449</v>
      </c>
      <c r="Z43" s="4">
        <f>P45</f>
        <v>3.7769613095645672E-2</v>
      </c>
      <c r="AA43" s="5">
        <f>R44</f>
        <v>3001.6666666666665</v>
      </c>
      <c r="AB43" s="6">
        <f>R45</f>
        <v>91.511383627029332</v>
      </c>
    </row>
    <row r="44" spans="1:28" x14ac:dyDescent="0.2">
      <c r="A44" t="s">
        <v>10</v>
      </c>
      <c r="E44" s="2">
        <f>E41</f>
        <v>44494.722222222219</v>
      </c>
      <c r="J44">
        <f>AVERAGE(J41:J43)</f>
        <v>546866.66666666663</v>
      </c>
      <c r="K44">
        <f>AVERAGE(K41:K43)</f>
        <v>3001.6666666666665</v>
      </c>
      <c r="P44" s="5">
        <f>AVERAGE(P41:P43)</f>
        <v>0.99786931211864449</v>
      </c>
      <c r="R44" s="5">
        <f>AVERAGE(R41:R43)</f>
        <v>3001.6666666666665</v>
      </c>
      <c r="S44" s="5">
        <f>AVERAGE(S41:S43)</f>
        <v>1.6391654333333336</v>
      </c>
      <c r="T44" s="7">
        <f>AVERAGE(T41:T43)</f>
        <v>611.29595945908704</v>
      </c>
      <c r="Y44" s="5">
        <f>AVERAGE(Y41:Y43)</f>
        <v>0.99786931211864449</v>
      </c>
    </row>
    <row r="45" spans="1:28" x14ac:dyDescent="0.2">
      <c r="A45" t="s">
        <v>128</v>
      </c>
      <c r="J45">
        <f>STDEV(J41:J43)</f>
        <v>42890.830410862101</v>
      </c>
      <c r="P45" s="4">
        <f>STDEV(P41:P43)</f>
        <v>3.7769613095645672E-2</v>
      </c>
      <c r="R45" s="6">
        <f>STDEV(R41:R43)</f>
        <v>91.511383627029332</v>
      </c>
      <c r="S45" s="6"/>
      <c r="T45" s="6"/>
    </row>
    <row r="47" spans="1:28" x14ac:dyDescent="0.2">
      <c r="A47" t="s">
        <v>46</v>
      </c>
      <c r="B47" t="s">
        <v>64</v>
      </c>
      <c r="C47" t="s">
        <v>99</v>
      </c>
      <c r="D47" t="s">
        <v>117</v>
      </c>
      <c r="E47" s="2">
        <v>44496.804861111108</v>
      </c>
      <c r="F47">
        <v>14295</v>
      </c>
      <c r="G47">
        <v>14746</v>
      </c>
      <c r="H47">
        <v>849.4</v>
      </c>
      <c r="I47">
        <v>18646</v>
      </c>
      <c r="J47">
        <v>953700</v>
      </c>
      <c r="K47">
        <v>2951</v>
      </c>
      <c r="L47">
        <v>2695</v>
      </c>
      <c r="M47">
        <v>1321</v>
      </c>
      <c r="N47" s="5">
        <f>E50-$E$8</f>
        <v>5.1520833333270275</v>
      </c>
      <c r="O47" s="6">
        <f>J47/$J$8</f>
        <v>14.604154969118472</v>
      </c>
      <c r="P47" s="5">
        <f>LOG(O47,2)/N47</f>
        <v>0.75082383716622136</v>
      </c>
      <c r="Q47" t="s">
        <v>122</v>
      </c>
      <c r="R47">
        <f>K47</f>
        <v>2951</v>
      </c>
      <c r="S47" s="5">
        <f>J47*R47*0.000000001</f>
        <v>2.8143687000000002</v>
      </c>
      <c r="T47" s="7">
        <f>1/S47*1000</f>
        <v>355.3194718232902</v>
      </c>
      <c r="V47">
        <v>22</v>
      </c>
      <c r="X47" t="s">
        <v>122</v>
      </c>
      <c r="Y47" s="5">
        <f>P50</f>
        <v>0.75505459052416501</v>
      </c>
      <c r="Z47" s="4">
        <f>P51</f>
        <v>5.9877388360290839E-3</v>
      </c>
      <c r="AA47" s="5">
        <f>R50</f>
        <v>3031.3333333333335</v>
      </c>
      <c r="AB47" s="6">
        <f>R51</f>
        <v>104.89200795739079</v>
      </c>
    </row>
    <row r="48" spans="1:28" x14ac:dyDescent="0.2">
      <c r="A48" t="s">
        <v>47</v>
      </c>
      <c r="B48" t="s">
        <v>64</v>
      </c>
      <c r="C48" t="s">
        <v>100</v>
      </c>
      <c r="D48" t="s">
        <v>117</v>
      </c>
      <c r="E48" s="2">
        <v>44496.806250000001</v>
      </c>
      <c r="F48">
        <v>14541</v>
      </c>
      <c r="G48">
        <v>15028</v>
      </c>
      <c r="H48">
        <v>849.4</v>
      </c>
      <c r="I48">
        <v>19422</v>
      </c>
      <c r="J48">
        <v>959200</v>
      </c>
      <c r="K48">
        <v>2993</v>
      </c>
      <c r="L48">
        <v>2710</v>
      </c>
      <c r="M48">
        <v>1418</v>
      </c>
      <c r="N48" s="5">
        <f>E50-$E$8</f>
        <v>5.1520833333270275</v>
      </c>
      <c r="O48" s="6">
        <f t="shared" ref="O48" si="12">J48/$J$8</f>
        <v>14.688377316114542</v>
      </c>
      <c r="P48" s="5">
        <f>LOG(O48,2)/N48</f>
        <v>0.75243408704347514</v>
      </c>
      <c r="Q48" t="s">
        <v>122</v>
      </c>
      <c r="R48">
        <f t="shared" ref="R48:R49" si="13">K48</f>
        <v>2993</v>
      </c>
      <c r="S48" s="5">
        <f>J48*R48*0.000000001</f>
        <v>2.8708856000000003</v>
      </c>
      <c r="T48" s="7">
        <f>1/S48*1000</f>
        <v>348.32457273811258</v>
      </c>
      <c r="V48">
        <v>23</v>
      </c>
      <c r="X48" t="s">
        <v>122</v>
      </c>
      <c r="Y48" s="5">
        <f>P50</f>
        <v>0.75505459052416501</v>
      </c>
      <c r="Z48" s="4">
        <f>P51</f>
        <v>5.9877388360290839E-3</v>
      </c>
      <c r="AA48" s="5">
        <f>R50</f>
        <v>3031.3333333333335</v>
      </c>
      <c r="AB48" s="6">
        <f>R51</f>
        <v>104.89200795739079</v>
      </c>
    </row>
    <row r="49" spans="1:28" x14ac:dyDescent="0.2">
      <c r="A49" t="s">
        <v>48</v>
      </c>
      <c r="B49" t="s">
        <v>64</v>
      </c>
      <c r="C49" t="s">
        <v>101</v>
      </c>
      <c r="D49" t="s">
        <v>117</v>
      </c>
      <c r="E49" s="2">
        <v>44496.808333333327</v>
      </c>
      <c r="F49">
        <v>15281</v>
      </c>
      <c r="G49">
        <v>15836</v>
      </c>
      <c r="H49">
        <v>950.8</v>
      </c>
      <c r="I49">
        <v>17157</v>
      </c>
      <c r="J49">
        <v>992200</v>
      </c>
      <c r="K49">
        <v>3150</v>
      </c>
      <c r="L49">
        <v>2879</v>
      </c>
      <c r="M49">
        <v>1418</v>
      </c>
      <c r="N49" s="5">
        <f>E50-$E$8</f>
        <v>5.1520833333270275</v>
      </c>
      <c r="O49" s="6">
        <f>J49/$J$8</f>
        <v>15.19371139809096</v>
      </c>
      <c r="P49" s="5">
        <f>LOG(O49,2)/N49</f>
        <v>0.76190584736279854</v>
      </c>
      <c r="Q49" t="s">
        <v>122</v>
      </c>
      <c r="R49">
        <f t="shared" si="13"/>
        <v>3150</v>
      </c>
      <c r="S49" s="5">
        <f>J49*R49*0.000000001</f>
        <v>3.1254300000000002</v>
      </c>
      <c r="T49" s="7">
        <f>1/S49*1000</f>
        <v>319.95597405796963</v>
      </c>
      <c r="V49">
        <v>24</v>
      </c>
      <c r="X49" t="s">
        <v>122</v>
      </c>
      <c r="Y49" s="5">
        <f>P50</f>
        <v>0.75505459052416501</v>
      </c>
      <c r="Z49" s="4">
        <f>P51</f>
        <v>5.9877388360290839E-3</v>
      </c>
      <c r="AA49" s="5">
        <f>R50</f>
        <v>3031.3333333333335</v>
      </c>
      <c r="AB49" s="6">
        <f>R51</f>
        <v>104.89200795739079</v>
      </c>
    </row>
    <row r="50" spans="1:28" x14ac:dyDescent="0.2">
      <c r="A50" t="s">
        <v>10</v>
      </c>
      <c r="E50" s="2">
        <f>E47</f>
        <v>44496.804861111108</v>
      </c>
      <c r="J50">
        <f>AVERAGE(J47:J49)</f>
        <v>968366.66666666663</v>
      </c>
      <c r="K50">
        <f>AVERAGE(K47:K49)</f>
        <v>3031.3333333333335</v>
      </c>
      <c r="P50" s="5">
        <f>AVERAGE(P47:P49)</f>
        <v>0.75505459052416501</v>
      </c>
      <c r="R50" s="5">
        <f>AVERAGE(R47:R49)</f>
        <v>3031.3333333333335</v>
      </c>
      <c r="S50" s="5">
        <f>AVERAGE(S47:S49)</f>
        <v>2.9368947666666667</v>
      </c>
      <c r="T50" s="7">
        <f>AVERAGE(T47:T49)</f>
        <v>341.20000620645743</v>
      </c>
      <c r="Y50" s="5">
        <f>AVERAGE(Y47:Y49)</f>
        <v>0.75505459052416501</v>
      </c>
    </row>
    <row r="51" spans="1:28" x14ac:dyDescent="0.2">
      <c r="A51" t="s">
        <v>128</v>
      </c>
      <c r="J51">
        <f>STDEV(J47:J49)</f>
        <v>20822.663934601002</v>
      </c>
      <c r="P51" s="4">
        <f>STDEV(P47:P49)</f>
        <v>5.9877388360290839E-3</v>
      </c>
      <c r="R51" s="6">
        <f>STDEV(R47:R49)</f>
        <v>104.89200795739079</v>
      </c>
      <c r="S51" s="6"/>
      <c r="T51" s="6"/>
    </row>
    <row r="53" spans="1:28" x14ac:dyDescent="0.2">
      <c r="A53" t="s">
        <v>49</v>
      </c>
      <c r="B53" t="s">
        <v>64</v>
      </c>
      <c r="C53" t="s">
        <v>102</v>
      </c>
      <c r="D53" t="s">
        <v>117</v>
      </c>
      <c r="E53" s="2">
        <v>44494.73541666667</v>
      </c>
      <c r="F53">
        <v>6910</v>
      </c>
      <c r="G53">
        <v>7019</v>
      </c>
      <c r="H53">
        <v>899.1</v>
      </c>
      <c r="I53">
        <v>17522</v>
      </c>
      <c r="J53">
        <v>496800</v>
      </c>
      <c r="K53">
        <v>2959</v>
      </c>
      <c r="L53">
        <v>2686</v>
      </c>
      <c r="M53">
        <v>1255</v>
      </c>
      <c r="N53" s="5">
        <f>E56-$E$8</f>
        <v>3.0826388888890506</v>
      </c>
      <c r="O53" s="6">
        <f>J53/$J$8</f>
        <v>7.6075749068449792</v>
      </c>
      <c r="P53" s="5">
        <f>LOG(O53,2)/N53</f>
        <v>0.94965279411793202</v>
      </c>
      <c r="Q53" t="s">
        <v>123</v>
      </c>
      <c r="R53">
        <f>K53</f>
        <v>2959</v>
      </c>
      <c r="S53" s="5">
        <f>J53*R53*0.000000001</f>
        <v>1.4700312</v>
      </c>
      <c r="T53" s="7">
        <f>1/S53*1000</f>
        <v>680.25767072154667</v>
      </c>
      <c r="V53">
        <v>19</v>
      </c>
      <c r="X53" t="s">
        <v>130</v>
      </c>
      <c r="Y53" s="5">
        <f>P56</f>
        <v>0.92856129406691945</v>
      </c>
      <c r="Z53" s="4">
        <f>P57</f>
        <v>5.7248153266374585E-2</v>
      </c>
      <c r="AA53" s="5">
        <f>R56</f>
        <v>3042.3333333333335</v>
      </c>
      <c r="AB53" s="6">
        <f>R57</f>
        <v>80.649447197940134</v>
      </c>
    </row>
    <row r="54" spans="1:28" x14ac:dyDescent="0.2">
      <c r="A54" t="s">
        <v>50</v>
      </c>
      <c r="B54" t="s">
        <v>64</v>
      </c>
      <c r="C54" t="s">
        <v>103</v>
      </c>
      <c r="D54" t="s">
        <v>117</v>
      </c>
      <c r="E54" s="2">
        <v>44494.736111111109</v>
      </c>
      <c r="F54">
        <v>7550</v>
      </c>
      <c r="G54">
        <v>7685</v>
      </c>
      <c r="H54">
        <v>1004</v>
      </c>
      <c r="I54">
        <v>17522</v>
      </c>
      <c r="J54">
        <v>521400</v>
      </c>
      <c r="K54">
        <v>3048</v>
      </c>
      <c r="L54">
        <v>2764</v>
      </c>
      <c r="M54">
        <v>1343</v>
      </c>
      <c r="N54" s="5">
        <f>E56-$E$8</f>
        <v>3.0826388888890506</v>
      </c>
      <c r="O54" s="6">
        <f t="shared" ref="O54" si="14">J54/$J$8</f>
        <v>7.9842784952274002</v>
      </c>
      <c r="P54" s="5">
        <f>LOG(O54,2)/N54</f>
        <v>0.9722715346932197</v>
      </c>
      <c r="Q54" t="s">
        <v>123</v>
      </c>
      <c r="R54">
        <f t="shared" ref="R54:R55" si="15">K54</f>
        <v>3048</v>
      </c>
      <c r="S54" s="5">
        <f>J54*R54*0.000000001</f>
        <v>1.5892272000000001</v>
      </c>
      <c r="T54" s="7">
        <f>1/S54*1000</f>
        <v>629.23665036692046</v>
      </c>
      <c r="V54">
        <v>20</v>
      </c>
      <c r="X54" t="s">
        <v>130</v>
      </c>
      <c r="Y54" s="5">
        <f>P56</f>
        <v>0.92856129406691945</v>
      </c>
      <c r="Z54" s="4">
        <f>P57</f>
        <v>5.7248153266374585E-2</v>
      </c>
      <c r="AA54" s="5">
        <f>R56</f>
        <v>3042.3333333333335</v>
      </c>
      <c r="AB54" s="6">
        <f>R57</f>
        <v>80.649447197940134</v>
      </c>
    </row>
    <row r="55" spans="1:28" x14ac:dyDescent="0.2">
      <c r="A55" t="s">
        <v>51</v>
      </c>
      <c r="B55" t="s">
        <v>64</v>
      </c>
      <c r="C55" t="s">
        <v>104</v>
      </c>
      <c r="D55" t="s">
        <v>117</v>
      </c>
      <c r="E55" s="2">
        <v>44494.736805555563</v>
      </c>
      <c r="F55">
        <v>6868</v>
      </c>
      <c r="G55">
        <v>6974</v>
      </c>
      <c r="H55">
        <v>1004</v>
      </c>
      <c r="I55">
        <v>18266</v>
      </c>
      <c r="J55">
        <v>413500</v>
      </c>
      <c r="K55">
        <v>3120</v>
      </c>
      <c r="L55">
        <v>2837</v>
      </c>
      <c r="M55">
        <v>1334</v>
      </c>
      <c r="N55" s="5">
        <f>E56-$E$8</f>
        <v>3.0826388888890506</v>
      </c>
      <c r="O55" s="6">
        <f>J55/$J$8</f>
        <v>6.3319891787045073</v>
      </c>
      <c r="P55" s="5">
        <f>LOG(O55,2)/N55</f>
        <v>0.86375955338960664</v>
      </c>
      <c r="Q55" t="s">
        <v>123</v>
      </c>
      <c r="R55">
        <f t="shared" si="15"/>
        <v>3120</v>
      </c>
      <c r="S55" s="5">
        <f>J55*R55*0.000000001</f>
        <v>1.2901200000000002</v>
      </c>
      <c r="T55" s="7">
        <f>1/S55*1000</f>
        <v>775.12169410597448</v>
      </c>
      <c r="V55">
        <v>21</v>
      </c>
      <c r="X55" t="s">
        <v>130</v>
      </c>
      <c r="Y55" s="5">
        <f>P56</f>
        <v>0.92856129406691945</v>
      </c>
      <c r="Z55" s="4">
        <f>P57</f>
        <v>5.7248153266374585E-2</v>
      </c>
      <c r="AA55" s="5">
        <f>R56</f>
        <v>3042.3333333333335</v>
      </c>
      <c r="AB55" s="6">
        <f>R57</f>
        <v>80.649447197940134</v>
      </c>
    </row>
    <row r="56" spans="1:28" x14ac:dyDescent="0.2">
      <c r="A56" t="s">
        <v>10</v>
      </c>
      <c r="E56" s="2">
        <f>E53</f>
        <v>44494.73541666667</v>
      </c>
      <c r="J56">
        <f>AVERAGE(J53:J55)</f>
        <v>477233.33333333331</v>
      </c>
      <c r="K56">
        <f>AVERAGE(K53:K55)</f>
        <v>3042.3333333333335</v>
      </c>
      <c r="P56" s="5">
        <f>AVERAGE(P53:P55)</f>
        <v>0.92856129406691945</v>
      </c>
      <c r="R56" s="5">
        <f>AVERAGE(R53:R55)</f>
        <v>3042.3333333333335</v>
      </c>
      <c r="S56" s="5">
        <f>AVERAGE(S53:S55)</f>
        <v>1.4497928</v>
      </c>
      <c r="T56" s="7">
        <f>AVERAGE(T53:T55)</f>
        <v>694.87200506481383</v>
      </c>
      <c r="Y56" s="5">
        <f>AVERAGE(Y53:Y55)</f>
        <v>0.92856129406691945</v>
      </c>
    </row>
    <row r="57" spans="1:28" x14ac:dyDescent="0.2">
      <c r="A57" t="s">
        <v>128</v>
      </c>
      <c r="J57">
        <f>STDEV(J53:J55)</f>
        <v>56548.592673322411</v>
      </c>
      <c r="P57" s="4">
        <f>STDEV(P53:P55)</f>
        <v>5.7248153266374585E-2</v>
      </c>
      <c r="R57" s="6">
        <f>STDEV(R53:R55)</f>
        <v>80.649447197940134</v>
      </c>
      <c r="S57" s="6"/>
      <c r="T57" s="6"/>
    </row>
    <row r="59" spans="1:28" x14ac:dyDescent="0.2">
      <c r="A59" t="s">
        <v>40</v>
      </c>
      <c r="B59" t="s">
        <v>64</v>
      </c>
      <c r="C59" t="s">
        <v>93</v>
      </c>
      <c r="D59" t="s">
        <v>117</v>
      </c>
      <c r="E59" s="2">
        <v>44497.499305555553</v>
      </c>
      <c r="F59">
        <v>12631</v>
      </c>
      <c r="G59">
        <v>12989</v>
      </c>
      <c r="H59">
        <v>899.1</v>
      </c>
      <c r="I59">
        <v>18646</v>
      </c>
      <c r="J59">
        <v>853600</v>
      </c>
      <c r="K59">
        <v>2805</v>
      </c>
      <c r="L59">
        <v>2475</v>
      </c>
      <c r="M59">
        <v>1459</v>
      </c>
      <c r="N59" s="5">
        <f>E62-$E$8</f>
        <v>5.8465277777722804</v>
      </c>
      <c r="O59" s="6">
        <f>J59/$J$8</f>
        <v>13.071308253790004</v>
      </c>
      <c r="P59" s="5">
        <f>LOG(O59,2)/N59</f>
        <v>0.63427931545841787</v>
      </c>
      <c r="Q59" t="s">
        <v>122</v>
      </c>
      <c r="R59">
        <f>K59</f>
        <v>2805</v>
      </c>
      <c r="S59" s="5">
        <f>J59*R59*0.000000001</f>
        <v>2.3943480000000004</v>
      </c>
      <c r="T59" s="7">
        <f>1/S59*1000</f>
        <v>417.65023296529989</v>
      </c>
      <c r="V59">
        <v>28</v>
      </c>
      <c r="X59" t="s">
        <v>122</v>
      </c>
      <c r="Y59" s="5">
        <f>P62</f>
        <v>0.62888447354536858</v>
      </c>
      <c r="Z59" s="4">
        <f>P63</f>
        <v>8.8968422021919631E-3</v>
      </c>
      <c r="AA59" s="5">
        <f>R62</f>
        <v>2875.6666666666665</v>
      </c>
      <c r="AB59" s="6">
        <f>R63</f>
        <v>87.116779860904714</v>
      </c>
    </row>
    <row r="60" spans="1:28" x14ac:dyDescent="0.2">
      <c r="A60" t="s">
        <v>41</v>
      </c>
      <c r="B60" t="s">
        <v>64</v>
      </c>
      <c r="C60" t="s">
        <v>94</v>
      </c>
      <c r="D60" t="s">
        <v>117</v>
      </c>
      <c r="E60" s="2">
        <v>44497.500694444447</v>
      </c>
      <c r="F60">
        <v>13661</v>
      </c>
      <c r="G60">
        <v>14079</v>
      </c>
      <c r="H60">
        <v>849.4</v>
      </c>
      <c r="I60">
        <v>16798</v>
      </c>
      <c r="J60">
        <v>851800</v>
      </c>
      <c r="K60">
        <v>2849</v>
      </c>
      <c r="L60">
        <v>2526</v>
      </c>
      <c r="M60">
        <v>1450</v>
      </c>
      <c r="N60" s="5">
        <f>E62-$E$8</f>
        <v>5.8465277777722804</v>
      </c>
      <c r="O60" s="6">
        <f t="shared" ref="O60" si="16">J60/$J$8</f>
        <v>13.043744576591292</v>
      </c>
      <c r="P60" s="5">
        <f>LOG(O60,2)/N60</f>
        <v>0.63375841717659231</v>
      </c>
      <c r="Q60" t="s">
        <v>122</v>
      </c>
      <c r="R60">
        <f t="shared" ref="R60:R61" si="17">K60</f>
        <v>2849</v>
      </c>
      <c r="S60" s="5">
        <f>J60*R60*0.000000001</f>
        <v>2.4267782000000002</v>
      </c>
      <c r="T60" s="7">
        <f>1/S60*1000</f>
        <v>412.06897276397154</v>
      </c>
      <c r="V60">
        <v>29</v>
      </c>
      <c r="X60" t="s">
        <v>122</v>
      </c>
      <c r="Y60" s="5">
        <f>P62</f>
        <v>0.62888447354536858</v>
      </c>
      <c r="Z60" s="4">
        <f>P63</f>
        <v>8.8968422021919631E-3</v>
      </c>
      <c r="AA60" s="5">
        <f>R62</f>
        <v>2875.6666666666665</v>
      </c>
      <c r="AB60" s="6">
        <f>R63</f>
        <v>87.116779860904714</v>
      </c>
    </row>
    <row r="61" spans="1:28" x14ac:dyDescent="0.2">
      <c r="A61" t="s">
        <v>42</v>
      </c>
      <c r="B61" t="s">
        <v>64</v>
      </c>
      <c r="C61" t="s">
        <v>95</v>
      </c>
      <c r="D61" t="s">
        <v>117</v>
      </c>
      <c r="E61" s="2">
        <v>44497.501388888893</v>
      </c>
      <c r="F61">
        <v>12983</v>
      </c>
      <c r="G61">
        <v>13368</v>
      </c>
      <c r="H61">
        <v>849.4</v>
      </c>
      <c r="I61">
        <v>21037</v>
      </c>
      <c r="J61">
        <v>801100</v>
      </c>
      <c r="K61">
        <v>2973</v>
      </c>
      <c r="L61">
        <v>2638</v>
      </c>
      <c r="M61">
        <v>1576</v>
      </c>
      <c r="N61" s="5">
        <f>E62-$E$8</f>
        <v>5.8465277777722804</v>
      </c>
      <c r="O61" s="6">
        <f>J61/$J$8</f>
        <v>12.267367668827521</v>
      </c>
      <c r="P61" s="5">
        <f>LOG(O61,2)/N61</f>
        <v>0.61861568800109568</v>
      </c>
      <c r="Q61" t="s">
        <v>122</v>
      </c>
      <c r="R61">
        <f t="shared" si="17"/>
        <v>2973</v>
      </c>
      <c r="S61" s="5">
        <f>J61*R61*0.000000001</f>
        <v>2.3816703000000001</v>
      </c>
      <c r="T61" s="7">
        <f>1/S61*1000</f>
        <v>419.87339725401955</v>
      </c>
      <c r="V61">
        <v>30</v>
      </c>
      <c r="X61" t="s">
        <v>122</v>
      </c>
      <c r="Y61" s="5">
        <f>P62</f>
        <v>0.62888447354536858</v>
      </c>
      <c r="Z61" s="4">
        <f>P63</f>
        <v>8.8968422021919631E-3</v>
      </c>
      <c r="AA61" s="5">
        <f>R62</f>
        <v>2875.6666666666665</v>
      </c>
      <c r="AB61" s="6">
        <f>R63</f>
        <v>87.116779860904714</v>
      </c>
    </row>
    <row r="62" spans="1:28" x14ac:dyDescent="0.2">
      <c r="A62" t="s">
        <v>10</v>
      </c>
      <c r="E62" s="2">
        <f>E59</f>
        <v>44497.499305555553</v>
      </c>
      <c r="J62">
        <f>AVERAGE(J59:J61)</f>
        <v>835500</v>
      </c>
      <c r="K62">
        <f>AVERAGE(K59:K61)</f>
        <v>2875.6666666666665</v>
      </c>
      <c r="P62" s="5">
        <f>AVERAGE(P59:P61)</f>
        <v>0.62888447354536858</v>
      </c>
      <c r="R62" s="5">
        <f>AVERAGE(R59:R61)</f>
        <v>2875.6666666666665</v>
      </c>
      <c r="S62" s="5">
        <f>AVERAGE(S59:S61)</f>
        <v>2.4009321666666668</v>
      </c>
      <c r="T62" s="7">
        <f>AVERAGE(T59:T61)</f>
        <v>416.53086766109692</v>
      </c>
      <c r="Y62" s="5">
        <f>AVERAGE(Y59:Y61)</f>
        <v>0.62888447354536858</v>
      </c>
    </row>
    <row r="63" spans="1:28" x14ac:dyDescent="0.2">
      <c r="A63" t="s">
        <v>128</v>
      </c>
      <c r="J63">
        <f>STDEV(J59:J61)</f>
        <v>29804.865374633049</v>
      </c>
      <c r="P63" s="4">
        <f>STDEV(P59:P61)</f>
        <v>8.8968422021919631E-3</v>
      </c>
      <c r="R63" s="6">
        <f>STDEV(R59:R61)</f>
        <v>87.116779860904714</v>
      </c>
      <c r="S63" s="6"/>
      <c r="T63" s="6"/>
    </row>
    <row r="65" spans="1:28" x14ac:dyDescent="0.2">
      <c r="A65" t="s">
        <v>43</v>
      </c>
      <c r="B65" t="s">
        <v>64</v>
      </c>
      <c r="C65" t="s">
        <v>96</v>
      </c>
      <c r="D65" t="s">
        <v>117</v>
      </c>
      <c r="E65" s="2">
        <v>44496.820833333331</v>
      </c>
      <c r="F65">
        <v>20982</v>
      </c>
      <c r="G65">
        <v>22087</v>
      </c>
      <c r="H65">
        <v>668.8</v>
      </c>
      <c r="I65">
        <v>17522</v>
      </c>
      <c r="J65">
        <v>1818000</v>
      </c>
      <c r="K65">
        <v>2668</v>
      </c>
      <c r="L65">
        <v>2306</v>
      </c>
      <c r="M65">
        <v>1381</v>
      </c>
      <c r="N65" s="5">
        <f>E68-$E$8</f>
        <v>5.1680555555503815</v>
      </c>
      <c r="O65" s="6">
        <f>J65/$J$8</f>
        <v>27.839313970700832</v>
      </c>
      <c r="P65" s="5">
        <f>LOG(O65,2)/N65</f>
        <v>0.92859910335077422</v>
      </c>
      <c r="Q65" t="s">
        <v>123</v>
      </c>
      <c r="R65">
        <f>K65</f>
        <v>2668</v>
      </c>
      <c r="S65" s="5">
        <f>J65*R65*0.000000001</f>
        <v>4.8504240000000003</v>
      </c>
      <c r="T65" s="7">
        <f>1/S65*1000</f>
        <v>206.16754329106075</v>
      </c>
      <c r="V65">
        <v>25</v>
      </c>
      <c r="X65" t="s">
        <v>130</v>
      </c>
      <c r="Y65" s="5">
        <f>P68</f>
        <v>0.94105342966996908</v>
      </c>
      <c r="Z65" s="4">
        <f>P69</f>
        <v>1.1413759260157844E-2</v>
      </c>
      <c r="AA65" s="5">
        <f>R68</f>
        <v>2690.3333333333335</v>
      </c>
      <c r="AB65" s="6">
        <f>R69</f>
        <v>29.670411748631555</v>
      </c>
    </row>
    <row r="66" spans="1:28" x14ac:dyDescent="0.2">
      <c r="A66" t="s">
        <v>44</v>
      </c>
      <c r="B66" t="s">
        <v>64</v>
      </c>
      <c r="C66" t="s">
        <v>97</v>
      </c>
      <c r="D66" t="s">
        <v>117</v>
      </c>
      <c r="E66" s="2">
        <v>44496.821527777778</v>
      </c>
      <c r="F66">
        <v>23792</v>
      </c>
      <c r="G66">
        <v>25235</v>
      </c>
      <c r="H66">
        <v>668.8</v>
      </c>
      <c r="I66">
        <v>18266</v>
      </c>
      <c r="J66">
        <v>1970000</v>
      </c>
      <c r="K66">
        <v>2679</v>
      </c>
      <c r="L66">
        <v>2365</v>
      </c>
      <c r="M66">
        <v>1310</v>
      </c>
      <c r="N66" s="5">
        <f>E68-$E$8</f>
        <v>5.1680555555503815</v>
      </c>
      <c r="O66" s="6">
        <f t="shared" ref="O66" si="18">J66/$J$8</f>
        <v>30.166913378592209</v>
      </c>
      <c r="P66" s="5">
        <f>LOG(O66,2)/N66</f>
        <v>0.95101438679818573</v>
      </c>
      <c r="Q66" t="s">
        <v>123</v>
      </c>
      <c r="R66">
        <f t="shared" ref="R66:R67" si="19">K66</f>
        <v>2679</v>
      </c>
      <c r="S66" s="5">
        <f>J66*R66*0.000000001</f>
        <v>5.2776300000000003</v>
      </c>
      <c r="T66" s="7">
        <f>1/S66*1000</f>
        <v>189.47898962223573</v>
      </c>
      <c r="V66">
        <v>26</v>
      </c>
      <c r="X66" t="s">
        <v>130</v>
      </c>
      <c r="Y66" s="5">
        <f>P68</f>
        <v>0.94105342966996908</v>
      </c>
      <c r="Z66" s="4">
        <f>P69</f>
        <v>1.1413759260157844E-2</v>
      </c>
      <c r="AA66" s="5">
        <f>R68</f>
        <v>2690.3333333333335</v>
      </c>
      <c r="AB66" s="6">
        <f>R69</f>
        <v>29.670411748631555</v>
      </c>
    </row>
    <row r="67" spans="1:28" x14ac:dyDescent="0.2">
      <c r="A67" t="s">
        <v>45</v>
      </c>
      <c r="B67" t="s">
        <v>64</v>
      </c>
      <c r="C67" t="s">
        <v>98</v>
      </c>
      <c r="D67" t="s">
        <v>117</v>
      </c>
      <c r="E67" s="2">
        <v>44496.822916666657</v>
      </c>
      <c r="F67">
        <v>22911</v>
      </c>
      <c r="G67">
        <v>24300</v>
      </c>
      <c r="H67">
        <v>711.3</v>
      </c>
      <c r="I67">
        <v>17522</v>
      </c>
      <c r="J67">
        <v>1918000</v>
      </c>
      <c r="K67">
        <v>2724</v>
      </c>
      <c r="L67">
        <v>2431</v>
      </c>
      <c r="M67">
        <v>1283</v>
      </c>
      <c r="N67" s="5">
        <f>E68-$E$8</f>
        <v>5.1680555555503815</v>
      </c>
      <c r="O67" s="6">
        <f>J67/$J$8</f>
        <v>29.37062937062937</v>
      </c>
      <c r="P67" s="5">
        <f>LOG(O67,2)/N67</f>
        <v>0.94354679886094706</v>
      </c>
      <c r="Q67" t="s">
        <v>123</v>
      </c>
      <c r="R67">
        <f t="shared" si="19"/>
        <v>2724</v>
      </c>
      <c r="S67" s="5">
        <f>J67*R67*0.000000001</f>
        <v>5.2246320000000006</v>
      </c>
      <c r="T67" s="7">
        <f>1/S67*1000</f>
        <v>191.40104030293423</v>
      </c>
      <c r="V67">
        <v>27</v>
      </c>
      <c r="X67" t="s">
        <v>130</v>
      </c>
      <c r="Y67" s="5">
        <f>P68</f>
        <v>0.94105342966996908</v>
      </c>
      <c r="Z67" s="4">
        <f>P69</f>
        <v>1.1413759260157844E-2</v>
      </c>
      <c r="AA67" s="5">
        <f>R68</f>
        <v>2690.3333333333335</v>
      </c>
      <c r="AB67" s="6">
        <f>R69</f>
        <v>29.670411748631555</v>
      </c>
    </row>
    <row r="68" spans="1:28" x14ac:dyDescent="0.2">
      <c r="A68" t="s">
        <v>10</v>
      </c>
      <c r="E68" s="2">
        <f>E65</f>
        <v>44496.820833333331</v>
      </c>
      <c r="J68">
        <f>AVERAGE(J65:J67)</f>
        <v>1902000</v>
      </c>
      <c r="K68">
        <f>AVERAGE(K65:K67)</f>
        <v>2690.3333333333335</v>
      </c>
      <c r="P68" s="5">
        <f>AVERAGE(P65:P67)</f>
        <v>0.94105342966996908</v>
      </c>
      <c r="R68" s="5">
        <f>AVERAGE(R65:R67)</f>
        <v>2690.3333333333335</v>
      </c>
      <c r="S68" s="5">
        <f>AVERAGE(S65:S67)</f>
        <v>5.1175620000000004</v>
      </c>
      <c r="T68" s="7">
        <f>AVERAGE(T65:T67)</f>
        <v>195.68252440541025</v>
      </c>
      <c r="Y68" s="5">
        <f>AVERAGE(Y65:Y67)</f>
        <v>0.94105342966996908</v>
      </c>
    </row>
    <row r="69" spans="1:28" x14ac:dyDescent="0.2">
      <c r="A69" t="s">
        <v>128</v>
      </c>
      <c r="J69">
        <f>STDEV(J65:J67)</f>
        <v>77252.831663311867</v>
      </c>
      <c r="P69" s="4">
        <f>STDEV(P65:P67)</f>
        <v>1.1413759260157844E-2</v>
      </c>
      <c r="R69" s="6">
        <f>STDEV(R65:R67)</f>
        <v>29.670411748631555</v>
      </c>
      <c r="S69" s="6"/>
      <c r="T69" s="6"/>
    </row>
    <row r="71" spans="1:28" x14ac:dyDescent="0.2">
      <c r="A71" t="s">
        <v>34</v>
      </c>
      <c r="B71" t="s">
        <v>64</v>
      </c>
      <c r="C71" t="s">
        <v>87</v>
      </c>
      <c r="D71" t="s">
        <v>117</v>
      </c>
      <c r="E71" s="2">
        <v>44498.624305555553</v>
      </c>
      <c r="F71">
        <v>12463</v>
      </c>
      <c r="G71">
        <v>12789</v>
      </c>
      <c r="H71">
        <v>801.5</v>
      </c>
      <c r="I71">
        <v>19817</v>
      </c>
      <c r="J71">
        <v>724900</v>
      </c>
      <c r="K71">
        <v>3001</v>
      </c>
      <c r="L71">
        <v>2576</v>
      </c>
      <c r="M71">
        <v>1791</v>
      </c>
      <c r="N71" s="5">
        <f>E74-$E$8</f>
        <v>6.9715277777722804</v>
      </c>
      <c r="O71" s="6">
        <f>J71/$J$8</f>
        <v>11.100505334081976</v>
      </c>
      <c r="P71" s="5">
        <f>LOG(O71,2)/N71</f>
        <v>0.49810508689166982</v>
      </c>
      <c r="Q71" t="s">
        <v>122</v>
      </c>
      <c r="R71">
        <f>K71</f>
        <v>3001</v>
      </c>
      <c r="S71" s="5">
        <f>J71*R71*0.000000001</f>
        <v>2.1754249000000003</v>
      </c>
      <c r="T71" s="7">
        <f>1/S71*1000</f>
        <v>459.68031348726396</v>
      </c>
      <c r="V71">
        <v>34</v>
      </c>
      <c r="X71" t="s">
        <v>122</v>
      </c>
      <c r="Y71" s="5">
        <f>P74</f>
        <v>0.48651537419239177</v>
      </c>
      <c r="Z71" s="4">
        <f>P75</f>
        <v>1.3617564411010391E-2</v>
      </c>
      <c r="AA71" s="5">
        <f>R74</f>
        <v>3089</v>
      </c>
      <c r="AB71" s="6">
        <f>R75</f>
        <v>76.236474210183673</v>
      </c>
    </row>
    <row r="72" spans="1:28" x14ac:dyDescent="0.2">
      <c r="A72" t="s">
        <v>35</v>
      </c>
      <c r="B72" t="s">
        <v>64</v>
      </c>
      <c r="C72" t="s">
        <v>88</v>
      </c>
      <c r="D72" t="s">
        <v>117</v>
      </c>
      <c r="E72" s="2">
        <v>44498.625694444447</v>
      </c>
      <c r="F72">
        <v>11898</v>
      </c>
      <c r="G72">
        <v>12201</v>
      </c>
      <c r="H72">
        <v>899.1</v>
      </c>
      <c r="I72">
        <v>19422</v>
      </c>
      <c r="J72">
        <v>637500</v>
      </c>
      <c r="K72">
        <v>3131</v>
      </c>
      <c r="L72">
        <v>2672</v>
      </c>
      <c r="M72">
        <v>1827</v>
      </c>
      <c r="N72" s="5">
        <f>E74-$E$8</f>
        <v>6.9715277777722804</v>
      </c>
      <c r="O72" s="6">
        <f t="shared" ref="O72" si="20">J72/$J$8</f>
        <v>9.7621356745444334</v>
      </c>
      <c r="P72" s="5">
        <f>LOG(O72,2)/N72</f>
        <v>0.47151742161652749</v>
      </c>
      <c r="Q72" t="s">
        <v>122</v>
      </c>
      <c r="R72">
        <f t="shared" ref="R72:R73" si="21">K72</f>
        <v>3131</v>
      </c>
      <c r="S72" s="5">
        <f>J72*R72*0.000000001</f>
        <v>1.9960125000000002</v>
      </c>
      <c r="T72" s="7">
        <f>1/S72*1000</f>
        <v>500.99886649006453</v>
      </c>
      <c r="V72">
        <v>35</v>
      </c>
      <c r="X72" t="s">
        <v>122</v>
      </c>
      <c r="Y72" s="5">
        <f>P74</f>
        <v>0.48651537419239177</v>
      </c>
      <c r="Z72" s="4">
        <f>P75</f>
        <v>1.3617564411010391E-2</v>
      </c>
      <c r="AA72" s="5">
        <f>R74</f>
        <v>3089</v>
      </c>
      <c r="AB72" s="6">
        <f>R75</f>
        <v>76.236474210183673</v>
      </c>
    </row>
    <row r="73" spans="1:28" x14ac:dyDescent="0.2">
      <c r="A73" t="s">
        <v>36</v>
      </c>
      <c r="B73" t="s">
        <v>64</v>
      </c>
      <c r="C73" t="s">
        <v>89</v>
      </c>
      <c r="D73" t="s">
        <v>117</v>
      </c>
      <c r="E73" s="2">
        <v>44498.626388888893</v>
      </c>
      <c r="F73">
        <v>12504</v>
      </c>
      <c r="G73">
        <v>12853</v>
      </c>
      <c r="H73">
        <v>950.8</v>
      </c>
      <c r="I73">
        <v>19031</v>
      </c>
      <c r="J73">
        <v>696800</v>
      </c>
      <c r="K73">
        <v>3135</v>
      </c>
      <c r="L73">
        <v>2707</v>
      </c>
      <c r="M73">
        <v>1783</v>
      </c>
      <c r="N73" s="5">
        <f>E74-$E$8</f>
        <v>6.9715277777722804</v>
      </c>
      <c r="O73" s="6">
        <f>J73/$J$8</f>
        <v>10.670205706702056</v>
      </c>
      <c r="P73" s="5">
        <f>LOG(O73,2)/N73</f>
        <v>0.489923614068978</v>
      </c>
      <c r="Q73" t="s">
        <v>122</v>
      </c>
      <c r="R73">
        <f t="shared" si="21"/>
        <v>3135</v>
      </c>
      <c r="S73" s="5">
        <f>J73*R73*0.000000001</f>
        <v>2.1844680000000003</v>
      </c>
      <c r="T73" s="7">
        <f>1/S73*1000</f>
        <v>457.77736272630216</v>
      </c>
      <c r="V73">
        <v>36</v>
      </c>
      <c r="X73" t="s">
        <v>122</v>
      </c>
      <c r="Y73" s="5">
        <f>P74</f>
        <v>0.48651537419239177</v>
      </c>
      <c r="Z73" s="4">
        <f>P75</f>
        <v>1.3617564411010391E-2</v>
      </c>
      <c r="AA73" s="5">
        <f>R74</f>
        <v>3089</v>
      </c>
      <c r="AB73" s="6">
        <f>R75</f>
        <v>76.236474210183673</v>
      </c>
    </row>
    <row r="74" spans="1:28" x14ac:dyDescent="0.2">
      <c r="A74" t="s">
        <v>10</v>
      </c>
      <c r="E74" s="2">
        <f>E71</f>
        <v>44498.624305555553</v>
      </c>
      <c r="J74">
        <f>AVERAGE(J71:J73)</f>
        <v>686400</v>
      </c>
      <c r="K74">
        <f>AVERAGE(K71:K73)</f>
        <v>3089</v>
      </c>
      <c r="P74" s="5">
        <f>AVERAGE(P71:P73)</f>
        <v>0.48651537419239177</v>
      </c>
      <c r="R74" s="5">
        <f>AVERAGE(R71:R73)</f>
        <v>3089</v>
      </c>
      <c r="S74" s="5">
        <f>AVERAGE(S71:S73)</f>
        <v>2.1186351333333335</v>
      </c>
      <c r="T74" s="7">
        <f>AVERAGE(T71:T73)</f>
        <v>472.81884756787684</v>
      </c>
      <c r="Y74" s="5">
        <f>AVERAGE(Y71:Y73)</f>
        <v>0.48651537419239177</v>
      </c>
    </row>
    <row r="75" spans="1:28" x14ac:dyDescent="0.2">
      <c r="A75" t="s">
        <v>128</v>
      </c>
      <c r="J75">
        <f>STDEV(J71:J73)</f>
        <v>44618.493923484239</v>
      </c>
      <c r="P75" s="4">
        <f>STDEV(P71:P73)</f>
        <v>1.3617564411010391E-2</v>
      </c>
      <c r="R75" s="6">
        <f>STDEV(R71:R73)</f>
        <v>76.236474210183673</v>
      </c>
      <c r="S75" s="6"/>
      <c r="T75" s="6"/>
    </row>
    <row r="77" spans="1:28" x14ac:dyDescent="0.2">
      <c r="A77" t="s">
        <v>37</v>
      </c>
      <c r="B77" t="s">
        <v>64</v>
      </c>
      <c r="C77" t="s">
        <v>90</v>
      </c>
      <c r="D77" t="s">
        <v>117</v>
      </c>
      <c r="E77" s="2">
        <v>44496.833333333343</v>
      </c>
      <c r="F77">
        <v>17871</v>
      </c>
      <c r="G77">
        <v>18652</v>
      </c>
      <c r="H77">
        <v>711.3</v>
      </c>
      <c r="I77">
        <v>16798</v>
      </c>
      <c r="J77">
        <v>1527000</v>
      </c>
      <c r="K77">
        <v>2588</v>
      </c>
      <c r="L77">
        <v>2260</v>
      </c>
      <c r="M77">
        <v>1287</v>
      </c>
      <c r="N77" s="5">
        <f>E80-$E$8</f>
        <v>5.1805555555620231</v>
      </c>
      <c r="O77" s="6">
        <f>J77/$J$8</f>
        <v>23.383186156908785</v>
      </c>
      <c r="P77" s="5">
        <f>LOG(O77,2)/N77</f>
        <v>0.87778223180553894</v>
      </c>
      <c r="Q77" t="s">
        <v>123</v>
      </c>
      <c r="R77">
        <f>K77</f>
        <v>2588</v>
      </c>
      <c r="S77" s="5">
        <f>J77*R77*0.000000001</f>
        <v>3.9518760000000004</v>
      </c>
      <c r="T77" s="7">
        <f>1/S77*1000</f>
        <v>253.04437689846543</v>
      </c>
      <c r="V77">
        <v>31</v>
      </c>
      <c r="X77" t="s">
        <v>130</v>
      </c>
      <c r="Y77" s="5">
        <f>P80</f>
        <v>0.87246651243586049</v>
      </c>
      <c r="Z77" s="4">
        <f>P81</f>
        <v>1.55174940208972E-2</v>
      </c>
      <c r="AA77" s="5">
        <f>R80</f>
        <v>2604.6666666666665</v>
      </c>
      <c r="AB77" s="6">
        <f>R81</f>
        <v>28.867513459481287</v>
      </c>
    </row>
    <row r="78" spans="1:28" x14ac:dyDescent="0.2">
      <c r="A78" t="s">
        <v>38</v>
      </c>
      <c r="B78" t="s">
        <v>64</v>
      </c>
      <c r="C78" t="s">
        <v>91</v>
      </c>
      <c r="D78" t="s">
        <v>117</v>
      </c>
      <c r="E78" s="2">
        <v>44496.834722222222</v>
      </c>
      <c r="F78">
        <v>18966</v>
      </c>
      <c r="G78">
        <v>19870</v>
      </c>
      <c r="H78">
        <v>755.5</v>
      </c>
      <c r="I78">
        <v>17157</v>
      </c>
      <c r="J78">
        <v>1565000</v>
      </c>
      <c r="K78">
        <v>2588</v>
      </c>
      <c r="L78">
        <v>2312</v>
      </c>
      <c r="M78">
        <v>1212</v>
      </c>
      <c r="N78" s="5">
        <f>E80-$E$8</f>
        <v>5.1805555555620231</v>
      </c>
      <c r="O78" s="6">
        <f t="shared" ref="O78" si="22">J78/$J$8</f>
        <v>23.965086008881627</v>
      </c>
      <c r="P78" s="5">
        <f>LOG(O78,2)/N78</f>
        <v>0.8846275584587886</v>
      </c>
      <c r="Q78" t="s">
        <v>123</v>
      </c>
      <c r="R78">
        <f t="shared" ref="R78:R79" si="23">K78</f>
        <v>2588</v>
      </c>
      <c r="S78" s="5">
        <f>J78*R78*0.000000001</f>
        <v>4.0502200000000004</v>
      </c>
      <c r="T78" s="7">
        <f>1/S78*1000</f>
        <v>246.90016838591481</v>
      </c>
      <c r="V78">
        <v>32</v>
      </c>
      <c r="X78" t="s">
        <v>130</v>
      </c>
      <c r="Y78" s="5">
        <f>P80</f>
        <v>0.87246651243586049</v>
      </c>
      <c r="Z78" s="4">
        <f>P81</f>
        <v>1.55174940208972E-2</v>
      </c>
      <c r="AA78" s="5">
        <f>R80</f>
        <v>2604.6666666666665</v>
      </c>
      <c r="AB78" s="6">
        <f>R81</f>
        <v>28.867513459481287</v>
      </c>
    </row>
    <row r="79" spans="1:28" x14ac:dyDescent="0.2">
      <c r="A79" t="s">
        <v>39</v>
      </c>
      <c r="B79" t="s">
        <v>64</v>
      </c>
      <c r="C79" t="s">
        <v>92</v>
      </c>
      <c r="D79" t="s">
        <v>117</v>
      </c>
      <c r="E79" s="2">
        <v>44496.835416666669</v>
      </c>
      <c r="F79">
        <v>17398</v>
      </c>
      <c r="G79">
        <v>18157</v>
      </c>
      <c r="H79">
        <v>711.3</v>
      </c>
      <c r="I79">
        <v>17891</v>
      </c>
      <c r="J79">
        <v>1407000</v>
      </c>
      <c r="K79">
        <v>2638</v>
      </c>
      <c r="L79">
        <v>2370</v>
      </c>
      <c r="M79">
        <v>1203</v>
      </c>
      <c r="N79" s="5">
        <f>E80-$E$8</f>
        <v>5.1805555555620231</v>
      </c>
      <c r="O79" s="6">
        <f>J79/$J$8</f>
        <v>21.545607676994539</v>
      </c>
      <c r="P79" s="5">
        <f>LOG(O79,2)/N79</f>
        <v>0.85498974704325392</v>
      </c>
      <c r="Q79" t="s">
        <v>123</v>
      </c>
      <c r="R79">
        <f t="shared" si="23"/>
        <v>2638</v>
      </c>
      <c r="S79" s="5">
        <f>J79*R79*0.000000001</f>
        <v>3.7116660000000001</v>
      </c>
      <c r="T79" s="7">
        <f>1/S79*1000</f>
        <v>269.42079378909631</v>
      </c>
      <c r="V79">
        <v>33</v>
      </c>
      <c r="X79" t="s">
        <v>130</v>
      </c>
      <c r="Y79" s="5">
        <f>P80</f>
        <v>0.87246651243586049</v>
      </c>
      <c r="Z79" s="4">
        <f>P81</f>
        <v>1.55174940208972E-2</v>
      </c>
      <c r="AA79" s="5">
        <f>R80</f>
        <v>2604.6666666666665</v>
      </c>
      <c r="AB79" s="6">
        <f>R81</f>
        <v>28.867513459481287</v>
      </c>
    </row>
    <row r="80" spans="1:28" x14ac:dyDescent="0.2">
      <c r="A80" t="s">
        <v>10</v>
      </c>
      <c r="E80" s="2">
        <f>E77</f>
        <v>44496.833333333343</v>
      </c>
      <c r="J80">
        <f>AVERAGE(J77:J79)</f>
        <v>1499666.6666666667</v>
      </c>
      <c r="K80">
        <f>AVERAGE(K77:K79)</f>
        <v>2604.6666666666665</v>
      </c>
      <c r="P80" s="5">
        <f>AVERAGE(P77:P79)</f>
        <v>0.87246651243586049</v>
      </c>
      <c r="R80" s="5">
        <f>AVERAGE(R77:R79)</f>
        <v>2604.6666666666665</v>
      </c>
      <c r="S80" s="5">
        <f>AVERAGE(S77:S79)</f>
        <v>3.9045873333333341</v>
      </c>
      <c r="T80" s="7">
        <f>AVERAGE(T77:T79)</f>
        <v>256.45511302449216</v>
      </c>
      <c r="Y80" s="5">
        <f>AVERAGE(Y77:Y79)</f>
        <v>0.87246651243586049</v>
      </c>
    </row>
    <row r="81" spans="1:28" x14ac:dyDescent="0.2">
      <c r="A81" t="s">
        <v>128</v>
      </c>
      <c r="J81">
        <f>STDEV(J77:J79)</f>
        <v>82470.196636926572</v>
      </c>
      <c r="P81" s="4">
        <f>STDEV(P77:P79)</f>
        <v>1.55174940208972E-2</v>
      </c>
      <c r="R81" s="6">
        <f>STDEV(R77:R79)</f>
        <v>28.867513459481287</v>
      </c>
      <c r="S81" s="6"/>
      <c r="T81" s="6"/>
    </row>
    <row r="83" spans="1:28" x14ac:dyDescent="0.2">
      <c r="A83" t="s">
        <v>28</v>
      </c>
      <c r="B83" t="s">
        <v>64</v>
      </c>
      <c r="C83" t="s">
        <v>81</v>
      </c>
      <c r="D83" t="s">
        <v>117</v>
      </c>
      <c r="E83" s="2">
        <v>44501.749305555553</v>
      </c>
      <c r="F83">
        <v>15341</v>
      </c>
      <c r="G83">
        <v>15905</v>
      </c>
      <c r="H83">
        <v>711.3</v>
      </c>
      <c r="I83">
        <v>19422</v>
      </c>
      <c r="J83">
        <v>1112000</v>
      </c>
      <c r="K83">
        <v>3267</v>
      </c>
      <c r="L83">
        <v>2726</v>
      </c>
      <c r="M83">
        <v>2078</v>
      </c>
      <c r="N83" s="5">
        <f>E86-$E$8</f>
        <v>10.09652777777228</v>
      </c>
      <c r="O83" s="6">
        <f>J83/$J$8</f>
        <v>17.028227247205347</v>
      </c>
      <c r="P83" s="5">
        <f>LOG(O83,2)/N83</f>
        <v>0.40507553027134519</v>
      </c>
      <c r="Q83" t="s">
        <v>122</v>
      </c>
      <c r="R83">
        <f>K83</f>
        <v>3267</v>
      </c>
      <c r="S83" s="5">
        <f>J83*R83*0.000000001</f>
        <v>3.6329040000000004</v>
      </c>
      <c r="T83" s="7">
        <f>1/S83*1000</f>
        <v>275.26188415658652</v>
      </c>
      <c r="V83">
        <v>40</v>
      </c>
      <c r="X83" t="s">
        <v>122</v>
      </c>
      <c r="Y83" s="5">
        <f>P86</f>
        <v>0.3998247008089737</v>
      </c>
      <c r="Z83" s="4">
        <f>P87</f>
        <v>1.0910387572753614E-2</v>
      </c>
      <c r="AA83" s="5">
        <f>R86</f>
        <v>3295.6666666666665</v>
      </c>
      <c r="AB83" s="6">
        <f>R87</f>
        <v>127.44148984272482</v>
      </c>
    </row>
    <row r="84" spans="1:28" x14ac:dyDescent="0.2">
      <c r="A84" t="s">
        <v>29</v>
      </c>
      <c r="B84" t="s">
        <v>64</v>
      </c>
      <c r="C84" t="s">
        <v>82</v>
      </c>
      <c r="D84" t="s">
        <v>117</v>
      </c>
      <c r="E84" s="2">
        <v>44501.75</v>
      </c>
      <c r="F84">
        <v>14485</v>
      </c>
      <c r="G84">
        <v>15017</v>
      </c>
      <c r="H84">
        <v>849.4</v>
      </c>
      <c r="I84">
        <v>18646</v>
      </c>
      <c r="J84">
        <v>981800</v>
      </c>
      <c r="K84">
        <v>3435</v>
      </c>
      <c r="L84">
        <v>2826</v>
      </c>
      <c r="M84">
        <v>2178</v>
      </c>
      <c r="N84" s="5">
        <f>E86-$E$8</f>
        <v>10.09652777777228</v>
      </c>
      <c r="O84" s="6">
        <f t="shared" ref="O84" si="24">J84/$J$8</f>
        <v>15.034454596498392</v>
      </c>
      <c r="P84" s="5">
        <f>LOG(O84,2)/N84</f>
        <v>0.387281718359062</v>
      </c>
      <c r="Q84" t="s">
        <v>122</v>
      </c>
      <c r="R84">
        <f t="shared" ref="R84:R85" si="25">K84</f>
        <v>3435</v>
      </c>
      <c r="S84" s="5">
        <f>J84*R84*0.000000001</f>
        <v>3.3724830000000003</v>
      </c>
      <c r="T84" s="7">
        <f>1/S84*1000</f>
        <v>296.51743240810998</v>
      </c>
      <c r="V84">
        <v>41</v>
      </c>
      <c r="X84" t="s">
        <v>122</v>
      </c>
      <c r="Y84" s="5">
        <f>P86</f>
        <v>0.3998247008089737</v>
      </c>
      <c r="Z84" s="4">
        <f>P87</f>
        <v>1.0910387572753614E-2</v>
      </c>
      <c r="AA84" s="5">
        <f>R86</f>
        <v>3295.6666666666665</v>
      </c>
      <c r="AB84" s="6">
        <f>R87</f>
        <v>127.44148984272482</v>
      </c>
    </row>
    <row r="85" spans="1:28" x14ac:dyDescent="0.2">
      <c r="A85" t="s">
        <v>30</v>
      </c>
      <c r="B85" t="s">
        <v>64</v>
      </c>
      <c r="C85" t="s">
        <v>83</v>
      </c>
      <c r="D85" t="s">
        <v>117</v>
      </c>
      <c r="E85" s="2">
        <v>44501.751388888893</v>
      </c>
      <c r="F85">
        <v>15828</v>
      </c>
      <c r="G85">
        <v>16456</v>
      </c>
      <c r="H85">
        <v>711.3</v>
      </c>
      <c r="I85">
        <v>16798</v>
      </c>
      <c r="J85">
        <v>1128000</v>
      </c>
      <c r="K85">
        <v>3185</v>
      </c>
      <c r="L85">
        <v>2664</v>
      </c>
      <c r="M85">
        <v>1998</v>
      </c>
      <c r="N85" s="5">
        <f>E86-$E$8</f>
        <v>10.09652777777228</v>
      </c>
      <c r="O85" s="6">
        <f>J85/$J$8</f>
        <v>17.273237711193914</v>
      </c>
      <c r="P85" s="5">
        <f>LOG(O85,2)/N85</f>
        <v>0.40711685379651391</v>
      </c>
      <c r="Q85" t="s">
        <v>122</v>
      </c>
      <c r="R85">
        <f t="shared" si="25"/>
        <v>3185</v>
      </c>
      <c r="S85" s="5">
        <f>J85*R85*0.000000001</f>
        <v>3.5926800000000001</v>
      </c>
      <c r="T85" s="7">
        <f>1/S85*1000</f>
        <v>278.34374338933611</v>
      </c>
      <c r="V85">
        <v>42</v>
      </c>
      <c r="X85" t="s">
        <v>122</v>
      </c>
      <c r="Y85" s="5">
        <f>P86</f>
        <v>0.3998247008089737</v>
      </c>
      <c r="Z85" s="4">
        <f>P87</f>
        <v>1.0910387572753614E-2</v>
      </c>
      <c r="AA85" s="5">
        <f>R86</f>
        <v>3295.6666666666665</v>
      </c>
      <c r="AB85" s="6">
        <f>R87</f>
        <v>127.44148984272482</v>
      </c>
    </row>
    <row r="86" spans="1:28" x14ac:dyDescent="0.2">
      <c r="A86" t="s">
        <v>10</v>
      </c>
      <c r="E86" s="2">
        <f>E83</f>
        <v>44501.749305555553</v>
      </c>
      <c r="J86">
        <f>AVERAGE(J83:J85)</f>
        <v>1073933.3333333333</v>
      </c>
      <c r="K86">
        <f>AVERAGE(K83:K85)</f>
        <v>3295.6666666666665</v>
      </c>
      <c r="P86" s="5">
        <f>AVERAGE(P83:P85)</f>
        <v>0.3998247008089737</v>
      </c>
      <c r="R86" s="5">
        <f>AVERAGE(R83:R85)</f>
        <v>3295.6666666666665</v>
      </c>
      <c r="S86" s="5">
        <f>AVERAGE(S83:S85)</f>
        <v>3.532689</v>
      </c>
      <c r="T86" s="7">
        <f>AVERAGE(T83:T85)</f>
        <v>283.37435331801089</v>
      </c>
      <c r="Y86" s="5">
        <f>AVERAGE(Y83:Y85)</f>
        <v>0.3998247008089737</v>
      </c>
    </row>
    <row r="87" spans="1:28" x14ac:dyDescent="0.2">
      <c r="A87" t="s">
        <v>128</v>
      </c>
      <c r="J87">
        <f>STDEV(J83:J85)</f>
        <v>80189.858045349683</v>
      </c>
      <c r="P87" s="4">
        <f>STDEV(P83:P85)</f>
        <v>1.0910387572753614E-2</v>
      </c>
      <c r="R87" s="6">
        <f>STDEV(R83:R85)</f>
        <v>127.44148984272482</v>
      </c>
      <c r="S87" s="6"/>
      <c r="T87" s="6"/>
    </row>
    <row r="89" spans="1:28" x14ac:dyDescent="0.2">
      <c r="A89" t="s">
        <v>31</v>
      </c>
      <c r="B89" t="s">
        <v>64</v>
      </c>
      <c r="C89" t="s">
        <v>84</v>
      </c>
      <c r="D89" t="s">
        <v>117</v>
      </c>
      <c r="E89" s="2">
        <v>44496.848611111112</v>
      </c>
      <c r="F89">
        <v>21755</v>
      </c>
      <c r="G89">
        <v>22854</v>
      </c>
      <c r="H89">
        <v>668.8</v>
      </c>
      <c r="I89">
        <v>18646</v>
      </c>
      <c r="J89">
        <v>1728000</v>
      </c>
      <c r="K89">
        <v>2488</v>
      </c>
      <c r="L89">
        <v>2200</v>
      </c>
      <c r="M89">
        <v>1240</v>
      </c>
      <c r="N89" s="5">
        <f>E92-$E$8</f>
        <v>5.1958333333313931</v>
      </c>
      <c r="O89" s="6">
        <f>J89/$J$8</f>
        <v>26.461130110765147</v>
      </c>
      <c r="P89" s="5">
        <f>LOG(O89,2)/N89</f>
        <v>0.90953702125206692</v>
      </c>
      <c r="Q89" t="s">
        <v>123</v>
      </c>
      <c r="R89">
        <f>K89</f>
        <v>2488</v>
      </c>
      <c r="S89" s="5">
        <f>J89*R89*0.000000001</f>
        <v>4.299264</v>
      </c>
      <c r="T89" s="7">
        <f>1/S89*1000</f>
        <v>232.5979516493986</v>
      </c>
      <c r="V89">
        <v>37</v>
      </c>
      <c r="X89" t="s">
        <v>130</v>
      </c>
      <c r="Y89" s="5">
        <f>P92</f>
        <v>0.93618466286226487</v>
      </c>
      <c r="Z89" s="4">
        <f>P93</f>
        <v>4.7982409203080216E-2</v>
      </c>
      <c r="AA89" s="5">
        <f>R92</f>
        <v>2376.3333333333335</v>
      </c>
      <c r="AB89" s="6">
        <f>R93</f>
        <v>304.27673807462503</v>
      </c>
    </row>
    <row r="90" spans="1:28" x14ac:dyDescent="0.2">
      <c r="A90" t="s">
        <v>32</v>
      </c>
      <c r="B90" t="s">
        <v>64</v>
      </c>
      <c r="C90" t="s">
        <v>85</v>
      </c>
      <c r="D90" t="s">
        <v>117</v>
      </c>
      <c r="E90" s="2">
        <v>44496.85</v>
      </c>
      <c r="F90">
        <v>22001</v>
      </c>
      <c r="G90">
        <v>23216</v>
      </c>
      <c r="H90">
        <v>65.45</v>
      </c>
      <c r="I90">
        <v>65450</v>
      </c>
      <c r="J90">
        <v>2322000</v>
      </c>
      <c r="K90">
        <v>2032</v>
      </c>
      <c r="L90">
        <v>1964</v>
      </c>
      <c r="M90">
        <v>1480</v>
      </c>
      <c r="N90" s="5">
        <f>E92-$E$8</f>
        <v>5.1958333333313931</v>
      </c>
      <c r="O90" s="6">
        <f t="shared" ref="O90" si="26">J90/$J$8</f>
        <v>35.557143586340665</v>
      </c>
      <c r="P90" s="5">
        <f>LOG(O90,2)/N90</f>
        <v>0.99157674950270192</v>
      </c>
      <c r="Q90" t="s">
        <v>123</v>
      </c>
      <c r="R90">
        <f t="shared" ref="R90:R91" si="27">K90</f>
        <v>2032</v>
      </c>
      <c r="S90" s="5">
        <f>J90*R90*0.000000001</f>
        <v>4.7183040000000007</v>
      </c>
      <c r="T90" s="7">
        <f>1/S90*1000</f>
        <v>211.94056169335417</v>
      </c>
      <c r="V90">
        <v>38</v>
      </c>
      <c r="X90" t="s">
        <v>130</v>
      </c>
      <c r="Y90" s="5">
        <f>P92</f>
        <v>0.93618466286226487</v>
      </c>
      <c r="Z90" s="4">
        <f>P93</f>
        <v>4.7982409203080216E-2</v>
      </c>
      <c r="AA90" s="5">
        <f>R92</f>
        <v>2376.3333333333335</v>
      </c>
      <c r="AB90" s="6">
        <f>R93</f>
        <v>304.27673807462503</v>
      </c>
    </row>
    <row r="91" spans="1:28" x14ac:dyDescent="0.2">
      <c r="A91" t="s">
        <v>33</v>
      </c>
      <c r="B91" t="s">
        <v>64</v>
      </c>
      <c r="C91" t="s">
        <v>86</v>
      </c>
      <c r="D91" t="s">
        <v>117</v>
      </c>
      <c r="E91" s="2">
        <v>44496.851388888892</v>
      </c>
      <c r="F91">
        <v>22286</v>
      </c>
      <c r="G91">
        <v>23512</v>
      </c>
      <c r="H91">
        <v>755.5</v>
      </c>
      <c r="I91">
        <v>19817</v>
      </c>
      <c r="J91">
        <v>1715000</v>
      </c>
      <c r="K91">
        <v>2609</v>
      </c>
      <c r="L91">
        <v>2337</v>
      </c>
      <c r="M91">
        <v>1227</v>
      </c>
      <c r="N91" s="5">
        <f>E92-$E$8</f>
        <v>5.1958333333313931</v>
      </c>
      <c r="O91" s="6">
        <f>J91/$J$8</f>
        <v>26.262059108774437</v>
      </c>
      <c r="P91" s="5">
        <f>LOG(O91,2)/N91</f>
        <v>0.90744021783202578</v>
      </c>
      <c r="Q91" t="s">
        <v>123</v>
      </c>
      <c r="R91">
        <f t="shared" si="27"/>
        <v>2609</v>
      </c>
      <c r="S91" s="5">
        <f>J91*R91*0.000000001</f>
        <v>4.4744350000000006</v>
      </c>
      <c r="T91" s="7">
        <f>1/S91*1000</f>
        <v>223.4919045644869</v>
      </c>
      <c r="V91">
        <v>39</v>
      </c>
      <c r="X91" t="s">
        <v>130</v>
      </c>
      <c r="Y91" s="5">
        <f>P92</f>
        <v>0.93618466286226487</v>
      </c>
      <c r="Z91" s="4">
        <f>P93</f>
        <v>4.7982409203080216E-2</v>
      </c>
      <c r="AA91" s="5">
        <f>R92</f>
        <v>2376.3333333333335</v>
      </c>
      <c r="AB91" s="6">
        <f>R93</f>
        <v>304.27673807462503</v>
      </c>
    </row>
    <row r="92" spans="1:28" x14ac:dyDescent="0.2">
      <c r="A92" t="s">
        <v>10</v>
      </c>
      <c r="E92" s="2">
        <f>E89</f>
        <v>44496.848611111112</v>
      </c>
      <c r="J92">
        <f>AVERAGE(J89:J91)</f>
        <v>1921666.6666666667</v>
      </c>
      <c r="K92">
        <f>AVERAGE(K89:K91)</f>
        <v>2376.3333333333335</v>
      </c>
      <c r="P92" s="5">
        <f>AVERAGE(P89:P91)</f>
        <v>0.93618466286226487</v>
      </c>
      <c r="R92" s="5">
        <f>AVERAGE(R89:R91)</f>
        <v>2376.3333333333335</v>
      </c>
      <c r="S92" s="5">
        <f>AVERAGE(S89:S91)</f>
        <v>4.4973343333333338</v>
      </c>
      <c r="T92" s="7">
        <f>AVERAGE(T89:T91)</f>
        <v>222.67680596907988</v>
      </c>
      <c r="Y92" s="5">
        <f>AVERAGE(Y89:Y91)</f>
        <v>0.93618466286226487</v>
      </c>
    </row>
    <row r="93" spans="1:28" x14ac:dyDescent="0.2">
      <c r="A93" t="s">
        <v>128</v>
      </c>
      <c r="J93">
        <f>STDEV(J89:J91)</f>
        <v>346759.76314061153</v>
      </c>
      <c r="P93" s="4">
        <f>STDEV(P89:P91)</f>
        <v>4.7982409203080216E-2</v>
      </c>
      <c r="R93" s="6">
        <f>STDEV(R89:R91)</f>
        <v>304.27673807462503</v>
      </c>
      <c r="S93" s="6"/>
      <c r="T93" s="6"/>
    </row>
    <row r="95" spans="1:28" x14ac:dyDescent="0.2">
      <c r="A95" t="s">
        <v>19</v>
      </c>
      <c r="B95" t="s">
        <v>64</v>
      </c>
      <c r="C95" t="s">
        <v>72</v>
      </c>
      <c r="D95" t="s">
        <v>117</v>
      </c>
      <c r="E95" s="2">
        <v>44497.513888888891</v>
      </c>
      <c r="F95">
        <v>17253</v>
      </c>
      <c r="G95">
        <v>17934</v>
      </c>
      <c r="H95">
        <v>668.8</v>
      </c>
      <c r="I95">
        <v>16444</v>
      </c>
      <c r="J95">
        <v>1366000</v>
      </c>
      <c r="K95">
        <v>2389</v>
      </c>
      <c r="L95">
        <v>2129</v>
      </c>
      <c r="M95">
        <v>1153</v>
      </c>
      <c r="N95" s="5">
        <f>E98-$E$8</f>
        <v>5.8611111111094942</v>
      </c>
      <c r="O95" s="6">
        <f>J95/$J$8</f>
        <v>20.917768363023836</v>
      </c>
      <c r="P95" s="5">
        <f>LOG(O95,2)/N95</f>
        <v>0.74843437633050969</v>
      </c>
      <c r="Q95" t="s">
        <v>123</v>
      </c>
      <c r="R95">
        <f>K95</f>
        <v>2389</v>
      </c>
      <c r="S95" s="5">
        <f>J95*R95*0.000000001</f>
        <v>3.2633740000000002</v>
      </c>
      <c r="T95" s="7">
        <f>1/S95*1000</f>
        <v>306.43131924198696</v>
      </c>
      <c r="V95">
        <v>43</v>
      </c>
      <c r="X95" t="s">
        <v>130</v>
      </c>
      <c r="Y95" s="5">
        <f>P98</f>
        <v>0.73839841677069395</v>
      </c>
      <c r="Z95" s="4">
        <f>P99</f>
        <v>8.8999892566809808E-3</v>
      </c>
      <c r="AA95" s="5">
        <f>R98</f>
        <v>2458</v>
      </c>
      <c r="AB95" s="6">
        <f>R99</f>
        <v>69</v>
      </c>
    </row>
    <row r="96" spans="1:28" x14ac:dyDescent="0.2">
      <c r="A96" t="s">
        <v>20</v>
      </c>
      <c r="B96" t="s">
        <v>64</v>
      </c>
      <c r="C96" t="s">
        <v>73</v>
      </c>
      <c r="D96" t="s">
        <v>117</v>
      </c>
      <c r="E96" s="2">
        <v>44497.515277777777</v>
      </c>
      <c r="F96">
        <v>17676</v>
      </c>
      <c r="G96">
        <v>18392</v>
      </c>
      <c r="H96">
        <v>711.3</v>
      </c>
      <c r="I96">
        <v>15750</v>
      </c>
      <c r="J96">
        <v>1275000</v>
      </c>
      <c r="K96">
        <v>2458</v>
      </c>
      <c r="L96">
        <v>2208</v>
      </c>
      <c r="M96">
        <v>1176</v>
      </c>
      <c r="N96" s="5">
        <f>E98-$E$8</f>
        <v>5.8611111111094942</v>
      </c>
      <c r="O96" s="6">
        <f t="shared" ref="O96" si="28">J96/$J$8</f>
        <v>19.524271349088867</v>
      </c>
      <c r="P96" s="5">
        <f>LOG(O96,2)/N96</f>
        <v>0.73146485729932331</v>
      </c>
      <c r="Q96" t="s">
        <v>123</v>
      </c>
      <c r="R96">
        <f t="shared" ref="R96:R97" si="29">K96</f>
        <v>2458</v>
      </c>
      <c r="S96" s="5">
        <f>J96*R96*0.000000001</f>
        <v>3.13395</v>
      </c>
      <c r="T96" s="7">
        <f>1/S96*1000</f>
        <v>319.08613730276488</v>
      </c>
      <c r="V96">
        <v>44</v>
      </c>
      <c r="X96" t="s">
        <v>130</v>
      </c>
      <c r="Y96" s="5">
        <f>P98</f>
        <v>0.73839841677069395</v>
      </c>
      <c r="Z96" s="4">
        <f>P99</f>
        <v>8.8999892566809808E-3</v>
      </c>
      <c r="AA96" s="5">
        <f>R98</f>
        <v>2458</v>
      </c>
      <c r="AB96" s="6">
        <f>R99</f>
        <v>69</v>
      </c>
    </row>
    <row r="97" spans="1:28" x14ac:dyDescent="0.2">
      <c r="A97" t="s">
        <v>21</v>
      </c>
      <c r="B97" t="s">
        <v>64</v>
      </c>
      <c r="C97" t="s">
        <v>74</v>
      </c>
      <c r="D97" t="s">
        <v>117</v>
      </c>
      <c r="E97" s="2">
        <v>44497.515972222223</v>
      </c>
      <c r="F97">
        <v>18022</v>
      </c>
      <c r="G97">
        <v>18778</v>
      </c>
      <c r="H97">
        <v>711.3</v>
      </c>
      <c r="I97">
        <v>18646</v>
      </c>
      <c r="J97">
        <v>1295000</v>
      </c>
      <c r="K97">
        <v>2527</v>
      </c>
      <c r="L97">
        <v>2261</v>
      </c>
      <c r="M97">
        <v>1232</v>
      </c>
      <c r="N97" s="5">
        <f>E98-$E$8</f>
        <v>5.8611111111094942</v>
      </c>
      <c r="O97" s="6">
        <f>J97/$J$8</f>
        <v>19.830534429074575</v>
      </c>
      <c r="P97" s="5">
        <f>LOG(O97,2)/N97</f>
        <v>0.73529601668224898</v>
      </c>
      <c r="Q97" t="s">
        <v>123</v>
      </c>
      <c r="R97">
        <f t="shared" si="29"/>
        <v>2527</v>
      </c>
      <c r="S97" s="5">
        <f>J97*R97*0.000000001</f>
        <v>3.2724650000000004</v>
      </c>
      <c r="T97" s="7">
        <f>1/S97*1000</f>
        <v>305.58004440078042</v>
      </c>
      <c r="V97">
        <v>45</v>
      </c>
      <c r="X97" t="s">
        <v>130</v>
      </c>
      <c r="Y97" s="5">
        <f>P98</f>
        <v>0.73839841677069395</v>
      </c>
      <c r="Z97" s="4">
        <f>P99</f>
        <v>8.8999892566809808E-3</v>
      </c>
      <c r="AA97" s="5">
        <f>R98</f>
        <v>2458</v>
      </c>
      <c r="AB97" s="6">
        <f>R99</f>
        <v>69</v>
      </c>
    </row>
    <row r="98" spans="1:28" x14ac:dyDescent="0.2">
      <c r="A98" t="s">
        <v>10</v>
      </c>
      <c r="E98" s="2">
        <f>E95</f>
        <v>44497.513888888891</v>
      </c>
      <c r="J98">
        <f>AVERAGE(J95:J97)</f>
        <v>1312000</v>
      </c>
      <c r="K98">
        <f>AVERAGE(K95:K97)</f>
        <v>2458</v>
      </c>
      <c r="P98" s="5">
        <f>AVERAGE(P95:P97)</f>
        <v>0.73839841677069395</v>
      </c>
      <c r="R98" s="5">
        <f>AVERAGE(R95:R97)</f>
        <v>2458</v>
      </c>
      <c r="S98" s="5">
        <f>AVERAGE(S95:S97)</f>
        <v>3.2232630000000007</v>
      </c>
      <c r="T98" s="7">
        <f>AVERAGE(T95:T97)</f>
        <v>310.36583364851077</v>
      </c>
      <c r="Y98" s="5">
        <f>AVERAGE(Y95:Y97)</f>
        <v>0.73839841677069395</v>
      </c>
    </row>
    <row r="99" spans="1:28" x14ac:dyDescent="0.2">
      <c r="A99" t="s">
        <v>128</v>
      </c>
      <c r="J99">
        <f>STDEV(J95:J97)</f>
        <v>47822.588804873376</v>
      </c>
      <c r="P99" s="4">
        <f>STDEV(P95:P97)</f>
        <v>8.8999892566809808E-3</v>
      </c>
      <c r="R99" s="6">
        <f>STDEV(R95:R97)</f>
        <v>69</v>
      </c>
      <c r="S99" s="6"/>
      <c r="T99" s="6"/>
    </row>
    <row r="104" spans="1:28" x14ac:dyDescent="0.2">
      <c r="R104" s="5"/>
    </row>
    <row r="110" spans="1:28" x14ac:dyDescent="0.2">
      <c r="L110" s="9" t="s">
        <v>120</v>
      </c>
    </row>
    <row r="112" spans="1:28" x14ac:dyDescent="0.2">
      <c r="L112" t="s">
        <v>134</v>
      </c>
      <c r="M112" t="s">
        <v>135</v>
      </c>
      <c r="N112" t="s">
        <v>123</v>
      </c>
    </row>
    <row r="113" spans="12:14" x14ac:dyDescent="0.2">
      <c r="L113">
        <v>20</v>
      </c>
      <c r="M113">
        <v>1.1852718491343506</v>
      </c>
      <c r="N113">
        <v>1.0098047763029492</v>
      </c>
    </row>
    <row r="114" spans="12:14" x14ac:dyDescent="0.2">
      <c r="L114">
        <v>10</v>
      </c>
      <c r="M114">
        <v>1.0254265226996797</v>
      </c>
      <c r="N114">
        <v>1.0155236038593236</v>
      </c>
    </row>
    <row r="115" spans="12:14" x14ac:dyDescent="0.2">
      <c r="L115">
        <v>7</v>
      </c>
      <c r="M115">
        <v>0.91870792525183431</v>
      </c>
      <c r="N115">
        <v>0.99786931211864449</v>
      </c>
    </row>
    <row r="116" spans="12:14" x14ac:dyDescent="0.2">
      <c r="L116">
        <v>5</v>
      </c>
      <c r="M116">
        <v>0.75505459052416501</v>
      </c>
      <c r="N116">
        <v>0.92856129406691945</v>
      </c>
    </row>
    <row r="117" spans="12:14" x14ac:dyDescent="0.2">
      <c r="L117">
        <v>4</v>
      </c>
      <c r="M117">
        <v>0.62888447354536858</v>
      </c>
      <c r="N117">
        <v>0.94105342966996908</v>
      </c>
    </row>
    <row r="118" spans="12:14" x14ac:dyDescent="0.2">
      <c r="L118">
        <v>3</v>
      </c>
      <c r="M118">
        <v>0.48651537419239177</v>
      </c>
      <c r="N118">
        <v>0.87246651243586049</v>
      </c>
    </row>
    <row r="119" spans="12:14" x14ac:dyDescent="0.2">
      <c r="L119">
        <v>2</v>
      </c>
      <c r="M119">
        <v>0.3998247008089737</v>
      </c>
      <c r="N119">
        <v>0.93618466286226487</v>
      </c>
    </row>
    <row r="120" spans="12:14" x14ac:dyDescent="0.2">
      <c r="L120">
        <v>1</v>
      </c>
      <c r="N120">
        <v>0.73839841677069395</v>
      </c>
    </row>
    <row r="127" spans="12:14" x14ac:dyDescent="0.2">
      <c r="L127" s="9" t="s">
        <v>136</v>
      </c>
    </row>
    <row r="129" spans="12:17" x14ac:dyDescent="0.2">
      <c r="L129" t="s">
        <v>134</v>
      </c>
      <c r="M129" t="s">
        <v>135</v>
      </c>
      <c r="N129" t="s">
        <v>123</v>
      </c>
    </row>
    <row r="130" spans="12:17" x14ac:dyDescent="0.2">
      <c r="L130">
        <v>20</v>
      </c>
      <c r="M130">
        <v>3225</v>
      </c>
      <c r="N130">
        <v>3240</v>
      </c>
    </row>
    <row r="131" spans="12:17" x14ac:dyDescent="0.2">
      <c r="L131">
        <v>10</v>
      </c>
      <c r="M131">
        <v>3157.3333333333335</v>
      </c>
      <c r="N131">
        <v>3126.3333333333335</v>
      </c>
    </row>
    <row r="132" spans="12:17" x14ac:dyDescent="0.2">
      <c r="L132">
        <v>7</v>
      </c>
      <c r="M132">
        <v>3329</v>
      </c>
      <c r="N132">
        <v>3001.6666666666665</v>
      </c>
    </row>
    <row r="133" spans="12:17" x14ac:dyDescent="0.2">
      <c r="L133">
        <v>5</v>
      </c>
      <c r="M133">
        <v>3031.3333333333335</v>
      </c>
      <c r="N133">
        <v>3042.3333333333335</v>
      </c>
      <c r="Q133" t="s">
        <v>137</v>
      </c>
    </row>
    <row r="134" spans="12:17" x14ac:dyDescent="0.2">
      <c r="L134">
        <v>4</v>
      </c>
      <c r="M134">
        <v>2875.6666666666665</v>
      </c>
      <c r="N134">
        <v>2690.3333333333335</v>
      </c>
    </row>
    <row r="135" spans="12:17" x14ac:dyDescent="0.2">
      <c r="L135">
        <v>3</v>
      </c>
      <c r="M135">
        <v>3089</v>
      </c>
      <c r="N135">
        <v>2604.6666666666665</v>
      </c>
    </row>
    <row r="136" spans="12:17" x14ac:dyDescent="0.2">
      <c r="L136">
        <v>2</v>
      </c>
      <c r="M136">
        <v>3295.6666666666665</v>
      </c>
      <c r="N136">
        <v>2376.3333333333335</v>
      </c>
    </row>
    <row r="137" spans="12:17" x14ac:dyDescent="0.2">
      <c r="L137">
        <v>1</v>
      </c>
      <c r="N137">
        <v>2458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2021-11-03T22:17:19Z</dcterms:created>
  <dcterms:modified xsi:type="dcterms:W3CDTF">2022-09-15T22:49:31Z</dcterms:modified>
</cp:coreProperties>
</file>